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2720" tabRatio="733" activeTab="2"/>
  </bookViews>
  <sheets>
    <sheet name="게임 능력치 추산" sheetId="5" r:id="rId1"/>
    <sheet name="element,아이템비중결정" sheetId="4" r:id="rId2"/>
    <sheet name="스킬능력치결정공식" sheetId="11" r:id="rId3"/>
    <sheet name="연구비계산" sheetId="7" r:id="rId4"/>
    <sheet name="리서치배수결정공식,아이템스텟계산" sheetId="10" r:id="rId5"/>
    <sheet name="Element-Hero비교, 크리효과계산" sheetId="6" r:id="rId6"/>
    <sheet name="맵단계및보상공식" sheetId="12" r:id="rId7"/>
    <sheet name="Sheet1" sheetId="13" r:id="rId8"/>
    <sheet name="Sheet2" sheetId="14" r:id="rId9"/>
  </sheets>
  <calcPr calcId="125725"/>
</workbook>
</file>

<file path=xl/calcChain.xml><?xml version="1.0" encoding="utf-8"?>
<calcChain xmlns="http://schemas.openxmlformats.org/spreadsheetml/2006/main">
  <c r="N7" i="5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6"/>
  <c r="H6"/>
  <c r="S96"/>
  <c r="S106"/>
  <c r="I2"/>
  <c r="A13" s="1"/>
  <c r="S13" s="1"/>
  <c r="A7"/>
  <c r="A11"/>
  <c r="A14"/>
  <c r="A15"/>
  <c r="A19"/>
  <c r="A22"/>
  <c r="A23"/>
  <c r="A27"/>
  <c r="A30"/>
  <c r="A31"/>
  <c r="A35"/>
  <c r="A38"/>
  <c r="A39"/>
  <c r="A43"/>
  <c r="A46"/>
  <c r="A47"/>
  <c r="A51"/>
  <c r="A54"/>
  <c r="A55"/>
  <c r="A58"/>
  <c r="A59"/>
  <c r="A62"/>
  <c r="A63"/>
  <c r="A66"/>
  <c r="A67"/>
  <c r="A70"/>
  <c r="A71"/>
  <c r="A74"/>
  <c r="A75"/>
  <c r="A78"/>
  <c r="A79"/>
  <c r="A80"/>
  <c r="A82"/>
  <c r="A83"/>
  <c r="A86"/>
  <c r="A87"/>
  <c r="A88"/>
  <c r="A90"/>
  <c r="A91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6"/>
  <c r="S7"/>
  <c r="S15"/>
  <c r="S23"/>
  <c r="S31"/>
  <c r="S47"/>
  <c r="S55"/>
  <c r="S63"/>
  <c r="S71"/>
  <c r="S79"/>
  <c r="S111"/>
  <c r="S119"/>
  <c r="S127"/>
  <c r="S135"/>
  <c r="S143"/>
  <c r="S175"/>
  <c r="S183"/>
  <c r="S191"/>
  <c r="S199"/>
  <c r="S207"/>
  <c r="S239"/>
  <c r="S247"/>
  <c r="S255"/>
  <c r="S263"/>
  <c r="S271"/>
  <c r="S303"/>
  <c r="S311"/>
  <c r="S319"/>
  <c r="S327"/>
  <c r="S335"/>
  <c r="S367"/>
  <c r="S375"/>
  <c r="S383"/>
  <c r="S391"/>
  <c r="S399"/>
  <c r="S39"/>
  <c r="S87"/>
  <c r="S95"/>
  <c r="S103"/>
  <c r="S151"/>
  <c r="S159"/>
  <c r="S167"/>
  <c r="S215"/>
  <c r="S223"/>
  <c r="S231"/>
  <c r="S279"/>
  <c r="S287"/>
  <c r="S295"/>
  <c r="S343"/>
  <c r="S351"/>
  <c r="S359"/>
  <c r="S11"/>
  <c r="S14"/>
  <c r="S19"/>
  <c r="S22"/>
  <c r="S27"/>
  <c r="S30"/>
  <c r="S35"/>
  <c r="S38"/>
  <c r="S43"/>
  <c r="S46"/>
  <c r="S51"/>
  <c r="S54"/>
  <c r="S58"/>
  <c r="S59"/>
  <c r="S62"/>
  <c r="S66"/>
  <c r="S67"/>
  <c r="S70"/>
  <c r="S74"/>
  <c r="S75"/>
  <c r="S78"/>
  <c r="S80"/>
  <c r="S82"/>
  <c r="S83"/>
  <c r="S86"/>
  <c r="S88"/>
  <c r="S90"/>
  <c r="S91"/>
  <c r="S94"/>
  <c r="S97"/>
  <c r="S98"/>
  <c r="S99"/>
  <c r="S100"/>
  <c r="S101"/>
  <c r="S102"/>
  <c r="S104"/>
  <c r="S105"/>
  <c r="S107"/>
  <c r="S108"/>
  <c r="S109"/>
  <c r="S110"/>
  <c r="S112"/>
  <c r="S113"/>
  <c r="S114"/>
  <c r="S115"/>
  <c r="S116"/>
  <c r="S117"/>
  <c r="S118"/>
  <c r="S120"/>
  <c r="S121"/>
  <c r="S122"/>
  <c r="S123"/>
  <c r="S124"/>
  <c r="S125"/>
  <c r="S126"/>
  <c r="S128"/>
  <c r="S129"/>
  <c r="S130"/>
  <c r="S131"/>
  <c r="S132"/>
  <c r="S133"/>
  <c r="S134"/>
  <c r="S136"/>
  <c r="S137"/>
  <c r="S138"/>
  <c r="S139"/>
  <c r="S140"/>
  <c r="S141"/>
  <c r="S142"/>
  <c r="S144"/>
  <c r="S145"/>
  <c r="S146"/>
  <c r="S147"/>
  <c r="S148"/>
  <c r="S149"/>
  <c r="S150"/>
  <c r="S152"/>
  <c r="S153"/>
  <c r="S154"/>
  <c r="S155"/>
  <c r="S156"/>
  <c r="S157"/>
  <c r="S158"/>
  <c r="S160"/>
  <c r="S161"/>
  <c r="S162"/>
  <c r="S163"/>
  <c r="S164"/>
  <c r="S165"/>
  <c r="S166"/>
  <c r="S168"/>
  <c r="S169"/>
  <c r="S170"/>
  <c r="S171"/>
  <c r="S172"/>
  <c r="S173"/>
  <c r="S174"/>
  <c r="S176"/>
  <c r="S177"/>
  <c r="S178"/>
  <c r="S179"/>
  <c r="S180"/>
  <c r="S181"/>
  <c r="S182"/>
  <c r="S184"/>
  <c r="S185"/>
  <c r="S186"/>
  <c r="S187"/>
  <c r="S188"/>
  <c r="S189"/>
  <c r="S190"/>
  <c r="S192"/>
  <c r="S193"/>
  <c r="S194"/>
  <c r="S195"/>
  <c r="S196"/>
  <c r="S197"/>
  <c r="S198"/>
  <c r="S200"/>
  <c r="S201"/>
  <c r="S202"/>
  <c r="S203"/>
  <c r="S204"/>
  <c r="S205"/>
  <c r="S206"/>
  <c r="S208"/>
  <c r="S209"/>
  <c r="S210"/>
  <c r="S211"/>
  <c r="S212"/>
  <c r="S213"/>
  <c r="S214"/>
  <c r="S216"/>
  <c r="S217"/>
  <c r="S218"/>
  <c r="S219"/>
  <c r="S220"/>
  <c r="S221"/>
  <c r="S222"/>
  <c r="S224"/>
  <c r="S225"/>
  <c r="S226"/>
  <c r="S227"/>
  <c r="S228"/>
  <c r="S229"/>
  <c r="S230"/>
  <c r="S232"/>
  <c r="S233"/>
  <c r="S234"/>
  <c r="S235"/>
  <c r="S236"/>
  <c r="S237"/>
  <c r="S238"/>
  <c r="S240"/>
  <c r="S241"/>
  <c r="S242"/>
  <c r="S243"/>
  <c r="S244"/>
  <c r="S245"/>
  <c r="S246"/>
  <c r="S248"/>
  <c r="S249"/>
  <c r="S250"/>
  <c r="S251"/>
  <c r="S252"/>
  <c r="S253"/>
  <c r="S254"/>
  <c r="S256"/>
  <c r="S257"/>
  <c r="S258"/>
  <c r="S259"/>
  <c r="S260"/>
  <c r="S261"/>
  <c r="S262"/>
  <c r="S264"/>
  <c r="S265"/>
  <c r="S266"/>
  <c r="S267"/>
  <c r="S268"/>
  <c r="S269"/>
  <c r="S270"/>
  <c r="S272"/>
  <c r="S273"/>
  <c r="S274"/>
  <c r="S275"/>
  <c r="S276"/>
  <c r="S277"/>
  <c r="S278"/>
  <c r="S280"/>
  <c r="S281"/>
  <c r="S282"/>
  <c r="S283"/>
  <c r="S284"/>
  <c r="S285"/>
  <c r="S286"/>
  <c r="S288"/>
  <c r="S289"/>
  <c r="S290"/>
  <c r="S291"/>
  <c r="S292"/>
  <c r="S293"/>
  <c r="S294"/>
  <c r="S296"/>
  <c r="S297"/>
  <c r="S298"/>
  <c r="S299"/>
  <c r="S300"/>
  <c r="S301"/>
  <c r="S302"/>
  <c r="S304"/>
  <c r="S305"/>
  <c r="S306"/>
  <c r="S307"/>
  <c r="S308"/>
  <c r="S309"/>
  <c r="S310"/>
  <c r="S312"/>
  <c r="S313"/>
  <c r="S314"/>
  <c r="S315"/>
  <c r="S316"/>
  <c r="S317"/>
  <c r="S318"/>
  <c r="S320"/>
  <c r="S321"/>
  <c r="S322"/>
  <c r="S323"/>
  <c r="S324"/>
  <c r="S325"/>
  <c r="S326"/>
  <c r="S328"/>
  <c r="S329"/>
  <c r="S330"/>
  <c r="S331"/>
  <c r="S332"/>
  <c r="S333"/>
  <c r="S334"/>
  <c r="S336"/>
  <c r="S337"/>
  <c r="S338"/>
  <c r="S339"/>
  <c r="S340"/>
  <c r="S341"/>
  <c r="S342"/>
  <c r="S344"/>
  <c r="S345"/>
  <c r="S346"/>
  <c r="S347"/>
  <c r="S348"/>
  <c r="S349"/>
  <c r="S350"/>
  <c r="S352"/>
  <c r="S353"/>
  <c r="S354"/>
  <c r="S355"/>
  <c r="S356"/>
  <c r="S357"/>
  <c r="S358"/>
  <c r="S360"/>
  <c r="S361"/>
  <c r="S362"/>
  <c r="S363"/>
  <c r="S364"/>
  <c r="S365"/>
  <c r="S366"/>
  <c r="S368"/>
  <c r="S369"/>
  <c r="S370"/>
  <c r="S371"/>
  <c r="S372"/>
  <c r="S373"/>
  <c r="S374"/>
  <c r="S376"/>
  <c r="S377"/>
  <c r="S378"/>
  <c r="S379"/>
  <c r="S380"/>
  <c r="S381"/>
  <c r="S382"/>
  <c r="S384"/>
  <c r="S385"/>
  <c r="S386"/>
  <c r="S387"/>
  <c r="S388"/>
  <c r="S389"/>
  <c r="S390"/>
  <c r="S392"/>
  <c r="S393"/>
  <c r="S394"/>
  <c r="S395"/>
  <c r="S396"/>
  <c r="S397"/>
  <c r="S398"/>
  <c r="S400"/>
  <c r="S401"/>
  <c r="S402"/>
  <c r="S403"/>
  <c r="S404"/>
  <c r="S405"/>
  <c r="S406"/>
  <c r="S6"/>
  <c r="A72" l="1"/>
  <c r="S72" s="1"/>
  <c r="A64"/>
  <c r="S64" s="1"/>
  <c r="A56"/>
  <c r="S56" s="1"/>
  <c r="A48"/>
  <c r="S48" s="1"/>
  <c r="A40"/>
  <c r="S40" s="1"/>
  <c r="A32"/>
  <c r="S32" s="1"/>
  <c r="A24"/>
  <c r="S24" s="1"/>
  <c r="A16"/>
  <c r="S16" s="1"/>
  <c r="A8"/>
  <c r="S8" s="1"/>
  <c r="A89"/>
  <c r="S89" s="1"/>
  <c r="A81"/>
  <c r="S81" s="1"/>
  <c r="A73"/>
  <c r="S73" s="1"/>
  <c r="A65"/>
  <c r="S65" s="1"/>
  <c r="A57"/>
  <c r="S57" s="1"/>
  <c r="A49"/>
  <c r="S49" s="1"/>
  <c r="A41"/>
  <c r="S41" s="1"/>
  <c r="A33"/>
  <c r="S33" s="1"/>
  <c r="A25"/>
  <c r="S25" s="1"/>
  <c r="A17"/>
  <c r="S17" s="1"/>
  <c r="A9"/>
  <c r="S9" s="1"/>
  <c r="A50"/>
  <c r="S50" s="1"/>
  <c r="A42"/>
  <c r="S42" s="1"/>
  <c r="A34"/>
  <c r="S34" s="1"/>
  <c r="A26"/>
  <c r="S26" s="1"/>
  <c r="A18"/>
  <c r="S18" s="1"/>
  <c r="A10"/>
  <c r="S10" s="1"/>
  <c r="A92"/>
  <c r="S92" s="1"/>
  <c r="A84"/>
  <c r="S84" s="1"/>
  <c r="A76"/>
  <c r="S76" s="1"/>
  <c r="A68"/>
  <c r="S68" s="1"/>
  <c r="A60"/>
  <c r="S60" s="1"/>
  <c r="A52"/>
  <c r="S52" s="1"/>
  <c r="A44"/>
  <c r="S44" s="1"/>
  <c r="A36"/>
  <c r="S36" s="1"/>
  <c r="A28"/>
  <c r="S28" s="1"/>
  <c r="A20"/>
  <c r="S20" s="1"/>
  <c r="A12"/>
  <c r="S12" s="1"/>
  <c r="A93"/>
  <c r="S93" s="1"/>
  <c r="A85"/>
  <c r="S85" s="1"/>
  <c r="A77"/>
  <c r="S77" s="1"/>
  <c r="A69"/>
  <c r="S69" s="1"/>
  <c r="A61"/>
  <c r="S61" s="1"/>
  <c r="A53"/>
  <c r="S53" s="1"/>
  <c r="A45"/>
  <c r="S45" s="1"/>
  <c r="A37"/>
  <c r="S37" s="1"/>
  <c r="A29"/>
  <c r="S29" s="1"/>
  <c r="A21"/>
  <c r="S21" s="1"/>
  <c r="A7" i="14" l="1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6"/>
  <c r="A2"/>
  <c r="D6"/>
  <c r="B7"/>
  <c r="B8" s="1"/>
  <c r="D8" s="1"/>
  <c r="D3"/>
  <c r="DC6" i="5"/>
  <c r="DC7"/>
  <c r="DC8"/>
  <c r="DC9"/>
  <c r="DC10"/>
  <c r="DC11"/>
  <c r="DC12"/>
  <c r="DC13"/>
  <c r="DC14"/>
  <c r="DC15"/>
  <c r="DC16"/>
  <c r="DC17"/>
  <c r="DC18"/>
  <c r="DC19"/>
  <c r="DC20"/>
  <c r="DC21"/>
  <c r="DC22"/>
  <c r="DC23"/>
  <c r="DC24"/>
  <c r="DC25"/>
  <c r="DC26"/>
  <c r="DC27"/>
  <c r="DC28"/>
  <c r="DC29"/>
  <c r="DC30"/>
  <c r="DC31"/>
  <c r="DC32"/>
  <c r="DC33"/>
  <c r="DC34"/>
  <c r="DC35"/>
  <c r="DC36"/>
  <c r="DC37"/>
  <c r="DC38"/>
  <c r="DC39"/>
  <c r="DC40"/>
  <c r="DC41"/>
  <c r="DC42"/>
  <c r="DC43"/>
  <c r="DC44"/>
  <c r="DC45"/>
  <c r="DC46"/>
  <c r="DC47"/>
  <c r="DC48"/>
  <c r="DC49"/>
  <c r="DC50"/>
  <c r="DC51"/>
  <c r="DC52"/>
  <c r="DC53"/>
  <c r="DC54"/>
  <c r="DC55"/>
  <c r="DC56"/>
  <c r="DC57"/>
  <c r="DC58"/>
  <c r="DC59"/>
  <c r="DC60"/>
  <c r="DC61"/>
  <c r="DC62"/>
  <c r="DC63"/>
  <c r="DC64"/>
  <c r="DC65"/>
  <c r="DC66"/>
  <c r="DC67"/>
  <c r="DC68"/>
  <c r="DC69"/>
  <c r="DC70"/>
  <c r="DC71"/>
  <c r="DC72"/>
  <c r="DC73"/>
  <c r="DC74"/>
  <c r="DC75"/>
  <c r="DC76"/>
  <c r="DC77"/>
  <c r="DC78"/>
  <c r="DC79"/>
  <c r="DC80"/>
  <c r="DC81"/>
  <c r="DC82"/>
  <c r="DC83"/>
  <c r="DC84"/>
  <c r="DC85"/>
  <c r="DC86"/>
  <c r="DC87"/>
  <c r="DC88"/>
  <c r="DC89"/>
  <c r="DC90"/>
  <c r="DC91"/>
  <c r="DC92"/>
  <c r="DC93"/>
  <c r="DC94"/>
  <c r="DC95"/>
  <c r="DC96"/>
  <c r="DC97"/>
  <c r="DC98"/>
  <c r="DC99"/>
  <c r="DC100"/>
  <c r="DC101"/>
  <c r="DC102"/>
  <c r="DC103"/>
  <c r="DC104"/>
  <c r="DC105"/>
  <c r="DC106"/>
  <c r="DC107"/>
  <c r="DC108"/>
  <c r="DC109"/>
  <c r="DC110"/>
  <c r="DC111"/>
  <c r="DC112"/>
  <c r="DC113"/>
  <c r="DC114"/>
  <c r="DC115"/>
  <c r="DC116"/>
  <c r="DC117"/>
  <c r="DC118"/>
  <c r="DC119"/>
  <c r="DC120"/>
  <c r="DC121"/>
  <c r="DC122"/>
  <c r="DC123"/>
  <c r="DC124"/>
  <c r="DC125"/>
  <c r="DC126"/>
  <c r="DC127"/>
  <c r="DC128"/>
  <c r="DC129"/>
  <c r="DC130"/>
  <c r="DC131"/>
  <c r="DC132"/>
  <c r="DC133"/>
  <c r="DC134"/>
  <c r="DC135"/>
  <c r="DC136"/>
  <c r="DC137"/>
  <c r="DC138"/>
  <c r="DC139"/>
  <c r="DC140"/>
  <c r="DC141"/>
  <c r="DC142"/>
  <c r="DC143"/>
  <c r="DC144"/>
  <c r="DC145"/>
  <c r="DC146"/>
  <c r="DC147"/>
  <c r="DC148"/>
  <c r="DC149"/>
  <c r="DC150"/>
  <c r="DC151"/>
  <c r="DC152"/>
  <c r="DC153"/>
  <c r="DC154"/>
  <c r="DC155"/>
  <c r="DC156"/>
  <c r="DC157"/>
  <c r="DC158"/>
  <c r="DC159"/>
  <c r="DC160"/>
  <c r="DC161"/>
  <c r="DC162"/>
  <c r="DC163"/>
  <c r="DC164"/>
  <c r="DC165"/>
  <c r="DC166"/>
  <c r="DC167"/>
  <c r="DC168"/>
  <c r="DC169"/>
  <c r="DC170"/>
  <c r="DC171"/>
  <c r="DC172"/>
  <c r="DC173"/>
  <c r="DC174"/>
  <c r="DC175"/>
  <c r="DC176"/>
  <c r="DC177"/>
  <c r="DC178"/>
  <c r="DC179"/>
  <c r="DC180"/>
  <c r="DC181"/>
  <c r="DC182"/>
  <c r="DC183"/>
  <c r="DC184"/>
  <c r="DC185"/>
  <c r="DC186"/>
  <c r="DC187"/>
  <c r="DC188"/>
  <c r="DC189"/>
  <c r="DC190"/>
  <c r="DC191"/>
  <c r="DC192"/>
  <c r="DC193"/>
  <c r="DC194"/>
  <c r="DC195"/>
  <c r="DC196"/>
  <c r="DC197"/>
  <c r="DC198"/>
  <c r="DC199"/>
  <c r="DC200"/>
  <c r="DC201"/>
  <c r="DC202"/>
  <c r="DC203"/>
  <c r="DC204"/>
  <c r="DC205"/>
  <c r="DC206"/>
  <c r="DC207"/>
  <c r="DC208"/>
  <c r="DC209"/>
  <c r="DC210"/>
  <c r="DC211"/>
  <c r="DC212"/>
  <c r="DC213"/>
  <c r="DC214"/>
  <c r="DC215"/>
  <c r="DC216"/>
  <c r="DC217"/>
  <c r="DC218"/>
  <c r="DC219"/>
  <c r="DC220"/>
  <c r="DC221"/>
  <c r="DC222"/>
  <c r="DC223"/>
  <c r="DC224"/>
  <c r="DC225"/>
  <c r="DC226"/>
  <c r="DC227"/>
  <c r="DC228"/>
  <c r="DC229"/>
  <c r="DC230"/>
  <c r="DC231"/>
  <c r="DC232"/>
  <c r="DC233"/>
  <c r="DC234"/>
  <c r="DC235"/>
  <c r="DC236"/>
  <c r="DC237"/>
  <c r="DC238"/>
  <c r="DC239"/>
  <c r="DC240"/>
  <c r="DC241"/>
  <c r="DC242"/>
  <c r="DC243"/>
  <c r="DC244"/>
  <c r="DC245"/>
  <c r="DC246"/>
  <c r="DC247"/>
  <c r="DC248"/>
  <c r="DC249"/>
  <c r="DC250"/>
  <c r="DC251"/>
  <c r="DC252"/>
  <c r="DC253"/>
  <c r="DC254"/>
  <c r="DC255"/>
  <c r="DC256"/>
  <c r="DC257"/>
  <c r="DC258"/>
  <c r="DC259"/>
  <c r="DC260"/>
  <c r="DC261"/>
  <c r="DC262"/>
  <c r="DC263"/>
  <c r="DC264"/>
  <c r="DC265"/>
  <c r="DC266"/>
  <c r="DC267"/>
  <c r="DC268"/>
  <c r="DC269"/>
  <c r="DC270"/>
  <c r="DC271"/>
  <c r="DC272"/>
  <c r="DC273"/>
  <c r="DC274"/>
  <c r="DC275"/>
  <c r="DC276"/>
  <c r="DC277"/>
  <c r="DC278"/>
  <c r="DC279"/>
  <c r="DC280"/>
  <c r="DC281"/>
  <c r="DC282"/>
  <c r="DC283"/>
  <c r="DC284"/>
  <c r="DC285"/>
  <c r="DC286"/>
  <c r="DC287"/>
  <c r="DC288"/>
  <c r="DC289"/>
  <c r="DC290"/>
  <c r="DC291"/>
  <c r="DC292"/>
  <c r="DC293"/>
  <c r="DC294"/>
  <c r="DC295"/>
  <c r="DC296"/>
  <c r="DC297"/>
  <c r="DC298"/>
  <c r="DC299"/>
  <c r="DC300"/>
  <c r="DC301"/>
  <c r="DC302"/>
  <c r="DC303"/>
  <c r="DC304"/>
  <c r="DC305"/>
  <c r="DC306"/>
  <c r="DC307"/>
  <c r="DC308"/>
  <c r="DC309"/>
  <c r="DC310"/>
  <c r="DC311"/>
  <c r="DC312"/>
  <c r="DC313"/>
  <c r="DC314"/>
  <c r="DC315"/>
  <c r="DC316"/>
  <c r="DC317"/>
  <c r="DC318"/>
  <c r="DC319"/>
  <c r="DC320"/>
  <c r="DC321"/>
  <c r="DC322"/>
  <c r="DC323"/>
  <c r="DC324"/>
  <c r="DC325"/>
  <c r="DC326"/>
  <c r="DC327"/>
  <c r="DC328"/>
  <c r="DC329"/>
  <c r="DC330"/>
  <c r="DC331"/>
  <c r="DC332"/>
  <c r="DC333"/>
  <c r="DC334"/>
  <c r="DC335"/>
  <c r="DC336"/>
  <c r="DC337"/>
  <c r="DC338"/>
  <c r="DC339"/>
  <c r="DC340"/>
  <c r="DC341"/>
  <c r="DC342"/>
  <c r="DC343"/>
  <c r="DC344"/>
  <c r="DC345"/>
  <c r="DC346"/>
  <c r="DC347"/>
  <c r="DC348"/>
  <c r="DC349"/>
  <c r="DC350"/>
  <c r="DC351"/>
  <c r="DC352"/>
  <c r="DC353"/>
  <c r="DC354"/>
  <c r="DC355"/>
  <c r="DC356"/>
  <c r="DC357"/>
  <c r="DC358"/>
  <c r="DC359"/>
  <c r="DC360"/>
  <c r="DC361"/>
  <c r="DC362"/>
  <c r="DC363"/>
  <c r="DC364"/>
  <c r="DC365"/>
  <c r="DC366"/>
  <c r="DC367"/>
  <c r="DC368"/>
  <c r="DC369"/>
  <c r="DC370"/>
  <c r="DC371"/>
  <c r="DC372"/>
  <c r="DC373"/>
  <c r="DC374"/>
  <c r="DC375"/>
  <c r="DC376"/>
  <c r="DC377"/>
  <c r="DC378"/>
  <c r="DC379"/>
  <c r="DC380"/>
  <c r="DC381"/>
  <c r="DC382"/>
  <c r="DC383"/>
  <c r="DC384"/>
  <c r="DC385"/>
  <c r="DC386"/>
  <c r="DC387"/>
  <c r="DC388"/>
  <c r="DC389"/>
  <c r="DC390"/>
  <c r="DC391"/>
  <c r="DC392"/>
  <c r="DC393"/>
  <c r="DC394"/>
  <c r="DC395"/>
  <c r="DC396"/>
  <c r="DC397"/>
  <c r="DC398"/>
  <c r="DC399"/>
  <c r="DC400"/>
  <c r="DC401"/>
  <c r="DC402"/>
  <c r="DC403"/>
  <c r="DC404"/>
  <c r="DC405"/>
  <c r="DC406"/>
  <c r="D7" i="14" l="1"/>
  <c r="B9"/>
  <c r="D9" s="1"/>
  <c r="B10"/>
  <c r="D10" s="1"/>
  <c r="U98" i="13"/>
  <c r="U97"/>
  <c r="T98"/>
  <c r="T97"/>
  <c r="S98"/>
  <c r="S97"/>
  <c r="R98"/>
  <c r="R97"/>
  <c r="Q98"/>
  <c r="Q97"/>
  <c r="P98"/>
  <c r="P97"/>
  <c r="O98"/>
  <c r="O97"/>
  <c r="N98"/>
  <c r="N97"/>
  <c r="L98"/>
  <c r="L97"/>
  <c r="L99" s="1"/>
  <c r="K98"/>
  <c r="K97"/>
  <c r="J98"/>
  <c r="J97"/>
  <c r="I98"/>
  <c r="I99" s="1"/>
  <c r="I97"/>
  <c r="H98"/>
  <c r="H97"/>
  <c r="G98"/>
  <c r="G97"/>
  <c r="F98"/>
  <c r="F97"/>
  <c r="F99" s="1"/>
  <c r="E97"/>
  <c r="E98"/>
  <c r="G99"/>
  <c r="H99"/>
  <c r="J99"/>
  <c r="K99"/>
  <c r="D98"/>
  <c r="D97"/>
  <c r="V206" i="5"/>
  <c r="B11" i="14" l="1"/>
  <c r="D11" s="1"/>
  <c r="E99" i="13"/>
  <c r="B12" i="14" l="1"/>
  <c r="D12" s="1"/>
  <c r="O80" i="13"/>
  <c r="N80" s="1"/>
  <c r="M80" s="1"/>
  <c r="M78"/>
  <c r="Q73"/>
  <c r="Q75"/>
  <c r="Q76"/>
  <c r="Q77"/>
  <c r="Q78"/>
  <c r="Q79"/>
  <c r="Q72"/>
  <c r="P73"/>
  <c r="P74"/>
  <c r="Q74" s="1"/>
  <c r="P75"/>
  <c r="P76"/>
  <c r="P77"/>
  <c r="P78"/>
  <c r="P79"/>
  <c r="P72"/>
  <c r="O72"/>
  <c r="N72" s="1"/>
  <c r="M72" s="1"/>
  <c r="N76"/>
  <c r="M76" s="1"/>
  <c r="N78"/>
  <c r="O79"/>
  <c r="N79" s="1"/>
  <c r="M79" s="1"/>
  <c r="O78"/>
  <c r="O77"/>
  <c r="N77" s="1"/>
  <c r="M77" s="1"/>
  <c r="O76"/>
  <c r="O75"/>
  <c r="N75" s="1"/>
  <c r="M75" s="1"/>
  <c r="O74"/>
  <c r="N74" s="1"/>
  <c r="M74" s="1"/>
  <c r="O73"/>
  <c r="N73" s="1"/>
  <c r="M73" s="1"/>
  <c r="F65"/>
  <c r="E67"/>
  <c r="U3" i="5"/>
  <c r="AG3"/>
  <c r="E11"/>
  <c r="E12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V14" i="4"/>
  <c r="V4"/>
  <c r="V5"/>
  <c r="V6"/>
  <c r="V7"/>
  <c r="V8"/>
  <c r="V9"/>
  <c r="V10"/>
  <c r="V11"/>
  <c r="V12"/>
  <c r="V13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9"/>
  <c r="G7" i="5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6"/>
  <c r="U6"/>
  <c r="T3"/>
  <c r="Q6"/>
  <c r="Q7"/>
  <c r="Q8"/>
  <c r="Q9"/>
  <c r="Q10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H7"/>
  <c r="I1"/>
  <c r="I3"/>
  <c r="B13" i="14" l="1"/>
  <c r="D13" s="1"/>
  <c r="DQ597" i="5"/>
  <c r="DQ596"/>
  <c r="DQ595"/>
  <c r="DQ594"/>
  <c r="DQ593"/>
  <c r="DQ592"/>
  <c r="DQ591"/>
  <c r="DQ590"/>
  <c r="DQ589"/>
  <c r="DQ588"/>
  <c r="DQ587"/>
  <c r="DQ586"/>
  <c r="DQ585"/>
  <c r="DQ584"/>
  <c r="DQ583"/>
  <c r="DQ582"/>
  <c r="DQ581"/>
  <c r="DQ580"/>
  <c r="DQ579"/>
  <c r="DQ578"/>
  <c r="DQ577"/>
  <c r="DQ576"/>
  <c r="DQ575"/>
  <c r="DQ574"/>
  <c r="DQ573"/>
  <c r="DQ572"/>
  <c r="DQ571"/>
  <c r="DQ570"/>
  <c r="DQ569"/>
  <c r="DQ568"/>
  <c r="DQ567"/>
  <c r="DQ566"/>
  <c r="DQ565"/>
  <c r="DQ564"/>
  <c r="DQ563"/>
  <c r="DQ562"/>
  <c r="DQ561"/>
  <c r="DQ560"/>
  <c r="DQ559"/>
  <c r="DQ558"/>
  <c r="DQ557"/>
  <c r="DQ556"/>
  <c r="DQ555"/>
  <c r="DQ554"/>
  <c r="DQ553"/>
  <c r="DQ552"/>
  <c r="DQ551"/>
  <c r="DQ550"/>
  <c r="DQ549"/>
  <c r="DQ548"/>
  <c r="DQ547"/>
  <c r="DQ546"/>
  <c r="DQ545"/>
  <c r="DQ544"/>
  <c r="DQ543"/>
  <c r="DQ542"/>
  <c r="DQ541"/>
  <c r="DQ540"/>
  <c r="DQ539"/>
  <c r="DQ538"/>
  <c r="DQ537"/>
  <c r="DQ536"/>
  <c r="DQ535"/>
  <c r="DQ534"/>
  <c r="DQ533"/>
  <c r="DQ532"/>
  <c r="DQ531"/>
  <c r="DQ530"/>
  <c r="DQ529"/>
  <c r="DQ528"/>
  <c r="DQ527"/>
  <c r="DQ526"/>
  <c r="DQ525"/>
  <c r="DQ524"/>
  <c r="DQ523"/>
  <c r="DQ522"/>
  <c r="DQ521"/>
  <c r="DQ520"/>
  <c r="DQ519"/>
  <c r="DQ518"/>
  <c r="DQ517"/>
  <c r="DQ516"/>
  <c r="DQ515"/>
  <c r="DQ514"/>
  <c r="DQ513"/>
  <c r="DQ512"/>
  <c r="DQ511"/>
  <c r="DQ510"/>
  <c r="DQ509"/>
  <c r="DQ508"/>
  <c r="DQ507"/>
  <c r="DQ506"/>
  <c r="DQ505"/>
  <c r="DQ504"/>
  <c r="DF597"/>
  <c r="DF596"/>
  <c r="DF595"/>
  <c r="DF594"/>
  <c r="DF593"/>
  <c r="DF592"/>
  <c r="DF591"/>
  <c r="DF590"/>
  <c r="DF589"/>
  <c r="DF588"/>
  <c r="DF587"/>
  <c r="DF586"/>
  <c r="DF585"/>
  <c r="DF584"/>
  <c r="DF583"/>
  <c r="DF582"/>
  <c r="DF581"/>
  <c r="DF580"/>
  <c r="DF579"/>
  <c r="DF578"/>
  <c r="DF577"/>
  <c r="DF576"/>
  <c r="DF575"/>
  <c r="DF574"/>
  <c r="DF573"/>
  <c r="DF572"/>
  <c r="DF571"/>
  <c r="DF570"/>
  <c r="DF569"/>
  <c r="DF568"/>
  <c r="DF567"/>
  <c r="DF566"/>
  <c r="DF565"/>
  <c r="DF564"/>
  <c r="DF563"/>
  <c r="DF562"/>
  <c r="DF561"/>
  <c r="DF560"/>
  <c r="DF559"/>
  <c r="DF558"/>
  <c r="DF557"/>
  <c r="DF556"/>
  <c r="DF555"/>
  <c r="DF554"/>
  <c r="DF553"/>
  <c r="DF552"/>
  <c r="DF551"/>
  <c r="DF550"/>
  <c r="DF549"/>
  <c r="DF548"/>
  <c r="DF547"/>
  <c r="DF546"/>
  <c r="DF545"/>
  <c r="DF544"/>
  <c r="DF543"/>
  <c r="DF542"/>
  <c r="DF541"/>
  <c r="DF540"/>
  <c r="DF539"/>
  <c r="DF538"/>
  <c r="DF537"/>
  <c r="DF536"/>
  <c r="DF535"/>
  <c r="DF534"/>
  <c r="DF533"/>
  <c r="DF532"/>
  <c r="DF531"/>
  <c r="DF530"/>
  <c r="DF529"/>
  <c r="DF528"/>
  <c r="DF527"/>
  <c r="DF526"/>
  <c r="DF525"/>
  <c r="DF524"/>
  <c r="DF523"/>
  <c r="DF522"/>
  <c r="DF521"/>
  <c r="DF520"/>
  <c r="DF519"/>
  <c r="DF518"/>
  <c r="DF517"/>
  <c r="DF516"/>
  <c r="DF515"/>
  <c r="DF514"/>
  <c r="DF513"/>
  <c r="DF512"/>
  <c r="DF511"/>
  <c r="DF510"/>
  <c r="DF509"/>
  <c r="DF508"/>
  <c r="DF507"/>
  <c r="DF506"/>
  <c r="DF505"/>
  <c r="DF504"/>
  <c r="CU597"/>
  <c r="CU596"/>
  <c r="CU595"/>
  <c r="CU594"/>
  <c r="CU593"/>
  <c r="CU592"/>
  <c r="CU591"/>
  <c r="CU590"/>
  <c r="CU589"/>
  <c r="CU588"/>
  <c r="CU587"/>
  <c r="CU586"/>
  <c r="CU585"/>
  <c r="CU584"/>
  <c r="CU583"/>
  <c r="CU582"/>
  <c r="CU581"/>
  <c r="CU580"/>
  <c r="CU579"/>
  <c r="CU578"/>
  <c r="CU577"/>
  <c r="CU576"/>
  <c r="CU575"/>
  <c r="CU574"/>
  <c r="CU573"/>
  <c r="CU572"/>
  <c r="CU571"/>
  <c r="CU570"/>
  <c r="CU569"/>
  <c r="CU568"/>
  <c r="CU567"/>
  <c r="CU566"/>
  <c r="CU565"/>
  <c r="CU564"/>
  <c r="CU563"/>
  <c r="CU562"/>
  <c r="CU561"/>
  <c r="CU560"/>
  <c r="CU559"/>
  <c r="CU558"/>
  <c r="CU557"/>
  <c r="CU556"/>
  <c r="CU555"/>
  <c r="CU554"/>
  <c r="CU553"/>
  <c r="CU552"/>
  <c r="CU551"/>
  <c r="CU550"/>
  <c r="CU549"/>
  <c r="CU548"/>
  <c r="CU547"/>
  <c r="CU546"/>
  <c r="CU545"/>
  <c r="CU544"/>
  <c r="CU543"/>
  <c r="CU542"/>
  <c r="CU541"/>
  <c r="CU540"/>
  <c r="CU539"/>
  <c r="CU538"/>
  <c r="CU537"/>
  <c r="CU536"/>
  <c r="CU535"/>
  <c r="CU534"/>
  <c r="CU533"/>
  <c r="CU532"/>
  <c r="CU531"/>
  <c r="CU530"/>
  <c r="CU529"/>
  <c r="CU528"/>
  <c r="CU527"/>
  <c r="CU526"/>
  <c r="CU525"/>
  <c r="CU524"/>
  <c r="CU523"/>
  <c r="CU522"/>
  <c r="CU521"/>
  <c r="CU520"/>
  <c r="CU519"/>
  <c r="CU518"/>
  <c r="CU517"/>
  <c r="CU516"/>
  <c r="CU515"/>
  <c r="CU514"/>
  <c r="CU513"/>
  <c r="CU512"/>
  <c r="CU511"/>
  <c r="CU510"/>
  <c r="CU509"/>
  <c r="CU508"/>
  <c r="CU507"/>
  <c r="CU506"/>
  <c r="CU505"/>
  <c r="CU504"/>
  <c r="CJ597"/>
  <c r="CJ596"/>
  <c r="CJ595"/>
  <c r="CJ594"/>
  <c r="CJ593"/>
  <c r="CJ592"/>
  <c r="CJ591"/>
  <c r="CJ590"/>
  <c r="CJ589"/>
  <c r="CJ588"/>
  <c r="CJ587"/>
  <c r="CJ586"/>
  <c r="CJ585"/>
  <c r="CJ584"/>
  <c r="CJ583"/>
  <c r="CJ582"/>
  <c r="CJ581"/>
  <c r="CJ580"/>
  <c r="CJ579"/>
  <c r="CJ578"/>
  <c r="CJ577"/>
  <c r="CJ576"/>
  <c r="CJ575"/>
  <c r="CJ574"/>
  <c r="CJ573"/>
  <c r="CJ572"/>
  <c r="CJ571"/>
  <c r="CJ570"/>
  <c r="CJ569"/>
  <c r="CJ568"/>
  <c r="CJ567"/>
  <c r="CJ566"/>
  <c r="CJ565"/>
  <c r="CJ564"/>
  <c r="CJ563"/>
  <c r="CJ562"/>
  <c r="CJ561"/>
  <c r="CJ560"/>
  <c r="CJ559"/>
  <c r="CJ558"/>
  <c r="CJ557"/>
  <c r="CJ556"/>
  <c r="CJ555"/>
  <c r="CJ554"/>
  <c r="CJ553"/>
  <c r="CJ552"/>
  <c r="CJ551"/>
  <c r="CJ550"/>
  <c r="CJ549"/>
  <c r="CJ548"/>
  <c r="CJ547"/>
  <c r="CJ546"/>
  <c r="CJ545"/>
  <c r="CJ544"/>
  <c r="CJ543"/>
  <c r="CJ542"/>
  <c r="CJ541"/>
  <c r="CJ540"/>
  <c r="CJ539"/>
  <c r="CJ538"/>
  <c r="CJ537"/>
  <c r="CJ536"/>
  <c r="CJ535"/>
  <c r="CJ534"/>
  <c r="CJ533"/>
  <c r="CJ532"/>
  <c r="CJ531"/>
  <c r="CJ530"/>
  <c r="CJ529"/>
  <c r="CJ528"/>
  <c r="CJ527"/>
  <c r="CJ526"/>
  <c r="CJ525"/>
  <c r="CJ524"/>
  <c r="CJ523"/>
  <c r="CJ522"/>
  <c r="CJ521"/>
  <c r="CJ520"/>
  <c r="CJ519"/>
  <c r="CJ518"/>
  <c r="CJ517"/>
  <c r="CJ516"/>
  <c r="CJ515"/>
  <c r="CJ514"/>
  <c r="CJ513"/>
  <c r="CJ512"/>
  <c r="CJ511"/>
  <c r="CJ510"/>
  <c r="CJ509"/>
  <c r="CJ508"/>
  <c r="CJ507"/>
  <c r="CJ506"/>
  <c r="CJ505"/>
  <c r="CJ504"/>
  <c r="BY597"/>
  <c r="BY596"/>
  <c r="BY595"/>
  <c r="BY594"/>
  <c r="BY593"/>
  <c r="BY592"/>
  <c r="BY591"/>
  <c r="BY590"/>
  <c r="BY589"/>
  <c r="BY588"/>
  <c r="BY587"/>
  <c r="BY586"/>
  <c r="BY585"/>
  <c r="BY584"/>
  <c r="BY583"/>
  <c r="BY582"/>
  <c r="BY581"/>
  <c r="BY580"/>
  <c r="BY579"/>
  <c r="BY578"/>
  <c r="BY577"/>
  <c r="BY576"/>
  <c r="BY575"/>
  <c r="BY574"/>
  <c r="BY573"/>
  <c r="BY572"/>
  <c r="BY571"/>
  <c r="BY570"/>
  <c r="BY569"/>
  <c r="BY568"/>
  <c r="BY567"/>
  <c r="BY566"/>
  <c r="BY565"/>
  <c r="BY564"/>
  <c r="BY563"/>
  <c r="BY562"/>
  <c r="BY561"/>
  <c r="BY560"/>
  <c r="BY559"/>
  <c r="BY558"/>
  <c r="BY557"/>
  <c r="BY556"/>
  <c r="BY555"/>
  <c r="BY554"/>
  <c r="BY553"/>
  <c r="BY552"/>
  <c r="BY551"/>
  <c r="BY550"/>
  <c r="BY549"/>
  <c r="BY548"/>
  <c r="BY547"/>
  <c r="BY546"/>
  <c r="BY545"/>
  <c r="BY544"/>
  <c r="BY543"/>
  <c r="BY542"/>
  <c r="BY541"/>
  <c r="BY540"/>
  <c r="BY539"/>
  <c r="BY538"/>
  <c r="BY537"/>
  <c r="BY536"/>
  <c r="BY535"/>
  <c r="BY534"/>
  <c r="BY533"/>
  <c r="BY532"/>
  <c r="BY531"/>
  <c r="BY530"/>
  <c r="BY529"/>
  <c r="BY528"/>
  <c r="BY527"/>
  <c r="BY526"/>
  <c r="BY525"/>
  <c r="BY524"/>
  <c r="BY523"/>
  <c r="BY522"/>
  <c r="BY521"/>
  <c r="BY520"/>
  <c r="BY519"/>
  <c r="BY518"/>
  <c r="BY517"/>
  <c r="BY516"/>
  <c r="BY515"/>
  <c r="BY514"/>
  <c r="BY513"/>
  <c r="BY512"/>
  <c r="BY511"/>
  <c r="BY510"/>
  <c r="BY509"/>
  <c r="BY508"/>
  <c r="BY507"/>
  <c r="BY506"/>
  <c r="BY505"/>
  <c r="BY504"/>
  <c r="BN597"/>
  <c r="BN596"/>
  <c r="BN595"/>
  <c r="BN594"/>
  <c r="BN593"/>
  <c r="BN592"/>
  <c r="BN591"/>
  <c r="BN590"/>
  <c r="BN589"/>
  <c r="BN588"/>
  <c r="BN587"/>
  <c r="BN586"/>
  <c r="BN585"/>
  <c r="BN584"/>
  <c r="BN583"/>
  <c r="BN582"/>
  <c r="BN581"/>
  <c r="BN580"/>
  <c r="BN579"/>
  <c r="BN578"/>
  <c r="BN577"/>
  <c r="BN576"/>
  <c r="BN575"/>
  <c r="BN574"/>
  <c r="BN573"/>
  <c r="BN572"/>
  <c r="BN571"/>
  <c r="BN570"/>
  <c r="BN569"/>
  <c r="BN568"/>
  <c r="BN567"/>
  <c r="BN566"/>
  <c r="BN565"/>
  <c r="BN564"/>
  <c r="BN563"/>
  <c r="BN562"/>
  <c r="BN561"/>
  <c r="BN560"/>
  <c r="BN559"/>
  <c r="BN558"/>
  <c r="BN557"/>
  <c r="BN556"/>
  <c r="BN555"/>
  <c r="BN554"/>
  <c r="BN553"/>
  <c r="BN552"/>
  <c r="BN551"/>
  <c r="BN550"/>
  <c r="BN549"/>
  <c r="BN548"/>
  <c r="BN547"/>
  <c r="BN546"/>
  <c r="BN545"/>
  <c r="BN544"/>
  <c r="BN543"/>
  <c r="BN542"/>
  <c r="BN541"/>
  <c r="BN540"/>
  <c r="BN539"/>
  <c r="BN538"/>
  <c r="BN537"/>
  <c r="BN536"/>
  <c r="BN535"/>
  <c r="BN534"/>
  <c r="BN533"/>
  <c r="BN532"/>
  <c r="BN531"/>
  <c r="BN530"/>
  <c r="BN529"/>
  <c r="BN528"/>
  <c r="BN527"/>
  <c r="BN526"/>
  <c r="BN525"/>
  <c r="BN524"/>
  <c r="BN523"/>
  <c r="BN522"/>
  <c r="BN521"/>
  <c r="BN520"/>
  <c r="BN519"/>
  <c r="BN518"/>
  <c r="BN517"/>
  <c r="BN516"/>
  <c r="BN515"/>
  <c r="BN514"/>
  <c r="BN513"/>
  <c r="BN512"/>
  <c r="BN511"/>
  <c r="BN510"/>
  <c r="BN509"/>
  <c r="BN508"/>
  <c r="BN507"/>
  <c r="BN506"/>
  <c r="BN505"/>
  <c r="BN504"/>
  <c r="BC597"/>
  <c r="BC596"/>
  <c r="BC595"/>
  <c r="BC594"/>
  <c r="BC593"/>
  <c r="BC592"/>
  <c r="BC591"/>
  <c r="BC590"/>
  <c r="BC589"/>
  <c r="BC588"/>
  <c r="BC587"/>
  <c r="BC586"/>
  <c r="BC585"/>
  <c r="BC584"/>
  <c r="BC583"/>
  <c r="BC582"/>
  <c r="BC581"/>
  <c r="BC580"/>
  <c r="BC579"/>
  <c r="BC578"/>
  <c r="BC577"/>
  <c r="BC576"/>
  <c r="BC575"/>
  <c r="BC574"/>
  <c r="BC573"/>
  <c r="BC572"/>
  <c r="BC571"/>
  <c r="BC570"/>
  <c r="BC569"/>
  <c r="BC568"/>
  <c r="BC567"/>
  <c r="BC566"/>
  <c r="BC565"/>
  <c r="BC564"/>
  <c r="BC563"/>
  <c r="BC562"/>
  <c r="BC561"/>
  <c r="BC560"/>
  <c r="BC559"/>
  <c r="BC558"/>
  <c r="BC557"/>
  <c r="BC556"/>
  <c r="BC555"/>
  <c r="BC554"/>
  <c r="BC553"/>
  <c r="BC552"/>
  <c r="BC551"/>
  <c r="BC550"/>
  <c r="BC549"/>
  <c r="BC548"/>
  <c r="BC547"/>
  <c r="BC546"/>
  <c r="BC545"/>
  <c r="BC544"/>
  <c r="BC543"/>
  <c r="BC542"/>
  <c r="BC541"/>
  <c r="BC540"/>
  <c r="BC539"/>
  <c r="BC538"/>
  <c r="BC537"/>
  <c r="BC536"/>
  <c r="BC535"/>
  <c r="BC534"/>
  <c r="BC533"/>
  <c r="BC532"/>
  <c r="BC531"/>
  <c r="BC530"/>
  <c r="BC529"/>
  <c r="BC528"/>
  <c r="BC527"/>
  <c r="BC526"/>
  <c r="BC525"/>
  <c r="BC524"/>
  <c r="BC523"/>
  <c r="BC522"/>
  <c r="BC521"/>
  <c r="BC520"/>
  <c r="BC519"/>
  <c r="BC518"/>
  <c r="BC517"/>
  <c r="BC516"/>
  <c r="BC515"/>
  <c r="BC514"/>
  <c r="BC513"/>
  <c r="BC512"/>
  <c r="BC511"/>
  <c r="BC510"/>
  <c r="BC509"/>
  <c r="BC508"/>
  <c r="BC507"/>
  <c r="BC506"/>
  <c r="BC505"/>
  <c r="BC504"/>
  <c r="AR597"/>
  <c r="AR596"/>
  <c r="AR595"/>
  <c r="AR594"/>
  <c r="AR593"/>
  <c r="AR592"/>
  <c r="AR591"/>
  <c r="AR590"/>
  <c r="AR589"/>
  <c r="AR588"/>
  <c r="AR587"/>
  <c r="AR586"/>
  <c r="AR585"/>
  <c r="AR584"/>
  <c r="AR583"/>
  <c r="AR582"/>
  <c r="AR581"/>
  <c r="AR580"/>
  <c r="AR579"/>
  <c r="AR578"/>
  <c r="AR577"/>
  <c r="AR576"/>
  <c r="AR575"/>
  <c r="AR574"/>
  <c r="AR573"/>
  <c r="AR572"/>
  <c r="AR571"/>
  <c r="AR570"/>
  <c r="AR569"/>
  <c r="AR568"/>
  <c r="AR567"/>
  <c r="AR566"/>
  <c r="AR565"/>
  <c r="AR564"/>
  <c r="AR563"/>
  <c r="AR562"/>
  <c r="AR561"/>
  <c r="AR560"/>
  <c r="AR559"/>
  <c r="AR558"/>
  <c r="AR557"/>
  <c r="AR556"/>
  <c r="AR555"/>
  <c r="AR554"/>
  <c r="AR553"/>
  <c r="AR552"/>
  <c r="AR551"/>
  <c r="AR550"/>
  <c r="AR549"/>
  <c r="AR548"/>
  <c r="AR547"/>
  <c r="AR546"/>
  <c r="AR545"/>
  <c r="AR544"/>
  <c r="AR543"/>
  <c r="AR542"/>
  <c r="AR541"/>
  <c r="AR540"/>
  <c r="AR539"/>
  <c r="AR538"/>
  <c r="AR537"/>
  <c r="AR536"/>
  <c r="AR535"/>
  <c r="AR534"/>
  <c r="AR533"/>
  <c r="AR532"/>
  <c r="AR531"/>
  <c r="AR530"/>
  <c r="AR529"/>
  <c r="AR528"/>
  <c r="AR527"/>
  <c r="AR526"/>
  <c r="AR525"/>
  <c r="AR524"/>
  <c r="AR523"/>
  <c r="AR522"/>
  <c r="AR521"/>
  <c r="AR520"/>
  <c r="AR519"/>
  <c r="AR518"/>
  <c r="AR517"/>
  <c r="AR516"/>
  <c r="AR515"/>
  <c r="AR514"/>
  <c r="AR513"/>
  <c r="AR512"/>
  <c r="AR511"/>
  <c r="AR510"/>
  <c r="AR509"/>
  <c r="AR508"/>
  <c r="AR507"/>
  <c r="AR506"/>
  <c r="AR505"/>
  <c r="AR504"/>
  <c r="AG597"/>
  <c r="AG596"/>
  <c r="AG595"/>
  <c r="AG594"/>
  <c r="AG593"/>
  <c r="AG592"/>
  <c r="AG591"/>
  <c r="AG590"/>
  <c r="AG589"/>
  <c r="AG588"/>
  <c r="AG587"/>
  <c r="AG586"/>
  <c r="AG585"/>
  <c r="AG584"/>
  <c r="AG583"/>
  <c r="AG582"/>
  <c r="AG581"/>
  <c r="AG580"/>
  <c r="AG579"/>
  <c r="AG578"/>
  <c r="AG577"/>
  <c r="AG576"/>
  <c r="AG575"/>
  <c r="AG574"/>
  <c r="AG573"/>
  <c r="AG572"/>
  <c r="AG571"/>
  <c r="AG570"/>
  <c r="AG569"/>
  <c r="AG568"/>
  <c r="AG567"/>
  <c r="AG566"/>
  <c r="AG565"/>
  <c r="AG564"/>
  <c r="AG563"/>
  <c r="AG562"/>
  <c r="AG561"/>
  <c r="AG560"/>
  <c r="AG559"/>
  <c r="AG558"/>
  <c r="AG557"/>
  <c r="AG556"/>
  <c r="AG555"/>
  <c r="AG554"/>
  <c r="AG553"/>
  <c r="AG552"/>
  <c r="AG551"/>
  <c r="AG550"/>
  <c r="AG549"/>
  <c r="AG548"/>
  <c r="AG547"/>
  <c r="AG546"/>
  <c r="AG545"/>
  <c r="AG544"/>
  <c r="AG543"/>
  <c r="AG542"/>
  <c r="AG541"/>
  <c r="AG540"/>
  <c r="AG539"/>
  <c r="AG538"/>
  <c r="AG537"/>
  <c r="AG536"/>
  <c r="AG535"/>
  <c r="AG534"/>
  <c r="AG533"/>
  <c r="AG532"/>
  <c r="AG531"/>
  <c r="AG530"/>
  <c r="AG529"/>
  <c r="AG528"/>
  <c r="AG527"/>
  <c r="AG526"/>
  <c r="AG525"/>
  <c r="AG524"/>
  <c r="AG523"/>
  <c r="AG522"/>
  <c r="AG521"/>
  <c r="AG520"/>
  <c r="AG519"/>
  <c r="AG518"/>
  <c r="AG517"/>
  <c r="AG516"/>
  <c r="AG515"/>
  <c r="AG514"/>
  <c r="AG513"/>
  <c r="AG512"/>
  <c r="AG511"/>
  <c r="AG510"/>
  <c r="AG509"/>
  <c r="AG508"/>
  <c r="AG507"/>
  <c r="AG506"/>
  <c r="AG505"/>
  <c r="AG504"/>
  <c r="DL3"/>
  <c r="DA3"/>
  <c r="CP3"/>
  <c r="CE3"/>
  <c r="BT3"/>
  <c r="BI3"/>
  <c r="AX3"/>
  <c r="AM3"/>
  <c r="B14" i="14" l="1"/>
  <c r="D14" s="1"/>
  <c r="H877" i="5"/>
  <c r="B15" i="14" l="1"/>
  <c r="D15" s="1"/>
  <c r="H461" i="5"/>
  <c r="H12"/>
  <c r="H749"/>
  <c r="H621"/>
  <c r="H469"/>
  <c r="H821"/>
  <c r="H693"/>
  <c r="H557"/>
  <c r="H893"/>
  <c r="H765"/>
  <c r="H637"/>
  <c r="H493"/>
  <c r="H837"/>
  <c r="H773"/>
  <c r="H645"/>
  <c r="H501"/>
  <c r="H845"/>
  <c r="H781"/>
  <c r="H717"/>
  <c r="H653"/>
  <c r="H581"/>
  <c r="H509"/>
  <c r="H437"/>
  <c r="H853"/>
  <c r="H789"/>
  <c r="H725"/>
  <c r="H661"/>
  <c r="H589"/>
  <c r="H517"/>
  <c r="H445"/>
  <c r="H813"/>
  <c r="H685"/>
  <c r="H541"/>
  <c r="H885"/>
  <c r="H757"/>
  <c r="H629"/>
  <c r="H477"/>
  <c r="H829"/>
  <c r="H701"/>
  <c r="H565"/>
  <c r="H901"/>
  <c r="H709"/>
  <c r="H573"/>
  <c r="H429"/>
  <c r="H861"/>
  <c r="H797"/>
  <c r="H733"/>
  <c r="H669"/>
  <c r="H597"/>
  <c r="H525"/>
  <c r="H453"/>
  <c r="H869"/>
  <c r="H805"/>
  <c r="H741"/>
  <c r="H677"/>
  <c r="H605"/>
  <c r="H533"/>
  <c r="H613"/>
  <c r="H549"/>
  <c r="H485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758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365"/>
  <c r="H293"/>
  <c r="H189"/>
  <c r="H29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503"/>
  <c r="H495"/>
  <c r="H487"/>
  <c r="H479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405"/>
  <c r="H357"/>
  <c r="H317"/>
  <c r="H277"/>
  <c r="H245"/>
  <c r="H213"/>
  <c r="H165"/>
  <c r="H133"/>
  <c r="H85"/>
  <c r="H45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496"/>
  <c r="H488"/>
  <c r="H480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89"/>
  <c r="H341"/>
  <c r="H301"/>
  <c r="H253"/>
  <c r="H221"/>
  <c r="H181"/>
  <c r="H149"/>
  <c r="H125"/>
  <c r="H101"/>
  <c r="H77"/>
  <c r="H69"/>
  <c r="H61"/>
  <c r="H37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75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497"/>
  <c r="H489"/>
  <c r="H481"/>
  <c r="H473"/>
  <c r="H465"/>
  <c r="H457"/>
  <c r="H449"/>
  <c r="H441"/>
  <c r="H433"/>
  <c r="H425"/>
  <c r="H417"/>
  <c r="H409"/>
  <c r="H401"/>
  <c r="H393"/>
  <c r="H385"/>
  <c r="H377"/>
  <c r="H369"/>
  <c r="H361"/>
  <c r="H353"/>
  <c r="H345"/>
  <c r="H337"/>
  <c r="H329"/>
  <c r="H321"/>
  <c r="H313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413"/>
  <c r="H373"/>
  <c r="H325"/>
  <c r="H261"/>
  <c r="H197"/>
  <c r="H117"/>
  <c r="H13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498"/>
  <c r="H490"/>
  <c r="H482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10"/>
  <c r="H397"/>
  <c r="H349"/>
  <c r="H309"/>
  <c r="H269"/>
  <c r="H237"/>
  <c r="H205"/>
  <c r="H157"/>
  <c r="H141"/>
  <c r="H93"/>
  <c r="H53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747"/>
  <c r="H739"/>
  <c r="H731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499"/>
  <c r="H491"/>
  <c r="H483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H11"/>
  <c r="H421"/>
  <c r="H381"/>
  <c r="H333"/>
  <c r="H285"/>
  <c r="H229"/>
  <c r="H173"/>
  <c r="H109"/>
  <c r="H21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R4" i="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503"/>
  <c r="R502"/>
  <c r="R501"/>
  <c r="R500"/>
  <c r="R499"/>
  <c r="R498"/>
  <c r="R497"/>
  <c r="R496"/>
  <c r="D83" i="13"/>
  <c r="F61"/>
  <c r="F67"/>
  <c r="G65"/>
  <c r="E61"/>
  <c r="F59"/>
  <c r="G59"/>
  <c r="V3"/>
  <c r="Y30" s="1"/>
  <c r="E7"/>
  <c r="E6"/>
  <c r="W32"/>
  <c r="W31"/>
  <c r="W30"/>
  <c r="W29"/>
  <c r="W33"/>
  <c r="W34" s="1"/>
  <c r="Y35" s="1"/>
  <c r="Y32"/>
  <c r="V27"/>
  <c r="P33"/>
  <c r="P34" s="1"/>
  <c r="P35" s="1"/>
  <c r="P36" s="1"/>
  <c r="P37" s="1"/>
  <c r="P38" s="1"/>
  <c r="P39" s="1"/>
  <c r="P40" s="1"/>
  <c r="P41" s="1"/>
  <c r="P42" s="1"/>
  <c r="P43" s="1"/>
  <c r="P44" s="1"/>
  <c r="P45" s="1"/>
  <c r="P32"/>
  <c r="P31"/>
  <c r="P30"/>
  <c r="P29"/>
  <c r="C5"/>
  <c r="I33"/>
  <c r="I34" s="1"/>
  <c r="I35" s="1"/>
  <c r="I36" s="1"/>
  <c r="I37" s="1"/>
  <c r="I38" s="1"/>
  <c r="I39" s="1"/>
  <c r="I40" s="1"/>
  <c r="I41" s="1"/>
  <c r="I42" s="1"/>
  <c r="I43" s="1"/>
  <c r="I44" s="1"/>
  <c r="I45" s="1"/>
  <c r="I32"/>
  <c r="I31"/>
  <c r="I30"/>
  <c r="C33"/>
  <c r="C34" s="1"/>
  <c r="C35" s="1"/>
  <c r="C36" s="1"/>
  <c r="C37" s="1"/>
  <c r="C38" s="1"/>
  <c r="C39" s="1"/>
  <c r="C40" s="1"/>
  <c r="C41" s="1"/>
  <c r="C42" s="1"/>
  <c r="C43" s="1"/>
  <c r="C44" s="1"/>
  <c r="C45" s="1"/>
  <c r="C32"/>
  <c r="C31"/>
  <c r="E32" s="1"/>
  <c r="C30"/>
  <c r="E31" s="1"/>
  <c r="E33"/>
  <c r="I29"/>
  <c r="C29"/>
  <c r="E30" s="1"/>
  <c r="O27"/>
  <c r="H27"/>
  <c r="P8"/>
  <c r="P7"/>
  <c r="P6"/>
  <c r="P5"/>
  <c r="P9"/>
  <c r="P10" s="1"/>
  <c r="P11" s="1"/>
  <c r="P12" s="1"/>
  <c r="O3"/>
  <c r="R6" s="1"/>
  <c r="I5"/>
  <c r="C9"/>
  <c r="C10" s="1"/>
  <c r="E11" s="1"/>
  <c r="C8"/>
  <c r="E9" s="1"/>
  <c r="C7"/>
  <c r="E8" s="1"/>
  <c r="C6"/>
  <c r="I9"/>
  <c r="I8"/>
  <c r="I7"/>
  <c r="I6"/>
  <c r="H3"/>
  <c r="K34" s="1"/>
  <c r="J43" i="12"/>
  <c r="H50"/>
  <c r="H49"/>
  <c r="H48"/>
  <c r="H47"/>
  <c r="H46"/>
  <c r="F50"/>
  <c r="H51" s="1"/>
  <c r="W38"/>
  <c r="V38"/>
  <c r="G67"/>
  <c r="B37"/>
  <c r="C19" i="11"/>
  <c r="C11"/>
  <c r="C12"/>
  <c r="C13"/>
  <c r="C14"/>
  <c r="C15"/>
  <c r="C16"/>
  <c r="C17"/>
  <c r="C18"/>
  <c r="C10"/>
  <c r="B16" i="14" l="1"/>
  <c r="D16" s="1"/>
  <c r="DQ12" i="5"/>
  <c r="DF12"/>
  <c r="CU12"/>
  <c r="CJ12"/>
  <c r="BY12"/>
  <c r="BN12"/>
  <c r="AR12"/>
  <c r="BC12"/>
  <c r="AG12"/>
  <c r="DQ20"/>
  <c r="DF20"/>
  <c r="CU20"/>
  <c r="CJ20"/>
  <c r="BY20"/>
  <c r="BN20"/>
  <c r="AR20"/>
  <c r="BC20"/>
  <c r="AG20"/>
  <c r="DQ28"/>
  <c r="DF28"/>
  <c r="CU28"/>
  <c r="CJ28"/>
  <c r="BY28"/>
  <c r="BN28"/>
  <c r="BC28"/>
  <c r="AR28"/>
  <c r="AG28"/>
  <c r="DQ36"/>
  <c r="DF36"/>
  <c r="CU36"/>
  <c r="CJ36"/>
  <c r="BY36"/>
  <c r="BN36"/>
  <c r="AR36"/>
  <c r="BC36"/>
  <c r="AG36"/>
  <c r="DQ44"/>
  <c r="DF44"/>
  <c r="CU44"/>
  <c r="CJ44"/>
  <c r="BY44"/>
  <c r="BN44"/>
  <c r="AR44"/>
  <c r="BC44"/>
  <c r="AG44"/>
  <c r="DQ52"/>
  <c r="DF52"/>
  <c r="CU52"/>
  <c r="CJ52"/>
  <c r="BY52"/>
  <c r="BN52"/>
  <c r="AR52"/>
  <c r="AG52"/>
  <c r="BC52"/>
  <c r="DQ60"/>
  <c r="DF60"/>
  <c r="CU60"/>
  <c r="CJ60"/>
  <c r="BY60"/>
  <c r="BN60"/>
  <c r="BC60"/>
  <c r="AG60"/>
  <c r="AR60"/>
  <c r="DQ68"/>
  <c r="DF68"/>
  <c r="CU68"/>
  <c r="CJ68"/>
  <c r="BY68"/>
  <c r="BN68"/>
  <c r="AG68"/>
  <c r="AR68"/>
  <c r="BC68"/>
  <c r="DQ76"/>
  <c r="DF76"/>
  <c r="CU76"/>
  <c r="CJ76"/>
  <c r="BY76"/>
  <c r="BN76"/>
  <c r="AR76"/>
  <c r="AG76"/>
  <c r="BC76"/>
  <c r="DQ84"/>
  <c r="DF84"/>
  <c r="CU84"/>
  <c r="CJ84"/>
  <c r="BY84"/>
  <c r="BN84"/>
  <c r="AR84"/>
  <c r="AG84"/>
  <c r="BC84"/>
  <c r="DQ92"/>
  <c r="DF92"/>
  <c r="CU92"/>
  <c r="CJ92"/>
  <c r="BY92"/>
  <c r="BN92"/>
  <c r="BC92"/>
  <c r="AG92"/>
  <c r="AR92"/>
  <c r="DQ100"/>
  <c r="DF100"/>
  <c r="CU100"/>
  <c r="CJ100"/>
  <c r="BY100"/>
  <c r="BN100"/>
  <c r="AG100"/>
  <c r="AR100"/>
  <c r="BC100"/>
  <c r="DQ108"/>
  <c r="DF108"/>
  <c r="CU108"/>
  <c r="CJ108"/>
  <c r="BY108"/>
  <c r="BN108"/>
  <c r="AR108"/>
  <c r="AG108"/>
  <c r="BC108"/>
  <c r="DQ116"/>
  <c r="DF116"/>
  <c r="CU116"/>
  <c r="CJ116"/>
  <c r="BY116"/>
  <c r="BN116"/>
  <c r="AG116"/>
  <c r="BC116"/>
  <c r="AR116"/>
  <c r="DQ124"/>
  <c r="DF124"/>
  <c r="CU124"/>
  <c r="CJ124"/>
  <c r="BY124"/>
  <c r="BN124"/>
  <c r="BC124"/>
  <c r="AG124"/>
  <c r="AR124"/>
  <c r="DQ132"/>
  <c r="DF132"/>
  <c r="CU132"/>
  <c r="CJ132"/>
  <c r="BY132"/>
  <c r="BN132"/>
  <c r="AG132"/>
  <c r="AR132"/>
  <c r="BC132"/>
  <c r="DQ140"/>
  <c r="DF140"/>
  <c r="CU140"/>
  <c r="CJ140"/>
  <c r="BY140"/>
  <c r="BN140"/>
  <c r="AR140"/>
  <c r="AG140"/>
  <c r="BC140"/>
  <c r="DQ148"/>
  <c r="DF148"/>
  <c r="CU148"/>
  <c r="CJ148"/>
  <c r="BY148"/>
  <c r="BN148"/>
  <c r="AR148"/>
  <c r="AG148"/>
  <c r="BC148"/>
  <c r="DQ156"/>
  <c r="DF156"/>
  <c r="CU156"/>
  <c r="CJ156"/>
  <c r="BY156"/>
  <c r="BN156"/>
  <c r="BC156"/>
  <c r="AG156"/>
  <c r="AR156"/>
  <c r="DQ164"/>
  <c r="DF164"/>
  <c r="CU164"/>
  <c r="CJ164"/>
  <c r="BY164"/>
  <c r="BN164"/>
  <c r="AG164"/>
  <c r="AR164"/>
  <c r="BC164"/>
  <c r="DQ172"/>
  <c r="DF172"/>
  <c r="CU172"/>
  <c r="CJ172"/>
  <c r="BY172"/>
  <c r="BN172"/>
  <c r="AR172"/>
  <c r="AG172"/>
  <c r="BC172"/>
  <c r="DQ180"/>
  <c r="DF180"/>
  <c r="CU180"/>
  <c r="CJ180"/>
  <c r="BY180"/>
  <c r="BN180"/>
  <c r="AR180"/>
  <c r="AG180"/>
  <c r="BC180"/>
  <c r="DQ188"/>
  <c r="DF188"/>
  <c r="CU188"/>
  <c r="CJ188"/>
  <c r="BY188"/>
  <c r="BN188"/>
  <c r="BC188"/>
  <c r="AG188"/>
  <c r="AR188"/>
  <c r="DQ196"/>
  <c r="DF196"/>
  <c r="CU196"/>
  <c r="CJ196"/>
  <c r="BY196"/>
  <c r="BN196"/>
  <c r="AG196"/>
  <c r="AR196"/>
  <c r="BC196"/>
  <c r="DQ204"/>
  <c r="DF204"/>
  <c r="CU204"/>
  <c r="CJ204"/>
  <c r="BY204"/>
  <c r="BN204"/>
  <c r="AR204"/>
  <c r="AG204"/>
  <c r="BC204"/>
  <c r="DQ212"/>
  <c r="DF212"/>
  <c r="CU212"/>
  <c r="CJ212"/>
  <c r="BY212"/>
  <c r="BN212"/>
  <c r="AR212"/>
  <c r="AG212"/>
  <c r="BC212"/>
  <c r="DQ220"/>
  <c r="DF220"/>
  <c r="CU220"/>
  <c r="CJ220"/>
  <c r="BY220"/>
  <c r="BN220"/>
  <c r="BC220"/>
  <c r="AG220"/>
  <c r="AR220"/>
  <c r="DQ228"/>
  <c r="DF228"/>
  <c r="CU228"/>
  <c r="CJ228"/>
  <c r="BY228"/>
  <c r="BN228"/>
  <c r="AG228"/>
  <c r="AR228"/>
  <c r="BC228"/>
  <c r="DQ236"/>
  <c r="DF236"/>
  <c r="CU236"/>
  <c r="CJ236"/>
  <c r="BY236"/>
  <c r="BN236"/>
  <c r="AR236"/>
  <c r="AG236"/>
  <c r="BC236"/>
  <c r="DQ244"/>
  <c r="DF244"/>
  <c r="CU244"/>
  <c r="CJ244"/>
  <c r="BY244"/>
  <c r="BN244"/>
  <c r="AR244"/>
  <c r="AG244"/>
  <c r="BC244"/>
  <c r="DQ252"/>
  <c r="DF252"/>
  <c r="CU252"/>
  <c r="CJ252"/>
  <c r="BY252"/>
  <c r="BN252"/>
  <c r="BC252"/>
  <c r="AG252"/>
  <c r="AR252"/>
  <c r="DQ260"/>
  <c r="DF260"/>
  <c r="CU260"/>
  <c r="CJ260"/>
  <c r="BY260"/>
  <c r="BN260"/>
  <c r="AG260"/>
  <c r="AR260"/>
  <c r="BC260"/>
  <c r="DQ268"/>
  <c r="DF268"/>
  <c r="CU268"/>
  <c r="CJ268"/>
  <c r="BY268"/>
  <c r="BN268"/>
  <c r="AR268"/>
  <c r="AG268"/>
  <c r="BC268"/>
  <c r="DQ276"/>
  <c r="DF276"/>
  <c r="CU276"/>
  <c r="CJ276"/>
  <c r="BY276"/>
  <c r="BN276"/>
  <c r="AR276"/>
  <c r="AG276"/>
  <c r="BC276"/>
  <c r="DQ284"/>
  <c r="DF284"/>
  <c r="CU284"/>
  <c r="CJ284"/>
  <c r="BY284"/>
  <c r="BN284"/>
  <c r="BC284"/>
  <c r="AG284"/>
  <c r="AR284"/>
  <c r="DQ292"/>
  <c r="DF292"/>
  <c r="CU292"/>
  <c r="CJ292"/>
  <c r="BY292"/>
  <c r="BN292"/>
  <c r="AG292"/>
  <c r="AR292"/>
  <c r="BC292"/>
  <c r="DQ300"/>
  <c r="DF300"/>
  <c r="CU300"/>
  <c r="CJ300"/>
  <c r="BY300"/>
  <c r="BN300"/>
  <c r="AR300"/>
  <c r="AG300"/>
  <c r="BC300"/>
  <c r="DQ308"/>
  <c r="DF308"/>
  <c r="CU308"/>
  <c r="CJ308"/>
  <c r="BY308"/>
  <c r="BN308"/>
  <c r="AR308"/>
  <c r="AG308"/>
  <c r="BC308"/>
  <c r="DQ316"/>
  <c r="DF316"/>
  <c r="CU316"/>
  <c r="CJ316"/>
  <c r="BY316"/>
  <c r="BN316"/>
  <c r="BC316"/>
  <c r="AG316"/>
  <c r="AR316"/>
  <c r="DQ324"/>
  <c r="DF324"/>
  <c r="CU324"/>
  <c r="CJ324"/>
  <c r="BY324"/>
  <c r="BN324"/>
  <c r="AG324"/>
  <c r="AR324"/>
  <c r="BC324"/>
  <c r="DQ332"/>
  <c r="DF332"/>
  <c r="CU332"/>
  <c r="CJ332"/>
  <c r="BY332"/>
  <c r="BN332"/>
  <c r="AR332"/>
  <c r="AG332"/>
  <c r="BC332"/>
  <c r="DQ340"/>
  <c r="DF340"/>
  <c r="CU340"/>
  <c r="CJ340"/>
  <c r="BY340"/>
  <c r="BN340"/>
  <c r="AR340"/>
  <c r="AG340"/>
  <c r="BC340"/>
  <c r="DQ348"/>
  <c r="DF348"/>
  <c r="CU348"/>
  <c r="CJ348"/>
  <c r="BY348"/>
  <c r="BN348"/>
  <c r="BC348"/>
  <c r="AG348"/>
  <c r="AR348"/>
  <c r="DQ356"/>
  <c r="DF356"/>
  <c r="CU356"/>
  <c r="CJ356"/>
  <c r="BY356"/>
  <c r="BN356"/>
  <c r="AG356"/>
  <c r="AR356"/>
  <c r="BC356"/>
  <c r="DQ364"/>
  <c r="DF364"/>
  <c r="CU364"/>
  <c r="CJ364"/>
  <c r="BY364"/>
  <c r="BN364"/>
  <c r="AR364"/>
  <c r="AG364"/>
  <c r="BC364"/>
  <c r="DQ372"/>
  <c r="DF372"/>
  <c r="CU372"/>
  <c r="CJ372"/>
  <c r="BY372"/>
  <c r="BN372"/>
  <c r="AR372"/>
  <c r="AG372"/>
  <c r="BC372"/>
  <c r="DQ380"/>
  <c r="DF380"/>
  <c r="CU380"/>
  <c r="CJ380"/>
  <c r="BY380"/>
  <c r="BN380"/>
  <c r="BC380"/>
  <c r="AG380"/>
  <c r="AR380"/>
  <c r="DQ388"/>
  <c r="DF388"/>
  <c r="CU388"/>
  <c r="CJ388"/>
  <c r="BY388"/>
  <c r="BN388"/>
  <c r="AG388"/>
  <c r="AR388"/>
  <c r="BC388"/>
  <c r="DQ396"/>
  <c r="DF396"/>
  <c r="CU396"/>
  <c r="CJ396"/>
  <c r="BY396"/>
  <c r="BN396"/>
  <c r="AR396"/>
  <c r="AG396"/>
  <c r="BC396"/>
  <c r="DQ404"/>
  <c r="DF404"/>
  <c r="CU404"/>
  <c r="CJ404"/>
  <c r="BY404"/>
  <c r="BN404"/>
  <c r="AR404"/>
  <c r="AG404"/>
  <c r="BC404"/>
  <c r="DQ412"/>
  <c r="DF412"/>
  <c r="CU412"/>
  <c r="CJ412"/>
  <c r="BY412"/>
  <c r="BN412"/>
  <c r="BC412"/>
  <c r="AG412"/>
  <c r="AR412"/>
  <c r="DQ420"/>
  <c r="DF420"/>
  <c r="CU420"/>
  <c r="CJ420"/>
  <c r="BY420"/>
  <c r="BN420"/>
  <c r="AG420"/>
  <c r="AR420"/>
  <c r="BC420"/>
  <c r="DQ428"/>
  <c r="DF428"/>
  <c r="CU428"/>
  <c r="CJ428"/>
  <c r="BY428"/>
  <c r="BN428"/>
  <c r="AR428"/>
  <c r="AG428"/>
  <c r="BC428"/>
  <c r="DQ436"/>
  <c r="DF436"/>
  <c r="CU436"/>
  <c r="CJ436"/>
  <c r="BY436"/>
  <c r="BN436"/>
  <c r="AR436"/>
  <c r="AG436"/>
  <c r="BC436"/>
  <c r="DQ444"/>
  <c r="DF444"/>
  <c r="CU444"/>
  <c r="CJ444"/>
  <c r="BY444"/>
  <c r="BN444"/>
  <c r="BC444"/>
  <c r="AG444"/>
  <c r="AR444"/>
  <c r="DQ452"/>
  <c r="DF452"/>
  <c r="CU452"/>
  <c r="CJ452"/>
  <c r="BY452"/>
  <c r="BN452"/>
  <c r="AG452"/>
  <c r="AR452"/>
  <c r="BC452"/>
  <c r="DQ460"/>
  <c r="DF460"/>
  <c r="CU460"/>
  <c r="CJ460"/>
  <c r="BY460"/>
  <c r="BN460"/>
  <c r="AR460"/>
  <c r="BC460"/>
  <c r="AG460"/>
  <c r="DQ468"/>
  <c r="DF468"/>
  <c r="CU468"/>
  <c r="CJ468"/>
  <c r="BY468"/>
  <c r="BN468"/>
  <c r="AR468"/>
  <c r="BC468"/>
  <c r="AG468"/>
  <c r="DQ476"/>
  <c r="DF476"/>
  <c r="CU476"/>
  <c r="CJ476"/>
  <c r="BY476"/>
  <c r="BN476"/>
  <c r="BC476"/>
  <c r="AG476"/>
  <c r="AR476"/>
  <c r="DQ484"/>
  <c r="DF484"/>
  <c r="CU484"/>
  <c r="CJ484"/>
  <c r="BY484"/>
  <c r="BN484"/>
  <c r="AG484"/>
  <c r="AR484"/>
  <c r="BC484"/>
  <c r="DQ492"/>
  <c r="DF492"/>
  <c r="CU492"/>
  <c r="CJ492"/>
  <c r="BN492"/>
  <c r="BY492"/>
  <c r="AR492"/>
  <c r="BC492"/>
  <c r="AG492"/>
  <c r="DQ500"/>
  <c r="DF500"/>
  <c r="CU500"/>
  <c r="CJ500"/>
  <c r="BY500"/>
  <c r="BN500"/>
  <c r="AR500"/>
  <c r="BC500"/>
  <c r="AG500"/>
  <c r="DQ24"/>
  <c r="DF24"/>
  <c r="CU24"/>
  <c r="CJ24"/>
  <c r="BY24"/>
  <c r="BN24"/>
  <c r="AR24"/>
  <c r="BC24"/>
  <c r="AG24"/>
  <c r="DQ11"/>
  <c r="DF11"/>
  <c r="CU11"/>
  <c r="CJ11"/>
  <c r="BY11"/>
  <c r="BN11"/>
  <c r="BC11"/>
  <c r="AR11"/>
  <c r="AG11"/>
  <c r="DQ19"/>
  <c r="DF19"/>
  <c r="CU19"/>
  <c r="CJ19"/>
  <c r="BY19"/>
  <c r="BN19"/>
  <c r="BC19"/>
  <c r="AR19"/>
  <c r="AG19"/>
  <c r="DQ27"/>
  <c r="DF27"/>
  <c r="CU27"/>
  <c r="CJ27"/>
  <c r="BY27"/>
  <c r="BN27"/>
  <c r="BC27"/>
  <c r="AR27"/>
  <c r="AG27"/>
  <c r="DQ35"/>
  <c r="DF35"/>
  <c r="CU35"/>
  <c r="CJ35"/>
  <c r="BY35"/>
  <c r="BN35"/>
  <c r="BC35"/>
  <c r="AR35"/>
  <c r="AG35"/>
  <c r="DQ43"/>
  <c r="DF43"/>
  <c r="CU43"/>
  <c r="CJ43"/>
  <c r="BY43"/>
  <c r="BN43"/>
  <c r="BC43"/>
  <c r="AR43"/>
  <c r="AG43"/>
  <c r="DQ51"/>
  <c r="DF51"/>
  <c r="CU51"/>
  <c r="CJ51"/>
  <c r="BY51"/>
  <c r="BN51"/>
  <c r="BC51"/>
  <c r="AR51"/>
  <c r="AG51"/>
  <c r="DQ59"/>
  <c r="DF59"/>
  <c r="CU59"/>
  <c r="CJ59"/>
  <c r="BY59"/>
  <c r="BN59"/>
  <c r="BC59"/>
  <c r="AR59"/>
  <c r="AG59"/>
  <c r="DQ67"/>
  <c r="DF67"/>
  <c r="CU67"/>
  <c r="CJ67"/>
  <c r="BY67"/>
  <c r="BN67"/>
  <c r="BC67"/>
  <c r="AR67"/>
  <c r="AG67"/>
  <c r="DQ75"/>
  <c r="DF75"/>
  <c r="CU75"/>
  <c r="CJ75"/>
  <c r="BY75"/>
  <c r="BN75"/>
  <c r="BC75"/>
  <c r="AR75"/>
  <c r="AG75"/>
  <c r="DQ83"/>
  <c r="DF83"/>
  <c r="CU83"/>
  <c r="CJ83"/>
  <c r="BY83"/>
  <c r="BN83"/>
  <c r="BC83"/>
  <c r="AR83"/>
  <c r="AG83"/>
  <c r="DQ91"/>
  <c r="DF91"/>
  <c r="CU91"/>
  <c r="CJ91"/>
  <c r="BY91"/>
  <c r="BN91"/>
  <c r="BC91"/>
  <c r="AR91"/>
  <c r="AG91"/>
  <c r="DQ99"/>
  <c r="DF99"/>
  <c r="CU99"/>
  <c r="CJ99"/>
  <c r="BY99"/>
  <c r="BN99"/>
  <c r="BC99"/>
  <c r="AR99"/>
  <c r="AG99"/>
  <c r="DQ107"/>
  <c r="DF107"/>
  <c r="CU107"/>
  <c r="CJ107"/>
  <c r="BY107"/>
  <c r="BN107"/>
  <c r="BC107"/>
  <c r="AR107"/>
  <c r="AG107"/>
  <c r="DQ115"/>
  <c r="DF115"/>
  <c r="CU115"/>
  <c r="CJ115"/>
  <c r="BY115"/>
  <c r="BN115"/>
  <c r="BC115"/>
  <c r="AR115"/>
  <c r="AG115"/>
  <c r="DQ123"/>
  <c r="DF123"/>
  <c r="CU123"/>
  <c r="CJ123"/>
  <c r="BY123"/>
  <c r="BN123"/>
  <c r="BC123"/>
  <c r="AR123"/>
  <c r="AG123"/>
  <c r="DQ131"/>
  <c r="DF131"/>
  <c r="CU131"/>
  <c r="CJ131"/>
  <c r="BY131"/>
  <c r="BN131"/>
  <c r="BC131"/>
  <c r="AR131"/>
  <c r="AG131"/>
  <c r="DQ139"/>
  <c r="DF139"/>
  <c r="CU139"/>
  <c r="CJ139"/>
  <c r="BY139"/>
  <c r="BN139"/>
  <c r="BC139"/>
  <c r="AR139"/>
  <c r="AG139"/>
  <c r="DQ147"/>
  <c r="DF147"/>
  <c r="CU147"/>
  <c r="CJ147"/>
  <c r="BY147"/>
  <c r="BN147"/>
  <c r="BC147"/>
  <c r="AR147"/>
  <c r="AG147"/>
  <c r="DQ155"/>
  <c r="DF155"/>
  <c r="CU155"/>
  <c r="CJ155"/>
  <c r="BY155"/>
  <c r="BN155"/>
  <c r="BC155"/>
  <c r="AR155"/>
  <c r="AG155"/>
  <c r="DQ163"/>
  <c r="DF163"/>
  <c r="CU163"/>
  <c r="CJ163"/>
  <c r="BY163"/>
  <c r="BN163"/>
  <c r="BC163"/>
  <c r="AR163"/>
  <c r="AG163"/>
  <c r="DQ171"/>
  <c r="DF171"/>
  <c r="CU171"/>
  <c r="CJ171"/>
  <c r="BY171"/>
  <c r="BN171"/>
  <c r="BC171"/>
  <c r="AR171"/>
  <c r="AG171"/>
  <c r="DQ179"/>
  <c r="DF179"/>
  <c r="CU179"/>
  <c r="CJ179"/>
  <c r="BY179"/>
  <c r="BN179"/>
  <c r="BC179"/>
  <c r="AR179"/>
  <c r="AG179"/>
  <c r="DQ187"/>
  <c r="DF187"/>
  <c r="CU187"/>
  <c r="CJ187"/>
  <c r="BY187"/>
  <c r="BN187"/>
  <c r="BC187"/>
  <c r="AR187"/>
  <c r="AG187"/>
  <c r="DQ195"/>
  <c r="DF195"/>
  <c r="CU195"/>
  <c r="CJ195"/>
  <c r="BY195"/>
  <c r="BN195"/>
  <c r="BC195"/>
  <c r="AR195"/>
  <c r="AG195"/>
  <c r="DQ203"/>
  <c r="DF203"/>
  <c r="CU203"/>
  <c r="CJ203"/>
  <c r="BY203"/>
  <c r="BN203"/>
  <c r="BC203"/>
  <c r="AR203"/>
  <c r="AG203"/>
  <c r="DQ211"/>
  <c r="DF211"/>
  <c r="CU211"/>
  <c r="CJ211"/>
  <c r="BY211"/>
  <c r="BN211"/>
  <c r="BC211"/>
  <c r="AR211"/>
  <c r="AG211"/>
  <c r="DQ219"/>
  <c r="DF219"/>
  <c r="CU219"/>
  <c r="CJ219"/>
  <c r="BY219"/>
  <c r="BN219"/>
  <c r="BC219"/>
  <c r="AR219"/>
  <c r="AG219"/>
  <c r="DQ227"/>
  <c r="DF227"/>
  <c r="CU227"/>
  <c r="CJ227"/>
  <c r="BY227"/>
  <c r="BN227"/>
  <c r="BC227"/>
  <c r="AR227"/>
  <c r="AG227"/>
  <c r="DQ235"/>
  <c r="DF235"/>
  <c r="CU235"/>
  <c r="CJ235"/>
  <c r="BY235"/>
  <c r="BN235"/>
  <c r="BC235"/>
  <c r="AR235"/>
  <c r="AG235"/>
  <c r="DQ243"/>
  <c r="DF243"/>
  <c r="CU243"/>
  <c r="CJ243"/>
  <c r="BY243"/>
  <c r="BN243"/>
  <c r="BC243"/>
  <c r="AR243"/>
  <c r="AG243"/>
  <c r="DQ251"/>
  <c r="DF251"/>
  <c r="CU251"/>
  <c r="CJ251"/>
  <c r="BY251"/>
  <c r="BN251"/>
  <c r="BC251"/>
  <c r="AR251"/>
  <c r="AG251"/>
  <c r="DQ259"/>
  <c r="DF259"/>
  <c r="CU259"/>
  <c r="CJ259"/>
  <c r="BY259"/>
  <c r="BN259"/>
  <c r="BC259"/>
  <c r="AR259"/>
  <c r="AG259"/>
  <c r="DQ267"/>
  <c r="DF267"/>
  <c r="CU267"/>
  <c r="CJ267"/>
  <c r="BY267"/>
  <c r="BN267"/>
  <c r="BC267"/>
  <c r="AR267"/>
  <c r="AG267"/>
  <c r="DQ275"/>
  <c r="DF275"/>
  <c r="CU275"/>
  <c r="CJ275"/>
  <c r="BY275"/>
  <c r="BN275"/>
  <c r="BC275"/>
  <c r="AR275"/>
  <c r="AG275"/>
  <c r="DQ283"/>
  <c r="DF283"/>
  <c r="CU283"/>
  <c r="CJ283"/>
  <c r="BY283"/>
  <c r="BN283"/>
  <c r="BC283"/>
  <c r="AR283"/>
  <c r="AG283"/>
  <c r="DQ291"/>
  <c r="DF291"/>
  <c r="CU291"/>
  <c r="CJ291"/>
  <c r="BY291"/>
  <c r="BN291"/>
  <c r="BC291"/>
  <c r="AR291"/>
  <c r="AG291"/>
  <c r="DQ299"/>
  <c r="DF299"/>
  <c r="CU299"/>
  <c r="CJ299"/>
  <c r="BY299"/>
  <c r="BN299"/>
  <c r="BC299"/>
  <c r="AR299"/>
  <c r="AG299"/>
  <c r="DQ307"/>
  <c r="DF307"/>
  <c r="CU307"/>
  <c r="CJ307"/>
  <c r="BY307"/>
  <c r="BN307"/>
  <c r="BC307"/>
  <c r="AR307"/>
  <c r="AG307"/>
  <c r="DQ315"/>
  <c r="DF315"/>
  <c r="CU315"/>
  <c r="CJ315"/>
  <c r="BY315"/>
  <c r="BN315"/>
  <c r="BC315"/>
  <c r="AR315"/>
  <c r="AG315"/>
  <c r="DQ323"/>
  <c r="DF323"/>
  <c r="CU323"/>
  <c r="CJ323"/>
  <c r="BY323"/>
  <c r="BN323"/>
  <c r="BC323"/>
  <c r="AR323"/>
  <c r="AG323"/>
  <c r="DQ331"/>
  <c r="DF331"/>
  <c r="CU331"/>
  <c r="CJ331"/>
  <c r="BY331"/>
  <c r="BN331"/>
  <c r="BC331"/>
  <c r="AR331"/>
  <c r="AG331"/>
  <c r="DQ339"/>
  <c r="DF339"/>
  <c r="CU339"/>
  <c r="CJ339"/>
  <c r="BY339"/>
  <c r="BN339"/>
  <c r="BC339"/>
  <c r="AR339"/>
  <c r="AG339"/>
  <c r="DQ347"/>
  <c r="DF347"/>
  <c r="CU347"/>
  <c r="CJ347"/>
  <c r="BY347"/>
  <c r="BN347"/>
  <c r="BC347"/>
  <c r="AR347"/>
  <c r="AG347"/>
  <c r="DQ355"/>
  <c r="DF355"/>
  <c r="CU355"/>
  <c r="CJ355"/>
  <c r="BY355"/>
  <c r="BN355"/>
  <c r="BC355"/>
  <c r="AR355"/>
  <c r="AG355"/>
  <c r="DQ363"/>
  <c r="DF363"/>
  <c r="CU363"/>
  <c r="CJ363"/>
  <c r="BY363"/>
  <c r="BN363"/>
  <c r="BC363"/>
  <c r="AR363"/>
  <c r="AG363"/>
  <c r="DQ371"/>
  <c r="DF371"/>
  <c r="CU371"/>
  <c r="CJ371"/>
  <c r="BY371"/>
  <c r="BN371"/>
  <c r="BC371"/>
  <c r="AR371"/>
  <c r="AG371"/>
  <c r="DQ379"/>
  <c r="DF379"/>
  <c r="CU379"/>
  <c r="CJ379"/>
  <c r="BY379"/>
  <c r="BN379"/>
  <c r="BC379"/>
  <c r="AR379"/>
  <c r="AG379"/>
  <c r="DQ387"/>
  <c r="DF387"/>
  <c r="CU387"/>
  <c r="CJ387"/>
  <c r="BY387"/>
  <c r="BN387"/>
  <c r="BC387"/>
  <c r="AR387"/>
  <c r="AG387"/>
  <c r="DQ395"/>
  <c r="DF395"/>
  <c r="CU395"/>
  <c r="CJ395"/>
  <c r="BY395"/>
  <c r="BN395"/>
  <c r="BC395"/>
  <c r="AR395"/>
  <c r="AG395"/>
  <c r="DQ403"/>
  <c r="DF403"/>
  <c r="CU403"/>
  <c r="CJ403"/>
  <c r="BY403"/>
  <c r="BN403"/>
  <c r="BC403"/>
  <c r="AR403"/>
  <c r="AG403"/>
  <c r="DQ411"/>
  <c r="DF411"/>
  <c r="CU411"/>
  <c r="CJ411"/>
  <c r="BY411"/>
  <c r="BN411"/>
  <c r="BC411"/>
  <c r="AR411"/>
  <c r="AG411"/>
  <c r="DQ419"/>
  <c r="DF419"/>
  <c r="CU419"/>
  <c r="CJ419"/>
  <c r="BY419"/>
  <c r="BN419"/>
  <c r="BC419"/>
  <c r="AR419"/>
  <c r="AG419"/>
  <c r="DQ427"/>
  <c r="DF427"/>
  <c r="CU427"/>
  <c r="CJ427"/>
  <c r="BY427"/>
  <c r="BN427"/>
  <c r="BC427"/>
  <c r="AR427"/>
  <c r="AG427"/>
  <c r="DQ435"/>
  <c r="DF435"/>
  <c r="CU435"/>
  <c r="CJ435"/>
  <c r="BY435"/>
  <c r="BN435"/>
  <c r="BC435"/>
  <c r="AR435"/>
  <c r="AG435"/>
  <c r="DQ443"/>
  <c r="DF443"/>
  <c r="CU443"/>
  <c r="CJ443"/>
  <c r="BY443"/>
  <c r="BN443"/>
  <c r="BC443"/>
  <c r="AR443"/>
  <c r="AG443"/>
  <c r="DQ451"/>
  <c r="DF451"/>
  <c r="CU451"/>
  <c r="CJ451"/>
  <c r="BY451"/>
  <c r="BN451"/>
  <c r="BC451"/>
  <c r="AR451"/>
  <c r="AG451"/>
  <c r="DQ459"/>
  <c r="DF459"/>
  <c r="CU459"/>
  <c r="CJ459"/>
  <c r="BY459"/>
  <c r="BN459"/>
  <c r="BC459"/>
  <c r="AR459"/>
  <c r="AG459"/>
  <c r="DQ467"/>
  <c r="DF467"/>
  <c r="CU467"/>
  <c r="CJ467"/>
  <c r="BY467"/>
  <c r="BN467"/>
  <c r="BC467"/>
  <c r="AR467"/>
  <c r="AG467"/>
  <c r="DQ475"/>
  <c r="DF475"/>
  <c r="CU475"/>
  <c r="CJ475"/>
  <c r="BN475"/>
  <c r="BC475"/>
  <c r="AR475"/>
  <c r="AG475"/>
  <c r="BY475"/>
  <c r="DQ483"/>
  <c r="DF483"/>
  <c r="CU483"/>
  <c r="CJ483"/>
  <c r="BY483"/>
  <c r="BN483"/>
  <c r="BC483"/>
  <c r="AR483"/>
  <c r="AG483"/>
  <c r="DQ491"/>
  <c r="DF491"/>
  <c r="CU491"/>
  <c r="CJ491"/>
  <c r="BY491"/>
  <c r="BN491"/>
  <c r="BC491"/>
  <c r="AR491"/>
  <c r="AG491"/>
  <c r="DQ499"/>
  <c r="DF499"/>
  <c r="CU499"/>
  <c r="CJ499"/>
  <c r="BY499"/>
  <c r="BN499"/>
  <c r="BC499"/>
  <c r="AR499"/>
  <c r="AG499"/>
  <c r="DQ10"/>
  <c r="DF10"/>
  <c r="CU10"/>
  <c r="CJ10"/>
  <c r="BY10"/>
  <c r="BN10"/>
  <c r="AR10"/>
  <c r="BC10"/>
  <c r="AG10"/>
  <c r="DQ18"/>
  <c r="DF18"/>
  <c r="CU18"/>
  <c r="CJ18"/>
  <c r="BY18"/>
  <c r="BN18"/>
  <c r="AG18"/>
  <c r="BC18"/>
  <c r="AR18"/>
  <c r="DQ26"/>
  <c r="DF26"/>
  <c r="CU26"/>
  <c r="CJ26"/>
  <c r="BY26"/>
  <c r="BN26"/>
  <c r="BC26"/>
  <c r="AR26"/>
  <c r="AG26"/>
  <c r="DQ34"/>
  <c r="DF34"/>
  <c r="CU34"/>
  <c r="CJ34"/>
  <c r="BY34"/>
  <c r="BN34"/>
  <c r="AG34"/>
  <c r="AR34"/>
  <c r="BC34"/>
  <c r="DQ42"/>
  <c r="DF42"/>
  <c r="CU42"/>
  <c r="CJ42"/>
  <c r="BY42"/>
  <c r="BN42"/>
  <c r="AR42"/>
  <c r="BC42"/>
  <c r="AG42"/>
  <c r="DQ50"/>
  <c r="DF50"/>
  <c r="CU50"/>
  <c r="CJ50"/>
  <c r="BY50"/>
  <c r="BN50"/>
  <c r="AG50"/>
  <c r="BC50"/>
  <c r="AR50"/>
  <c r="DQ58"/>
  <c r="DF58"/>
  <c r="CU58"/>
  <c r="CJ58"/>
  <c r="BY58"/>
  <c r="BN58"/>
  <c r="BC58"/>
  <c r="AR58"/>
  <c r="AG58"/>
  <c r="DQ66"/>
  <c r="DF66"/>
  <c r="CU66"/>
  <c r="CJ66"/>
  <c r="BY66"/>
  <c r="BN66"/>
  <c r="AR66"/>
  <c r="BC66"/>
  <c r="AG66"/>
  <c r="DQ74"/>
  <c r="DF74"/>
  <c r="CU74"/>
  <c r="CJ74"/>
  <c r="BY74"/>
  <c r="BN74"/>
  <c r="AG74"/>
  <c r="AR74"/>
  <c r="BC74"/>
  <c r="DQ82"/>
  <c r="DF82"/>
  <c r="CU82"/>
  <c r="CJ82"/>
  <c r="BY82"/>
  <c r="BN82"/>
  <c r="BC82"/>
  <c r="AR82"/>
  <c r="AG82"/>
  <c r="DQ90"/>
  <c r="DF90"/>
  <c r="CU90"/>
  <c r="CJ90"/>
  <c r="BY90"/>
  <c r="BN90"/>
  <c r="BC90"/>
  <c r="AG90"/>
  <c r="AR90"/>
  <c r="DQ98"/>
  <c r="DF98"/>
  <c r="CU98"/>
  <c r="CJ98"/>
  <c r="BY98"/>
  <c r="BN98"/>
  <c r="AR98"/>
  <c r="BC98"/>
  <c r="AG98"/>
  <c r="DQ106"/>
  <c r="DF106"/>
  <c r="CU106"/>
  <c r="CJ106"/>
  <c r="BY106"/>
  <c r="BN106"/>
  <c r="AG106"/>
  <c r="AR106"/>
  <c r="BC106"/>
  <c r="DQ114"/>
  <c r="DF114"/>
  <c r="CU114"/>
  <c r="CJ114"/>
  <c r="BY114"/>
  <c r="BN114"/>
  <c r="BC114"/>
  <c r="AR114"/>
  <c r="AG114"/>
  <c r="DQ122"/>
  <c r="DF122"/>
  <c r="CU122"/>
  <c r="CJ122"/>
  <c r="BY122"/>
  <c r="BN122"/>
  <c r="BC122"/>
  <c r="AG122"/>
  <c r="AR122"/>
  <c r="DQ130"/>
  <c r="DF130"/>
  <c r="CU130"/>
  <c r="CJ130"/>
  <c r="BY130"/>
  <c r="BN130"/>
  <c r="AR130"/>
  <c r="BC130"/>
  <c r="AG130"/>
  <c r="DQ138"/>
  <c r="DF138"/>
  <c r="CU138"/>
  <c r="CJ138"/>
  <c r="BY138"/>
  <c r="BN138"/>
  <c r="AG138"/>
  <c r="AR138"/>
  <c r="BC138"/>
  <c r="DQ146"/>
  <c r="DF146"/>
  <c r="CU146"/>
  <c r="CJ146"/>
  <c r="BY146"/>
  <c r="BN146"/>
  <c r="BC146"/>
  <c r="AR146"/>
  <c r="AG146"/>
  <c r="DQ154"/>
  <c r="DF154"/>
  <c r="CU154"/>
  <c r="CJ154"/>
  <c r="BY154"/>
  <c r="BN154"/>
  <c r="BC154"/>
  <c r="AR154"/>
  <c r="AG154"/>
  <c r="DQ162"/>
  <c r="DF162"/>
  <c r="CU162"/>
  <c r="CJ162"/>
  <c r="BY162"/>
  <c r="BN162"/>
  <c r="AG162"/>
  <c r="AR162"/>
  <c r="BC162"/>
  <c r="DQ170"/>
  <c r="DF170"/>
  <c r="CU170"/>
  <c r="CJ170"/>
  <c r="BY170"/>
  <c r="BN170"/>
  <c r="AR170"/>
  <c r="BC170"/>
  <c r="AG170"/>
  <c r="DQ178"/>
  <c r="DF178"/>
  <c r="CU178"/>
  <c r="CJ178"/>
  <c r="BY178"/>
  <c r="BN178"/>
  <c r="AG178"/>
  <c r="BC178"/>
  <c r="AR178"/>
  <c r="DQ186"/>
  <c r="DF186"/>
  <c r="CU186"/>
  <c r="CJ186"/>
  <c r="BY186"/>
  <c r="BN186"/>
  <c r="BC186"/>
  <c r="AR186"/>
  <c r="AG186"/>
  <c r="DQ194"/>
  <c r="DF194"/>
  <c r="CU194"/>
  <c r="CJ194"/>
  <c r="BY194"/>
  <c r="BN194"/>
  <c r="AG194"/>
  <c r="AR194"/>
  <c r="BC194"/>
  <c r="DQ202"/>
  <c r="DF202"/>
  <c r="CU202"/>
  <c r="CJ202"/>
  <c r="BY202"/>
  <c r="BN202"/>
  <c r="AR202"/>
  <c r="BC202"/>
  <c r="AG202"/>
  <c r="DQ210"/>
  <c r="DF210"/>
  <c r="CU210"/>
  <c r="CJ210"/>
  <c r="BY210"/>
  <c r="BN210"/>
  <c r="AG210"/>
  <c r="BC210"/>
  <c r="AR210"/>
  <c r="DQ218"/>
  <c r="DF218"/>
  <c r="CU218"/>
  <c r="CJ218"/>
  <c r="BY218"/>
  <c r="BN218"/>
  <c r="BC218"/>
  <c r="AR218"/>
  <c r="AG218"/>
  <c r="DQ226"/>
  <c r="DF226"/>
  <c r="CU226"/>
  <c r="CJ226"/>
  <c r="BY226"/>
  <c r="BN226"/>
  <c r="AG226"/>
  <c r="AR226"/>
  <c r="BC226"/>
  <c r="DQ234"/>
  <c r="DF234"/>
  <c r="CU234"/>
  <c r="CJ234"/>
  <c r="BY234"/>
  <c r="BN234"/>
  <c r="AR234"/>
  <c r="BC234"/>
  <c r="AG234"/>
  <c r="DQ242"/>
  <c r="DF242"/>
  <c r="CU242"/>
  <c r="CJ242"/>
  <c r="BY242"/>
  <c r="BN242"/>
  <c r="AG242"/>
  <c r="BC242"/>
  <c r="AR242"/>
  <c r="DQ250"/>
  <c r="DF250"/>
  <c r="CU250"/>
  <c r="CJ250"/>
  <c r="BY250"/>
  <c r="BN250"/>
  <c r="BC250"/>
  <c r="AR250"/>
  <c r="AG250"/>
  <c r="DQ258"/>
  <c r="DF258"/>
  <c r="CU258"/>
  <c r="CJ258"/>
  <c r="BY258"/>
  <c r="BN258"/>
  <c r="AR258"/>
  <c r="BC258"/>
  <c r="AG258"/>
  <c r="DQ266"/>
  <c r="DF266"/>
  <c r="CU266"/>
  <c r="CJ266"/>
  <c r="BY266"/>
  <c r="BN266"/>
  <c r="AG266"/>
  <c r="AR266"/>
  <c r="BC266"/>
  <c r="DQ274"/>
  <c r="DF274"/>
  <c r="CU274"/>
  <c r="CJ274"/>
  <c r="BY274"/>
  <c r="BN274"/>
  <c r="BC274"/>
  <c r="AR274"/>
  <c r="AG274"/>
  <c r="DQ282"/>
  <c r="DF282"/>
  <c r="CU282"/>
  <c r="CJ282"/>
  <c r="BY282"/>
  <c r="BN282"/>
  <c r="BC282"/>
  <c r="AG282"/>
  <c r="AR282"/>
  <c r="DQ290"/>
  <c r="DF290"/>
  <c r="CU290"/>
  <c r="CJ290"/>
  <c r="BY290"/>
  <c r="BN290"/>
  <c r="AR290"/>
  <c r="BC290"/>
  <c r="AG290"/>
  <c r="DQ298"/>
  <c r="DF298"/>
  <c r="CU298"/>
  <c r="CJ298"/>
  <c r="BY298"/>
  <c r="BN298"/>
  <c r="AG298"/>
  <c r="AR298"/>
  <c r="BC298"/>
  <c r="DQ306"/>
  <c r="DF306"/>
  <c r="CU306"/>
  <c r="CJ306"/>
  <c r="BY306"/>
  <c r="BN306"/>
  <c r="BC306"/>
  <c r="AR306"/>
  <c r="AG306"/>
  <c r="DQ314"/>
  <c r="DF314"/>
  <c r="CU314"/>
  <c r="CJ314"/>
  <c r="BY314"/>
  <c r="BN314"/>
  <c r="BC314"/>
  <c r="AG314"/>
  <c r="AR314"/>
  <c r="DQ322"/>
  <c r="DF322"/>
  <c r="CU322"/>
  <c r="CJ322"/>
  <c r="BY322"/>
  <c r="BN322"/>
  <c r="AR322"/>
  <c r="BC322"/>
  <c r="AG322"/>
  <c r="DQ330"/>
  <c r="DF330"/>
  <c r="CU330"/>
  <c r="CJ330"/>
  <c r="BY330"/>
  <c r="BN330"/>
  <c r="AG330"/>
  <c r="AR330"/>
  <c r="BC330"/>
  <c r="DQ338"/>
  <c r="DF338"/>
  <c r="CU338"/>
  <c r="CJ338"/>
  <c r="BY338"/>
  <c r="BN338"/>
  <c r="BC338"/>
  <c r="AR338"/>
  <c r="AG338"/>
  <c r="DQ346"/>
  <c r="DF346"/>
  <c r="CU346"/>
  <c r="CJ346"/>
  <c r="BY346"/>
  <c r="BN346"/>
  <c r="BC346"/>
  <c r="AG346"/>
  <c r="AR346"/>
  <c r="DQ354"/>
  <c r="DF354"/>
  <c r="CU354"/>
  <c r="CJ354"/>
  <c r="BY354"/>
  <c r="BN354"/>
  <c r="AG354"/>
  <c r="AR354"/>
  <c r="BC354"/>
  <c r="DQ362"/>
  <c r="DF362"/>
  <c r="CU362"/>
  <c r="CJ362"/>
  <c r="BY362"/>
  <c r="BN362"/>
  <c r="AR362"/>
  <c r="BC362"/>
  <c r="AG362"/>
  <c r="DQ370"/>
  <c r="DF370"/>
  <c r="CU370"/>
  <c r="CJ370"/>
  <c r="BY370"/>
  <c r="BN370"/>
  <c r="AG370"/>
  <c r="BC370"/>
  <c r="AR370"/>
  <c r="DQ378"/>
  <c r="DF378"/>
  <c r="CU378"/>
  <c r="CJ378"/>
  <c r="BY378"/>
  <c r="BN378"/>
  <c r="BC378"/>
  <c r="AG378"/>
  <c r="AR378"/>
  <c r="DQ386"/>
  <c r="DF386"/>
  <c r="CU386"/>
  <c r="CJ386"/>
  <c r="BY386"/>
  <c r="BN386"/>
  <c r="AG386"/>
  <c r="AR386"/>
  <c r="BC386"/>
  <c r="DQ394"/>
  <c r="DF394"/>
  <c r="CU394"/>
  <c r="CJ394"/>
  <c r="BY394"/>
  <c r="BN394"/>
  <c r="AG394"/>
  <c r="AR394"/>
  <c r="BC394"/>
  <c r="DQ402"/>
  <c r="DF402"/>
  <c r="CU402"/>
  <c r="CJ402"/>
  <c r="BY402"/>
  <c r="BN402"/>
  <c r="AG402"/>
  <c r="BC402"/>
  <c r="AR402"/>
  <c r="DQ410"/>
  <c r="DF410"/>
  <c r="CU410"/>
  <c r="CJ410"/>
  <c r="BY410"/>
  <c r="BN410"/>
  <c r="BC410"/>
  <c r="AG410"/>
  <c r="AR410"/>
  <c r="DQ418"/>
  <c r="DF418"/>
  <c r="CU418"/>
  <c r="CJ418"/>
  <c r="BY418"/>
  <c r="BN418"/>
  <c r="AG418"/>
  <c r="AR418"/>
  <c r="BC418"/>
  <c r="DQ426"/>
  <c r="DF426"/>
  <c r="CU426"/>
  <c r="CJ426"/>
  <c r="BY426"/>
  <c r="BN426"/>
  <c r="AR426"/>
  <c r="BC426"/>
  <c r="AG426"/>
  <c r="DQ434"/>
  <c r="DF434"/>
  <c r="CU434"/>
  <c r="CJ434"/>
  <c r="BY434"/>
  <c r="BN434"/>
  <c r="AG434"/>
  <c r="BC434"/>
  <c r="AR434"/>
  <c r="DQ442"/>
  <c r="DF442"/>
  <c r="CU442"/>
  <c r="CJ442"/>
  <c r="BY442"/>
  <c r="BN442"/>
  <c r="BC442"/>
  <c r="AG442"/>
  <c r="AR442"/>
  <c r="DQ450"/>
  <c r="DF450"/>
  <c r="CU450"/>
  <c r="CJ450"/>
  <c r="BY450"/>
  <c r="BN450"/>
  <c r="AG450"/>
  <c r="AR450"/>
  <c r="BC450"/>
  <c r="DQ458"/>
  <c r="DF458"/>
  <c r="CU458"/>
  <c r="CJ458"/>
  <c r="BY458"/>
  <c r="BN458"/>
  <c r="AR458"/>
  <c r="BC458"/>
  <c r="AG458"/>
  <c r="DQ466"/>
  <c r="DF466"/>
  <c r="CU466"/>
  <c r="CJ466"/>
  <c r="BY466"/>
  <c r="BN466"/>
  <c r="BC466"/>
  <c r="AG466"/>
  <c r="AR466"/>
  <c r="DQ474"/>
  <c r="DF474"/>
  <c r="CU474"/>
  <c r="CJ474"/>
  <c r="BY474"/>
  <c r="BN474"/>
  <c r="BC474"/>
  <c r="AG474"/>
  <c r="AR474"/>
  <c r="DQ482"/>
  <c r="DF482"/>
  <c r="CU482"/>
  <c r="CJ482"/>
  <c r="BY482"/>
  <c r="BN482"/>
  <c r="AG482"/>
  <c r="AR482"/>
  <c r="BC482"/>
  <c r="DQ490"/>
  <c r="DF490"/>
  <c r="CU490"/>
  <c r="CJ490"/>
  <c r="BY490"/>
  <c r="BN490"/>
  <c r="AR490"/>
  <c r="BC490"/>
  <c r="AG490"/>
  <c r="DQ498"/>
  <c r="DF498"/>
  <c r="CU498"/>
  <c r="CJ498"/>
  <c r="BY498"/>
  <c r="BN498"/>
  <c r="BC498"/>
  <c r="AG498"/>
  <c r="AR498"/>
  <c r="DQ9"/>
  <c r="DF9"/>
  <c r="CU9"/>
  <c r="CJ9"/>
  <c r="BY9"/>
  <c r="BN9"/>
  <c r="AR9"/>
  <c r="BC9"/>
  <c r="AG9"/>
  <c r="DQ17"/>
  <c r="DF17"/>
  <c r="CU17"/>
  <c r="CJ17"/>
  <c r="BY17"/>
  <c r="BN17"/>
  <c r="BC17"/>
  <c r="AR17"/>
  <c r="AG17"/>
  <c r="DQ25"/>
  <c r="DF25"/>
  <c r="CU25"/>
  <c r="CJ25"/>
  <c r="BY25"/>
  <c r="BN25"/>
  <c r="AR25"/>
  <c r="BC25"/>
  <c r="AG25"/>
  <c r="DQ33"/>
  <c r="DF33"/>
  <c r="CU33"/>
  <c r="CJ33"/>
  <c r="BY33"/>
  <c r="BN33"/>
  <c r="AR33"/>
  <c r="BC33"/>
  <c r="AG33"/>
  <c r="DQ41"/>
  <c r="DF41"/>
  <c r="CU41"/>
  <c r="CJ41"/>
  <c r="BY41"/>
  <c r="BN41"/>
  <c r="AR41"/>
  <c r="BC41"/>
  <c r="AG41"/>
  <c r="DQ49"/>
  <c r="DF49"/>
  <c r="CU49"/>
  <c r="CJ49"/>
  <c r="BY49"/>
  <c r="BN49"/>
  <c r="BC49"/>
  <c r="AR49"/>
  <c r="AG49"/>
  <c r="DQ57"/>
  <c r="DF57"/>
  <c r="CU57"/>
  <c r="CJ57"/>
  <c r="BY57"/>
  <c r="BN57"/>
  <c r="AR57"/>
  <c r="BC57"/>
  <c r="AG57"/>
  <c r="DQ65"/>
  <c r="DF65"/>
  <c r="CU65"/>
  <c r="CJ65"/>
  <c r="BY65"/>
  <c r="BN65"/>
  <c r="AR65"/>
  <c r="BC65"/>
  <c r="AG65"/>
  <c r="DQ73"/>
  <c r="DF73"/>
  <c r="CU73"/>
  <c r="CJ73"/>
  <c r="BY73"/>
  <c r="BN73"/>
  <c r="AR73"/>
  <c r="BC73"/>
  <c r="AG73"/>
  <c r="DQ81"/>
  <c r="DF81"/>
  <c r="CU81"/>
  <c r="CJ81"/>
  <c r="BY81"/>
  <c r="BN81"/>
  <c r="BC81"/>
  <c r="AR81"/>
  <c r="AG81"/>
  <c r="DQ89"/>
  <c r="DF89"/>
  <c r="CU89"/>
  <c r="CJ89"/>
  <c r="BY89"/>
  <c r="BN89"/>
  <c r="AR89"/>
  <c r="BC89"/>
  <c r="AG89"/>
  <c r="DQ97"/>
  <c r="DF97"/>
  <c r="CU97"/>
  <c r="CJ97"/>
  <c r="BY97"/>
  <c r="BN97"/>
  <c r="AR97"/>
  <c r="BC97"/>
  <c r="AG97"/>
  <c r="DQ105"/>
  <c r="DF105"/>
  <c r="CU105"/>
  <c r="CJ105"/>
  <c r="BY105"/>
  <c r="BN105"/>
  <c r="AR105"/>
  <c r="BC105"/>
  <c r="AG105"/>
  <c r="DQ113"/>
  <c r="DF113"/>
  <c r="CU113"/>
  <c r="CJ113"/>
  <c r="BY113"/>
  <c r="BN113"/>
  <c r="BC113"/>
  <c r="AR113"/>
  <c r="AG113"/>
  <c r="DQ121"/>
  <c r="DF121"/>
  <c r="CU121"/>
  <c r="CJ121"/>
  <c r="BY121"/>
  <c r="BN121"/>
  <c r="AR121"/>
  <c r="BC121"/>
  <c r="AG121"/>
  <c r="DQ129"/>
  <c r="DF129"/>
  <c r="CU129"/>
  <c r="CJ129"/>
  <c r="BY129"/>
  <c r="BN129"/>
  <c r="AR129"/>
  <c r="BC129"/>
  <c r="AG129"/>
  <c r="DQ137"/>
  <c r="DF137"/>
  <c r="CU137"/>
  <c r="CJ137"/>
  <c r="BY137"/>
  <c r="BN137"/>
  <c r="AR137"/>
  <c r="BC137"/>
  <c r="AG137"/>
  <c r="DQ145"/>
  <c r="DF145"/>
  <c r="CU145"/>
  <c r="CJ145"/>
  <c r="BY145"/>
  <c r="BN145"/>
  <c r="BC145"/>
  <c r="AR145"/>
  <c r="AG145"/>
  <c r="DQ153"/>
  <c r="DF153"/>
  <c r="CU153"/>
  <c r="CJ153"/>
  <c r="BY153"/>
  <c r="BN153"/>
  <c r="AR153"/>
  <c r="BC153"/>
  <c r="AG153"/>
  <c r="DQ161"/>
  <c r="DF161"/>
  <c r="CU161"/>
  <c r="CJ161"/>
  <c r="BY161"/>
  <c r="BN161"/>
  <c r="AR161"/>
  <c r="BC161"/>
  <c r="AG161"/>
  <c r="DQ169"/>
  <c r="DF169"/>
  <c r="CU169"/>
  <c r="CJ169"/>
  <c r="BY169"/>
  <c r="BN169"/>
  <c r="AR169"/>
  <c r="BC169"/>
  <c r="AG169"/>
  <c r="DQ177"/>
  <c r="DF177"/>
  <c r="CU177"/>
  <c r="CJ177"/>
  <c r="BY177"/>
  <c r="BN177"/>
  <c r="BC177"/>
  <c r="AR177"/>
  <c r="AG177"/>
  <c r="DQ185"/>
  <c r="DF185"/>
  <c r="CU185"/>
  <c r="CJ185"/>
  <c r="BY185"/>
  <c r="BN185"/>
  <c r="AR185"/>
  <c r="BC185"/>
  <c r="AG185"/>
  <c r="DQ193"/>
  <c r="DF193"/>
  <c r="CU193"/>
  <c r="CJ193"/>
  <c r="BY193"/>
  <c r="BN193"/>
  <c r="AR193"/>
  <c r="BC193"/>
  <c r="AG193"/>
  <c r="DQ201"/>
  <c r="DF201"/>
  <c r="CU201"/>
  <c r="CJ201"/>
  <c r="BY201"/>
  <c r="BN201"/>
  <c r="AR201"/>
  <c r="BC201"/>
  <c r="AG201"/>
  <c r="DQ209"/>
  <c r="DF209"/>
  <c r="CU209"/>
  <c r="CJ209"/>
  <c r="BY209"/>
  <c r="BN209"/>
  <c r="BC209"/>
  <c r="AR209"/>
  <c r="AG209"/>
  <c r="DQ217"/>
  <c r="DF217"/>
  <c r="CU217"/>
  <c r="CJ217"/>
  <c r="BY217"/>
  <c r="BN217"/>
  <c r="AR217"/>
  <c r="BC217"/>
  <c r="AG217"/>
  <c r="DQ225"/>
  <c r="DF225"/>
  <c r="CU225"/>
  <c r="CJ225"/>
  <c r="BY225"/>
  <c r="BN225"/>
  <c r="AR225"/>
  <c r="BC225"/>
  <c r="AG225"/>
  <c r="DQ233"/>
  <c r="DF233"/>
  <c r="CU233"/>
  <c r="CJ233"/>
  <c r="BY233"/>
  <c r="BN233"/>
  <c r="AR233"/>
  <c r="BC233"/>
  <c r="AG233"/>
  <c r="DQ241"/>
  <c r="DF241"/>
  <c r="CU241"/>
  <c r="CJ241"/>
  <c r="BY241"/>
  <c r="BN241"/>
  <c r="BC241"/>
  <c r="AR241"/>
  <c r="AG241"/>
  <c r="DQ249"/>
  <c r="DF249"/>
  <c r="CU249"/>
  <c r="CJ249"/>
  <c r="BY249"/>
  <c r="BN249"/>
  <c r="AR249"/>
  <c r="BC249"/>
  <c r="AG249"/>
  <c r="DQ257"/>
  <c r="DF257"/>
  <c r="CU257"/>
  <c r="CJ257"/>
  <c r="BY257"/>
  <c r="BN257"/>
  <c r="AR257"/>
  <c r="BC257"/>
  <c r="AG257"/>
  <c r="DQ265"/>
  <c r="DF265"/>
  <c r="CU265"/>
  <c r="CJ265"/>
  <c r="BY265"/>
  <c r="BN265"/>
  <c r="AR265"/>
  <c r="BC265"/>
  <c r="AG265"/>
  <c r="DQ273"/>
  <c r="DF273"/>
  <c r="CU273"/>
  <c r="CJ273"/>
  <c r="BY273"/>
  <c r="BN273"/>
  <c r="BC273"/>
  <c r="AR273"/>
  <c r="AG273"/>
  <c r="DQ281"/>
  <c r="DF281"/>
  <c r="CU281"/>
  <c r="CJ281"/>
  <c r="BY281"/>
  <c r="BN281"/>
  <c r="AR281"/>
  <c r="BC281"/>
  <c r="AG281"/>
  <c r="DQ289"/>
  <c r="DF289"/>
  <c r="CU289"/>
  <c r="CJ289"/>
  <c r="BY289"/>
  <c r="BN289"/>
  <c r="AR289"/>
  <c r="BC289"/>
  <c r="AG289"/>
  <c r="DQ297"/>
  <c r="DF297"/>
  <c r="CU297"/>
  <c r="CJ297"/>
  <c r="BY297"/>
  <c r="BN297"/>
  <c r="AR297"/>
  <c r="BC297"/>
  <c r="AG297"/>
  <c r="DQ305"/>
  <c r="DF305"/>
  <c r="CU305"/>
  <c r="CJ305"/>
  <c r="BY305"/>
  <c r="BN305"/>
  <c r="BC305"/>
  <c r="AR305"/>
  <c r="AG305"/>
  <c r="DQ313"/>
  <c r="DF313"/>
  <c r="CU313"/>
  <c r="CJ313"/>
  <c r="BY313"/>
  <c r="BN313"/>
  <c r="AR313"/>
  <c r="BC313"/>
  <c r="AG313"/>
  <c r="DQ321"/>
  <c r="DF321"/>
  <c r="CU321"/>
  <c r="CJ321"/>
  <c r="BY321"/>
  <c r="BN321"/>
  <c r="AR321"/>
  <c r="BC321"/>
  <c r="AG321"/>
  <c r="DQ329"/>
  <c r="DF329"/>
  <c r="CU329"/>
  <c r="CJ329"/>
  <c r="BY329"/>
  <c r="BN329"/>
  <c r="AR329"/>
  <c r="BC329"/>
  <c r="AG329"/>
  <c r="DQ337"/>
  <c r="DF337"/>
  <c r="CU337"/>
  <c r="CJ337"/>
  <c r="BY337"/>
  <c r="BN337"/>
  <c r="BC337"/>
  <c r="AR337"/>
  <c r="AG337"/>
  <c r="DQ345"/>
  <c r="DF345"/>
  <c r="CU345"/>
  <c r="CJ345"/>
  <c r="BY345"/>
  <c r="BN345"/>
  <c r="AR345"/>
  <c r="BC345"/>
  <c r="AG345"/>
  <c r="DQ353"/>
  <c r="DF353"/>
  <c r="CU353"/>
  <c r="CJ353"/>
  <c r="BY353"/>
  <c r="BN353"/>
  <c r="AR353"/>
  <c r="BC353"/>
  <c r="AG353"/>
  <c r="DQ361"/>
  <c r="DF361"/>
  <c r="CU361"/>
  <c r="CJ361"/>
  <c r="BY361"/>
  <c r="BN361"/>
  <c r="AR361"/>
  <c r="BC361"/>
  <c r="AG361"/>
  <c r="DQ369"/>
  <c r="DF369"/>
  <c r="CU369"/>
  <c r="CJ369"/>
  <c r="BY369"/>
  <c r="BN369"/>
  <c r="BC369"/>
  <c r="AR369"/>
  <c r="AG369"/>
  <c r="DQ377"/>
  <c r="DF377"/>
  <c r="CU377"/>
  <c r="CJ377"/>
  <c r="BY377"/>
  <c r="BN377"/>
  <c r="AR377"/>
  <c r="BC377"/>
  <c r="AG377"/>
  <c r="DQ385"/>
  <c r="DF385"/>
  <c r="CU385"/>
  <c r="CJ385"/>
  <c r="BY385"/>
  <c r="BN385"/>
  <c r="AR385"/>
  <c r="BC385"/>
  <c r="AG385"/>
  <c r="DQ393"/>
  <c r="DF393"/>
  <c r="CU393"/>
  <c r="CJ393"/>
  <c r="BY393"/>
  <c r="BN393"/>
  <c r="AR393"/>
  <c r="BC393"/>
  <c r="AG393"/>
  <c r="DQ401"/>
  <c r="DF401"/>
  <c r="CU401"/>
  <c r="CJ401"/>
  <c r="BY401"/>
  <c r="BN401"/>
  <c r="BC401"/>
  <c r="AR401"/>
  <c r="AG401"/>
  <c r="DQ409"/>
  <c r="DF409"/>
  <c r="CU409"/>
  <c r="CJ409"/>
  <c r="BY409"/>
  <c r="BN409"/>
  <c r="AR409"/>
  <c r="BC409"/>
  <c r="AG409"/>
  <c r="DQ417"/>
  <c r="DF417"/>
  <c r="CU417"/>
  <c r="CJ417"/>
  <c r="BY417"/>
  <c r="BN417"/>
  <c r="AR417"/>
  <c r="BC417"/>
  <c r="AG417"/>
  <c r="DQ425"/>
  <c r="DF425"/>
  <c r="CU425"/>
  <c r="CJ425"/>
  <c r="BY425"/>
  <c r="BN425"/>
  <c r="AR425"/>
  <c r="BC425"/>
  <c r="AG425"/>
  <c r="DQ433"/>
  <c r="DF433"/>
  <c r="CU433"/>
  <c r="CJ433"/>
  <c r="BY433"/>
  <c r="BN433"/>
  <c r="BC433"/>
  <c r="AR433"/>
  <c r="AG433"/>
  <c r="DQ441"/>
  <c r="DF441"/>
  <c r="CU441"/>
  <c r="CJ441"/>
  <c r="BY441"/>
  <c r="BN441"/>
  <c r="AR441"/>
  <c r="BC441"/>
  <c r="AG441"/>
  <c r="DQ449"/>
  <c r="DF449"/>
  <c r="CU449"/>
  <c r="CJ449"/>
  <c r="BY449"/>
  <c r="BN449"/>
  <c r="AR449"/>
  <c r="BC449"/>
  <c r="AG449"/>
  <c r="DQ457"/>
  <c r="DF457"/>
  <c r="CU457"/>
  <c r="CJ457"/>
  <c r="BY457"/>
  <c r="BN457"/>
  <c r="AR457"/>
  <c r="BC457"/>
  <c r="AG457"/>
  <c r="DQ465"/>
  <c r="DF465"/>
  <c r="CU465"/>
  <c r="CJ465"/>
  <c r="BY465"/>
  <c r="BN465"/>
  <c r="BC465"/>
  <c r="AG465"/>
  <c r="AR465"/>
  <c r="DQ473"/>
  <c r="DF473"/>
  <c r="CU473"/>
  <c r="CJ473"/>
  <c r="BY473"/>
  <c r="BN473"/>
  <c r="AG473"/>
  <c r="AR473"/>
  <c r="BC473"/>
  <c r="DQ481"/>
  <c r="DF481"/>
  <c r="CU481"/>
  <c r="CJ481"/>
  <c r="BY481"/>
  <c r="BN481"/>
  <c r="AR481"/>
  <c r="BC481"/>
  <c r="AG481"/>
  <c r="DQ489"/>
  <c r="DF489"/>
  <c r="CU489"/>
  <c r="CJ489"/>
  <c r="BY489"/>
  <c r="BN489"/>
  <c r="AR489"/>
  <c r="BC489"/>
  <c r="AG489"/>
  <c r="DQ497"/>
  <c r="DF497"/>
  <c r="CU497"/>
  <c r="CJ497"/>
  <c r="BY497"/>
  <c r="BN497"/>
  <c r="BC497"/>
  <c r="AG497"/>
  <c r="AR497"/>
  <c r="DQ56"/>
  <c r="DF56"/>
  <c r="CU56"/>
  <c r="CJ56"/>
  <c r="BY56"/>
  <c r="BN56"/>
  <c r="AR56"/>
  <c r="BC56"/>
  <c r="AG56"/>
  <c r="DQ64"/>
  <c r="DF64"/>
  <c r="CU64"/>
  <c r="CJ64"/>
  <c r="BY64"/>
  <c r="BN64"/>
  <c r="AR64"/>
  <c r="BC64"/>
  <c r="AG64"/>
  <c r="DQ72"/>
  <c r="DF72"/>
  <c r="CU72"/>
  <c r="CJ72"/>
  <c r="BY72"/>
  <c r="BN72"/>
  <c r="BC72"/>
  <c r="AG72"/>
  <c r="AR72"/>
  <c r="DQ80"/>
  <c r="DF80"/>
  <c r="CU80"/>
  <c r="CJ80"/>
  <c r="BY80"/>
  <c r="BN80"/>
  <c r="BC80"/>
  <c r="AR80"/>
  <c r="AG80"/>
  <c r="DQ88"/>
  <c r="DF88"/>
  <c r="CU88"/>
  <c r="CJ88"/>
  <c r="BY88"/>
  <c r="BN88"/>
  <c r="AR88"/>
  <c r="BC88"/>
  <c r="AG88"/>
  <c r="DQ96"/>
  <c r="DF96"/>
  <c r="CU96"/>
  <c r="CJ96"/>
  <c r="BY96"/>
  <c r="BN96"/>
  <c r="AR96"/>
  <c r="BC96"/>
  <c r="AG96"/>
  <c r="DQ104"/>
  <c r="DF104"/>
  <c r="CU104"/>
  <c r="CJ104"/>
  <c r="BY104"/>
  <c r="BN104"/>
  <c r="BC104"/>
  <c r="AG104"/>
  <c r="AR104"/>
  <c r="DQ112"/>
  <c r="DF112"/>
  <c r="CU112"/>
  <c r="CJ112"/>
  <c r="BY112"/>
  <c r="BN112"/>
  <c r="BC112"/>
  <c r="AR112"/>
  <c r="AG112"/>
  <c r="DQ120"/>
  <c r="DF120"/>
  <c r="CU120"/>
  <c r="CJ120"/>
  <c r="BY120"/>
  <c r="BN120"/>
  <c r="AR120"/>
  <c r="BC120"/>
  <c r="AG120"/>
  <c r="DQ128"/>
  <c r="DF128"/>
  <c r="CU128"/>
  <c r="CJ128"/>
  <c r="BY128"/>
  <c r="BN128"/>
  <c r="AR128"/>
  <c r="BC128"/>
  <c r="AG128"/>
  <c r="DQ136"/>
  <c r="DF136"/>
  <c r="CU136"/>
  <c r="CJ136"/>
  <c r="BY136"/>
  <c r="BN136"/>
  <c r="BC136"/>
  <c r="AG136"/>
  <c r="AR136"/>
  <c r="DQ144"/>
  <c r="DF144"/>
  <c r="CU144"/>
  <c r="CJ144"/>
  <c r="BY144"/>
  <c r="BN144"/>
  <c r="BC144"/>
  <c r="AR144"/>
  <c r="AG144"/>
  <c r="DQ152"/>
  <c r="DF152"/>
  <c r="CU152"/>
  <c r="CJ152"/>
  <c r="BY152"/>
  <c r="BN152"/>
  <c r="AR152"/>
  <c r="BC152"/>
  <c r="AG152"/>
  <c r="DQ160"/>
  <c r="DF160"/>
  <c r="CU160"/>
  <c r="CJ160"/>
  <c r="BY160"/>
  <c r="BN160"/>
  <c r="AR160"/>
  <c r="BC160"/>
  <c r="AG160"/>
  <c r="DQ168"/>
  <c r="DF168"/>
  <c r="CU168"/>
  <c r="CJ168"/>
  <c r="BY168"/>
  <c r="BN168"/>
  <c r="BC168"/>
  <c r="AG168"/>
  <c r="AR168"/>
  <c r="DQ176"/>
  <c r="DF176"/>
  <c r="CU176"/>
  <c r="CJ176"/>
  <c r="BY176"/>
  <c r="BN176"/>
  <c r="BC176"/>
  <c r="AR176"/>
  <c r="AG176"/>
  <c r="DQ184"/>
  <c r="DF184"/>
  <c r="CU184"/>
  <c r="CJ184"/>
  <c r="BY184"/>
  <c r="BN184"/>
  <c r="AR184"/>
  <c r="BC184"/>
  <c r="AG184"/>
  <c r="DQ192"/>
  <c r="DF192"/>
  <c r="CU192"/>
  <c r="CJ192"/>
  <c r="BY192"/>
  <c r="BN192"/>
  <c r="AR192"/>
  <c r="BC192"/>
  <c r="AG192"/>
  <c r="DQ200"/>
  <c r="DF200"/>
  <c r="CU200"/>
  <c r="CJ200"/>
  <c r="BY200"/>
  <c r="BN200"/>
  <c r="BC200"/>
  <c r="AG200"/>
  <c r="AR200"/>
  <c r="DQ208"/>
  <c r="DF208"/>
  <c r="CU208"/>
  <c r="CJ208"/>
  <c r="BY208"/>
  <c r="BN208"/>
  <c r="BC208"/>
  <c r="AR208"/>
  <c r="AG208"/>
  <c r="DQ216"/>
  <c r="DF216"/>
  <c r="CU216"/>
  <c r="CJ216"/>
  <c r="BY216"/>
  <c r="BN216"/>
  <c r="AR216"/>
  <c r="BC216"/>
  <c r="AG216"/>
  <c r="DQ224"/>
  <c r="DF224"/>
  <c r="CU224"/>
  <c r="CJ224"/>
  <c r="BY224"/>
  <c r="BN224"/>
  <c r="AR224"/>
  <c r="BC224"/>
  <c r="AG224"/>
  <c r="DQ232"/>
  <c r="DF232"/>
  <c r="CU232"/>
  <c r="CJ232"/>
  <c r="BY232"/>
  <c r="BN232"/>
  <c r="BC232"/>
  <c r="AG232"/>
  <c r="AR232"/>
  <c r="DQ240"/>
  <c r="DF240"/>
  <c r="CU240"/>
  <c r="CJ240"/>
  <c r="BY240"/>
  <c r="BN240"/>
  <c r="BC240"/>
  <c r="AR240"/>
  <c r="AG240"/>
  <c r="DQ248"/>
  <c r="DF248"/>
  <c r="CU248"/>
  <c r="CJ248"/>
  <c r="BY248"/>
  <c r="BN248"/>
  <c r="AR248"/>
  <c r="BC248"/>
  <c r="AG248"/>
  <c r="DQ256"/>
  <c r="DF256"/>
  <c r="CU256"/>
  <c r="CJ256"/>
  <c r="BY256"/>
  <c r="BN256"/>
  <c r="AR256"/>
  <c r="BC256"/>
  <c r="AG256"/>
  <c r="DQ264"/>
  <c r="DF264"/>
  <c r="CU264"/>
  <c r="CJ264"/>
  <c r="BY264"/>
  <c r="BN264"/>
  <c r="BC264"/>
  <c r="AG264"/>
  <c r="AR264"/>
  <c r="DQ272"/>
  <c r="DF272"/>
  <c r="CU272"/>
  <c r="CJ272"/>
  <c r="BY272"/>
  <c r="BN272"/>
  <c r="BC272"/>
  <c r="AR272"/>
  <c r="AG272"/>
  <c r="DQ280"/>
  <c r="DF280"/>
  <c r="CU280"/>
  <c r="CJ280"/>
  <c r="BY280"/>
  <c r="BN280"/>
  <c r="AR280"/>
  <c r="BC280"/>
  <c r="AG280"/>
  <c r="DQ288"/>
  <c r="DF288"/>
  <c r="CU288"/>
  <c r="CJ288"/>
  <c r="BY288"/>
  <c r="BN288"/>
  <c r="AR288"/>
  <c r="BC288"/>
  <c r="AG288"/>
  <c r="DQ296"/>
  <c r="DF296"/>
  <c r="CU296"/>
  <c r="CJ296"/>
  <c r="BY296"/>
  <c r="BN296"/>
  <c r="BC296"/>
  <c r="AG296"/>
  <c r="AR296"/>
  <c r="DQ304"/>
  <c r="DF304"/>
  <c r="CU304"/>
  <c r="CJ304"/>
  <c r="BY304"/>
  <c r="BN304"/>
  <c r="BC304"/>
  <c r="AR304"/>
  <c r="AG304"/>
  <c r="DQ312"/>
  <c r="DF312"/>
  <c r="CU312"/>
  <c r="CJ312"/>
  <c r="BY312"/>
  <c r="BN312"/>
  <c r="AR312"/>
  <c r="BC312"/>
  <c r="AG312"/>
  <c r="DQ320"/>
  <c r="DF320"/>
  <c r="CU320"/>
  <c r="CJ320"/>
  <c r="BY320"/>
  <c r="BN320"/>
  <c r="AR320"/>
  <c r="BC320"/>
  <c r="AG320"/>
  <c r="DQ328"/>
  <c r="DF328"/>
  <c r="CU328"/>
  <c r="CJ328"/>
  <c r="BY328"/>
  <c r="BN328"/>
  <c r="BC328"/>
  <c r="AG328"/>
  <c r="AR328"/>
  <c r="DQ336"/>
  <c r="DF336"/>
  <c r="CU336"/>
  <c r="CJ336"/>
  <c r="BY336"/>
  <c r="BN336"/>
  <c r="BC336"/>
  <c r="AR336"/>
  <c r="AG336"/>
  <c r="DQ344"/>
  <c r="DF344"/>
  <c r="CU344"/>
  <c r="CJ344"/>
  <c r="BY344"/>
  <c r="BN344"/>
  <c r="AR344"/>
  <c r="BC344"/>
  <c r="AG344"/>
  <c r="DQ352"/>
  <c r="DF352"/>
  <c r="CU352"/>
  <c r="CJ352"/>
  <c r="BY352"/>
  <c r="BN352"/>
  <c r="AR352"/>
  <c r="BC352"/>
  <c r="AG352"/>
  <c r="DQ360"/>
  <c r="DF360"/>
  <c r="CU360"/>
  <c r="CJ360"/>
  <c r="BY360"/>
  <c r="BN360"/>
  <c r="BC360"/>
  <c r="AG360"/>
  <c r="AR360"/>
  <c r="DQ368"/>
  <c r="DF368"/>
  <c r="CU368"/>
  <c r="CJ368"/>
  <c r="BY368"/>
  <c r="BN368"/>
  <c r="BC368"/>
  <c r="AR368"/>
  <c r="AG368"/>
  <c r="DQ376"/>
  <c r="DF376"/>
  <c r="CU376"/>
  <c r="CJ376"/>
  <c r="BY376"/>
  <c r="BN376"/>
  <c r="AR376"/>
  <c r="BC376"/>
  <c r="AG376"/>
  <c r="DQ384"/>
  <c r="DF384"/>
  <c r="CU384"/>
  <c r="CJ384"/>
  <c r="BY384"/>
  <c r="BN384"/>
  <c r="AR384"/>
  <c r="BC384"/>
  <c r="AG384"/>
  <c r="DQ392"/>
  <c r="DF392"/>
  <c r="CU392"/>
  <c r="CJ392"/>
  <c r="BY392"/>
  <c r="BN392"/>
  <c r="BC392"/>
  <c r="AG392"/>
  <c r="AR392"/>
  <c r="DQ400"/>
  <c r="DF400"/>
  <c r="CU400"/>
  <c r="CJ400"/>
  <c r="BY400"/>
  <c r="BN400"/>
  <c r="BC400"/>
  <c r="AR400"/>
  <c r="AG400"/>
  <c r="DQ408"/>
  <c r="DF408"/>
  <c r="CU408"/>
  <c r="CJ408"/>
  <c r="BY408"/>
  <c r="BN408"/>
  <c r="AR408"/>
  <c r="BC408"/>
  <c r="AG408"/>
  <c r="DQ416"/>
  <c r="DF416"/>
  <c r="CU416"/>
  <c r="CJ416"/>
  <c r="BY416"/>
  <c r="BN416"/>
  <c r="AR416"/>
  <c r="BC416"/>
  <c r="AG416"/>
  <c r="DQ424"/>
  <c r="DF424"/>
  <c r="CU424"/>
  <c r="CJ424"/>
  <c r="BY424"/>
  <c r="BN424"/>
  <c r="BC424"/>
  <c r="AG424"/>
  <c r="AR424"/>
  <c r="DQ432"/>
  <c r="DF432"/>
  <c r="CU432"/>
  <c r="CJ432"/>
  <c r="BY432"/>
  <c r="BN432"/>
  <c r="BC432"/>
  <c r="AR432"/>
  <c r="AG432"/>
  <c r="DQ440"/>
  <c r="DF440"/>
  <c r="CU440"/>
  <c r="CJ440"/>
  <c r="BY440"/>
  <c r="BN440"/>
  <c r="AR440"/>
  <c r="BC440"/>
  <c r="AG440"/>
  <c r="DQ448"/>
  <c r="DF448"/>
  <c r="CU448"/>
  <c r="CJ448"/>
  <c r="BY448"/>
  <c r="BN448"/>
  <c r="AR448"/>
  <c r="BC448"/>
  <c r="AG448"/>
  <c r="DQ456"/>
  <c r="DF456"/>
  <c r="CU456"/>
  <c r="CJ456"/>
  <c r="BY456"/>
  <c r="BN456"/>
  <c r="BC456"/>
  <c r="AG456"/>
  <c r="AR456"/>
  <c r="DQ464"/>
  <c r="DF464"/>
  <c r="CU464"/>
  <c r="CJ464"/>
  <c r="BY464"/>
  <c r="BN464"/>
  <c r="BC464"/>
  <c r="AG464"/>
  <c r="AR464"/>
  <c r="DQ472"/>
  <c r="DF472"/>
  <c r="CU472"/>
  <c r="CJ472"/>
  <c r="BN472"/>
  <c r="BY472"/>
  <c r="AG472"/>
  <c r="AR472"/>
  <c r="BC472"/>
  <c r="DQ480"/>
  <c r="DF480"/>
  <c r="CU480"/>
  <c r="CJ480"/>
  <c r="BN480"/>
  <c r="BY480"/>
  <c r="AR480"/>
  <c r="BC480"/>
  <c r="AG480"/>
  <c r="DQ488"/>
  <c r="DF488"/>
  <c r="CU488"/>
  <c r="CJ488"/>
  <c r="BY488"/>
  <c r="BN488"/>
  <c r="BC488"/>
  <c r="AG488"/>
  <c r="AR488"/>
  <c r="DQ496"/>
  <c r="DF496"/>
  <c r="CU496"/>
  <c r="CJ496"/>
  <c r="BY496"/>
  <c r="BN496"/>
  <c r="BC496"/>
  <c r="AG496"/>
  <c r="AR496"/>
  <c r="DQ8"/>
  <c r="DF8"/>
  <c r="CU8"/>
  <c r="CJ8"/>
  <c r="BY8"/>
  <c r="BN8"/>
  <c r="BC8"/>
  <c r="AG8"/>
  <c r="AR8"/>
  <c r="DQ32"/>
  <c r="DF32"/>
  <c r="CU32"/>
  <c r="CJ32"/>
  <c r="BY32"/>
  <c r="BN32"/>
  <c r="AR32"/>
  <c r="BC32"/>
  <c r="AG32"/>
  <c r="DQ40"/>
  <c r="DF40"/>
  <c r="CU40"/>
  <c r="CJ40"/>
  <c r="BY40"/>
  <c r="BN40"/>
  <c r="BC40"/>
  <c r="AG40"/>
  <c r="AR40"/>
  <c r="DQ48"/>
  <c r="DF48"/>
  <c r="CU48"/>
  <c r="CJ48"/>
  <c r="BY48"/>
  <c r="BN48"/>
  <c r="BC48"/>
  <c r="AR48"/>
  <c r="AG48"/>
  <c r="DQ7"/>
  <c r="DF7"/>
  <c r="CU7"/>
  <c r="CJ7"/>
  <c r="BY7"/>
  <c r="BN7"/>
  <c r="BC7"/>
  <c r="AR7"/>
  <c r="AG7"/>
  <c r="DQ15"/>
  <c r="DF15"/>
  <c r="CU15"/>
  <c r="CJ15"/>
  <c r="BY15"/>
  <c r="BN15"/>
  <c r="BC15"/>
  <c r="AR15"/>
  <c r="AG15"/>
  <c r="DQ23"/>
  <c r="DF23"/>
  <c r="CU23"/>
  <c r="CJ23"/>
  <c r="BY23"/>
  <c r="BN23"/>
  <c r="BC23"/>
  <c r="AR23"/>
  <c r="AG23"/>
  <c r="DQ31"/>
  <c r="DF31"/>
  <c r="CU31"/>
  <c r="CJ31"/>
  <c r="BY31"/>
  <c r="BN31"/>
  <c r="BC31"/>
  <c r="AR31"/>
  <c r="AG31"/>
  <c r="DQ39"/>
  <c r="DF39"/>
  <c r="CU39"/>
  <c r="CJ39"/>
  <c r="BY39"/>
  <c r="BN39"/>
  <c r="BC39"/>
  <c r="AR39"/>
  <c r="AG39"/>
  <c r="DQ47"/>
  <c r="DF47"/>
  <c r="CU47"/>
  <c r="CJ47"/>
  <c r="BY47"/>
  <c r="BN47"/>
  <c r="BC47"/>
  <c r="AR47"/>
  <c r="AG47"/>
  <c r="DQ55"/>
  <c r="DF55"/>
  <c r="CU55"/>
  <c r="CJ55"/>
  <c r="BY55"/>
  <c r="BN55"/>
  <c r="BC55"/>
  <c r="AR55"/>
  <c r="AG55"/>
  <c r="DQ63"/>
  <c r="DF63"/>
  <c r="CU63"/>
  <c r="CJ63"/>
  <c r="BY63"/>
  <c r="BN63"/>
  <c r="BC63"/>
  <c r="AR63"/>
  <c r="AG63"/>
  <c r="DQ71"/>
  <c r="DF71"/>
  <c r="CU71"/>
  <c r="CJ71"/>
  <c r="BY71"/>
  <c r="BN71"/>
  <c r="BC71"/>
  <c r="AR71"/>
  <c r="AG71"/>
  <c r="DQ79"/>
  <c r="DF79"/>
  <c r="CU79"/>
  <c r="CJ79"/>
  <c r="BY79"/>
  <c r="BN79"/>
  <c r="BC79"/>
  <c r="AR79"/>
  <c r="AG79"/>
  <c r="DQ87"/>
  <c r="DF87"/>
  <c r="CU87"/>
  <c r="CJ87"/>
  <c r="BY87"/>
  <c r="BN87"/>
  <c r="BC87"/>
  <c r="AR87"/>
  <c r="AG87"/>
  <c r="DQ95"/>
  <c r="DF95"/>
  <c r="CU95"/>
  <c r="CJ95"/>
  <c r="BY95"/>
  <c r="BN95"/>
  <c r="BC95"/>
  <c r="AR95"/>
  <c r="AG95"/>
  <c r="DQ103"/>
  <c r="DF103"/>
  <c r="CU103"/>
  <c r="CJ103"/>
  <c r="BY103"/>
  <c r="BN103"/>
  <c r="BC103"/>
  <c r="AR103"/>
  <c r="AG103"/>
  <c r="DQ111"/>
  <c r="DF111"/>
  <c r="CU111"/>
  <c r="CJ111"/>
  <c r="BY111"/>
  <c r="BN111"/>
  <c r="BC111"/>
  <c r="AR111"/>
  <c r="AG111"/>
  <c r="DQ119"/>
  <c r="DF119"/>
  <c r="CU119"/>
  <c r="CJ119"/>
  <c r="BY119"/>
  <c r="BN119"/>
  <c r="BC119"/>
  <c r="AR119"/>
  <c r="AG119"/>
  <c r="DQ127"/>
  <c r="DF127"/>
  <c r="CU127"/>
  <c r="CJ127"/>
  <c r="BY127"/>
  <c r="BN127"/>
  <c r="BC127"/>
  <c r="AR127"/>
  <c r="AG127"/>
  <c r="DQ135"/>
  <c r="DF135"/>
  <c r="CU135"/>
  <c r="CJ135"/>
  <c r="BY135"/>
  <c r="BN135"/>
  <c r="BC135"/>
  <c r="AR135"/>
  <c r="AG135"/>
  <c r="DQ143"/>
  <c r="DF143"/>
  <c r="CU143"/>
  <c r="CJ143"/>
  <c r="BY143"/>
  <c r="BN143"/>
  <c r="BC143"/>
  <c r="AR143"/>
  <c r="AG143"/>
  <c r="DQ151"/>
  <c r="DF151"/>
  <c r="CU151"/>
  <c r="CJ151"/>
  <c r="BY151"/>
  <c r="BN151"/>
  <c r="BC151"/>
  <c r="AR151"/>
  <c r="AG151"/>
  <c r="DQ159"/>
  <c r="DF159"/>
  <c r="CU159"/>
  <c r="CJ159"/>
  <c r="BY159"/>
  <c r="BN159"/>
  <c r="BC159"/>
  <c r="AR159"/>
  <c r="AG159"/>
  <c r="DQ167"/>
  <c r="DF167"/>
  <c r="CU167"/>
  <c r="CJ167"/>
  <c r="BY167"/>
  <c r="BN167"/>
  <c r="BC167"/>
  <c r="AR167"/>
  <c r="AG167"/>
  <c r="DQ175"/>
  <c r="DF175"/>
  <c r="CU175"/>
  <c r="CJ175"/>
  <c r="BY175"/>
  <c r="BN175"/>
  <c r="BC175"/>
  <c r="AR175"/>
  <c r="AG175"/>
  <c r="DQ183"/>
  <c r="DF183"/>
  <c r="CU183"/>
  <c r="CJ183"/>
  <c r="BY183"/>
  <c r="BN183"/>
  <c r="BC183"/>
  <c r="AR183"/>
  <c r="AG183"/>
  <c r="DQ191"/>
  <c r="DF191"/>
  <c r="CU191"/>
  <c r="CJ191"/>
  <c r="BY191"/>
  <c r="BN191"/>
  <c r="BC191"/>
  <c r="AR191"/>
  <c r="AG191"/>
  <c r="DQ199"/>
  <c r="DF199"/>
  <c r="CU199"/>
  <c r="CJ199"/>
  <c r="BY199"/>
  <c r="BN199"/>
  <c r="BC199"/>
  <c r="AR199"/>
  <c r="AG199"/>
  <c r="DQ207"/>
  <c r="DF207"/>
  <c r="CU207"/>
  <c r="CJ207"/>
  <c r="BY207"/>
  <c r="BN207"/>
  <c r="BC207"/>
  <c r="AR207"/>
  <c r="AG207"/>
  <c r="DQ215"/>
  <c r="DF215"/>
  <c r="CU215"/>
  <c r="CJ215"/>
  <c r="BY215"/>
  <c r="BN215"/>
  <c r="BC215"/>
  <c r="AR215"/>
  <c r="AG215"/>
  <c r="DQ223"/>
  <c r="DF223"/>
  <c r="CU223"/>
  <c r="CJ223"/>
  <c r="BY223"/>
  <c r="BN223"/>
  <c r="BC223"/>
  <c r="AR223"/>
  <c r="AG223"/>
  <c r="DQ231"/>
  <c r="DF231"/>
  <c r="CU231"/>
  <c r="CJ231"/>
  <c r="BY231"/>
  <c r="BN231"/>
  <c r="BC231"/>
  <c r="AR231"/>
  <c r="AG231"/>
  <c r="DQ239"/>
  <c r="DF239"/>
  <c r="CU239"/>
  <c r="CJ239"/>
  <c r="BY239"/>
  <c r="BN239"/>
  <c r="BC239"/>
  <c r="AR239"/>
  <c r="AG239"/>
  <c r="DQ247"/>
  <c r="DF247"/>
  <c r="CU247"/>
  <c r="CJ247"/>
  <c r="BY247"/>
  <c r="BN247"/>
  <c r="BC247"/>
  <c r="AR247"/>
  <c r="AG247"/>
  <c r="DQ255"/>
  <c r="DF255"/>
  <c r="CU255"/>
  <c r="CJ255"/>
  <c r="BY255"/>
  <c r="BN255"/>
  <c r="BC255"/>
  <c r="AR255"/>
  <c r="AG255"/>
  <c r="DQ263"/>
  <c r="DF263"/>
  <c r="CU263"/>
  <c r="CJ263"/>
  <c r="BY263"/>
  <c r="BN263"/>
  <c r="BC263"/>
  <c r="AR263"/>
  <c r="AG263"/>
  <c r="DQ271"/>
  <c r="DF271"/>
  <c r="CU271"/>
  <c r="CJ271"/>
  <c r="BY271"/>
  <c r="BN271"/>
  <c r="BC271"/>
  <c r="AR271"/>
  <c r="AG271"/>
  <c r="DQ279"/>
  <c r="DF279"/>
  <c r="CU279"/>
  <c r="CJ279"/>
  <c r="BY279"/>
  <c r="BN279"/>
  <c r="BC279"/>
  <c r="AR279"/>
  <c r="AG279"/>
  <c r="DQ287"/>
  <c r="DF287"/>
  <c r="CU287"/>
  <c r="CJ287"/>
  <c r="BY287"/>
  <c r="BN287"/>
  <c r="BC287"/>
  <c r="AR287"/>
  <c r="AG287"/>
  <c r="DQ295"/>
  <c r="DF295"/>
  <c r="CU295"/>
  <c r="CJ295"/>
  <c r="BY295"/>
  <c r="BN295"/>
  <c r="BC295"/>
  <c r="AR295"/>
  <c r="AG295"/>
  <c r="DQ303"/>
  <c r="DF303"/>
  <c r="CU303"/>
  <c r="CJ303"/>
  <c r="BY303"/>
  <c r="BN303"/>
  <c r="BC303"/>
  <c r="AR303"/>
  <c r="AG303"/>
  <c r="DQ311"/>
  <c r="DF311"/>
  <c r="CU311"/>
  <c r="CJ311"/>
  <c r="BY311"/>
  <c r="BN311"/>
  <c r="BC311"/>
  <c r="AR311"/>
  <c r="AG311"/>
  <c r="DQ319"/>
  <c r="DF319"/>
  <c r="CU319"/>
  <c r="CJ319"/>
  <c r="BY319"/>
  <c r="BN319"/>
  <c r="BC319"/>
  <c r="AR319"/>
  <c r="AG319"/>
  <c r="DQ327"/>
  <c r="DF327"/>
  <c r="CU327"/>
  <c r="CJ327"/>
  <c r="BY327"/>
  <c r="BN327"/>
  <c r="BC327"/>
  <c r="AR327"/>
  <c r="AG327"/>
  <c r="DQ335"/>
  <c r="DF335"/>
  <c r="CU335"/>
  <c r="CJ335"/>
  <c r="BY335"/>
  <c r="BN335"/>
  <c r="BC335"/>
  <c r="AR335"/>
  <c r="AG335"/>
  <c r="DQ343"/>
  <c r="DF343"/>
  <c r="CU343"/>
  <c r="CJ343"/>
  <c r="BY343"/>
  <c r="BN343"/>
  <c r="BC343"/>
  <c r="AR343"/>
  <c r="AG343"/>
  <c r="DQ351"/>
  <c r="DF351"/>
  <c r="CU351"/>
  <c r="CJ351"/>
  <c r="BY351"/>
  <c r="BN351"/>
  <c r="BC351"/>
  <c r="AR351"/>
  <c r="AG351"/>
  <c r="DQ359"/>
  <c r="DF359"/>
  <c r="CU359"/>
  <c r="CJ359"/>
  <c r="BY359"/>
  <c r="BN359"/>
  <c r="BC359"/>
  <c r="AR359"/>
  <c r="AG359"/>
  <c r="DQ367"/>
  <c r="DF367"/>
  <c r="CU367"/>
  <c r="CJ367"/>
  <c r="BY367"/>
  <c r="BN367"/>
  <c r="BC367"/>
  <c r="AR367"/>
  <c r="AG367"/>
  <c r="DQ375"/>
  <c r="DF375"/>
  <c r="CU375"/>
  <c r="CJ375"/>
  <c r="BY375"/>
  <c r="BN375"/>
  <c r="BC375"/>
  <c r="AR375"/>
  <c r="AG375"/>
  <c r="DQ383"/>
  <c r="DF383"/>
  <c r="CU383"/>
  <c r="CJ383"/>
  <c r="BY383"/>
  <c r="BN383"/>
  <c r="BC383"/>
  <c r="AR383"/>
  <c r="AG383"/>
  <c r="DQ391"/>
  <c r="DF391"/>
  <c r="CU391"/>
  <c r="CJ391"/>
  <c r="BY391"/>
  <c r="BN391"/>
  <c r="BC391"/>
  <c r="AR391"/>
  <c r="AG391"/>
  <c r="DQ399"/>
  <c r="DF399"/>
  <c r="CU399"/>
  <c r="CJ399"/>
  <c r="BY399"/>
  <c r="BN399"/>
  <c r="BC399"/>
  <c r="AR399"/>
  <c r="AG399"/>
  <c r="DQ407"/>
  <c r="DF407"/>
  <c r="CU407"/>
  <c r="CJ407"/>
  <c r="BY407"/>
  <c r="BN407"/>
  <c r="BC407"/>
  <c r="AR407"/>
  <c r="AG407"/>
  <c r="DQ415"/>
  <c r="DF415"/>
  <c r="CU415"/>
  <c r="CJ415"/>
  <c r="BY415"/>
  <c r="BN415"/>
  <c r="BC415"/>
  <c r="AR415"/>
  <c r="AG415"/>
  <c r="DQ423"/>
  <c r="DF423"/>
  <c r="CU423"/>
  <c r="CJ423"/>
  <c r="BY423"/>
  <c r="BN423"/>
  <c r="BC423"/>
  <c r="AR423"/>
  <c r="AG423"/>
  <c r="DQ431"/>
  <c r="DF431"/>
  <c r="CU431"/>
  <c r="CJ431"/>
  <c r="BY431"/>
  <c r="BN431"/>
  <c r="BC431"/>
  <c r="AR431"/>
  <c r="AG431"/>
  <c r="DQ439"/>
  <c r="DF439"/>
  <c r="CU439"/>
  <c r="CJ439"/>
  <c r="BY439"/>
  <c r="BN439"/>
  <c r="BC439"/>
  <c r="AR439"/>
  <c r="AG439"/>
  <c r="DQ447"/>
  <c r="DF447"/>
  <c r="CU447"/>
  <c r="CJ447"/>
  <c r="BY447"/>
  <c r="BN447"/>
  <c r="BC447"/>
  <c r="AR447"/>
  <c r="AG447"/>
  <c r="DQ455"/>
  <c r="DF455"/>
  <c r="CU455"/>
  <c r="CJ455"/>
  <c r="BY455"/>
  <c r="BN455"/>
  <c r="BC455"/>
  <c r="AR455"/>
  <c r="AG455"/>
  <c r="DQ463"/>
  <c r="DF463"/>
  <c r="CU463"/>
  <c r="CJ463"/>
  <c r="BY463"/>
  <c r="BN463"/>
  <c r="BC463"/>
  <c r="AR463"/>
  <c r="AG463"/>
  <c r="DQ471"/>
  <c r="DF471"/>
  <c r="CU471"/>
  <c r="CJ471"/>
  <c r="BY471"/>
  <c r="BN471"/>
  <c r="BC471"/>
  <c r="AR471"/>
  <c r="AG471"/>
  <c r="DQ479"/>
  <c r="DF479"/>
  <c r="CU479"/>
  <c r="CJ479"/>
  <c r="BY479"/>
  <c r="BN479"/>
  <c r="BC479"/>
  <c r="AR479"/>
  <c r="AG479"/>
  <c r="DQ487"/>
  <c r="DF487"/>
  <c r="CU487"/>
  <c r="CJ487"/>
  <c r="BY487"/>
  <c r="BN487"/>
  <c r="BC487"/>
  <c r="AR487"/>
  <c r="AG487"/>
  <c r="DQ495"/>
  <c r="DF495"/>
  <c r="CU495"/>
  <c r="CJ495"/>
  <c r="BY495"/>
  <c r="BN495"/>
  <c r="BC495"/>
  <c r="AR495"/>
  <c r="AG495"/>
  <c r="DQ503"/>
  <c r="DF503"/>
  <c r="CU503"/>
  <c r="CJ503"/>
  <c r="BY503"/>
  <c r="BN503"/>
  <c r="BC503"/>
  <c r="AR503"/>
  <c r="AG503"/>
  <c r="DQ6"/>
  <c r="DF6"/>
  <c r="CU6"/>
  <c r="CJ6"/>
  <c r="BY6"/>
  <c r="BN6"/>
  <c r="BC6"/>
  <c r="AG6"/>
  <c r="AR6"/>
  <c r="DQ14"/>
  <c r="DF14"/>
  <c r="CU14"/>
  <c r="CJ14"/>
  <c r="BY14"/>
  <c r="BN14"/>
  <c r="AG14"/>
  <c r="AR14"/>
  <c r="BC14"/>
  <c r="DQ22"/>
  <c r="DF22"/>
  <c r="CU22"/>
  <c r="CJ22"/>
  <c r="BY22"/>
  <c r="BN22"/>
  <c r="AR22"/>
  <c r="AG22"/>
  <c r="BC22"/>
  <c r="DQ30"/>
  <c r="DF30"/>
  <c r="CU30"/>
  <c r="CJ30"/>
  <c r="BY30"/>
  <c r="BN30"/>
  <c r="AR30"/>
  <c r="BC30"/>
  <c r="AG30"/>
  <c r="DQ38"/>
  <c r="DF38"/>
  <c r="CU38"/>
  <c r="CJ38"/>
  <c r="BY38"/>
  <c r="BN38"/>
  <c r="BC38"/>
  <c r="AG38"/>
  <c r="AR38"/>
  <c r="DQ46"/>
  <c r="DF46"/>
  <c r="CU46"/>
  <c r="CJ46"/>
  <c r="BY46"/>
  <c r="BN46"/>
  <c r="AR46"/>
  <c r="AG46"/>
  <c r="BC46"/>
  <c r="DQ54"/>
  <c r="DF54"/>
  <c r="CU54"/>
  <c r="CJ54"/>
  <c r="BY54"/>
  <c r="BN54"/>
  <c r="AR54"/>
  <c r="AG54"/>
  <c r="BC54"/>
  <c r="DQ62"/>
  <c r="DF62"/>
  <c r="CU62"/>
  <c r="CJ62"/>
  <c r="BY62"/>
  <c r="BN62"/>
  <c r="AR62"/>
  <c r="BC62"/>
  <c r="AG62"/>
  <c r="DQ70"/>
  <c r="DF70"/>
  <c r="CU70"/>
  <c r="CJ70"/>
  <c r="BY70"/>
  <c r="BN70"/>
  <c r="BC70"/>
  <c r="AG70"/>
  <c r="AR70"/>
  <c r="DQ78"/>
  <c r="DF78"/>
  <c r="CU78"/>
  <c r="CJ78"/>
  <c r="BY78"/>
  <c r="BN78"/>
  <c r="AR78"/>
  <c r="AG78"/>
  <c r="BC78"/>
  <c r="DQ86"/>
  <c r="DF86"/>
  <c r="CU86"/>
  <c r="CJ86"/>
  <c r="BY86"/>
  <c r="BN86"/>
  <c r="AR86"/>
  <c r="AG86"/>
  <c r="BC86"/>
  <c r="DQ94"/>
  <c r="DF94"/>
  <c r="CU94"/>
  <c r="CJ94"/>
  <c r="BY94"/>
  <c r="BN94"/>
  <c r="AR94"/>
  <c r="BC94"/>
  <c r="AG94"/>
  <c r="DQ102"/>
  <c r="DF102"/>
  <c r="CU102"/>
  <c r="CJ102"/>
  <c r="BY102"/>
  <c r="BN102"/>
  <c r="BC102"/>
  <c r="AG102"/>
  <c r="AR102"/>
  <c r="DQ110"/>
  <c r="DF110"/>
  <c r="CU110"/>
  <c r="CJ110"/>
  <c r="BY110"/>
  <c r="BN110"/>
  <c r="AR110"/>
  <c r="AG110"/>
  <c r="BC110"/>
  <c r="DQ118"/>
  <c r="DF118"/>
  <c r="CU118"/>
  <c r="CJ118"/>
  <c r="BY118"/>
  <c r="BN118"/>
  <c r="AR118"/>
  <c r="AG118"/>
  <c r="BC118"/>
  <c r="DQ126"/>
  <c r="DF126"/>
  <c r="CU126"/>
  <c r="CJ126"/>
  <c r="BY126"/>
  <c r="BN126"/>
  <c r="AR126"/>
  <c r="BC126"/>
  <c r="AG126"/>
  <c r="DQ134"/>
  <c r="DF134"/>
  <c r="CU134"/>
  <c r="CJ134"/>
  <c r="BY134"/>
  <c r="BN134"/>
  <c r="BC134"/>
  <c r="AG134"/>
  <c r="AR134"/>
  <c r="DQ142"/>
  <c r="DF142"/>
  <c r="CU142"/>
  <c r="CJ142"/>
  <c r="BY142"/>
  <c r="BN142"/>
  <c r="AR142"/>
  <c r="AG142"/>
  <c r="BC142"/>
  <c r="DQ150"/>
  <c r="DF150"/>
  <c r="CU150"/>
  <c r="CJ150"/>
  <c r="BY150"/>
  <c r="BN150"/>
  <c r="AR150"/>
  <c r="AG150"/>
  <c r="BC150"/>
  <c r="DQ158"/>
  <c r="DF158"/>
  <c r="CU158"/>
  <c r="CJ158"/>
  <c r="BY158"/>
  <c r="BN158"/>
  <c r="AR158"/>
  <c r="BC158"/>
  <c r="AG158"/>
  <c r="DQ166"/>
  <c r="DF166"/>
  <c r="CU166"/>
  <c r="CJ166"/>
  <c r="BY166"/>
  <c r="BN166"/>
  <c r="BC166"/>
  <c r="AG166"/>
  <c r="AR166"/>
  <c r="DQ174"/>
  <c r="DF174"/>
  <c r="CU174"/>
  <c r="CJ174"/>
  <c r="BY174"/>
  <c r="BN174"/>
  <c r="AG174"/>
  <c r="AR174"/>
  <c r="BC174"/>
  <c r="DQ182"/>
  <c r="DF182"/>
  <c r="CU182"/>
  <c r="CJ182"/>
  <c r="BY182"/>
  <c r="BN182"/>
  <c r="AR182"/>
  <c r="AG182"/>
  <c r="BC182"/>
  <c r="DQ190"/>
  <c r="DF190"/>
  <c r="CU190"/>
  <c r="CJ190"/>
  <c r="BY190"/>
  <c r="BN190"/>
  <c r="AR190"/>
  <c r="BC190"/>
  <c r="AG190"/>
  <c r="DQ198"/>
  <c r="DF198"/>
  <c r="CU198"/>
  <c r="CJ198"/>
  <c r="BY198"/>
  <c r="BN198"/>
  <c r="BC198"/>
  <c r="AG198"/>
  <c r="AR198"/>
  <c r="DQ206"/>
  <c r="DF206"/>
  <c r="CU206"/>
  <c r="CJ206"/>
  <c r="BY206"/>
  <c r="BN206"/>
  <c r="AG206"/>
  <c r="AR206"/>
  <c r="BC206"/>
  <c r="DQ214"/>
  <c r="DF214"/>
  <c r="CU214"/>
  <c r="CJ214"/>
  <c r="BY214"/>
  <c r="BN214"/>
  <c r="AR214"/>
  <c r="AG214"/>
  <c r="BC214"/>
  <c r="DQ222"/>
  <c r="DF222"/>
  <c r="CU222"/>
  <c r="CJ222"/>
  <c r="BY222"/>
  <c r="BN222"/>
  <c r="AR222"/>
  <c r="BC222"/>
  <c r="AG222"/>
  <c r="DQ230"/>
  <c r="DF230"/>
  <c r="CU230"/>
  <c r="CJ230"/>
  <c r="BY230"/>
  <c r="BN230"/>
  <c r="BC230"/>
  <c r="AG230"/>
  <c r="AR230"/>
  <c r="DQ238"/>
  <c r="DF238"/>
  <c r="CU238"/>
  <c r="CJ238"/>
  <c r="BY238"/>
  <c r="BN238"/>
  <c r="AR238"/>
  <c r="AG238"/>
  <c r="BC238"/>
  <c r="DQ246"/>
  <c r="DF246"/>
  <c r="CU246"/>
  <c r="CJ246"/>
  <c r="BY246"/>
  <c r="BN246"/>
  <c r="AR246"/>
  <c r="AG246"/>
  <c r="BC246"/>
  <c r="DQ254"/>
  <c r="DF254"/>
  <c r="CU254"/>
  <c r="CJ254"/>
  <c r="BY254"/>
  <c r="BN254"/>
  <c r="AR254"/>
  <c r="BC254"/>
  <c r="AG254"/>
  <c r="DQ262"/>
  <c r="DF262"/>
  <c r="CU262"/>
  <c r="CJ262"/>
  <c r="BY262"/>
  <c r="BN262"/>
  <c r="BC262"/>
  <c r="AG262"/>
  <c r="AR262"/>
  <c r="DQ270"/>
  <c r="DF270"/>
  <c r="CU270"/>
  <c r="CJ270"/>
  <c r="BY270"/>
  <c r="BN270"/>
  <c r="AR270"/>
  <c r="AG270"/>
  <c r="BC270"/>
  <c r="DQ278"/>
  <c r="DF278"/>
  <c r="CU278"/>
  <c r="CJ278"/>
  <c r="BY278"/>
  <c r="BN278"/>
  <c r="AR278"/>
  <c r="AG278"/>
  <c r="BC278"/>
  <c r="DQ286"/>
  <c r="DF286"/>
  <c r="CU286"/>
  <c r="CJ286"/>
  <c r="BY286"/>
  <c r="BN286"/>
  <c r="AR286"/>
  <c r="BC286"/>
  <c r="AG286"/>
  <c r="DQ294"/>
  <c r="DF294"/>
  <c r="CU294"/>
  <c r="CJ294"/>
  <c r="BY294"/>
  <c r="BN294"/>
  <c r="BC294"/>
  <c r="AG294"/>
  <c r="AR294"/>
  <c r="DQ302"/>
  <c r="DF302"/>
  <c r="CU302"/>
  <c r="CJ302"/>
  <c r="BY302"/>
  <c r="BN302"/>
  <c r="AR302"/>
  <c r="AG302"/>
  <c r="BC302"/>
  <c r="DQ310"/>
  <c r="DF310"/>
  <c r="CU310"/>
  <c r="CJ310"/>
  <c r="BY310"/>
  <c r="BN310"/>
  <c r="AR310"/>
  <c r="AG310"/>
  <c r="BC310"/>
  <c r="DQ318"/>
  <c r="DF318"/>
  <c r="CU318"/>
  <c r="CJ318"/>
  <c r="BY318"/>
  <c r="BN318"/>
  <c r="AR318"/>
  <c r="BC318"/>
  <c r="AG318"/>
  <c r="DQ326"/>
  <c r="DF326"/>
  <c r="CU326"/>
  <c r="CJ326"/>
  <c r="BY326"/>
  <c r="BN326"/>
  <c r="BC326"/>
  <c r="AG326"/>
  <c r="AR326"/>
  <c r="DQ334"/>
  <c r="DF334"/>
  <c r="CU334"/>
  <c r="CJ334"/>
  <c r="BY334"/>
  <c r="BN334"/>
  <c r="AR334"/>
  <c r="AG334"/>
  <c r="BC334"/>
  <c r="DQ342"/>
  <c r="DF342"/>
  <c r="CU342"/>
  <c r="CJ342"/>
  <c r="BY342"/>
  <c r="BN342"/>
  <c r="AR342"/>
  <c r="AG342"/>
  <c r="BC342"/>
  <c r="DQ350"/>
  <c r="DF350"/>
  <c r="CU350"/>
  <c r="CJ350"/>
  <c r="BY350"/>
  <c r="BN350"/>
  <c r="AR350"/>
  <c r="BC350"/>
  <c r="AG350"/>
  <c r="DQ358"/>
  <c r="DF358"/>
  <c r="CU358"/>
  <c r="CJ358"/>
  <c r="BY358"/>
  <c r="BN358"/>
  <c r="BC358"/>
  <c r="AG358"/>
  <c r="AR358"/>
  <c r="DQ366"/>
  <c r="DF366"/>
  <c r="CU366"/>
  <c r="CJ366"/>
  <c r="BY366"/>
  <c r="BN366"/>
  <c r="AR366"/>
  <c r="AG366"/>
  <c r="BC366"/>
  <c r="DQ374"/>
  <c r="DF374"/>
  <c r="CU374"/>
  <c r="CJ374"/>
  <c r="BY374"/>
  <c r="BN374"/>
  <c r="AR374"/>
  <c r="AG374"/>
  <c r="BC374"/>
  <c r="DQ382"/>
  <c r="DF382"/>
  <c r="CU382"/>
  <c r="CJ382"/>
  <c r="BY382"/>
  <c r="BN382"/>
  <c r="AR382"/>
  <c r="BC382"/>
  <c r="AG382"/>
  <c r="DQ390"/>
  <c r="DF390"/>
  <c r="CU390"/>
  <c r="CJ390"/>
  <c r="BY390"/>
  <c r="BN390"/>
  <c r="BC390"/>
  <c r="AG390"/>
  <c r="AR390"/>
  <c r="DQ398"/>
  <c r="DF398"/>
  <c r="CU398"/>
  <c r="CJ398"/>
  <c r="BY398"/>
  <c r="BN398"/>
  <c r="AR398"/>
  <c r="AG398"/>
  <c r="BC398"/>
  <c r="DQ406"/>
  <c r="DF406"/>
  <c r="CU406"/>
  <c r="CJ406"/>
  <c r="BY406"/>
  <c r="BN406"/>
  <c r="AR406"/>
  <c r="AG406"/>
  <c r="BC406"/>
  <c r="DQ414"/>
  <c r="DF414"/>
  <c r="CU414"/>
  <c r="CJ414"/>
  <c r="BY414"/>
  <c r="BN414"/>
  <c r="AR414"/>
  <c r="BC414"/>
  <c r="AG414"/>
  <c r="DQ422"/>
  <c r="DF422"/>
  <c r="CU422"/>
  <c r="CJ422"/>
  <c r="BY422"/>
  <c r="BN422"/>
  <c r="BC422"/>
  <c r="AG422"/>
  <c r="AR422"/>
  <c r="DQ430"/>
  <c r="DF430"/>
  <c r="CU430"/>
  <c r="CJ430"/>
  <c r="BY430"/>
  <c r="BN430"/>
  <c r="AR430"/>
  <c r="AG430"/>
  <c r="BC430"/>
  <c r="DQ438"/>
  <c r="DF438"/>
  <c r="CU438"/>
  <c r="CJ438"/>
  <c r="BY438"/>
  <c r="BN438"/>
  <c r="AR438"/>
  <c r="AG438"/>
  <c r="BC438"/>
  <c r="DQ446"/>
  <c r="DF446"/>
  <c r="CU446"/>
  <c r="CJ446"/>
  <c r="BY446"/>
  <c r="BN446"/>
  <c r="AR446"/>
  <c r="BC446"/>
  <c r="AG446"/>
  <c r="DQ454"/>
  <c r="DF454"/>
  <c r="CU454"/>
  <c r="CJ454"/>
  <c r="BY454"/>
  <c r="BN454"/>
  <c r="BC454"/>
  <c r="AG454"/>
  <c r="AR454"/>
  <c r="DQ462"/>
  <c r="DF462"/>
  <c r="CU462"/>
  <c r="CJ462"/>
  <c r="BY462"/>
  <c r="BN462"/>
  <c r="AG462"/>
  <c r="AR462"/>
  <c r="BC462"/>
  <c r="DQ470"/>
  <c r="DF470"/>
  <c r="CU470"/>
  <c r="CJ470"/>
  <c r="BY470"/>
  <c r="BN470"/>
  <c r="AR470"/>
  <c r="BC470"/>
  <c r="AG470"/>
  <c r="DQ478"/>
  <c r="DF478"/>
  <c r="CU478"/>
  <c r="CJ478"/>
  <c r="BY478"/>
  <c r="BN478"/>
  <c r="AR478"/>
  <c r="BC478"/>
  <c r="AG478"/>
  <c r="DQ486"/>
  <c r="DF486"/>
  <c r="CU486"/>
  <c r="CJ486"/>
  <c r="BY486"/>
  <c r="BN486"/>
  <c r="BC486"/>
  <c r="AG486"/>
  <c r="AR486"/>
  <c r="DQ494"/>
  <c r="DF494"/>
  <c r="CU494"/>
  <c r="CJ494"/>
  <c r="BN494"/>
  <c r="BY494"/>
  <c r="AG494"/>
  <c r="AR494"/>
  <c r="BC494"/>
  <c r="DQ502"/>
  <c r="DF502"/>
  <c r="CU502"/>
  <c r="CJ502"/>
  <c r="BY502"/>
  <c r="BN502"/>
  <c r="AR502"/>
  <c r="BC502"/>
  <c r="AG502"/>
  <c r="DQ16"/>
  <c r="DF16"/>
  <c r="CU16"/>
  <c r="CJ16"/>
  <c r="BY16"/>
  <c r="BN16"/>
  <c r="BC16"/>
  <c r="AR16"/>
  <c r="AG16"/>
  <c r="DQ13"/>
  <c r="DF13"/>
  <c r="CU13"/>
  <c r="CJ13"/>
  <c r="BY13"/>
  <c r="BN13"/>
  <c r="AR13"/>
  <c r="AG13"/>
  <c r="BC13"/>
  <c r="DQ21"/>
  <c r="DF21"/>
  <c r="CU21"/>
  <c r="CJ21"/>
  <c r="BY21"/>
  <c r="BN21"/>
  <c r="AR21"/>
  <c r="AG21"/>
  <c r="BC21"/>
  <c r="DQ29"/>
  <c r="DF29"/>
  <c r="CU29"/>
  <c r="CJ29"/>
  <c r="BY29"/>
  <c r="BN29"/>
  <c r="BC29"/>
  <c r="AG29"/>
  <c r="AR29"/>
  <c r="DQ37"/>
  <c r="DF37"/>
  <c r="CU37"/>
  <c r="CJ37"/>
  <c r="BY37"/>
  <c r="BN37"/>
  <c r="BC37"/>
  <c r="AG37"/>
  <c r="AR37"/>
  <c r="DQ45"/>
  <c r="DF45"/>
  <c r="CU45"/>
  <c r="CJ45"/>
  <c r="BY45"/>
  <c r="BN45"/>
  <c r="AR45"/>
  <c r="AG45"/>
  <c r="BC45"/>
  <c r="DQ53"/>
  <c r="DF53"/>
  <c r="CU53"/>
  <c r="CJ53"/>
  <c r="BY53"/>
  <c r="BN53"/>
  <c r="AR53"/>
  <c r="AG53"/>
  <c r="BC53"/>
  <c r="DQ61"/>
  <c r="DF61"/>
  <c r="CU61"/>
  <c r="CJ61"/>
  <c r="BY61"/>
  <c r="BN61"/>
  <c r="BC61"/>
  <c r="AG61"/>
  <c r="AR61"/>
  <c r="DQ69"/>
  <c r="DF69"/>
  <c r="CU69"/>
  <c r="CJ69"/>
  <c r="BY69"/>
  <c r="BN69"/>
  <c r="BC69"/>
  <c r="AG69"/>
  <c r="AR69"/>
  <c r="DQ77"/>
  <c r="DF77"/>
  <c r="CU77"/>
  <c r="CJ77"/>
  <c r="BY77"/>
  <c r="BN77"/>
  <c r="AR77"/>
  <c r="AG77"/>
  <c r="BC77"/>
  <c r="DQ85"/>
  <c r="DF85"/>
  <c r="CU85"/>
  <c r="CJ85"/>
  <c r="BY85"/>
  <c r="BN85"/>
  <c r="AR85"/>
  <c r="AG85"/>
  <c r="BC85"/>
  <c r="DQ93"/>
  <c r="DF93"/>
  <c r="CU93"/>
  <c r="CJ93"/>
  <c r="BY93"/>
  <c r="BN93"/>
  <c r="BC93"/>
  <c r="AG93"/>
  <c r="AR93"/>
  <c r="DQ101"/>
  <c r="DF101"/>
  <c r="CU101"/>
  <c r="CJ101"/>
  <c r="BY101"/>
  <c r="BN101"/>
  <c r="BC101"/>
  <c r="AG101"/>
  <c r="AR101"/>
  <c r="DQ109"/>
  <c r="DF109"/>
  <c r="CU109"/>
  <c r="CJ109"/>
  <c r="BY109"/>
  <c r="BN109"/>
  <c r="AR109"/>
  <c r="AG109"/>
  <c r="BC109"/>
  <c r="DQ117"/>
  <c r="DF117"/>
  <c r="CU117"/>
  <c r="CJ117"/>
  <c r="BY117"/>
  <c r="BN117"/>
  <c r="AR117"/>
  <c r="AG117"/>
  <c r="BC117"/>
  <c r="DQ125"/>
  <c r="DF125"/>
  <c r="CU125"/>
  <c r="CJ125"/>
  <c r="BY125"/>
  <c r="BN125"/>
  <c r="BC125"/>
  <c r="AG125"/>
  <c r="AR125"/>
  <c r="DQ133"/>
  <c r="DF133"/>
  <c r="CU133"/>
  <c r="CJ133"/>
  <c r="BY133"/>
  <c r="BN133"/>
  <c r="BC133"/>
  <c r="AG133"/>
  <c r="AR133"/>
  <c r="DQ141"/>
  <c r="DF141"/>
  <c r="CU141"/>
  <c r="CJ141"/>
  <c r="BY141"/>
  <c r="BN141"/>
  <c r="AR141"/>
  <c r="AG141"/>
  <c r="BC141"/>
  <c r="DQ149"/>
  <c r="DF149"/>
  <c r="CU149"/>
  <c r="CJ149"/>
  <c r="BY149"/>
  <c r="BN149"/>
  <c r="AR149"/>
  <c r="AG149"/>
  <c r="BC149"/>
  <c r="DQ157"/>
  <c r="DF157"/>
  <c r="CU157"/>
  <c r="CJ157"/>
  <c r="BY157"/>
  <c r="BN157"/>
  <c r="BC157"/>
  <c r="AG157"/>
  <c r="AR157"/>
  <c r="DQ165"/>
  <c r="DF165"/>
  <c r="CU165"/>
  <c r="CJ165"/>
  <c r="BY165"/>
  <c r="BN165"/>
  <c r="BC165"/>
  <c r="AG165"/>
  <c r="AR165"/>
  <c r="DQ173"/>
  <c r="DF173"/>
  <c r="CU173"/>
  <c r="CJ173"/>
  <c r="BY173"/>
  <c r="BN173"/>
  <c r="AR173"/>
  <c r="AG173"/>
  <c r="BC173"/>
  <c r="DQ181"/>
  <c r="DF181"/>
  <c r="CU181"/>
  <c r="CJ181"/>
  <c r="BY181"/>
  <c r="BN181"/>
  <c r="AR181"/>
  <c r="AG181"/>
  <c r="BC181"/>
  <c r="DQ189"/>
  <c r="DF189"/>
  <c r="CU189"/>
  <c r="CJ189"/>
  <c r="BY189"/>
  <c r="BN189"/>
  <c r="BC189"/>
  <c r="AG189"/>
  <c r="AR189"/>
  <c r="DQ197"/>
  <c r="DF197"/>
  <c r="CU197"/>
  <c r="CJ197"/>
  <c r="BY197"/>
  <c r="BN197"/>
  <c r="BC197"/>
  <c r="AG197"/>
  <c r="AR197"/>
  <c r="DQ205"/>
  <c r="DF205"/>
  <c r="CU205"/>
  <c r="CJ205"/>
  <c r="BY205"/>
  <c r="BN205"/>
  <c r="AR205"/>
  <c r="AG205"/>
  <c r="BC205"/>
  <c r="DQ213"/>
  <c r="DF213"/>
  <c r="CU213"/>
  <c r="CJ213"/>
  <c r="BY213"/>
  <c r="BN213"/>
  <c r="AR213"/>
  <c r="AG213"/>
  <c r="BC213"/>
  <c r="DQ221"/>
  <c r="DF221"/>
  <c r="CU221"/>
  <c r="CJ221"/>
  <c r="BY221"/>
  <c r="BN221"/>
  <c r="BC221"/>
  <c r="AG221"/>
  <c r="AR221"/>
  <c r="DQ229"/>
  <c r="DF229"/>
  <c r="CU229"/>
  <c r="CJ229"/>
  <c r="BY229"/>
  <c r="BN229"/>
  <c r="BC229"/>
  <c r="AG229"/>
  <c r="AR229"/>
  <c r="DQ237"/>
  <c r="DF237"/>
  <c r="CU237"/>
  <c r="CJ237"/>
  <c r="BY237"/>
  <c r="BN237"/>
  <c r="AR237"/>
  <c r="AG237"/>
  <c r="BC237"/>
  <c r="DQ245"/>
  <c r="DF245"/>
  <c r="CU245"/>
  <c r="CJ245"/>
  <c r="BY245"/>
  <c r="BN245"/>
  <c r="AR245"/>
  <c r="AG245"/>
  <c r="BC245"/>
  <c r="DQ253"/>
  <c r="DF253"/>
  <c r="CU253"/>
  <c r="CJ253"/>
  <c r="BY253"/>
  <c r="BN253"/>
  <c r="BC253"/>
  <c r="AG253"/>
  <c r="AR253"/>
  <c r="DQ261"/>
  <c r="DF261"/>
  <c r="CU261"/>
  <c r="CJ261"/>
  <c r="BY261"/>
  <c r="BN261"/>
  <c r="BC261"/>
  <c r="AG261"/>
  <c r="AR261"/>
  <c r="DQ269"/>
  <c r="DF269"/>
  <c r="CU269"/>
  <c r="CJ269"/>
  <c r="BY269"/>
  <c r="BN269"/>
  <c r="AR269"/>
  <c r="AG269"/>
  <c r="BC269"/>
  <c r="DQ277"/>
  <c r="DF277"/>
  <c r="CU277"/>
  <c r="CJ277"/>
  <c r="BY277"/>
  <c r="BN277"/>
  <c r="AR277"/>
  <c r="AG277"/>
  <c r="BC277"/>
  <c r="DQ285"/>
  <c r="DF285"/>
  <c r="CU285"/>
  <c r="CJ285"/>
  <c r="BY285"/>
  <c r="BN285"/>
  <c r="BC285"/>
  <c r="AG285"/>
  <c r="AR285"/>
  <c r="DQ293"/>
  <c r="DF293"/>
  <c r="CU293"/>
  <c r="CJ293"/>
  <c r="BY293"/>
  <c r="BN293"/>
  <c r="BC293"/>
  <c r="AG293"/>
  <c r="AR293"/>
  <c r="DQ301"/>
  <c r="DF301"/>
  <c r="CU301"/>
  <c r="CJ301"/>
  <c r="BY301"/>
  <c r="BN301"/>
  <c r="AR301"/>
  <c r="AG301"/>
  <c r="BC301"/>
  <c r="DQ309"/>
  <c r="DF309"/>
  <c r="CU309"/>
  <c r="CJ309"/>
  <c r="BY309"/>
  <c r="BN309"/>
  <c r="AR309"/>
  <c r="AG309"/>
  <c r="BC309"/>
  <c r="DQ317"/>
  <c r="DF317"/>
  <c r="CU317"/>
  <c r="CJ317"/>
  <c r="BY317"/>
  <c r="BN317"/>
  <c r="BC317"/>
  <c r="AG317"/>
  <c r="AR317"/>
  <c r="DQ325"/>
  <c r="DF325"/>
  <c r="CU325"/>
  <c r="CJ325"/>
  <c r="BY325"/>
  <c r="BN325"/>
  <c r="BC325"/>
  <c r="AG325"/>
  <c r="AR325"/>
  <c r="DQ333"/>
  <c r="DF333"/>
  <c r="CU333"/>
  <c r="CJ333"/>
  <c r="BY333"/>
  <c r="BN333"/>
  <c r="AR333"/>
  <c r="AG333"/>
  <c r="BC333"/>
  <c r="DQ341"/>
  <c r="DF341"/>
  <c r="CU341"/>
  <c r="CJ341"/>
  <c r="BY341"/>
  <c r="BN341"/>
  <c r="AR341"/>
  <c r="AG341"/>
  <c r="BC341"/>
  <c r="DQ349"/>
  <c r="DF349"/>
  <c r="CU349"/>
  <c r="CJ349"/>
  <c r="BY349"/>
  <c r="BN349"/>
  <c r="BC349"/>
  <c r="AG349"/>
  <c r="AR349"/>
  <c r="DQ357"/>
  <c r="DF357"/>
  <c r="CU357"/>
  <c r="CJ357"/>
  <c r="BY357"/>
  <c r="BN357"/>
  <c r="BC357"/>
  <c r="AG357"/>
  <c r="AR357"/>
  <c r="DQ365"/>
  <c r="DF365"/>
  <c r="CU365"/>
  <c r="CJ365"/>
  <c r="BY365"/>
  <c r="BN365"/>
  <c r="AR365"/>
  <c r="AG365"/>
  <c r="BC365"/>
  <c r="DQ373"/>
  <c r="DF373"/>
  <c r="CU373"/>
  <c r="CJ373"/>
  <c r="BY373"/>
  <c r="BN373"/>
  <c r="AR373"/>
  <c r="AG373"/>
  <c r="BC373"/>
  <c r="DQ381"/>
  <c r="DF381"/>
  <c r="CU381"/>
  <c r="CJ381"/>
  <c r="BY381"/>
  <c r="BN381"/>
  <c r="BC381"/>
  <c r="AG381"/>
  <c r="AR381"/>
  <c r="DQ389"/>
  <c r="DF389"/>
  <c r="CU389"/>
  <c r="CJ389"/>
  <c r="BY389"/>
  <c r="BN389"/>
  <c r="BC389"/>
  <c r="AG389"/>
  <c r="AR389"/>
  <c r="DQ397"/>
  <c r="DF397"/>
  <c r="CU397"/>
  <c r="CJ397"/>
  <c r="BY397"/>
  <c r="BN397"/>
  <c r="AR397"/>
  <c r="AG397"/>
  <c r="BC397"/>
  <c r="DQ405"/>
  <c r="DF405"/>
  <c r="CU405"/>
  <c r="CJ405"/>
  <c r="BY405"/>
  <c r="BN405"/>
  <c r="AR405"/>
  <c r="AG405"/>
  <c r="BC405"/>
  <c r="DQ413"/>
  <c r="DF413"/>
  <c r="CU413"/>
  <c r="CJ413"/>
  <c r="BY413"/>
  <c r="BN413"/>
  <c r="BC413"/>
  <c r="AG413"/>
  <c r="AR413"/>
  <c r="DQ421"/>
  <c r="DF421"/>
  <c r="CU421"/>
  <c r="CJ421"/>
  <c r="BY421"/>
  <c r="BN421"/>
  <c r="BC421"/>
  <c r="AG421"/>
  <c r="AR421"/>
  <c r="DQ429"/>
  <c r="DF429"/>
  <c r="CU429"/>
  <c r="CJ429"/>
  <c r="BY429"/>
  <c r="BN429"/>
  <c r="AR429"/>
  <c r="AG429"/>
  <c r="BC429"/>
  <c r="DQ437"/>
  <c r="DF437"/>
  <c r="CU437"/>
  <c r="CJ437"/>
  <c r="BY437"/>
  <c r="BN437"/>
  <c r="AR437"/>
  <c r="AG437"/>
  <c r="BC437"/>
  <c r="DQ445"/>
  <c r="DF445"/>
  <c r="CU445"/>
  <c r="CJ445"/>
  <c r="BY445"/>
  <c r="BN445"/>
  <c r="BC445"/>
  <c r="AG445"/>
  <c r="AR445"/>
  <c r="DQ453"/>
  <c r="DF453"/>
  <c r="CU453"/>
  <c r="CJ453"/>
  <c r="BY453"/>
  <c r="BN453"/>
  <c r="BC453"/>
  <c r="AG453"/>
  <c r="AR453"/>
  <c r="DQ461"/>
  <c r="DF461"/>
  <c r="CU461"/>
  <c r="CJ461"/>
  <c r="BY461"/>
  <c r="BN461"/>
  <c r="AG461"/>
  <c r="AR461"/>
  <c r="BC461"/>
  <c r="DQ469"/>
  <c r="DF469"/>
  <c r="CU469"/>
  <c r="CJ469"/>
  <c r="BY469"/>
  <c r="BN469"/>
  <c r="AR469"/>
  <c r="BC469"/>
  <c r="AG469"/>
  <c r="DQ477"/>
  <c r="DF477"/>
  <c r="CU477"/>
  <c r="CJ477"/>
  <c r="BY477"/>
  <c r="BN477"/>
  <c r="BC477"/>
  <c r="AG477"/>
  <c r="AR477"/>
  <c r="DQ485"/>
  <c r="DF485"/>
  <c r="CU485"/>
  <c r="CJ485"/>
  <c r="BY485"/>
  <c r="BN485"/>
  <c r="BC485"/>
  <c r="AG485"/>
  <c r="AR485"/>
  <c r="DQ493"/>
  <c r="DF493"/>
  <c r="CU493"/>
  <c r="CJ493"/>
  <c r="BY493"/>
  <c r="BN493"/>
  <c r="AG493"/>
  <c r="AR493"/>
  <c r="BC493"/>
  <c r="DQ501"/>
  <c r="DF501"/>
  <c r="CU501"/>
  <c r="CJ501"/>
  <c r="BY501"/>
  <c r="BN501"/>
  <c r="AR501"/>
  <c r="BC501"/>
  <c r="AG501"/>
  <c r="I106"/>
  <c r="K30" i="13"/>
  <c r="E10"/>
  <c r="R8"/>
  <c r="S9" s="1"/>
  <c r="Y34"/>
  <c r="Y33"/>
  <c r="K32"/>
  <c r="Y31"/>
  <c r="W35"/>
  <c r="R30"/>
  <c r="K33"/>
  <c r="R31"/>
  <c r="R33"/>
  <c r="F9"/>
  <c r="R34"/>
  <c r="K8"/>
  <c r="K31"/>
  <c r="R9"/>
  <c r="R32"/>
  <c r="R36"/>
  <c r="K35"/>
  <c r="F33"/>
  <c r="E35"/>
  <c r="E34"/>
  <c r="K7"/>
  <c r="R7"/>
  <c r="R11"/>
  <c r="K10"/>
  <c r="I10"/>
  <c r="I11" s="1"/>
  <c r="I12" s="1"/>
  <c r="I13" s="1"/>
  <c r="I14" s="1"/>
  <c r="I15" s="1"/>
  <c r="I16" s="1"/>
  <c r="I17" s="1"/>
  <c r="I18" s="1"/>
  <c r="I19" s="1"/>
  <c r="I20" s="1"/>
  <c r="I21" s="1"/>
  <c r="K9"/>
  <c r="K6"/>
  <c r="P13"/>
  <c r="P14" s="1"/>
  <c r="R13"/>
  <c r="R12"/>
  <c r="R10"/>
  <c r="C11"/>
  <c r="F51" i="12"/>
  <c r="H52" s="1"/>
  <c r="I49"/>
  <c r="Q67"/>
  <c r="B17" i="14" l="1"/>
  <c r="D17" s="1"/>
  <c r="V106" i="5"/>
  <c r="C12" i="13"/>
  <c r="E13" s="1"/>
  <c r="E12"/>
  <c r="W36"/>
  <c r="Y36"/>
  <c r="R35"/>
  <c r="S37" s="1"/>
  <c r="E36"/>
  <c r="R37"/>
  <c r="K36"/>
  <c r="L9"/>
  <c r="R14"/>
  <c r="P15"/>
  <c r="R15"/>
  <c r="C13"/>
  <c r="K11"/>
  <c r="K13"/>
  <c r="K12"/>
  <c r="K14"/>
  <c r="F52" i="12"/>
  <c r="H53" s="1"/>
  <c r="T475" i="4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F30"/>
  <c r="G30" s="1"/>
  <c r="F29"/>
  <c r="G29" s="1"/>
  <c r="F28"/>
  <c r="G2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18"/>
  <c r="G18" s="1"/>
  <c r="K4"/>
  <c r="K5"/>
  <c r="K6"/>
  <c r="K3"/>
  <c r="L3"/>
  <c r="L4"/>
  <c r="L5"/>
  <c r="S29" i="10"/>
  <c r="S31"/>
  <c r="S30"/>
  <c r="J3" i="4"/>
  <c r="CC3" i="5"/>
  <c r="CI3" s="1"/>
  <c r="DJ3"/>
  <c r="DP3" s="1"/>
  <c r="CY3"/>
  <c r="DE3" s="1"/>
  <c r="CN3"/>
  <c r="CT3" s="1"/>
  <c r="BR3"/>
  <c r="BX3" s="1"/>
  <c r="C10" i="4"/>
  <c r="C9"/>
  <c r="C8"/>
  <c r="C7"/>
  <c r="F4"/>
  <c r="F5" s="1"/>
  <c r="F6" s="1"/>
  <c r="F7" s="1"/>
  <c r="F8" s="1"/>
  <c r="F9" s="1"/>
  <c r="F10" s="1"/>
  <c r="F11" s="1"/>
  <c r="F12" s="1"/>
  <c r="AV3" i="5"/>
  <c r="BB3" s="1"/>
  <c r="Z3"/>
  <c r="AF3" s="1"/>
  <c r="E7"/>
  <c r="E8" s="1"/>
  <c r="E9" s="1"/>
  <c r="E10" s="1"/>
  <c r="E6"/>
  <c r="W6"/>
  <c r="AA6"/>
  <c r="W7"/>
  <c r="W8"/>
  <c r="W9"/>
  <c r="W10"/>
  <c r="B18" i="14" l="1"/>
  <c r="D18" s="1"/>
  <c r="M11" i="4"/>
  <c r="M12"/>
  <c r="M4"/>
  <c r="M10"/>
  <c r="M13"/>
  <c r="M5"/>
  <c r="Q19" s="1"/>
  <c r="M14"/>
  <c r="M6"/>
  <c r="M7"/>
  <c r="M8"/>
  <c r="M9"/>
  <c r="AB6" i="5"/>
  <c r="M3" i="4"/>
  <c r="Q9"/>
  <c r="C14" i="13"/>
  <c r="E14"/>
  <c r="F37"/>
  <c r="W37"/>
  <c r="Y37"/>
  <c r="E37"/>
  <c r="R38"/>
  <c r="K37"/>
  <c r="L37" s="1"/>
  <c r="P16"/>
  <c r="R16"/>
  <c r="K15"/>
  <c r="F53" i="12"/>
  <c r="H54" s="1"/>
  <c r="Q34" i="4"/>
  <c r="F13"/>
  <c r="D12"/>
  <c r="D11"/>
  <c r="D10"/>
  <c r="D9"/>
  <c r="D8"/>
  <c r="D7"/>
  <c r="AA7" i="5"/>
  <c r="AB7" s="1"/>
  <c r="J11" i="11"/>
  <c r="J12" s="1"/>
  <c r="J13" s="1"/>
  <c r="J14" s="1"/>
  <c r="J15" s="1"/>
  <c r="J16" s="1"/>
  <c r="J17" s="1"/>
  <c r="J18" s="1"/>
  <c r="J19" s="1"/>
  <c r="I11"/>
  <c r="I12" s="1"/>
  <c r="I13" s="1"/>
  <c r="I14" s="1"/>
  <c r="I15" s="1"/>
  <c r="I16" s="1"/>
  <c r="I17" s="1"/>
  <c r="I18" s="1"/>
  <c r="I19" s="1"/>
  <c r="K11"/>
  <c r="K12" s="1"/>
  <c r="K13" s="1"/>
  <c r="K14" s="1"/>
  <c r="K15" s="1"/>
  <c r="K16" s="1"/>
  <c r="K17" s="1"/>
  <c r="K18" s="1"/>
  <c r="K19" s="1"/>
  <c r="I35"/>
  <c r="B19" i="14" l="1"/>
  <c r="D19" s="1"/>
  <c r="T9" i="4"/>
  <c r="Q10"/>
  <c r="C15" i="13"/>
  <c r="E15"/>
  <c r="W38"/>
  <c r="Y38"/>
  <c r="Z37"/>
  <c r="E38"/>
  <c r="K38"/>
  <c r="R39"/>
  <c r="P17"/>
  <c r="R17"/>
  <c r="K16"/>
  <c r="F54" i="12"/>
  <c r="H55" s="1"/>
  <c r="T19" i="4"/>
  <c r="Q20"/>
  <c r="T34"/>
  <c r="L7"/>
  <c r="K8"/>
  <c r="K7"/>
  <c r="L6"/>
  <c r="L11"/>
  <c r="K12"/>
  <c r="L10"/>
  <c r="K11"/>
  <c r="L9"/>
  <c r="K10"/>
  <c r="L8"/>
  <c r="K9"/>
  <c r="F14"/>
  <c r="D14" s="1"/>
  <c r="D13"/>
  <c r="AA8" i="5"/>
  <c r="AB8" s="1"/>
  <c r="J3" i="12"/>
  <c r="J5"/>
  <c r="J4"/>
  <c r="L46" i="10"/>
  <c r="L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X30"/>
  <c r="R31"/>
  <c r="W31" s="1"/>
  <c r="X3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B20" i="14" l="1"/>
  <c r="D20" s="1"/>
  <c r="T10" i="4"/>
  <c r="Q11"/>
  <c r="C16" i="13"/>
  <c r="E16"/>
  <c r="W39"/>
  <c r="Y39"/>
  <c r="R40"/>
  <c r="K39"/>
  <c r="E39"/>
  <c r="P18"/>
  <c r="R18"/>
  <c r="K17"/>
  <c r="F55" i="12"/>
  <c r="H56" s="1"/>
  <c r="Q329" i="4"/>
  <c r="Q64"/>
  <c r="Q109"/>
  <c r="Q159"/>
  <c r="Q214"/>
  <c r="Q264"/>
  <c r="Q21"/>
  <c r="T20"/>
  <c r="K13"/>
  <c r="L12"/>
  <c r="L13"/>
  <c r="K14" s="1"/>
  <c r="AA9" i="5"/>
  <c r="AB9" s="1"/>
  <c r="T31" i="10"/>
  <c r="V31" s="1"/>
  <c r="Y35"/>
  <c r="T30"/>
  <c r="V30" s="1"/>
  <c r="W46"/>
  <c r="Y46" s="1"/>
  <c r="Z46" s="1"/>
  <c r="Y31"/>
  <c r="Z31" s="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T32"/>
  <c r="V32" s="1"/>
  <c r="T33"/>
  <c r="V33" s="1"/>
  <c r="Z33" s="1"/>
  <c r="X29"/>
  <c r="R29"/>
  <c r="B21" i="14" l="1"/>
  <c r="D21" s="1"/>
  <c r="T109" i="4"/>
  <c r="T11"/>
  <c r="Q12"/>
  <c r="Q160"/>
  <c r="Q474"/>
  <c r="Q265"/>
  <c r="C17" i="13"/>
  <c r="E17"/>
  <c r="W40"/>
  <c r="Y40"/>
  <c r="R41"/>
  <c r="K40"/>
  <c r="E40"/>
  <c r="P19"/>
  <c r="R19"/>
  <c r="K18"/>
  <c r="F56" i="12"/>
  <c r="H57" s="1"/>
  <c r="Q399" i="4"/>
  <c r="Q22"/>
  <c r="T21"/>
  <c r="Q65"/>
  <c r="T64"/>
  <c r="Q35"/>
  <c r="Z30" i="10"/>
  <c r="AA30" s="1"/>
  <c r="AA10" i="5"/>
  <c r="AB10" s="1"/>
  <c r="Z35" i="10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W29"/>
  <c r="Y29" s="1"/>
  <c r="T29"/>
  <c r="V29" s="1"/>
  <c r="B22" i="14" l="1"/>
  <c r="D22" s="1"/>
  <c r="Q266" i="4"/>
  <c r="Q161"/>
  <c r="Q13"/>
  <c r="T12"/>
  <c r="Q14"/>
  <c r="Q400"/>
  <c r="Q330"/>
  <c r="C18" i="13"/>
  <c r="E18"/>
  <c r="W41"/>
  <c r="Y41"/>
  <c r="K41"/>
  <c r="R42"/>
  <c r="E41"/>
  <c r="P20"/>
  <c r="R20"/>
  <c r="K19"/>
  <c r="F57" i="12"/>
  <c r="H58" s="1"/>
  <c r="T65" i="4"/>
  <c r="Q66"/>
  <c r="Q36"/>
  <c r="T35"/>
  <c r="T22"/>
  <c r="Q23"/>
  <c r="AB30" i="10"/>
  <c r="AD30" s="1"/>
  <c r="AD45"/>
  <c r="AE45"/>
  <c r="AF45" s="1"/>
  <c r="AF46"/>
  <c r="AD46"/>
  <c r="AB49"/>
  <c r="AD49" s="1"/>
  <c r="AA32"/>
  <c r="Z29"/>
  <c r="AB29" s="1"/>
  <c r="AD29" s="1"/>
  <c r="B23" i="14" l="1"/>
  <c r="D23" s="1"/>
  <c r="Q267" i="4"/>
  <c r="Q15"/>
  <c r="T14"/>
  <c r="Q401"/>
  <c r="Q162"/>
  <c r="Q331"/>
  <c r="T13"/>
  <c r="C19" i="13"/>
  <c r="E19"/>
  <c r="W42"/>
  <c r="Y42"/>
  <c r="E42"/>
  <c r="K42"/>
  <c r="R43"/>
  <c r="P21"/>
  <c r="R22" s="1"/>
  <c r="R21"/>
  <c r="S21" s="1"/>
  <c r="K20"/>
  <c r="F58" i="12"/>
  <c r="H59" s="1"/>
  <c r="Q67" i="4"/>
  <c r="T66"/>
  <c r="Q37"/>
  <c r="T36"/>
  <c r="T23"/>
  <c r="Q24"/>
  <c r="Q16"/>
  <c r="T15"/>
  <c r="AE49" i="10"/>
  <c r="AF49" s="1"/>
  <c r="AA29"/>
  <c r="B24" i="14" l="1"/>
  <c r="D24" s="1"/>
  <c r="Q163" i="4"/>
  <c r="Q332"/>
  <c r="Q268"/>
  <c r="Q402"/>
  <c r="C20" i="13"/>
  <c r="E20"/>
  <c r="W43"/>
  <c r="Y43"/>
  <c r="R44"/>
  <c r="E43"/>
  <c r="K43"/>
  <c r="K22"/>
  <c r="K21"/>
  <c r="L21" s="1"/>
  <c r="F59" i="12"/>
  <c r="H60" s="1"/>
  <c r="Q68" i="4"/>
  <c r="T67"/>
  <c r="Q38"/>
  <c r="T37"/>
  <c r="T24"/>
  <c r="Q25"/>
  <c r="Q17"/>
  <c r="T16"/>
  <c r="L35" i="11"/>
  <c r="P35" s="1"/>
  <c r="U35" s="1"/>
  <c r="K35"/>
  <c r="O35" s="1"/>
  <c r="Q35" s="1"/>
  <c r="S35" s="1"/>
  <c r="J35"/>
  <c r="I36"/>
  <c r="L11"/>
  <c r="L12" s="1"/>
  <c r="P10"/>
  <c r="O10"/>
  <c r="Q10" s="1"/>
  <c r="S10" s="1"/>
  <c r="AS57" i="5"/>
  <c r="B25" i="14" l="1"/>
  <c r="D25" s="1"/>
  <c r="Q164" i="4"/>
  <c r="Q333"/>
  <c r="Q403"/>
  <c r="Q269"/>
  <c r="C21" i="13"/>
  <c r="E22" s="1"/>
  <c r="E21"/>
  <c r="F21"/>
  <c r="W44"/>
  <c r="Y44"/>
  <c r="R46"/>
  <c r="R45"/>
  <c r="S45" s="1"/>
  <c r="E44"/>
  <c r="K44"/>
  <c r="F60" i="12"/>
  <c r="U10" i="11"/>
  <c r="A10"/>
  <c r="D10" s="1"/>
  <c r="P12"/>
  <c r="Q69" i="4"/>
  <c r="T68"/>
  <c r="Q39"/>
  <c r="T38"/>
  <c r="Q26"/>
  <c r="T25"/>
  <c r="Q18"/>
  <c r="T17"/>
  <c r="P11" i="11"/>
  <c r="T10"/>
  <c r="S38" i="10"/>
  <c r="X38" s="1"/>
  <c r="R38"/>
  <c r="L36" i="11"/>
  <c r="L37" s="1"/>
  <c r="P37" s="1"/>
  <c r="U37" s="1"/>
  <c r="K36"/>
  <c r="K37" s="1"/>
  <c r="K38" s="1"/>
  <c r="I37"/>
  <c r="O12"/>
  <c r="O11"/>
  <c r="J36"/>
  <c r="J37" s="1"/>
  <c r="J38" s="1"/>
  <c r="J39" s="1"/>
  <c r="J40" s="1"/>
  <c r="J41" s="1"/>
  <c r="J42" s="1"/>
  <c r="J43" s="1"/>
  <c r="J44" s="1"/>
  <c r="L13"/>
  <c r="T35"/>
  <c r="V35" s="1"/>
  <c r="W35" s="1"/>
  <c r="X35" s="1"/>
  <c r="Y35" s="1"/>
  <c r="AA35" s="1"/>
  <c r="B26" i="14" l="1"/>
  <c r="D26" s="1"/>
  <c r="Q165" i="4"/>
  <c r="Q270"/>
  <c r="T18"/>
  <c r="Q404"/>
  <c r="Q334"/>
  <c r="W45" i="13"/>
  <c r="Y46" s="1"/>
  <c r="Y45"/>
  <c r="Z45" s="1"/>
  <c r="E46"/>
  <c r="E45"/>
  <c r="F45" s="1"/>
  <c r="K45"/>
  <c r="L45" s="1"/>
  <c r="K46"/>
  <c r="F61" i="12"/>
  <c r="H61"/>
  <c r="U12" i="11"/>
  <c r="A12"/>
  <c r="D12" s="1"/>
  <c r="V10"/>
  <c r="W10" s="1"/>
  <c r="B10" s="1"/>
  <c r="U11"/>
  <c r="A11"/>
  <c r="D11" s="1"/>
  <c r="Q70" i="4"/>
  <c r="T69"/>
  <c r="Q40"/>
  <c r="T39"/>
  <c r="T26"/>
  <c r="Q27"/>
  <c r="W38" i="10"/>
  <c r="Y38" s="1"/>
  <c r="T38"/>
  <c r="V38" s="1"/>
  <c r="O37" i="11"/>
  <c r="T37" s="1"/>
  <c r="V37" s="1"/>
  <c r="O36"/>
  <c r="Q36" s="1"/>
  <c r="S36" s="1"/>
  <c r="L38"/>
  <c r="L39" s="1"/>
  <c r="P36"/>
  <c r="U36" s="1"/>
  <c r="Q11"/>
  <c r="S11" s="1"/>
  <c r="T11"/>
  <c r="I38"/>
  <c r="L14"/>
  <c r="P13"/>
  <c r="Q12"/>
  <c r="S12" s="1"/>
  <c r="T12"/>
  <c r="K39"/>
  <c r="O38"/>
  <c r="O13"/>
  <c r="B27" i="14" l="1"/>
  <c r="D27" s="1"/>
  <c r="Q271" i="4"/>
  <c r="Q166"/>
  <c r="Q405"/>
  <c r="Q335"/>
  <c r="H62" i="12"/>
  <c r="U13" i="11"/>
  <c r="A13"/>
  <c r="D13" s="1"/>
  <c r="V12"/>
  <c r="W12" s="1"/>
  <c r="B12" s="1"/>
  <c r="V11"/>
  <c r="W11" s="1"/>
  <c r="B11" s="1"/>
  <c r="X10"/>
  <c r="Y10" s="1"/>
  <c r="AA10" s="1"/>
  <c r="Q41" i="4"/>
  <c r="T40"/>
  <c r="T70"/>
  <c r="Q71"/>
  <c r="T27"/>
  <c r="Q28"/>
  <c r="Z38" i="10"/>
  <c r="Q37" i="11"/>
  <c r="S37" s="1"/>
  <c r="W37" s="1"/>
  <c r="X37" s="1"/>
  <c r="Y37" s="1"/>
  <c r="AA37" s="1"/>
  <c r="T36"/>
  <c r="V36" s="1"/>
  <c r="W36" s="1"/>
  <c r="X36" s="1"/>
  <c r="Y36" s="1"/>
  <c r="AA36" s="1"/>
  <c r="P38"/>
  <c r="U38" s="1"/>
  <c r="Q38"/>
  <c r="S38" s="1"/>
  <c r="T38"/>
  <c r="O14"/>
  <c r="L40"/>
  <c r="P39"/>
  <c r="U39" s="1"/>
  <c r="K40"/>
  <c r="O39"/>
  <c r="I39"/>
  <c r="T13"/>
  <c r="Q13"/>
  <c r="S13" s="1"/>
  <c r="L15"/>
  <c r="P14"/>
  <c r="B28" i="14" l="1"/>
  <c r="D28" s="1"/>
  <c r="Q336" i="4"/>
  <c r="Q272"/>
  <c r="Q167"/>
  <c r="Q406"/>
  <c r="V13" i="11"/>
  <c r="W13" s="1"/>
  <c r="B13" s="1"/>
  <c r="U14"/>
  <c r="A14"/>
  <c r="D14" s="1"/>
  <c r="X12"/>
  <c r="Y12" s="1"/>
  <c r="AA12" s="1"/>
  <c r="X11"/>
  <c r="Y11" s="1"/>
  <c r="AA11" s="1"/>
  <c r="T41" i="4"/>
  <c r="Q42"/>
  <c r="T71"/>
  <c r="Q72"/>
  <c r="T28"/>
  <c r="Q29"/>
  <c r="AA38" i="10"/>
  <c r="AB38"/>
  <c r="AD38" s="1"/>
  <c r="V38" i="11"/>
  <c r="W38" s="1"/>
  <c r="X38" s="1"/>
  <c r="Y38" s="1"/>
  <c r="AA38" s="1"/>
  <c r="L16"/>
  <c r="P15"/>
  <c r="K41"/>
  <c r="O40"/>
  <c r="Q39"/>
  <c r="S39" s="1"/>
  <c r="T39"/>
  <c r="V39" s="1"/>
  <c r="I40"/>
  <c r="O15"/>
  <c r="Q14"/>
  <c r="S14" s="1"/>
  <c r="T14"/>
  <c r="L41"/>
  <c r="P40"/>
  <c r="U40" s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B29" i="14" l="1"/>
  <c r="D29" s="1"/>
  <c r="Q273" i="4"/>
  <c r="Q337"/>
  <c r="Q168"/>
  <c r="Q407"/>
  <c r="V14" i="11"/>
  <c r="W14" s="1"/>
  <c r="B14" s="1"/>
  <c r="U15"/>
  <c r="A15"/>
  <c r="D15" s="1"/>
  <c r="X13"/>
  <c r="Y13" s="1"/>
  <c r="AA13" s="1"/>
  <c r="T42" i="4"/>
  <c r="Q43"/>
  <c r="T72"/>
  <c r="Q73"/>
  <c r="T29"/>
  <c r="Q30"/>
  <c r="Q15" i="11"/>
  <c r="S15" s="1"/>
  <c r="T15"/>
  <c r="L17"/>
  <c r="P16"/>
  <c r="K42"/>
  <c r="O41"/>
  <c r="L42"/>
  <c r="P41"/>
  <c r="U41" s="1"/>
  <c r="Q40"/>
  <c r="S40" s="1"/>
  <c r="T40"/>
  <c r="V40" s="1"/>
  <c r="I41"/>
  <c r="O16"/>
  <c r="W39"/>
  <c r="X39" s="1"/>
  <c r="Y39" s="1"/>
  <c r="AA39" s="1"/>
  <c r="C6" i="5"/>
  <c r="S3" i="6"/>
  <c r="T3" s="1"/>
  <c r="R4"/>
  <c r="B30" i="14" l="1"/>
  <c r="D30" s="1"/>
  <c r="Q408" i="4"/>
  <c r="Q274"/>
  <c r="Q338"/>
  <c r="Q169"/>
  <c r="U16" i="11"/>
  <c r="A16"/>
  <c r="D16" s="1"/>
  <c r="V15"/>
  <c r="W15" s="1"/>
  <c r="B15" s="1"/>
  <c r="X14"/>
  <c r="Y14" s="1"/>
  <c r="AA14" s="1"/>
  <c r="Q74" i="4"/>
  <c r="T73"/>
  <c r="Q31"/>
  <c r="T30"/>
  <c r="Q44"/>
  <c r="T43"/>
  <c r="F6" i="5"/>
  <c r="W40" i="11"/>
  <c r="X40" s="1"/>
  <c r="Y40" s="1"/>
  <c r="AA40" s="1"/>
  <c r="O17"/>
  <c r="Q16"/>
  <c r="S16" s="1"/>
  <c r="T16"/>
  <c r="L18"/>
  <c r="L19" s="1"/>
  <c r="P17"/>
  <c r="K43"/>
  <c r="O42"/>
  <c r="I42"/>
  <c r="T41"/>
  <c r="V41" s="1"/>
  <c r="Q41"/>
  <c r="S41" s="1"/>
  <c r="L43"/>
  <c r="P42"/>
  <c r="U42" s="1"/>
  <c r="C7" i="5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CZ3"/>
  <c r="CO3"/>
  <c r="CD3"/>
  <c r="BS3"/>
  <c r="BH3"/>
  <c r="AW3"/>
  <c r="AL3"/>
  <c r="AA3"/>
  <c r="B31" i="14" l="1"/>
  <c r="D31" s="1"/>
  <c r="Q170" i="4"/>
  <c r="Q409"/>
  <c r="Q275"/>
  <c r="Q339"/>
  <c r="CF6" i="5"/>
  <c r="CJ3"/>
  <c r="AN6"/>
  <c r="AC6"/>
  <c r="DQ3"/>
  <c r="DM6"/>
  <c r="DF3"/>
  <c r="DB6"/>
  <c r="CU3"/>
  <c r="CQ6"/>
  <c r="BY3"/>
  <c r="BU6"/>
  <c r="BJ6"/>
  <c r="BC3"/>
  <c r="AY6"/>
  <c r="U17" i="11"/>
  <c r="A17"/>
  <c r="D17" s="1"/>
  <c r="V16"/>
  <c r="W16" s="1"/>
  <c r="B16" s="1"/>
  <c r="X15"/>
  <c r="Y15" s="1"/>
  <c r="AA15" s="1"/>
  <c r="Q75" i="4"/>
  <c r="T74"/>
  <c r="T31"/>
  <c r="Q32"/>
  <c r="T44"/>
  <c r="Q45"/>
  <c r="C8" i="5"/>
  <c r="N3"/>
  <c r="W41" i="11"/>
  <c r="X41" s="1"/>
  <c r="Y41" s="1"/>
  <c r="AA41" s="1"/>
  <c r="P43"/>
  <c r="U43" s="1"/>
  <c r="L44"/>
  <c r="P44" s="1"/>
  <c r="U44" s="1"/>
  <c r="O19"/>
  <c r="O18"/>
  <c r="O43"/>
  <c r="K44"/>
  <c r="O44" s="1"/>
  <c r="T17"/>
  <c r="Q17"/>
  <c r="S17" s="1"/>
  <c r="P19"/>
  <c r="U19" s="1"/>
  <c r="P18"/>
  <c r="Q42"/>
  <c r="S42" s="1"/>
  <c r="T42"/>
  <c r="V42" s="1"/>
  <c r="I43"/>
  <c r="U14" i="6"/>
  <c r="U13"/>
  <c r="V4"/>
  <c r="U15"/>
  <c r="S13"/>
  <c r="S15"/>
  <c r="T14"/>
  <c r="S14"/>
  <c r="T16"/>
  <c r="V16" s="1"/>
  <c r="T13"/>
  <c r="J6"/>
  <c r="K6" s="1"/>
  <c r="C7"/>
  <c r="L1" i="5"/>
  <c r="B32" i="14" l="1"/>
  <c r="D32" s="1"/>
  <c r="Q171" i="4"/>
  <c r="Q410"/>
  <c r="Q276"/>
  <c r="Q340"/>
  <c r="V17" i="11"/>
  <c r="W17" s="1"/>
  <c r="B17" s="1"/>
  <c r="U18"/>
  <c r="A18"/>
  <c r="D18" s="1"/>
  <c r="X16"/>
  <c r="Y16" s="1"/>
  <c r="AA16" s="1"/>
  <c r="Q76" i="4"/>
  <c r="T75"/>
  <c r="Q33"/>
  <c r="T32"/>
  <c r="T45"/>
  <c r="Q46"/>
  <c r="C9" i="5"/>
  <c r="W42" i="11"/>
  <c r="X42" s="1"/>
  <c r="Y42" s="1"/>
  <c r="AA42" s="1"/>
  <c r="Q19"/>
  <c r="S19" s="1"/>
  <c r="T19"/>
  <c r="V19" s="1"/>
  <c r="Q18"/>
  <c r="S18" s="1"/>
  <c r="T18"/>
  <c r="Q43"/>
  <c r="S43" s="1"/>
  <c r="T43"/>
  <c r="V43" s="1"/>
  <c r="I44"/>
  <c r="Q44"/>
  <c r="S44" s="1"/>
  <c r="T44"/>
  <c r="V44" s="1"/>
  <c r="V15" i="6"/>
  <c r="V14"/>
  <c r="V13"/>
  <c r="J7"/>
  <c r="K7" s="1"/>
  <c r="C8"/>
  <c r="B33" i="14" l="1"/>
  <c r="D33" s="1"/>
  <c r="Q172" i="4"/>
  <c r="Q411"/>
  <c r="Q277"/>
  <c r="T33"/>
  <c r="Q341"/>
  <c r="V18" i="11"/>
  <c r="W18" s="1"/>
  <c r="B18" s="1"/>
  <c r="X17"/>
  <c r="Y17" s="1"/>
  <c r="AA17" s="1"/>
  <c r="Q47" i="4"/>
  <c r="T46"/>
  <c r="Q77"/>
  <c r="T76"/>
  <c r="C10" i="5"/>
  <c r="W19" i="11"/>
  <c r="W44"/>
  <c r="X44" s="1"/>
  <c r="Y44" s="1"/>
  <c r="AA44" s="1"/>
  <c r="W43"/>
  <c r="X43" s="1"/>
  <c r="Y43" s="1"/>
  <c r="AA43" s="1"/>
  <c r="C9" i="6"/>
  <c r="J8"/>
  <c r="K8" s="1"/>
  <c r="BD66" i="5"/>
  <c r="BG3"/>
  <c r="DG406"/>
  <c r="DG405"/>
  <c r="DG404"/>
  <c r="DG403"/>
  <c r="DG402"/>
  <c r="DG401"/>
  <c r="DG400"/>
  <c r="DG399"/>
  <c r="DG398"/>
  <c r="DG397"/>
  <c r="DG396"/>
  <c r="DG395"/>
  <c r="DG394"/>
  <c r="DG393"/>
  <c r="DG392"/>
  <c r="DG391"/>
  <c r="DG390"/>
  <c r="DG389"/>
  <c r="DG388"/>
  <c r="DG387"/>
  <c r="DG386"/>
  <c r="DG385"/>
  <c r="DG384"/>
  <c r="DG383"/>
  <c r="DG382"/>
  <c r="DG381"/>
  <c r="DG380"/>
  <c r="DG379"/>
  <c r="DG378"/>
  <c r="DG377"/>
  <c r="DG376"/>
  <c r="DG375"/>
  <c r="DG374"/>
  <c r="DG373"/>
  <c r="DG372"/>
  <c r="DG371"/>
  <c r="DG370"/>
  <c r="DG369"/>
  <c r="DG368"/>
  <c r="DG367"/>
  <c r="DG366"/>
  <c r="DG365"/>
  <c r="DG364"/>
  <c r="DG363"/>
  <c r="DG362"/>
  <c r="DG361"/>
  <c r="DG360"/>
  <c r="DG359"/>
  <c r="DG358"/>
  <c r="DG357"/>
  <c r="DG356"/>
  <c r="DG355"/>
  <c r="DG354"/>
  <c r="DG353"/>
  <c r="DG352"/>
  <c r="DG351"/>
  <c r="DG350"/>
  <c r="DG349"/>
  <c r="DG348"/>
  <c r="DG347"/>
  <c r="DG346"/>
  <c r="DG345"/>
  <c r="DG344"/>
  <c r="DG343"/>
  <c r="DG342"/>
  <c r="DG341"/>
  <c r="DG340"/>
  <c r="DG339"/>
  <c r="DG338"/>
  <c r="DG337"/>
  <c r="DG336"/>
  <c r="DG335"/>
  <c r="DG334"/>
  <c r="DG333"/>
  <c r="DG332"/>
  <c r="DG331"/>
  <c r="DG330"/>
  <c r="DG329"/>
  <c r="DG328"/>
  <c r="DG327"/>
  <c r="DG326"/>
  <c r="DG325"/>
  <c r="DG324"/>
  <c r="DG323"/>
  <c r="DG322"/>
  <c r="DG321"/>
  <c r="DG320"/>
  <c r="DG319"/>
  <c r="DG318"/>
  <c r="DG317"/>
  <c r="DG316"/>
  <c r="DG315"/>
  <c r="DG314"/>
  <c r="DG313"/>
  <c r="DG312"/>
  <c r="DG311"/>
  <c r="DG310"/>
  <c r="DG309"/>
  <c r="DG308"/>
  <c r="DG307"/>
  <c r="DG306"/>
  <c r="DG305"/>
  <c r="DG304"/>
  <c r="DG303"/>
  <c r="DG302"/>
  <c r="DG301"/>
  <c r="DG300"/>
  <c r="DG299"/>
  <c r="DG298"/>
  <c r="DG297"/>
  <c r="DG296"/>
  <c r="DG295"/>
  <c r="DG294"/>
  <c r="DG293"/>
  <c r="DG292"/>
  <c r="DG291"/>
  <c r="DG290"/>
  <c r="DG289"/>
  <c r="DG288"/>
  <c r="DG287"/>
  <c r="DG286"/>
  <c r="DG285"/>
  <c r="DG284"/>
  <c r="DG283"/>
  <c r="DG282"/>
  <c r="DG281"/>
  <c r="DG280"/>
  <c r="DG279"/>
  <c r="DG278"/>
  <c r="DG277"/>
  <c r="DG276"/>
  <c r="DG275"/>
  <c r="DG274"/>
  <c r="DG273"/>
  <c r="DG272"/>
  <c r="DG271"/>
  <c r="DG270"/>
  <c r="DG269"/>
  <c r="DG268"/>
  <c r="DG267"/>
  <c r="DG266"/>
  <c r="DG265"/>
  <c r="DG264"/>
  <c r="DG263"/>
  <c r="DG262"/>
  <c r="DG261"/>
  <c r="DG260"/>
  <c r="DG259"/>
  <c r="DG258"/>
  <c r="DG257"/>
  <c r="DG256"/>
  <c r="DG255"/>
  <c r="DG254"/>
  <c r="DG253"/>
  <c r="DG252"/>
  <c r="DG251"/>
  <c r="DG250"/>
  <c r="DG249"/>
  <c r="DG248"/>
  <c r="DG247"/>
  <c r="DG246"/>
  <c r="DG245"/>
  <c r="DG244"/>
  <c r="DG243"/>
  <c r="DG242"/>
  <c r="DG241"/>
  <c r="DG240"/>
  <c r="DG239"/>
  <c r="DG238"/>
  <c r="DG237"/>
  <c r="DG236"/>
  <c r="DG235"/>
  <c r="DG234"/>
  <c r="DG233"/>
  <c r="DG232"/>
  <c r="DG231"/>
  <c r="DG230"/>
  <c r="DG229"/>
  <c r="DG228"/>
  <c r="DG227"/>
  <c r="DG226"/>
  <c r="DG225"/>
  <c r="DG224"/>
  <c r="DG223"/>
  <c r="DG222"/>
  <c r="DG221"/>
  <c r="DG220"/>
  <c r="DG219"/>
  <c r="DG218"/>
  <c r="DG217"/>
  <c r="DG216"/>
  <c r="DG215"/>
  <c r="DG214"/>
  <c r="DG213"/>
  <c r="DG212"/>
  <c r="DG211"/>
  <c r="DG210"/>
  <c r="DG209"/>
  <c r="DG208"/>
  <c r="DG207"/>
  <c r="DG206"/>
  <c r="DG205"/>
  <c r="DG204"/>
  <c r="DG203"/>
  <c r="DG202"/>
  <c r="DG201"/>
  <c r="DG200"/>
  <c r="DG199"/>
  <c r="DG198"/>
  <c r="DG197"/>
  <c r="DG196"/>
  <c r="DG195"/>
  <c r="DG194"/>
  <c r="DG193"/>
  <c r="DG192"/>
  <c r="DG191"/>
  <c r="DG190"/>
  <c r="DG189"/>
  <c r="DG188"/>
  <c r="DG187"/>
  <c r="DG186"/>
  <c r="DG185"/>
  <c r="DG184"/>
  <c r="DG183"/>
  <c r="DG182"/>
  <c r="DG181"/>
  <c r="DG180"/>
  <c r="DG179"/>
  <c r="DG178"/>
  <c r="DG177"/>
  <c r="DG176"/>
  <c r="DG175"/>
  <c r="DG174"/>
  <c r="DG173"/>
  <c r="DG172"/>
  <c r="DG171"/>
  <c r="DG170"/>
  <c r="DG169"/>
  <c r="DG168"/>
  <c r="DG167"/>
  <c r="DG166"/>
  <c r="DG165"/>
  <c r="DG164"/>
  <c r="DG163"/>
  <c r="DG162"/>
  <c r="DG161"/>
  <c r="DG160"/>
  <c r="DG159"/>
  <c r="DG158"/>
  <c r="DG157"/>
  <c r="DG156"/>
  <c r="DG155"/>
  <c r="DG154"/>
  <c r="DG153"/>
  <c r="DG152"/>
  <c r="DG151"/>
  <c r="DG150"/>
  <c r="DG149"/>
  <c r="DG148"/>
  <c r="DG147"/>
  <c r="DG146"/>
  <c r="DG145"/>
  <c r="DG144"/>
  <c r="DG143"/>
  <c r="DG142"/>
  <c r="DG141"/>
  <c r="DG140"/>
  <c r="DG139"/>
  <c r="DG138"/>
  <c r="DG137"/>
  <c r="DG136"/>
  <c r="DG135"/>
  <c r="DG134"/>
  <c r="DG133"/>
  <c r="DG132"/>
  <c r="DG131"/>
  <c r="DG130"/>
  <c r="DG129"/>
  <c r="DG128"/>
  <c r="DG127"/>
  <c r="DG126"/>
  <c r="DG125"/>
  <c r="DG124"/>
  <c r="DG123"/>
  <c r="DG122"/>
  <c r="DG121"/>
  <c r="DG120"/>
  <c r="DG119"/>
  <c r="DG118"/>
  <c r="DG117"/>
  <c r="DG116"/>
  <c r="DG115"/>
  <c r="DG114"/>
  <c r="DG113"/>
  <c r="DG112"/>
  <c r="DG111"/>
  <c r="DG110"/>
  <c r="DG109"/>
  <c r="DG108"/>
  <c r="DG107"/>
  <c r="DG106"/>
  <c r="DG105"/>
  <c r="DG104"/>
  <c r="DG103"/>
  <c r="DG102"/>
  <c r="DG101"/>
  <c r="DG100"/>
  <c r="DG99"/>
  <c r="DG98"/>
  <c r="DG97"/>
  <c r="DG96"/>
  <c r="DG95"/>
  <c r="DG94"/>
  <c r="DG93"/>
  <c r="DG92"/>
  <c r="DG91"/>
  <c r="DG90"/>
  <c r="DG89"/>
  <c r="DG88"/>
  <c r="DG87"/>
  <c r="DG86"/>
  <c r="DG85"/>
  <c r="DG84"/>
  <c r="DG83"/>
  <c r="DG82"/>
  <c r="DG81"/>
  <c r="DG80"/>
  <c r="DG79"/>
  <c r="DG78"/>
  <c r="DG77"/>
  <c r="DG76"/>
  <c r="DG75"/>
  <c r="DG74"/>
  <c r="DG73"/>
  <c r="DG72"/>
  <c r="DG71"/>
  <c r="DG70"/>
  <c r="DG69"/>
  <c r="DG68"/>
  <c r="DG67"/>
  <c r="DG66"/>
  <c r="DG65"/>
  <c r="DG64"/>
  <c r="DG63"/>
  <c r="DG62"/>
  <c r="DG61"/>
  <c r="DG60"/>
  <c r="DG59"/>
  <c r="DG58"/>
  <c r="DG57"/>
  <c r="DG56"/>
  <c r="DG55"/>
  <c r="DG54"/>
  <c r="DG53"/>
  <c r="DG52"/>
  <c r="DG51"/>
  <c r="DG50"/>
  <c r="DG49"/>
  <c r="DG48"/>
  <c r="DG47"/>
  <c r="DG46"/>
  <c r="DG45"/>
  <c r="DG44"/>
  <c r="DG43"/>
  <c r="DG42"/>
  <c r="DG41"/>
  <c r="DG40"/>
  <c r="DG39"/>
  <c r="DG38"/>
  <c r="DG37"/>
  <c r="DG36"/>
  <c r="DG35"/>
  <c r="DG34"/>
  <c r="DG33"/>
  <c r="DG32"/>
  <c r="DG31"/>
  <c r="DG30"/>
  <c r="DG29"/>
  <c r="DG28"/>
  <c r="DG27"/>
  <c r="DG26"/>
  <c r="DG25"/>
  <c r="DG24"/>
  <c r="DG23"/>
  <c r="DG22"/>
  <c r="DG21"/>
  <c r="DG20"/>
  <c r="DG19"/>
  <c r="DG18"/>
  <c r="DG17"/>
  <c r="DG16"/>
  <c r="DG15"/>
  <c r="DG14"/>
  <c r="DG13"/>
  <c r="DG12"/>
  <c r="DG11"/>
  <c r="DG10"/>
  <c r="DG9"/>
  <c r="DG8"/>
  <c r="DG7"/>
  <c r="DG6"/>
  <c r="CV406"/>
  <c r="CV405"/>
  <c r="CV404"/>
  <c r="CV403"/>
  <c r="CV402"/>
  <c r="CV401"/>
  <c r="CV400"/>
  <c r="CV399"/>
  <c r="CV398"/>
  <c r="CV397"/>
  <c r="CV396"/>
  <c r="CV395"/>
  <c r="CV394"/>
  <c r="CV393"/>
  <c r="CV392"/>
  <c r="CV391"/>
  <c r="CV390"/>
  <c r="CV389"/>
  <c r="CV388"/>
  <c r="CV387"/>
  <c r="CV386"/>
  <c r="CV385"/>
  <c r="CV384"/>
  <c r="CV383"/>
  <c r="CV382"/>
  <c r="CV381"/>
  <c r="CV380"/>
  <c r="CV379"/>
  <c r="CV378"/>
  <c r="CV377"/>
  <c r="CV376"/>
  <c r="CV375"/>
  <c r="CV374"/>
  <c r="CV373"/>
  <c r="CV372"/>
  <c r="CV371"/>
  <c r="CV370"/>
  <c r="CV369"/>
  <c r="CV368"/>
  <c r="CV367"/>
  <c r="CV366"/>
  <c r="CV365"/>
  <c r="CV364"/>
  <c r="CV363"/>
  <c r="CV362"/>
  <c r="CV361"/>
  <c r="CV360"/>
  <c r="CV359"/>
  <c r="CV358"/>
  <c r="CV357"/>
  <c r="CV356"/>
  <c r="CV355"/>
  <c r="CV354"/>
  <c r="CV353"/>
  <c r="CV352"/>
  <c r="CV351"/>
  <c r="CV350"/>
  <c r="CV349"/>
  <c r="CV348"/>
  <c r="CV347"/>
  <c r="CV346"/>
  <c r="CV345"/>
  <c r="CV344"/>
  <c r="CV343"/>
  <c r="CV342"/>
  <c r="CV341"/>
  <c r="CV340"/>
  <c r="CV339"/>
  <c r="CV338"/>
  <c r="CV337"/>
  <c r="CV336"/>
  <c r="CV335"/>
  <c r="CV334"/>
  <c r="CV333"/>
  <c r="CV332"/>
  <c r="CV331"/>
  <c r="CV330"/>
  <c r="CV329"/>
  <c r="CV328"/>
  <c r="CV327"/>
  <c r="CV326"/>
  <c r="CV325"/>
  <c r="CV324"/>
  <c r="CV323"/>
  <c r="CV322"/>
  <c r="CV321"/>
  <c r="CV320"/>
  <c r="CV319"/>
  <c r="CV318"/>
  <c r="CV317"/>
  <c r="CV316"/>
  <c r="CV315"/>
  <c r="CV314"/>
  <c r="CV313"/>
  <c r="CV312"/>
  <c r="CV311"/>
  <c r="CV310"/>
  <c r="CV309"/>
  <c r="CV308"/>
  <c r="CV307"/>
  <c r="CV306"/>
  <c r="CV305"/>
  <c r="CV304"/>
  <c r="CV303"/>
  <c r="CV302"/>
  <c r="CV301"/>
  <c r="CV300"/>
  <c r="CV299"/>
  <c r="CV298"/>
  <c r="CV297"/>
  <c r="CV296"/>
  <c r="CV295"/>
  <c r="CV294"/>
  <c r="CV293"/>
  <c r="CV292"/>
  <c r="CV291"/>
  <c r="CV290"/>
  <c r="CV289"/>
  <c r="CV288"/>
  <c r="CV287"/>
  <c r="CV286"/>
  <c r="CV285"/>
  <c r="CV284"/>
  <c r="CV283"/>
  <c r="CV282"/>
  <c r="CV281"/>
  <c r="CV280"/>
  <c r="CV279"/>
  <c r="CV278"/>
  <c r="CV277"/>
  <c r="CV276"/>
  <c r="CV275"/>
  <c r="CV274"/>
  <c r="CV273"/>
  <c r="CV272"/>
  <c r="CV271"/>
  <c r="CV270"/>
  <c r="CV269"/>
  <c r="CV268"/>
  <c r="CV267"/>
  <c r="CV266"/>
  <c r="CV265"/>
  <c r="CV264"/>
  <c r="CV263"/>
  <c r="CV262"/>
  <c r="CV261"/>
  <c r="CV260"/>
  <c r="CV259"/>
  <c r="CV258"/>
  <c r="CV257"/>
  <c r="CV256"/>
  <c r="CV255"/>
  <c r="CV254"/>
  <c r="CV253"/>
  <c r="CV252"/>
  <c r="CV251"/>
  <c r="CV250"/>
  <c r="CV249"/>
  <c r="CV248"/>
  <c r="CV247"/>
  <c r="CV246"/>
  <c r="CV245"/>
  <c r="CV244"/>
  <c r="CV243"/>
  <c r="CV242"/>
  <c r="CV241"/>
  <c r="CV240"/>
  <c r="CV239"/>
  <c r="CV238"/>
  <c r="CV237"/>
  <c r="CV236"/>
  <c r="CV235"/>
  <c r="CV234"/>
  <c r="CV233"/>
  <c r="CV232"/>
  <c r="CV231"/>
  <c r="CV230"/>
  <c r="CV229"/>
  <c r="CV228"/>
  <c r="CV227"/>
  <c r="CV226"/>
  <c r="CV225"/>
  <c r="CV224"/>
  <c r="CV223"/>
  <c r="CV222"/>
  <c r="CV221"/>
  <c r="CV220"/>
  <c r="CV219"/>
  <c r="CV218"/>
  <c r="CV217"/>
  <c r="CV216"/>
  <c r="CV215"/>
  <c r="CV214"/>
  <c r="CV213"/>
  <c r="CV212"/>
  <c r="CV211"/>
  <c r="CV210"/>
  <c r="CV209"/>
  <c r="CV208"/>
  <c r="CV207"/>
  <c r="CV206"/>
  <c r="CV205"/>
  <c r="CV204"/>
  <c r="CV203"/>
  <c r="CV202"/>
  <c r="CV201"/>
  <c r="CV200"/>
  <c r="CV199"/>
  <c r="CV198"/>
  <c r="CV197"/>
  <c r="CV196"/>
  <c r="CV195"/>
  <c r="CV194"/>
  <c r="CV193"/>
  <c r="CV192"/>
  <c r="CV191"/>
  <c r="CV190"/>
  <c r="CV189"/>
  <c r="CV188"/>
  <c r="CV187"/>
  <c r="CV186"/>
  <c r="CV185"/>
  <c r="CV184"/>
  <c r="CV183"/>
  <c r="CV182"/>
  <c r="CV181"/>
  <c r="CV180"/>
  <c r="CV179"/>
  <c r="CV178"/>
  <c r="CV177"/>
  <c r="CV176"/>
  <c r="CV175"/>
  <c r="CV174"/>
  <c r="CV173"/>
  <c r="CV172"/>
  <c r="CV171"/>
  <c r="CV170"/>
  <c r="CV169"/>
  <c r="CV168"/>
  <c r="CV167"/>
  <c r="CV166"/>
  <c r="CV165"/>
  <c r="CV164"/>
  <c r="CV163"/>
  <c r="CV162"/>
  <c r="CV161"/>
  <c r="CV160"/>
  <c r="CV159"/>
  <c r="CV158"/>
  <c r="CV157"/>
  <c r="CV156"/>
  <c r="CV155"/>
  <c r="CV154"/>
  <c r="CV153"/>
  <c r="CV152"/>
  <c r="CV151"/>
  <c r="CV150"/>
  <c r="CV149"/>
  <c r="CV148"/>
  <c r="CV147"/>
  <c r="CV146"/>
  <c r="CV145"/>
  <c r="CV144"/>
  <c r="CV143"/>
  <c r="CV142"/>
  <c r="CV141"/>
  <c r="CV140"/>
  <c r="CV139"/>
  <c r="CV138"/>
  <c r="CV137"/>
  <c r="CV136"/>
  <c r="CV135"/>
  <c r="CV134"/>
  <c r="CV133"/>
  <c r="CV132"/>
  <c r="CV131"/>
  <c r="CV130"/>
  <c r="CV129"/>
  <c r="CV128"/>
  <c r="CV127"/>
  <c r="CV126"/>
  <c r="CV125"/>
  <c r="CV124"/>
  <c r="CV123"/>
  <c r="CV122"/>
  <c r="CV121"/>
  <c r="CV120"/>
  <c r="CV119"/>
  <c r="CV118"/>
  <c r="CV117"/>
  <c r="CV116"/>
  <c r="CV115"/>
  <c r="CV114"/>
  <c r="CV113"/>
  <c r="CV112"/>
  <c r="CV111"/>
  <c r="CV110"/>
  <c r="CV109"/>
  <c r="CV108"/>
  <c r="CV107"/>
  <c r="CV106"/>
  <c r="CV105"/>
  <c r="CV104"/>
  <c r="CV103"/>
  <c r="CV102"/>
  <c r="CV101"/>
  <c r="CV100"/>
  <c r="CV99"/>
  <c r="CV98"/>
  <c r="CV97"/>
  <c r="CV96"/>
  <c r="CV95"/>
  <c r="CV94"/>
  <c r="CV93"/>
  <c r="CV92"/>
  <c r="CV91"/>
  <c r="CV90"/>
  <c r="CV89"/>
  <c r="CV88"/>
  <c r="CV87"/>
  <c r="CV86"/>
  <c r="CV85"/>
  <c r="CV84"/>
  <c r="CV83"/>
  <c r="CV82"/>
  <c r="CV81"/>
  <c r="CV80"/>
  <c r="CV79"/>
  <c r="CV78"/>
  <c r="CV77"/>
  <c r="CV76"/>
  <c r="CV75"/>
  <c r="CV74"/>
  <c r="CV73"/>
  <c r="CV72"/>
  <c r="CV71"/>
  <c r="CV70"/>
  <c r="CV69"/>
  <c r="CV68"/>
  <c r="CV67"/>
  <c r="CV66"/>
  <c r="CV65"/>
  <c r="CV64"/>
  <c r="CV63"/>
  <c r="CV62"/>
  <c r="CV61"/>
  <c r="CV60"/>
  <c r="CV59"/>
  <c r="CV58"/>
  <c r="CV57"/>
  <c r="CV56"/>
  <c r="CV55"/>
  <c r="CV54"/>
  <c r="CV53"/>
  <c r="CV52"/>
  <c r="CV51"/>
  <c r="CV50"/>
  <c r="CV49"/>
  <c r="CV48"/>
  <c r="CV47"/>
  <c r="CV46"/>
  <c r="CV45"/>
  <c r="CV44"/>
  <c r="CV43"/>
  <c r="CV42"/>
  <c r="CV41"/>
  <c r="CV40"/>
  <c r="CV39"/>
  <c r="CV38"/>
  <c r="CV37"/>
  <c r="CV36"/>
  <c r="CV35"/>
  <c r="CV34"/>
  <c r="CV33"/>
  <c r="CV32"/>
  <c r="CV31"/>
  <c r="CV30"/>
  <c r="CV29"/>
  <c r="CV28"/>
  <c r="CV27"/>
  <c r="CV26"/>
  <c r="CV25"/>
  <c r="CV24"/>
  <c r="CV23"/>
  <c r="CV22"/>
  <c r="CV21"/>
  <c r="CV20"/>
  <c r="CV19"/>
  <c r="CV18"/>
  <c r="CV17"/>
  <c r="CV16"/>
  <c r="CV15"/>
  <c r="CV14"/>
  <c r="CV13"/>
  <c r="CV12"/>
  <c r="CV11"/>
  <c r="CV10"/>
  <c r="CV9"/>
  <c r="CV8"/>
  <c r="CV7"/>
  <c r="CV6"/>
  <c r="CK406"/>
  <c r="CK405"/>
  <c r="CK404"/>
  <c r="CK403"/>
  <c r="CK402"/>
  <c r="CK401"/>
  <c r="CK400"/>
  <c r="CK399"/>
  <c r="CK398"/>
  <c r="CK397"/>
  <c r="CK396"/>
  <c r="CK395"/>
  <c r="CK394"/>
  <c r="CK393"/>
  <c r="CK392"/>
  <c r="CK391"/>
  <c r="CK390"/>
  <c r="CK389"/>
  <c r="CK388"/>
  <c r="CK387"/>
  <c r="CK386"/>
  <c r="CK385"/>
  <c r="CK384"/>
  <c r="CK383"/>
  <c r="CK382"/>
  <c r="CK381"/>
  <c r="CK380"/>
  <c r="CK379"/>
  <c r="CK378"/>
  <c r="CK377"/>
  <c r="CK376"/>
  <c r="CK375"/>
  <c r="CK374"/>
  <c r="CK373"/>
  <c r="CK372"/>
  <c r="CK371"/>
  <c r="CK370"/>
  <c r="CK369"/>
  <c r="CK368"/>
  <c r="CK367"/>
  <c r="CK366"/>
  <c r="CK365"/>
  <c r="CK364"/>
  <c r="CK363"/>
  <c r="CK362"/>
  <c r="CK361"/>
  <c r="CK360"/>
  <c r="CK359"/>
  <c r="CK358"/>
  <c r="CK357"/>
  <c r="CK356"/>
  <c r="CK355"/>
  <c r="CK354"/>
  <c r="CK353"/>
  <c r="CK352"/>
  <c r="CK351"/>
  <c r="CK350"/>
  <c r="CK349"/>
  <c r="CK348"/>
  <c r="CK347"/>
  <c r="CK346"/>
  <c r="CK345"/>
  <c r="CK344"/>
  <c r="CK343"/>
  <c r="CK342"/>
  <c r="CK341"/>
  <c r="CK340"/>
  <c r="CK339"/>
  <c r="CK338"/>
  <c r="CK337"/>
  <c r="CK336"/>
  <c r="CK335"/>
  <c r="CK334"/>
  <c r="CK333"/>
  <c r="CK332"/>
  <c r="CK331"/>
  <c r="CK330"/>
  <c r="CK329"/>
  <c r="CK328"/>
  <c r="CK327"/>
  <c r="CK326"/>
  <c r="CK325"/>
  <c r="CK324"/>
  <c r="CK323"/>
  <c r="CK322"/>
  <c r="CK321"/>
  <c r="CK320"/>
  <c r="CK319"/>
  <c r="CK318"/>
  <c r="CK317"/>
  <c r="CK316"/>
  <c r="CK315"/>
  <c r="CK314"/>
  <c r="CK313"/>
  <c r="CK312"/>
  <c r="CK311"/>
  <c r="CK310"/>
  <c r="CK309"/>
  <c r="CK308"/>
  <c r="CK307"/>
  <c r="CK306"/>
  <c r="CK305"/>
  <c r="CK304"/>
  <c r="CK303"/>
  <c r="CK302"/>
  <c r="CK301"/>
  <c r="CK300"/>
  <c r="CK299"/>
  <c r="CK298"/>
  <c r="CK297"/>
  <c r="CK296"/>
  <c r="CK295"/>
  <c r="CK294"/>
  <c r="CK293"/>
  <c r="CK292"/>
  <c r="CK291"/>
  <c r="CK290"/>
  <c r="CK289"/>
  <c r="CK288"/>
  <c r="CK287"/>
  <c r="CK286"/>
  <c r="CK285"/>
  <c r="CK284"/>
  <c r="CK283"/>
  <c r="CK282"/>
  <c r="CK281"/>
  <c r="CK280"/>
  <c r="CK279"/>
  <c r="CK278"/>
  <c r="CK277"/>
  <c r="CK276"/>
  <c r="CK275"/>
  <c r="CK274"/>
  <c r="CK273"/>
  <c r="CK272"/>
  <c r="CK271"/>
  <c r="CK270"/>
  <c r="CK269"/>
  <c r="CK268"/>
  <c r="CK267"/>
  <c r="CK266"/>
  <c r="CK265"/>
  <c r="CK264"/>
  <c r="CK263"/>
  <c r="CK262"/>
  <c r="CK261"/>
  <c r="CK260"/>
  <c r="CK259"/>
  <c r="CK258"/>
  <c r="CK257"/>
  <c r="CK256"/>
  <c r="CK255"/>
  <c r="CK254"/>
  <c r="CK253"/>
  <c r="CK252"/>
  <c r="CK251"/>
  <c r="CK250"/>
  <c r="CK249"/>
  <c r="CK248"/>
  <c r="CK247"/>
  <c r="CK246"/>
  <c r="CK245"/>
  <c r="CK244"/>
  <c r="CK243"/>
  <c r="CK242"/>
  <c r="CK241"/>
  <c r="CK240"/>
  <c r="CK239"/>
  <c r="CK238"/>
  <c r="CK237"/>
  <c r="CK236"/>
  <c r="CK235"/>
  <c r="CK234"/>
  <c r="CK233"/>
  <c r="CK232"/>
  <c r="CK231"/>
  <c r="CK230"/>
  <c r="CK229"/>
  <c r="CK228"/>
  <c r="CK227"/>
  <c r="CK226"/>
  <c r="CK225"/>
  <c r="CK224"/>
  <c r="CK223"/>
  <c r="CK222"/>
  <c r="CK221"/>
  <c r="CK220"/>
  <c r="CK219"/>
  <c r="CK218"/>
  <c r="CK217"/>
  <c r="CK216"/>
  <c r="CK215"/>
  <c r="CK214"/>
  <c r="CK213"/>
  <c r="CK212"/>
  <c r="CK211"/>
  <c r="CK210"/>
  <c r="CK209"/>
  <c r="CK208"/>
  <c r="CK207"/>
  <c r="CK206"/>
  <c r="CK205"/>
  <c r="CK204"/>
  <c r="CK203"/>
  <c r="CK202"/>
  <c r="CK201"/>
  <c r="CK200"/>
  <c r="CK199"/>
  <c r="CK198"/>
  <c r="CK197"/>
  <c r="CK196"/>
  <c r="CK195"/>
  <c r="CK194"/>
  <c r="CK193"/>
  <c r="CK192"/>
  <c r="CK191"/>
  <c r="CK190"/>
  <c r="CK189"/>
  <c r="CK188"/>
  <c r="CK187"/>
  <c r="CK186"/>
  <c r="CK185"/>
  <c r="CK184"/>
  <c r="CK183"/>
  <c r="CK182"/>
  <c r="CK181"/>
  <c r="CK180"/>
  <c r="CK179"/>
  <c r="CK178"/>
  <c r="CK177"/>
  <c r="CK176"/>
  <c r="CK175"/>
  <c r="CK174"/>
  <c r="CK173"/>
  <c r="CK172"/>
  <c r="CK171"/>
  <c r="CK170"/>
  <c r="CK169"/>
  <c r="CK168"/>
  <c r="CK167"/>
  <c r="CK166"/>
  <c r="CK165"/>
  <c r="CK164"/>
  <c r="CK163"/>
  <c r="CK162"/>
  <c r="CK161"/>
  <c r="CK160"/>
  <c r="CK159"/>
  <c r="CK158"/>
  <c r="CK157"/>
  <c r="CK156"/>
  <c r="CK155"/>
  <c r="CK154"/>
  <c r="CK153"/>
  <c r="CK152"/>
  <c r="CK151"/>
  <c r="CK150"/>
  <c r="CK149"/>
  <c r="CK148"/>
  <c r="CK147"/>
  <c r="CK146"/>
  <c r="CK145"/>
  <c r="CK144"/>
  <c r="CK143"/>
  <c r="CK142"/>
  <c r="CK141"/>
  <c r="CK140"/>
  <c r="CK139"/>
  <c r="CK138"/>
  <c r="CK137"/>
  <c r="CK136"/>
  <c r="CK135"/>
  <c r="CK134"/>
  <c r="CK133"/>
  <c r="CK132"/>
  <c r="CK131"/>
  <c r="CK130"/>
  <c r="CK129"/>
  <c r="CK128"/>
  <c r="CK127"/>
  <c r="CK126"/>
  <c r="CK125"/>
  <c r="CK124"/>
  <c r="CK123"/>
  <c r="CK122"/>
  <c r="CK121"/>
  <c r="CK120"/>
  <c r="CK119"/>
  <c r="CK118"/>
  <c r="CK117"/>
  <c r="CK116"/>
  <c r="CK115"/>
  <c r="CK114"/>
  <c r="CK113"/>
  <c r="CK112"/>
  <c r="CK111"/>
  <c r="CK110"/>
  <c r="CK109"/>
  <c r="CK108"/>
  <c r="CK107"/>
  <c r="CK106"/>
  <c r="CK105"/>
  <c r="CK104"/>
  <c r="CK103"/>
  <c r="CK102"/>
  <c r="CK101"/>
  <c r="CK100"/>
  <c r="CK99"/>
  <c r="CK98"/>
  <c r="CK97"/>
  <c r="CK96"/>
  <c r="CK95"/>
  <c r="CK94"/>
  <c r="CK93"/>
  <c r="CK92"/>
  <c r="CK91"/>
  <c r="CK90"/>
  <c r="CK89"/>
  <c r="CK88"/>
  <c r="CK87"/>
  <c r="CK86"/>
  <c r="CK85"/>
  <c r="CK84"/>
  <c r="CK83"/>
  <c r="CK82"/>
  <c r="CK81"/>
  <c r="CK80"/>
  <c r="CK79"/>
  <c r="CK78"/>
  <c r="CK77"/>
  <c r="CK76"/>
  <c r="CK75"/>
  <c r="CK74"/>
  <c r="CK73"/>
  <c r="CK72"/>
  <c r="CK71"/>
  <c r="CK70"/>
  <c r="CK69"/>
  <c r="CK68"/>
  <c r="CK67"/>
  <c r="CK66"/>
  <c r="CK65"/>
  <c r="CK64"/>
  <c r="CK63"/>
  <c r="CK62"/>
  <c r="CK61"/>
  <c r="CK60"/>
  <c r="CK59"/>
  <c r="CK58"/>
  <c r="CK57"/>
  <c r="CK56"/>
  <c r="CK55"/>
  <c r="CK54"/>
  <c r="CK53"/>
  <c r="CK52"/>
  <c r="CK51"/>
  <c r="CK50"/>
  <c r="CK49"/>
  <c r="CK48"/>
  <c r="CK47"/>
  <c r="CK46"/>
  <c r="CK45"/>
  <c r="CK44"/>
  <c r="CK43"/>
  <c r="CK42"/>
  <c r="CK41"/>
  <c r="CK40"/>
  <c r="CK39"/>
  <c r="CK38"/>
  <c r="CK37"/>
  <c r="CK36"/>
  <c r="CK35"/>
  <c r="CK34"/>
  <c r="CK33"/>
  <c r="CK32"/>
  <c r="CK31"/>
  <c r="CK30"/>
  <c r="CK29"/>
  <c r="CK28"/>
  <c r="CK27"/>
  <c r="CK26"/>
  <c r="CK25"/>
  <c r="CK24"/>
  <c r="CK23"/>
  <c r="CK22"/>
  <c r="CK21"/>
  <c r="CK20"/>
  <c r="CK19"/>
  <c r="CK18"/>
  <c r="CK17"/>
  <c r="CK16"/>
  <c r="CK15"/>
  <c r="CK14"/>
  <c r="CK13"/>
  <c r="CK12"/>
  <c r="CK11"/>
  <c r="CK10"/>
  <c r="CK9"/>
  <c r="CK8"/>
  <c r="CK7"/>
  <c r="CK6"/>
  <c r="BZ406"/>
  <c r="BZ405"/>
  <c r="BZ404"/>
  <c r="BZ403"/>
  <c r="BZ402"/>
  <c r="BZ401"/>
  <c r="BZ400"/>
  <c r="BZ399"/>
  <c r="BZ398"/>
  <c r="BZ397"/>
  <c r="BZ396"/>
  <c r="BZ395"/>
  <c r="BZ394"/>
  <c r="BZ393"/>
  <c r="BZ392"/>
  <c r="BZ391"/>
  <c r="BZ390"/>
  <c r="BZ389"/>
  <c r="BZ388"/>
  <c r="BZ387"/>
  <c r="BZ386"/>
  <c r="BZ385"/>
  <c r="BZ384"/>
  <c r="BZ383"/>
  <c r="BZ382"/>
  <c r="BZ381"/>
  <c r="BZ380"/>
  <c r="BZ379"/>
  <c r="BZ378"/>
  <c r="BZ377"/>
  <c r="BZ376"/>
  <c r="BZ375"/>
  <c r="BZ374"/>
  <c r="BZ373"/>
  <c r="BZ372"/>
  <c r="BZ371"/>
  <c r="BZ370"/>
  <c r="BZ369"/>
  <c r="BZ368"/>
  <c r="BZ367"/>
  <c r="BZ366"/>
  <c r="BZ365"/>
  <c r="BZ364"/>
  <c r="BZ363"/>
  <c r="BZ362"/>
  <c r="BZ361"/>
  <c r="BZ360"/>
  <c r="BZ359"/>
  <c r="BZ358"/>
  <c r="BZ357"/>
  <c r="BZ356"/>
  <c r="BZ355"/>
  <c r="BZ354"/>
  <c r="BZ353"/>
  <c r="BZ352"/>
  <c r="BZ351"/>
  <c r="BZ350"/>
  <c r="BZ349"/>
  <c r="BZ348"/>
  <c r="BZ347"/>
  <c r="BZ346"/>
  <c r="BZ345"/>
  <c r="BZ344"/>
  <c r="BZ343"/>
  <c r="BZ342"/>
  <c r="BZ341"/>
  <c r="BZ340"/>
  <c r="BZ339"/>
  <c r="BZ338"/>
  <c r="BZ337"/>
  <c r="BZ336"/>
  <c r="BZ335"/>
  <c r="BZ334"/>
  <c r="BZ333"/>
  <c r="BZ332"/>
  <c r="BZ331"/>
  <c r="BZ330"/>
  <c r="BZ329"/>
  <c r="BZ328"/>
  <c r="BZ327"/>
  <c r="BZ326"/>
  <c r="BZ325"/>
  <c r="BZ324"/>
  <c r="BZ323"/>
  <c r="BZ322"/>
  <c r="BZ321"/>
  <c r="BZ320"/>
  <c r="BZ319"/>
  <c r="BZ318"/>
  <c r="BZ317"/>
  <c r="BZ316"/>
  <c r="BZ315"/>
  <c r="BZ314"/>
  <c r="BZ313"/>
  <c r="BZ312"/>
  <c r="BZ311"/>
  <c r="BZ310"/>
  <c r="BZ309"/>
  <c r="BZ308"/>
  <c r="BZ307"/>
  <c r="BZ306"/>
  <c r="BZ305"/>
  <c r="BZ304"/>
  <c r="BZ303"/>
  <c r="BZ302"/>
  <c r="BZ301"/>
  <c r="BZ300"/>
  <c r="BZ299"/>
  <c r="BZ298"/>
  <c r="BZ297"/>
  <c r="BZ296"/>
  <c r="BZ295"/>
  <c r="BZ294"/>
  <c r="BZ293"/>
  <c r="BZ292"/>
  <c r="BZ291"/>
  <c r="BZ290"/>
  <c r="BZ289"/>
  <c r="BZ288"/>
  <c r="BZ287"/>
  <c r="BZ286"/>
  <c r="BZ285"/>
  <c r="BZ284"/>
  <c r="BZ283"/>
  <c r="BZ282"/>
  <c r="BZ281"/>
  <c r="BZ280"/>
  <c r="BZ279"/>
  <c r="BZ278"/>
  <c r="BZ277"/>
  <c r="BZ276"/>
  <c r="BZ275"/>
  <c r="BZ274"/>
  <c r="BZ273"/>
  <c r="BZ272"/>
  <c r="BZ271"/>
  <c r="BZ270"/>
  <c r="BZ269"/>
  <c r="BZ268"/>
  <c r="BZ267"/>
  <c r="BZ266"/>
  <c r="BZ265"/>
  <c r="BZ264"/>
  <c r="BZ263"/>
  <c r="BZ262"/>
  <c r="BZ261"/>
  <c r="BZ260"/>
  <c r="BZ259"/>
  <c r="BZ258"/>
  <c r="BZ257"/>
  <c r="BZ256"/>
  <c r="BZ255"/>
  <c r="BZ254"/>
  <c r="BZ253"/>
  <c r="BZ252"/>
  <c r="BZ251"/>
  <c r="BZ250"/>
  <c r="BZ249"/>
  <c r="BZ248"/>
  <c r="BZ247"/>
  <c r="BZ246"/>
  <c r="BZ245"/>
  <c r="BZ244"/>
  <c r="BZ243"/>
  <c r="BZ242"/>
  <c r="BZ241"/>
  <c r="BZ240"/>
  <c r="BZ239"/>
  <c r="BZ238"/>
  <c r="BZ237"/>
  <c r="BZ236"/>
  <c r="BZ235"/>
  <c r="BZ234"/>
  <c r="BZ233"/>
  <c r="BZ232"/>
  <c r="BZ231"/>
  <c r="BZ230"/>
  <c r="BZ229"/>
  <c r="BZ228"/>
  <c r="BZ227"/>
  <c r="BZ226"/>
  <c r="BZ225"/>
  <c r="BZ224"/>
  <c r="BZ223"/>
  <c r="BZ222"/>
  <c r="BZ221"/>
  <c r="BZ220"/>
  <c r="BZ219"/>
  <c r="BZ218"/>
  <c r="BZ217"/>
  <c r="BZ216"/>
  <c r="BZ215"/>
  <c r="BZ214"/>
  <c r="BZ213"/>
  <c r="BZ212"/>
  <c r="BZ211"/>
  <c r="BZ210"/>
  <c r="BZ209"/>
  <c r="BZ208"/>
  <c r="BZ207"/>
  <c r="BZ206"/>
  <c r="BZ205"/>
  <c r="BZ204"/>
  <c r="BZ203"/>
  <c r="BZ202"/>
  <c r="BZ201"/>
  <c r="BZ200"/>
  <c r="BZ199"/>
  <c r="BZ198"/>
  <c r="BZ197"/>
  <c r="BZ196"/>
  <c r="BZ195"/>
  <c r="BZ194"/>
  <c r="BZ193"/>
  <c r="BZ192"/>
  <c r="BZ191"/>
  <c r="BZ190"/>
  <c r="BZ189"/>
  <c r="BZ188"/>
  <c r="BZ187"/>
  <c r="BZ186"/>
  <c r="BZ185"/>
  <c r="BZ184"/>
  <c r="BZ183"/>
  <c r="BZ182"/>
  <c r="BZ181"/>
  <c r="BZ180"/>
  <c r="BZ179"/>
  <c r="BZ178"/>
  <c r="BZ177"/>
  <c r="BZ176"/>
  <c r="BZ175"/>
  <c r="BZ174"/>
  <c r="BZ173"/>
  <c r="BZ172"/>
  <c r="BZ171"/>
  <c r="BZ170"/>
  <c r="BZ169"/>
  <c r="BZ168"/>
  <c r="BZ167"/>
  <c r="BZ166"/>
  <c r="BZ165"/>
  <c r="BZ164"/>
  <c r="BZ163"/>
  <c r="BZ162"/>
  <c r="BZ161"/>
  <c r="BZ160"/>
  <c r="BZ159"/>
  <c r="BZ158"/>
  <c r="BZ157"/>
  <c r="BZ156"/>
  <c r="BZ155"/>
  <c r="BZ154"/>
  <c r="BZ153"/>
  <c r="BZ152"/>
  <c r="BZ151"/>
  <c r="BZ150"/>
  <c r="BZ149"/>
  <c r="BZ148"/>
  <c r="BZ147"/>
  <c r="BZ146"/>
  <c r="BZ145"/>
  <c r="BZ144"/>
  <c r="BZ143"/>
  <c r="BZ142"/>
  <c r="BZ141"/>
  <c r="BZ140"/>
  <c r="BZ139"/>
  <c r="BZ138"/>
  <c r="BZ137"/>
  <c r="BZ136"/>
  <c r="BZ135"/>
  <c r="BZ134"/>
  <c r="BZ133"/>
  <c r="BZ132"/>
  <c r="BZ131"/>
  <c r="BZ130"/>
  <c r="BZ129"/>
  <c r="BZ128"/>
  <c r="BZ127"/>
  <c r="BZ126"/>
  <c r="BZ125"/>
  <c r="BZ124"/>
  <c r="BZ123"/>
  <c r="BZ122"/>
  <c r="BZ121"/>
  <c r="BZ120"/>
  <c r="BZ119"/>
  <c r="BZ118"/>
  <c r="BZ117"/>
  <c r="BZ116"/>
  <c r="BZ115"/>
  <c r="BZ114"/>
  <c r="BZ113"/>
  <c r="BZ112"/>
  <c r="BZ111"/>
  <c r="BZ110"/>
  <c r="BZ109"/>
  <c r="BZ108"/>
  <c r="BZ107"/>
  <c r="BZ106"/>
  <c r="BZ105"/>
  <c r="BZ104"/>
  <c r="BZ103"/>
  <c r="BZ102"/>
  <c r="BZ101"/>
  <c r="BZ100"/>
  <c r="BZ99"/>
  <c r="BZ98"/>
  <c r="BZ97"/>
  <c r="BZ96"/>
  <c r="BZ95"/>
  <c r="BZ94"/>
  <c r="BZ93"/>
  <c r="BZ92"/>
  <c r="BZ91"/>
  <c r="BZ90"/>
  <c r="BZ89"/>
  <c r="BZ88"/>
  <c r="BZ87"/>
  <c r="BZ86"/>
  <c r="BZ85"/>
  <c r="BZ84"/>
  <c r="BZ83"/>
  <c r="BZ82"/>
  <c r="BZ81"/>
  <c r="BZ80"/>
  <c r="BZ79"/>
  <c r="BZ78"/>
  <c r="BZ77"/>
  <c r="BZ76"/>
  <c r="BZ75"/>
  <c r="BZ74"/>
  <c r="BZ73"/>
  <c r="BZ72"/>
  <c r="BZ71"/>
  <c r="BZ70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Z6"/>
  <c r="BO406"/>
  <c r="BO405"/>
  <c r="BO404"/>
  <c r="BO403"/>
  <c r="BO402"/>
  <c r="BO401"/>
  <c r="BO400"/>
  <c r="BO399"/>
  <c r="BO398"/>
  <c r="BO397"/>
  <c r="BO396"/>
  <c r="BO395"/>
  <c r="BO394"/>
  <c r="BO393"/>
  <c r="BO392"/>
  <c r="BO391"/>
  <c r="BO390"/>
  <c r="BO389"/>
  <c r="BO388"/>
  <c r="BO387"/>
  <c r="BO386"/>
  <c r="BO385"/>
  <c r="BO384"/>
  <c r="BO383"/>
  <c r="BO382"/>
  <c r="BO381"/>
  <c r="BO380"/>
  <c r="BO379"/>
  <c r="BO378"/>
  <c r="BO377"/>
  <c r="BO376"/>
  <c r="BO375"/>
  <c r="BO374"/>
  <c r="BO373"/>
  <c r="BO372"/>
  <c r="BO371"/>
  <c r="BO370"/>
  <c r="BO369"/>
  <c r="BO368"/>
  <c r="BO367"/>
  <c r="BO366"/>
  <c r="BO365"/>
  <c r="BO364"/>
  <c r="BO363"/>
  <c r="BO362"/>
  <c r="BO361"/>
  <c r="BO360"/>
  <c r="BO359"/>
  <c r="BO358"/>
  <c r="BO357"/>
  <c r="BO356"/>
  <c r="BO355"/>
  <c r="BO354"/>
  <c r="BO353"/>
  <c r="BO352"/>
  <c r="BO351"/>
  <c r="BO350"/>
  <c r="BO349"/>
  <c r="BO348"/>
  <c r="BO347"/>
  <c r="BO346"/>
  <c r="BO345"/>
  <c r="BO344"/>
  <c r="BO343"/>
  <c r="BO342"/>
  <c r="BO341"/>
  <c r="BO340"/>
  <c r="BO339"/>
  <c r="BO338"/>
  <c r="BO337"/>
  <c r="BO336"/>
  <c r="BO335"/>
  <c r="BO334"/>
  <c r="BO333"/>
  <c r="BO332"/>
  <c r="BO331"/>
  <c r="BO330"/>
  <c r="BO329"/>
  <c r="BO328"/>
  <c r="BO327"/>
  <c r="BO326"/>
  <c r="BO325"/>
  <c r="BO324"/>
  <c r="BO323"/>
  <c r="BO322"/>
  <c r="BO321"/>
  <c r="BO320"/>
  <c r="BO319"/>
  <c r="BO318"/>
  <c r="BO317"/>
  <c r="BO316"/>
  <c r="BO315"/>
  <c r="BO314"/>
  <c r="BO313"/>
  <c r="BO312"/>
  <c r="BO311"/>
  <c r="BO310"/>
  <c r="BO309"/>
  <c r="BO308"/>
  <c r="BO307"/>
  <c r="BO306"/>
  <c r="BO305"/>
  <c r="BO304"/>
  <c r="BO303"/>
  <c r="BO302"/>
  <c r="BO301"/>
  <c r="BO300"/>
  <c r="BO299"/>
  <c r="BO298"/>
  <c r="BO297"/>
  <c r="BO296"/>
  <c r="BO295"/>
  <c r="BO294"/>
  <c r="BO293"/>
  <c r="BO292"/>
  <c r="BO291"/>
  <c r="BO290"/>
  <c r="BO289"/>
  <c r="BO288"/>
  <c r="BO287"/>
  <c r="BO286"/>
  <c r="BO285"/>
  <c r="BO284"/>
  <c r="BO283"/>
  <c r="BO282"/>
  <c r="BO281"/>
  <c r="BO280"/>
  <c r="BO279"/>
  <c r="BO278"/>
  <c r="BO277"/>
  <c r="BO276"/>
  <c r="BO275"/>
  <c r="BO274"/>
  <c r="BO273"/>
  <c r="BO272"/>
  <c r="BO271"/>
  <c r="BO270"/>
  <c r="BO269"/>
  <c r="BO268"/>
  <c r="BO267"/>
  <c r="BO266"/>
  <c r="BO265"/>
  <c r="BO264"/>
  <c r="BO263"/>
  <c r="BO262"/>
  <c r="BO261"/>
  <c r="BO260"/>
  <c r="BO259"/>
  <c r="BO258"/>
  <c r="BO257"/>
  <c r="BO256"/>
  <c r="BO255"/>
  <c r="BO254"/>
  <c r="BO253"/>
  <c r="BO252"/>
  <c r="BO251"/>
  <c r="BO250"/>
  <c r="BO249"/>
  <c r="BO248"/>
  <c r="BO247"/>
  <c r="BO246"/>
  <c r="BO245"/>
  <c r="BO244"/>
  <c r="BO243"/>
  <c r="BO242"/>
  <c r="BO241"/>
  <c r="BO240"/>
  <c r="BO239"/>
  <c r="BO238"/>
  <c r="BO237"/>
  <c r="BO236"/>
  <c r="BO235"/>
  <c r="BO234"/>
  <c r="BO233"/>
  <c r="BO232"/>
  <c r="BO231"/>
  <c r="BO230"/>
  <c r="BO229"/>
  <c r="BO228"/>
  <c r="BO227"/>
  <c r="BO226"/>
  <c r="BO225"/>
  <c r="BO224"/>
  <c r="BO223"/>
  <c r="BO222"/>
  <c r="BO221"/>
  <c r="BO220"/>
  <c r="BO219"/>
  <c r="BO218"/>
  <c r="BO217"/>
  <c r="BO216"/>
  <c r="BO215"/>
  <c r="BO214"/>
  <c r="BO213"/>
  <c r="BO212"/>
  <c r="BO211"/>
  <c r="BO210"/>
  <c r="BO209"/>
  <c r="BO208"/>
  <c r="BO207"/>
  <c r="BO206"/>
  <c r="BO205"/>
  <c r="BO204"/>
  <c r="BO203"/>
  <c r="BO202"/>
  <c r="BO201"/>
  <c r="BO200"/>
  <c r="BO199"/>
  <c r="BO198"/>
  <c r="BO197"/>
  <c r="BO196"/>
  <c r="BO195"/>
  <c r="BO194"/>
  <c r="BO193"/>
  <c r="BO192"/>
  <c r="BO191"/>
  <c r="BO190"/>
  <c r="BO189"/>
  <c r="BO188"/>
  <c r="BO187"/>
  <c r="BO186"/>
  <c r="BO185"/>
  <c r="BO184"/>
  <c r="BO183"/>
  <c r="BO182"/>
  <c r="BO181"/>
  <c r="BO180"/>
  <c r="BO179"/>
  <c r="BO178"/>
  <c r="BO177"/>
  <c r="BO176"/>
  <c r="BO175"/>
  <c r="BO174"/>
  <c r="BO173"/>
  <c r="BO172"/>
  <c r="BO171"/>
  <c r="BO170"/>
  <c r="BO169"/>
  <c r="BO168"/>
  <c r="BO167"/>
  <c r="BO166"/>
  <c r="BO165"/>
  <c r="BO164"/>
  <c r="BO163"/>
  <c r="BO162"/>
  <c r="BO161"/>
  <c r="BO160"/>
  <c r="BO159"/>
  <c r="BO158"/>
  <c r="BO157"/>
  <c r="BO156"/>
  <c r="BO155"/>
  <c r="BO154"/>
  <c r="BO153"/>
  <c r="BO152"/>
  <c r="BO151"/>
  <c r="BO150"/>
  <c r="BO149"/>
  <c r="BO148"/>
  <c r="BO147"/>
  <c r="BO146"/>
  <c r="BO145"/>
  <c r="BO144"/>
  <c r="BO143"/>
  <c r="BO142"/>
  <c r="BO141"/>
  <c r="BO140"/>
  <c r="BO139"/>
  <c r="BO138"/>
  <c r="BO137"/>
  <c r="BO136"/>
  <c r="BO135"/>
  <c r="BO134"/>
  <c r="BO133"/>
  <c r="BO132"/>
  <c r="BO131"/>
  <c r="BO130"/>
  <c r="BO129"/>
  <c r="BO128"/>
  <c r="BO127"/>
  <c r="BO126"/>
  <c r="BO125"/>
  <c r="BO124"/>
  <c r="BO123"/>
  <c r="BO122"/>
  <c r="BO121"/>
  <c r="BO120"/>
  <c r="BO119"/>
  <c r="BO118"/>
  <c r="BO117"/>
  <c r="BO116"/>
  <c r="BO115"/>
  <c r="BO114"/>
  <c r="BO113"/>
  <c r="BO112"/>
  <c r="BO111"/>
  <c r="BO110"/>
  <c r="BO109"/>
  <c r="BO108"/>
  <c r="BO107"/>
  <c r="BO106"/>
  <c r="BO105"/>
  <c r="BO104"/>
  <c r="BO103"/>
  <c r="BO102"/>
  <c r="BO101"/>
  <c r="BO100"/>
  <c r="BO99"/>
  <c r="BO98"/>
  <c r="BO97"/>
  <c r="BO96"/>
  <c r="BO95"/>
  <c r="BO94"/>
  <c r="BO93"/>
  <c r="BO92"/>
  <c r="BO91"/>
  <c r="BO90"/>
  <c r="BO89"/>
  <c r="BO88"/>
  <c r="BO87"/>
  <c r="BO86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62"/>
  <c r="BO61"/>
  <c r="BO60"/>
  <c r="BO59"/>
  <c r="BO58"/>
  <c r="BO57"/>
  <c r="BO56"/>
  <c r="BO55"/>
  <c r="BO54"/>
  <c r="BO53"/>
  <c r="BO52"/>
  <c r="BO51"/>
  <c r="BO50"/>
  <c r="BO49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8"/>
  <c r="BO27"/>
  <c r="BO26"/>
  <c r="BO25"/>
  <c r="BO24"/>
  <c r="BO23"/>
  <c r="BO22"/>
  <c r="BO21"/>
  <c r="BO20"/>
  <c r="BO19"/>
  <c r="BO18"/>
  <c r="BO17"/>
  <c r="BO16"/>
  <c r="BO15"/>
  <c r="BO14"/>
  <c r="BO13"/>
  <c r="BO12"/>
  <c r="BO11"/>
  <c r="BO10"/>
  <c r="BO9"/>
  <c r="BO8"/>
  <c r="BO7"/>
  <c r="BO6"/>
  <c r="BD406"/>
  <c r="BD405"/>
  <c r="BD404"/>
  <c r="BD403"/>
  <c r="BD402"/>
  <c r="BD401"/>
  <c r="BD400"/>
  <c r="BD399"/>
  <c r="BD398"/>
  <c r="BD397"/>
  <c r="BD396"/>
  <c r="BD395"/>
  <c r="BD394"/>
  <c r="BD393"/>
  <c r="BD392"/>
  <c r="BD391"/>
  <c r="BD390"/>
  <c r="BD389"/>
  <c r="BD388"/>
  <c r="BD387"/>
  <c r="BD386"/>
  <c r="BD385"/>
  <c r="BD384"/>
  <c r="BD383"/>
  <c r="BD382"/>
  <c r="BD381"/>
  <c r="BD380"/>
  <c r="BD379"/>
  <c r="BD378"/>
  <c r="BD377"/>
  <c r="BD376"/>
  <c r="BD375"/>
  <c r="BD374"/>
  <c r="BD373"/>
  <c r="BD372"/>
  <c r="BD371"/>
  <c r="BD370"/>
  <c r="BD369"/>
  <c r="BD368"/>
  <c r="BD367"/>
  <c r="BD366"/>
  <c r="BD365"/>
  <c r="BD364"/>
  <c r="BD363"/>
  <c r="BD362"/>
  <c r="BD361"/>
  <c r="BD360"/>
  <c r="BD359"/>
  <c r="BD358"/>
  <c r="BD357"/>
  <c r="BD356"/>
  <c r="BD355"/>
  <c r="BD354"/>
  <c r="BD353"/>
  <c r="BD352"/>
  <c r="BD351"/>
  <c r="BD350"/>
  <c r="BD349"/>
  <c r="BD348"/>
  <c r="BD347"/>
  <c r="BD346"/>
  <c r="BD345"/>
  <c r="BD344"/>
  <c r="BD343"/>
  <c r="BD342"/>
  <c r="BD341"/>
  <c r="BD340"/>
  <c r="BD339"/>
  <c r="BD338"/>
  <c r="BD337"/>
  <c r="BD336"/>
  <c r="BD335"/>
  <c r="BD334"/>
  <c r="BD333"/>
  <c r="BD332"/>
  <c r="BD331"/>
  <c r="BD330"/>
  <c r="BD329"/>
  <c r="BD328"/>
  <c r="BD327"/>
  <c r="BD326"/>
  <c r="BD325"/>
  <c r="BD324"/>
  <c r="BD323"/>
  <c r="BD322"/>
  <c r="BD321"/>
  <c r="BD320"/>
  <c r="BD319"/>
  <c r="BD318"/>
  <c r="BD317"/>
  <c r="BD316"/>
  <c r="BD315"/>
  <c r="BD314"/>
  <c r="BD313"/>
  <c r="BD312"/>
  <c r="BD311"/>
  <c r="BD310"/>
  <c r="BD309"/>
  <c r="BD308"/>
  <c r="BD307"/>
  <c r="BD306"/>
  <c r="BD305"/>
  <c r="BD304"/>
  <c r="BD303"/>
  <c r="BD302"/>
  <c r="BD301"/>
  <c r="BD300"/>
  <c r="BD299"/>
  <c r="BD298"/>
  <c r="BD297"/>
  <c r="BD296"/>
  <c r="BD295"/>
  <c r="BD294"/>
  <c r="BD293"/>
  <c r="BD292"/>
  <c r="BD291"/>
  <c r="BD290"/>
  <c r="BD289"/>
  <c r="BD288"/>
  <c r="BD287"/>
  <c r="BD286"/>
  <c r="BD285"/>
  <c r="BD284"/>
  <c r="BD283"/>
  <c r="BD282"/>
  <c r="BD281"/>
  <c r="BD280"/>
  <c r="BD279"/>
  <c r="BD278"/>
  <c r="BD277"/>
  <c r="BD276"/>
  <c r="BD275"/>
  <c r="BD274"/>
  <c r="BD273"/>
  <c r="BD272"/>
  <c r="BD271"/>
  <c r="BD270"/>
  <c r="BD269"/>
  <c r="BD268"/>
  <c r="BD267"/>
  <c r="BD266"/>
  <c r="BD265"/>
  <c r="BD264"/>
  <c r="BD263"/>
  <c r="BD262"/>
  <c r="BD261"/>
  <c r="BD260"/>
  <c r="BD259"/>
  <c r="BD258"/>
  <c r="BD257"/>
  <c r="BD256"/>
  <c r="BD255"/>
  <c r="BD254"/>
  <c r="BD253"/>
  <c r="BD252"/>
  <c r="BD251"/>
  <c r="BD250"/>
  <c r="BD249"/>
  <c r="BD248"/>
  <c r="BD247"/>
  <c r="BD246"/>
  <c r="BD245"/>
  <c r="BD244"/>
  <c r="BD243"/>
  <c r="BD242"/>
  <c r="BD241"/>
  <c r="BD240"/>
  <c r="BD239"/>
  <c r="BD238"/>
  <c r="BD237"/>
  <c r="BD236"/>
  <c r="BD235"/>
  <c r="BD234"/>
  <c r="BD233"/>
  <c r="BD232"/>
  <c r="BD231"/>
  <c r="BD230"/>
  <c r="BD229"/>
  <c r="BD228"/>
  <c r="BD227"/>
  <c r="BD226"/>
  <c r="BD225"/>
  <c r="BD224"/>
  <c r="BD223"/>
  <c r="BD222"/>
  <c r="BD221"/>
  <c r="BD220"/>
  <c r="BD219"/>
  <c r="BD218"/>
  <c r="BD217"/>
  <c r="BD216"/>
  <c r="BD215"/>
  <c r="BD214"/>
  <c r="BD213"/>
  <c r="BD212"/>
  <c r="BD211"/>
  <c r="BD210"/>
  <c r="BD209"/>
  <c r="BD208"/>
  <c r="BD207"/>
  <c r="BD206"/>
  <c r="BD205"/>
  <c r="BD204"/>
  <c r="BD203"/>
  <c r="BD202"/>
  <c r="BD20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AS406"/>
  <c r="AS405"/>
  <c r="AS404"/>
  <c r="AS403"/>
  <c r="AS402"/>
  <c r="AS401"/>
  <c r="AS400"/>
  <c r="AS399"/>
  <c r="AS398"/>
  <c r="AS397"/>
  <c r="AS396"/>
  <c r="AS395"/>
  <c r="AS394"/>
  <c r="AS393"/>
  <c r="AS392"/>
  <c r="AS391"/>
  <c r="AS390"/>
  <c r="AS389"/>
  <c r="AS388"/>
  <c r="AS387"/>
  <c r="AS386"/>
  <c r="AS385"/>
  <c r="AS384"/>
  <c r="AS383"/>
  <c r="AS382"/>
  <c r="AS381"/>
  <c r="AS380"/>
  <c r="AS379"/>
  <c r="AS378"/>
  <c r="AS377"/>
  <c r="AS376"/>
  <c r="AS375"/>
  <c r="AS374"/>
  <c r="AS373"/>
  <c r="AS372"/>
  <c r="AS371"/>
  <c r="AS370"/>
  <c r="AS369"/>
  <c r="AS368"/>
  <c r="AS367"/>
  <c r="AS366"/>
  <c r="AS365"/>
  <c r="AS364"/>
  <c r="AS363"/>
  <c r="AS362"/>
  <c r="AS361"/>
  <c r="AS360"/>
  <c r="AS359"/>
  <c r="AS358"/>
  <c r="AS357"/>
  <c r="AS356"/>
  <c r="AS355"/>
  <c r="AS354"/>
  <c r="AS353"/>
  <c r="AS352"/>
  <c r="AS351"/>
  <c r="AS350"/>
  <c r="AS349"/>
  <c r="AS348"/>
  <c r="AS347"/>
  <c r="AS346"/>
  <c r="AS345"/>
  <c r="AS344"/>
  <c r="AS343"/>
  <c r="AS342"/>
  <c r="AS341"/>
  <c r="AS340"/>
  <c r="AS339"/>
  <c r="AS338"/>
  <c r="AS337"/>
  <c r="AS336"/>
  <c r="AS335"/>
  <c r="AS334"/>
  <c r="AS333"/>
  <c r="AS332"/>
  <c r="AS331"/>
  <c r="AS330"/>
  <c r="AS329"/>
  <c r="AS328"/>
  <c r="AS327"/>
  <c r="AS326"/>
  <c r="AS325"/>
  <c r="AS324"/>
  <c r="AS323"/>
  <c r="AS322"/>
  <c r="AS321"/>
  <c r="AS320"/>
  <c r="AS319"/>
  <c r="AS318"/>
  <c r="AS317"/>
  <c r="AS316"/>
  <c r="AS315"/>
  <c r="AS314"/>
  <c r="AS313"/>
  <c r="AS312"/>
  <c r="AS311"/>
  <c r="AS310"/>
  <c r="AS309"/>
  <c r="AS308"/>
  <c r="AS307"/>
  <c r="AS306"/>
  <c r="AS305"/>
  <c r="AS304"/>
  <c r="AS303"/>
  <c r="AS302"/>
  <c r="AS301"/>
  <c r="AS300"/>
  <c r="AS299"/>
  <c r="AS298"/>
  <c r="AS297"/>
  <c r="AS296"/>
  <c r="AS295"/>
  <c r="AS294"/>
  <c r="AS293"/>
  <c r="AS292"/>
  <c r="AS291"/>
  <c r="AS290"/>
  <c r="AS289"/>
  <c r="AS288"/>
  <c r="AS287"/>
  <c r="AS286"/>
  <c r="AS285"/>
  <c r="AS284"/>
  <c r="AS283"/>
  <c r="AS282"/>
  <c r="AS281"/>
  <c r="AS280"/>
  <c r="AS279"/>
  <c r="AS278"/>
  <c r="AS277"/>
  <c r="AS276"/>
  <c r="AS275"/>
  <c r="AS274"/>
  <c r="AS273"/>
  <c r="AS272"/>
  <c r="AS271"/>
  <c r="AS270"/>
  <c r="AS269"/>
  <c r="AS268"/>
  <c r="AS267"/>
  <c r="AS266"/>
  <c r="AS265"/>
  <c r="AS264"/>
  <c r="AS263"/>
  <c r="AS262"/>
  <c r="AS261"/>
  <c r="AS260"/>
  <c r="AS259"/>
  <c r="AS258"/>
  <c r="AS257"/>
  <c r="AS256"/>
  <c r="AS255"/>
  <c r="AS254"/>
  <c r="AS253"/>
  <c r="AS252"/>
  <c r="AS251"/>
  <c r="AS250"/>
  <c r="AS249"/>
  <c r="AS248"/>
  <c r="AS247"/>
  <c r="AS246"/>
  <c r="AS245"/>
  <c r="AS244"/>
  <c r="AS243"/>
  <c r="AS242"/>
  <c r="AS241"/>
  <c r="AS240"/>
  <c r="AS239"/>
  <c r="AS238"/>
  <c r="AS237"/>
  <c r="AS236"/>
  <c r="AS235"/>
  <c r="AS234"/>
  <c r="AS233"/>
  <c r="AS232"/>
  <c r="AS231"/>
  <c r="AS230"/>
  <c r="AS229"/>
  <c r="AS228"/>
  <c r="AS227"/>
  <c r="AS226"/>
  <c r="AS225"/>
  <c r="AS224"/>
  <c r="AS223"/>
  <c r="AS222"/>
  <c r="AS221"/>
  <c r="AS220"/>
  <c r="AS219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O6"/>
  <c r="O7" s="1"/>
  <c r="O8" s="1"/>
  <c r="K6"/>
  <c r="B34" i="14" l="1"/>
  <c r="D34" s="1"/>
  <c r="Q342" i="4"/>
  <c r="Q173"/>
  <c r="Q412"/>
  <c r="Q278"/>
  <c r="P6" i="5"/>
  <c r="P8"/>
  <c r="P7"/>
  <c r="BM3"/>
  <c r="BN3"/>
  <c r="X19" i="11"/>
  <c r="Y19" s="1"/>
  <c r="AA19" s="1"/>
  <c r="B19"/>
  <c r="A19"/>
  <c r="D19" s="1"/>
  <c r="X18"/>
  <c r="Y18" s="1"/>
  <c r="AA18" s="1"/>
  <c r="Q48" i="4"/>
  <c r="T47"/>
  <c r="T77"/>
  <c r="Q78"/>
  <c r="C11" i="5"/>
  <c r="J9" i="6"/>
  <c r="K9" s="1"/>
  <c r="C10"/>
  <c r="O9" i="5"/>
  <c r="P9" s="1"/>
  <c r="B35" i="14" l="1"/>
  <c r="D35" s="1"/>
  <c r="Q174" i="4"/>
  <c r="Q413"/>
  <c r="Q343"/>
  <c r="Q279"/>
  <c r="T78"/>
  <c r="Q79"/>
  <c r="T48"/>
  <c r="Q49"/>
  <c r="C12" i="5"/>
  <c r="C11" i="6"/>
  <c r="J10"/>
  <c r="K10" s="1"/>
  <c r="O10" i="5"/>
  <c r="P10" s="1"/>
  <c r="B36" i="14" l="1"/>
  <c r="D36" s="1"/>
  <c r="Q175" i="4"/>
  <c r="Q414"/>
  <c r="Q344"/>
  <c r="Q280"/>
  <c r="Q80"/>
  <c r="T79"/>
  <c r="T49"/>
  <c r="Q50"/>
  <c r="C13" i="5"/>
  <c r="J11" i="6"/>
  <c r="K11" s="1"/>
  <c r="C12"/>
  <c r="O11" i="5"/>
  <c r="P11" s="1"/>
  <c r="B37" i="14" l="1"/>
  <c r="D37" s="1"/>
  <c r="Q345" i="4"/>
  <c r="Q176"/>
  <c r="Q415"/>
  <c r="Q281"/>
  <c r="T80"/>
  <c r="Q81"/>
  <c r="T50"/>
  <c r="Q51"/>
  <c r="C14" i="5"/>
  <c r="J12" i="6"/>
  <c r="K12" s="1"/>
  <c r="C13"/>
  <c r="O12" i="5"/>
  <c r="P12" s="1"/>
  <c r="B38" i="14" l="1"/>
  <c r="D38" s="1"/>
  <c r="Q177" i="4"/>
  <c r="Q346"/>
  <c r="Q416"/>
  <c r="Q282"/>
  <c r="T81"/>
  <c r="Q82"/>
  <c r="Q52"/>
  <c r="T51"/>
  <c r="C15" i="5"/>
  <c r="J13" i="6"/>
  <c r="K13" s="1"/>
  <c r="C14"/>
  <c r="O13" i="5"/>
  <c r="P13" s="1"/>
  <c r="B39" i="14" l="1"/>
  <c r="D39" s="1"/>
  <c r="Q178" i="4"/>
  <c r="Q283"/>
  <c r="Q347"/>
  <c r="Q417"/>
  <c r="Q83"/>
  <c r="T82"/>
  <c r="T52"/>
  <c r="Q53"/>
  <c r="C16" i="5"/>
  <c r="J14" i="6"/>
  <c r="K14" s="1"/>
  <c r="C15"/>
  <c r="O14" i="5"/>
  <c r="P14" s="1"/>
  <c r="B40" i="14" l="1"/>
  <c r="D40" s="1"/>
  <c r="Q418" i="4"/>
  <c r="Q179"/>
  <c r="Q284"/>
  <c r="Q348"/>
  <c r="T83"/>
  <c r="Q84"/>
  <c r="T53"/>
  <c r="Q54"/>
  <c r="C17" i="5"/>
  <c r="J15" i="6"/>
  <c r="K15" s="1"/>
  <c r="C16"/>
  <c r="O15" i="5"/>
  <c r="P15" s="1"/>
  <c r="B41" i="14" l="1"/>
  <c r="D41" s="1"/>
  <c r="Q419" i="4"/>
  <c r="Q349"/>
  <c r="Q180"/>
  <c r="Q285"/>
  <c r="T84"/>
  <c r="Q85"/>
  <c r="Q55"/>
  <c r="T54"/>
  <c r="C18" i="5"/>
  <c r="J16" i="6"/>
  <c r="K16" s="1"/>
  <c r="C17"/>
  <c r="O16" i="5"/>
  <c r="P16" s="1"/>
  <c r="B42" i="14" l="1"/>
  <c r="D42" s="1"/>
  <c r="Q420" i="4"/>
  <c r="Q350"/>
  <c r="Q181"/>
  <c r="Q286"/>
  <c r="T85"/>
  <c r="Q86"/>
  <c r="T55"/>
  <c r="Q56"/>
  <c r="C19" i="5"/>
  <c r="J17" i="6"/>
  <c r="K17" s="1"/>
  <c r="C18"/>
  <c r="O17" i="5"/>
  <c r="P17" s="1"/>
  <c r="B43" i="14" l="1"/>
  <c r="D43" s="1"/>
  <c r="Q421" i="4"/>
  <c r="Q287"/>
  <c r="Q351"/>
  <c r="Q182"/>
  <c r="T86"/>
  <c r="Q87"/>
  <c r="Q57"/>
  <c r="T56"/>
  <c r="C20" i="5"/>
  <c r="C19" i="6"/>
  <c r="J18"/>
  <c r="K18" s="1"/>
  <c r="O18" i="5"/>
  <c r="P18" s="1"/>
  <c r="B44" i="14" l="1"/>
  <c r="D44" s="1"/>
  <c r="Q422" i="4"/>
  <c r="Q288"/>
  <c r="Q352"/>
  <c r="Q183"/>
  <c r="Q88"/>
  <c r="T87"/>
  <c r="Q58"/>
  <c r="T57"/>
  <c r="J19" i="6"/>
  <c r="K19" s="1"/>
  <c r="C20"/>
  <c r="O19" i="5"/>
  <c r="P19" s="1"/>
  <c r="B45" i="14" l="1"/>
  <c r="D45" s="1"/>
  <c r="Q289" i="4"/>
  <c r="Q423"/>
  <c r="Q353"/>
  <c r="Q184"/>
  <c r="T58"/>
  <c r="Q59"/>
  <c r="T88"/>
  <c r="Q89"/>
  <c r="J20" i="6"/>
  <c r="K20" s="1"/>
  <c r="C21"/>
  <c r="O20" i="5"/>
  <c r="P20" s="1"/>
  <c r="B46" i="14" l="1"/>
  <c r="D46" s="1"/>
  <c r="Q424" i="4"/>
  <c r="Q354"/>
  <c r="Q290"/>
  <c r="Q185"/>
  <c r="T59"/>
  <c r="Q60"/>
  <c r="Q90"/>
  <c r="T89"/>
  <c r="J21" i="6"/>
  <c r="K21" s="1"/>
  <c r="C22"/>
  <c r="O21" i="5"/>
  <c r="P21" s="1"/>
  <c r="B47" i="14" l="1"/>
  <c r="D47" s="1"/>
  <c r="Q425" i="4"/>
  <c r="Q355"/>
  <c r="Q291"/>
  <c r="Q186"/>
  <c r="T60"/>
  <c r="Q61"/>
  <c r="Q91"/>
  <c r="T90"/>
  <c r="J22" i="6"/>
  <c r="K22" s="1"/>
  <c r="C23"/>
  <c r="O22" i="5"/>
  <c r="P22" s="1"/>
  <c r="B48" i="14" l="1"/>
  <c r="D48" s="1"/>
  <c r="Q356" i="4"/>
  <c r="Q292"/>
  <c r="Q426"/>
  <c r="Q187"/>
  <c r="Q92"/>
  <c r="T91"/>
  <c r="T61"/>
  <c r="Q62"/>
  <c r="J23" i="6"/>
  <c r="K23" s="1"/>
  <c r="C24"/>
  <c r="O23" i="5"/>
  <c r="P23" s="1"/>
  <c r="B49" i="14" l="1"/>
  <c r="D49" s="1"/>
  <c r="Q293" i="4"/>
  <c r="Q357"/>
  <c r="Q427"/>
  <c r="Q188"/>
  <c r="Q93"/>
  <c r="T92"/>
  <c r="T62"/>
  <c r="Q63"/>
  <c r="J24" i="6"/>
  <c r="K24" s="1"/>
  <c r="C25"/>
  <c r="O24" i="5"/>
  <c r="P24" s="1"/>
  <c r="B50" i="14" l="1"/>
  <c r="D50" s="1"/>
  <c r="Q358" i="4"/>
  <c r="Q294"/>
  <c r="T63"/>
  <c r="Q428"/>
  <c r="Q189"/>
  <c r="T93"/>
  <c r="Q94"/>
  <c r="J25" i="6"/>
  <c r="K25" s="1"/>
  <c r="C26"/>
  <c r="O25" i="5"/>
  <c r="P25" s="1"/>
  <c r="B51" i="14" l="1"/>
  <c r="D51" s="1"/>
  <c r="Q429" i="4"/>
  <c r="Q190"/>
  <c r="Q359"/>
  <c r="Q295"/>
  <c r="T94"/>
  <c r="Q95"/>
  <c r="J26" i="6"/>
  <c r="K26" s="1"/>
  <c r="C27"/>
  <c r="O26" i="5"/>
  <c r="P26" s="1"/>
  <c r="B52" i="14" l="1"/>
  <c r="D52" s="1"/>
  <c r="Q430" i="4"/>
  <c r="Q296"/>
  <c r="Q191"/>
  <c r="Q360"/>
  <c r="T95"/>
  <c r="Q96"/>
  <c r="C28" i="6"/>
  <c r="J27"/>
  <c r="K27" s="1"/>
  <c r="O27" i="5"/>
  <c r="P27" s="1"/>
  <c r="B53" i="14" l="1"/>
  <c r="D53" s="1"/>
  <c r="Q361" i="4"/>
  <c r="Q431"/>
  <c r="Q192"/>
  <c r="Q297"/>
  <c r="T96"/>
  <c r="Q97"/>
  <c r="J28" i="6"/>
  <c r="K28" s="1"/>
  <c r="C29"/>
  <c r="O28" i="5"/>
  <c r="P28" s="1"/>
  <c r="B54" i="14" l="1"/>
  <c r="D54" s="1"/>
  <c r="Q362" i="4"/>
  <c r="Q432"/>
  <c r="Q193"/>
  <c r="Q298"/>
  <c r="T97"/>
  <c r="Q98"/>
  <c r="J29" i="6"/>
  <c r="K29" s="1"/>
  <c r="C30"/>
  <c r="O29" i="5"/>
  <c r="P29" s="1"/>
  <c r="B55" i="14" l="1"/>
  <c r="D55" s="1"/>
  <c r="Q299" i="4"/>
  <c r="Q363"/>
  <c r="Q433"/>
  <c r="Q194"/>
  <c r="Q99"/>
  <c r="T98"/>
  <c r="J30" i="6"/>
  <c r="K30" s="1"/>
  <c r="C31"/>
  <c r="O30" i="5"/>
  <c r="P30" s="1"/>
  <c r="B56" i="14" l="1"/>
  <c r="D56" s="1"/>
  <c r="Q300" i="4"/>
  <c r="Q364"/>
  <c r="Q434"/>
  <c r="Q195"/>
  <c r="Q100"/>
  <c r="T99"/>
  <c r="J31" i="6"/>
  <c r="K31" s="1"/>
  <c r="C32"/>
  <c r="O31" i="5"/>
  <c r="P31" s="1"/>
  <c r="B57" i="14" l="1"/>
  <c r="D57" s="1"/>
  <c r="Q301" i="4"/>
  <c r="Q365"/>
  <c r="Q435"/>
  <c r="Q196"/>
  <c r="Q101"/>
  <c r="T100"/>
  <c r="J32" i="6"/>
  <c r="K32" s="1"/>
  <c r="C33"/>
  <c r="O32" i="5"/>
  <c r="P32" s="1"/>
  <c r="B58" i="14" l="1"/>
  <c r="D58" s="1"/>
  <c r="Q302" i="4"/>
  <c r="Q366"/>
  <c r="Q436"/>
  <c r="Q197"/>
  <c r="T101"/>
  <c r="Q102"/>
  <c r="J33" i="6"/>
  <c r="K33" s="1"/>
  <c r="C34"/>
  <c r="O33" i="5"/>
  <c r="P33" s="1"/>
  <c r="B59" i="14" l="1"/>
  <c r="D59" s="1"/>
  <c r="Q303" i="4"/>
  <c r="Q198"/>
  <c r="Q367"/>
  <c r="Q437"/>
  <c r="T102"/>
  <c r="Q103"/>
  <c r="J34" i="6"/>
  <c r="K34" s="1"/>
  <c r="C35"/>
  <c r="O34" i="5"/>
  <c r="P34" s="1"/>
  <c r="B60" i="14" l="1"/>
  <c r="D60" s="1"/>
  <c r="Q304" i="4"/>
  <c r="Q438"/>
  <c r="Q199"/>
  <c r="Q368"/>
  <c r="T103"/>
  <c r="Q104"/>
  <c r="C36" i="6"/>
  <c r="J35"/>
  <c r="K35" s="1"/>
  <c r="O35" i="5"/>
  <c r="P35" s="1"/>
  <c r="B61" i="14" l="1"/>
  <c r="D61" s="1"/>
  <c r="Q369" i="4"/>
  <c r="Q305"/>
  <c r="Q439"/>
  <c r="Q200"/>
  <c r="Q105"/>
  <c r="J36" i="6"/>
  <c r="K36" s="1"/>
  <c r="C37"/>
  <c r="O36" i="5"/>
  <c r="P36" s="1"/>
  <c r="B62" i="14" l="1"/>
  <c r="D62" s="1"/>
  <c r="Q370" i="4"/>
  <c r="Q201"/>
  <c r="Q306"/>
  <c r="Q440"/>
  <c r="T104"/>
  <c r="Q106"/>
  <c r="T105"/>
  <c r="J37" i="6"/>
  <c r="K37" s="1"/>
  <c r="C38"/>
  <c r="O37" i="5"/>
  <c r="P37" s="1"/>
  <c r="B63" i="14" l="1"/>
  <c r="D63" s="1"/>
  <c r="Q371" i="4"/>
  <c r="Q307"/>
  <c r="Q202"/>
  <c r="Q441"/>
  <c r="Q107"/>
  <c r="T106"/>
  <c r="J38" i="6"/>
  <c r="K38" s="1"/>
  <c r="C39"/>
  <c r="O38" i="5"/>
  <c r="P38" s="1"/>
  <c r="B64" i="14" l="1"/>
  <c r="D64" s="1"/>
  <c r="Q308" i="4"/>
  <c r="Q203"/>
  <c r="Q372"/>
  <c r="Q442"/>
  <c r="Q108"/>
  <c r="T107"/>
  <c r="C40" i="6"/>
  <c r="J39"/>
  <c r="K39" s="1"/>
  <c r="O39" i="5"/>
  <c r="P39" s="1"/>
  <c r="B65" i="14" l="1"/>
  <c r="D65" s="1"/>
  <c r="T108" i="4"/>
  <c r="Q204"/>
  <c r="Q309"/>
  <c r="Q373"/>
  <c r="Q443"/>
  <c r="J40" i="6"/>
  <c r="K40" s="1"/>
  <c r="C41"/>
  <c r="O40" i="5"/>
  <c r="P40" s="1"/>
  <c r="B66" i="14" l="1"/>
  <c r="D66" s="1"/>
  <c r="Q444" i="4"/>
  <c r="Q205"/>
  <c r="O204"/>
  <c r="Q310"/>
  <c r="Q374"/>
  <c r="J41" i="6"/>
  <c r="K41" s="1"/>
  <c r="C42"/>
  <c r="O41" i="5"/>
  <c r="P41" s="1"/>
  <c r="B67" i="14" l="1"/>
  <c r="D67" s="1"/>
  <c r="Q445" i="4"/>
  <c r="Q311"/>
  <c r="Q206"/>
  <c r="Q375"/>
  <c r="J42" i="6"/>
  <c r="K42" s="1"/>
  <c r="C43"/>
  <c r="O42" i="5"/>
  <c r="P42" s="1"/>
  <c r="B68" i="14" l="1"/>
  <c r="D68" s="1"/>
  <c r="Q446" i="4"/>
  <c r="Q312"/>
  <c r="Q207"/>
  <c r="Q376"/>
  <c r="C44" i="6"/>
  <c r="J43"/>
  <c r="K43" s="1"/>
  <c r="O43" i="5"/>
  <c r="P43" s="1"/>
  <c r="B69" i="14" l="1"/>
  <c r="D69" s="1"/>
  <c r="Q447" i="4"/>
  <c r="Q313"/>
  <c r="Q208"/>
  <c r="Q377"/>
  <c r="J44" i="6"/>
  <c r="K44" s="1"/>
  <c r="C45"/>
  <c r="O44" i="5"/>
  <c r="P44" s="1"/>
  <c r="B70" i="14" l="1"/>
  <c r="D70" s="1"/>
  <c r="Q314" i="4"/>
  <c r="Q378"/>
  <c r="Q448"/>
  <c r="Q209"/>
  <c r="C46" i="6"/>
  <c r="J45"/>
  <c r="K45" s="1"/>
  <c r="O45" i="5"/>
  <c r="P45" s="1"/>
  <c r="B71" i="14" l="1"/>
  <c r="D71" s="1"/>
  <c r="Q379" i="4"/>
  <c r="Q449"/>
  <c r="Q315"/>
  <c r="Q210"/>
  <c r="J46" i="6"/>
  <c r="K46" s="1"/>
  <c r="C47"/>
  <c r="O46" i="5"/>
  <c r="P46" s="1"/>
  <c r="B72" i="14" l="1"/>
  <c r="D72" s="1"/>
  <c r="Q380" i="4"/>
  <c r="Q450"/>
  <c r="Q316"/>
  <c r="Q211"/>
  <c r="J47" i="6"/>
  <c r="K47" s="1"/>
  <c r="C48"/>
  <c r="O47" i="5"/>
  <c r="P47" s="1"/>
  <c r="B73" i="14" l="1"/>
  <c r="D73" s="1"/>
  <c r="Q451" i="4"/>
  <c r="Q381"/>
  <c r="Q317"/>
  <c r="Q212"/>
  <c r="C49" i="6"/>
  <c r="J48"/>
  <c r="K48" s="1"/>
  <c r="O48" i="5"/>
  <c r="P48" s="1"/>
  <c r="B74" i="14" l="1"/>
  <c r="D74" s="1"/>
  <c r="Q452" i="4"/>
  <c r="Q382"/>
  <c r="Q318"/>
  <c r="Q213"/>
  <c r="J49" i="6"/>
  <c r="K49" s="1"/>
  <c r="C50"/>
  <c r="O49" i="5"/>
  <c r="P49" s="1"/>
  <c r="B75" i="14" l="1"/>
  <c r="D75" s="1"/>
  <c r="Q453" i="4"/>
  <c r="Q383"/>
  <c r="Q319"/>
  <c r="J50" i="6"/>
  <c r="K50" s="1"/>
  <c r="C51"/>
  <c r="O50" i="5"/>
  <c r="P50" s="1"/>
  <c r="B76" i="14" l="1"/>
  <c r="D76" s="1"/>
  <c r="Q454" i="4"/>
  <c r="Q320"/>
  <c r="Q384"/>
  <c r="C52" i="6"/>
  <c r="J51"/>
  <c r="K51" s="1"/>
  <c r="O51" i="5"/>
  <c r="P51" s="1"/>
  <c r="B77" i="14" l="1"/>
  <c r="D77" s="1"/>
  <c r="Q455" i="4"/>
  <c r="Q321"/>
  <c r="Q385"/>
  <c r="J52" i="6"/>
  <c r="K52" s="1"/>
  <c r="C53"/>
  <c r="O52" i="5"/>
  <c r="P52" s="1"/>
  <c r="B78" i="14" l="1"/>
  <c r="D78" s="1"/>
  <c r="Q456" i="4"/>
  <c r="Q322"/>
  <c r="Q386"/>
  <c r="J53" i="6"/>
  <c r="K53" s="1"/>
  <c r="C54"/>
  <c r="O53" i="5"/>
  <c r="P53" s="1"/>
  <c r="B79" i="14" l="1"/>
  <c r="D79" s="1"/>
  <c r="Q457" i="4"/>
  <c r="Q323"/>
  <c r="Q387"/>
  <c r="J54" i="6"/>
  <c r="K54" s="1"/>
  <c r="C55"/>
  <c r="O54" i="5"/>
  <c r="P54" s="1"/>
  <c r="B80" i="14" l="1"/>
  <c r="D80" s="1"/>
  <c r="Q458" i="4"/>
  <c r="Q388"/>
  <c r="Q324"/>
  <c r="J55" i="6"/>
  <c r="K55" s="1"/>
  <c r="C56"/>
  <c r="O55" i="5"/>
  <c r="P55" s="1"/>
  <c r="B81" i="14" l="1"/>
  <c r="D81" s="1"/>
  <c r="Q389" i="4"/>
  <c r="Q459"/>
  <c r="Q325"/>
  <c r="C57" i="6"/>
  <c r="J56"/>
  <c r="K56" s="1"/>
  <c r="O56" i="5"/>
  <c r="P56" s="1"/>
  <c r="B82" i="14" l="1"/>
  <c r="D82" s="1"/>
  <c r="Q390" i="4"/>
  <c r="Q460"/>
  <c r="Q326"/>
  <c r="J57" i="6"/>
  <c r="K57" s="1"/>
  <c r="C58"/>
  <c r="O57" i="5"/>
  <c r="P57" s="1"/>
  <c r="B83" i="14" l="1"/>
  <c r="D83" s="1"/>
  <c r="Q461" i="4"/>
  <c r="Q391"/>
  <c r="Q327"/>
  <c r="J58" i="6"/>
  <c r="K58" s="1"/>
  <c r="C59"/>
  <c r="O58" i="5"/>
  <c r="P58" s="1"/>
  <c r="B84" i="14" l="1"/>
  <c r="D84" s="1"/>
  <c r="Q392" i="4"/>
  <c r="Q462"/>
  <c r="Q328"/>
  <c r="C60" i="6"/>
  <c r="J59"/>
  <c r="K59" s="1"/>
  <c r="O59" i="5"/>
  <c r="P59" s="1"/>
  <c r="B85" i="14" l="1"/>
  <c r="D85" s="1"/>
  <c r="Q393" i="4"/>
  <c r="Q463"/>
  <c r="J60" i="6"/>
  <c r="K60" s="1"/>
  <c r="C61"/>
  <c r="O60" i="5"/>
  <c r="P60" s="1"/>
  <c r="B86" i="14" l="1"/>
  <c r="D86" s="1"/>
  <c r="Q464" i="4"/>
  <c r="Q394"/>
  <c r="J61" i="6"/>
  <c r="K61" s="1"/>
  <c r="C62"/>
  <c r="O61" i="5"/>
  <c r="P61" s="1"/>
  <c r="B87" i="14" l="1"/>
  <c r="D87" s="1"/>
  <c r="Q395" i="4"/>
  <c r="Q465"/>
  <c r="J62" i="6"/>
  <c r="K62" s="1"/>
  <c r="C63"/>
  <c r="O62" i="5"/>
  <c r="P62" s="1"/>
  <c r="B88" i="14" l="1"/>
  <c r="D88" s="1"/>
  <c r="Q396" i="4"/>
  <c r="Q466"/>
  <c r="J63" i="6"/>
  <c r="K63" s="1"/>
  <c r="C64"/>
  <c r="O63" i="5"/>
  <c r="P63" s="1"/>
  <c r="B89" i="14" l="1"/>
  <c r="D89" s="1"/>
  <c r="Q397" i="4"/>
  <c r="Q467"/>
  <c r="C65" i="6"/>
  <c r="J64"/>
  <c r="K64" s="1"/>
  <c r="O64" i="5"/>
  <c r="P64" s="1"/>
  <c r="B90" i="14" l="1"/>
  <c r="D90" s="1"/>
  <c r="Q398" i="4"/>
  <c r="Q468"/>
  <c r="J65" i="6"/>
  <c r="K65" s="1"/>
  <c r="C66"/>
  <c r="O65" i="5"/>
  <c r="P65" s="1"/>
  <c r="B91" i="14" l="1"/>
  <c r="D91" s="1"/>
  <c r="Q469" i="4"/>
  <c r="C67" i="6"/>
  <c r="J66"/>
  <c r="K66" s="1"/>
  <c r="O66" i="5"/>
  <c r="P66" s="1"/>
  <c r="B92" i="14" l="1"/>
  <c r="D92" s="1"/>
  <c r="Q470" i="4"/>
  <c r="J67" i="6"/>
  <c r="K67" s="1"/>
  <c r="C68"/>
  <c r="O67" i="5"/>
  <c r="P67" s="1"/>
  <c r="B93" i="14" l="1"/>
  <c r="D93" s="1"/>
  <c r="Q471" i="4"/>
  <c r="C69" i="6"/>
  <c r="J68"/>
  <c r="K68" s="1"/>
  <c r="O68" i="5"/>
  <c r="P68" s="1"/>
  <c r="B94" i="14" l="1"/>
  <c r="D94" s="1"/>
  <c r="Q472" i="4"/>
  <c r="C70" i="6"/>
  <c r="J69"/>
  <c r="K69" s="1"/>
  <c r="O69" i="5"/>
  <c r="P69" s="1"/>
  <c r="B95" i="14" l="1"/>
  <c r="D95" s="1"/>
  <c r="Q473" i="4"/>
  <c r="J70" i="6"/>
  <c r="K70" s="1"/>
  <c r="C71"/>
  <c r="O70" i="5"/>
  <c r="P70" s="1"/>
  <c r="B96" i="14" l="1"/>
  <c r="D96" s="1"/>
  <c r="J71" i="6"/>
  <c r="K71" s="1"/>
  <c r="C72"/>
  <c r="O71" i="5"/>
  <c r="P71" s="1"/>
  <c r="B97" i="14" l="1"/>
  <c r="D97" s="1"/>
  <c r="J72" i="6"/>
  <c r="K72" s="1"/>
  <c r="C73"/>
  <c r="O72" i="5"/>
  <c r="P72" s="1"/>
  <c r="B98" i="14" l="1"/>
  <c r="D98" s="1"/>
  <c r="C74" i="6"/>
  <c r="J73"/>
  <c r="K73" s="1"/>
  <c r="O73" i="5"/>
  <c r="P73" s="1"/>
  <c r="B99" i="14" l="1"/>
  <c r="D99" s="1"/>
  <c r="J74" i="6"/>
  <c r="K74" s="1"/>
  <c r="C75"/>
  <c r="O74" i="5"/>
  <c r="P74" s="1"/>
  <c r="B100" i="14" l="1"/>
  <c r="D100" s="1"/>
  <c r="J75" i="6"/>
  <c r="K75" s="1"/>
  <c r="C76"/>
  <c r="O75" i="5"/>
  <c r="P75" s="1"/>
  <c r="B101" i="14" l="1"/>
  <c r="D101" s="1"/>
  <c r="C77" i="6"/>
  <c r="J76"/>
  <c r="K76" s="1"/>
  <c r="O76" i="5"/>
  <c r="P76" s="1"/>
  <c r="B102" i="14" l="1"/>
  <c r="D102" s="1"/>
  <c r="J77" i="6"/>
  <c r="K77" s="1"/>
  <c r="C78"/>
  <c r="O77" i="5"/>
  <c r="P77" s="1"/>
  <c r="B103" i="14" l="1"/>
  <c r="D103" s="1"/>
  <c r="J78" i="6"/>
  <c r="K78" s="1"/>
  <c r="C79"/>
  <c r="O78" i="5"/>
  <c r="P78" s="1"/>
  <c r="B104" i="14" l="1"/>
  <c r="D104" s="1"/>
  <c r="J79" i="6"/>
  <c r="K79" s="1"/>
  <c r="C80"/>
  <c r="O79" i="5"/>
  <c r="P79" s="1"/>
  <c r="B105" i="14" l="1"/>
  <c r="D105" s="1"/>
  <c r="J80" i="6"/>
  <c r="K80" s="1"/>
  <c r="C81"/>
  <c r="O80" i="5"/>
  <c r="P80" s="1"/>
  <c r="B106" i="14" l="1"/>
  <c r="D106" s="1"/>
  <c r="C82" i="6"/>
  <c r="J81"/>
  <c r="K81" s="1"/>
  <c r="O81" i="5"/>
  <c r="P81" s="1"/>
  <c r="B107" i="14" l="1"/>
  <c r="D107" s="1"/>
  <c r="J82" i="6"/>
  <c r="K82" s="1"/>
  <c r="C83"/>
  <c r="O82" i="5"/>
  <c r="P82" s="1"/>
  <c r="B108" i="14" l="1"/>
  <c r="D108" s="1"/>
  <c r="J83" i="6"/>
  <c r="K83" s="1"/>
  <c r="C84"/>
  <c r="O83" i="5"/>
  <c r="P83" s="1"/>
  <c r="B109" i="14" l="1"/>
  <c r="D109" s="1"/>
  <c r="C85" i="6"/>
  <c r="J84"/>
  <c r="K84" s="1"/>
  <c r="O84" i="5"/>
  <c r="P84" s="1"/>
  <c r="B110" i="14" l="1"/>
  <c r="D110" s="1"/>
  <c r="J85" i="6"/>
  <c r="K85" s="1"/>
  <c r="C86"/>
  <c r="O85" i="5"/>
  <c r="P85" s="1"/>
  <c r="B111" i="14" l="1"/>
  <c r="D111" s="1"/>
  <c r="J86" i="6"/>
  <c r="K86" s="1"/>
  <c r="C87"/>
  <c r="O86" i="5"/>
  <c r="P86" s="1"/>
  <c r="B112" i="14" l="1"/>
  <c r="D112" s="1"/>
  <c r="J87" i="6"/>
  <c r="K87" s="1"/>
  <c r="C88"/>
  <c r="O87" i="5"/>
  <c r="P87" s="1"/>
  <c r="B113" i="14" l="1"/>
  <c r="D113" s="1"/>
  <c r="J88" i="6"/>
  <c r="K88" s="1"/>
  <c r="C89"/>
  <c r="O88" i="5"/>
  <c r="P88" s="1"/>
  <c r="B114" i="14" l="1"/>
  <c r="D114" s="1"/>
  <c r="C90" i="6"/>
  <c r="J89"/>
  <c r="K89" s="1"/>
  <c r="O89" i="5"/>
  <c r="P89" s="1"/>
  <c r="B115" i="14" l="1"/>
  <c r="D115" s="1"/>
  <c r="J90" i="6"/>
  <c r="K90" s="1"/>
  <c r="C91"/>
  <c r="O90" i="5"/>
  <c r="P90" s="1"/>
  <c r="B116" i="14" l="1"/>
  <c r="D116" s="1"/>
  <c r="J91" i="6"/>
  <c r="K91" s="1"/>
  <c r="C92"/>
  <c r="O91" i="5"/>
  <c r="P91" s="1"/>
  <c r="B117" i="14" l="1"/>
  <c r="D117" s="1"/>
  <c r="C93" i="6"/>
  <c r="J92"/>
  <c r="K92" s="1"/>
  <c r="O92" i="5"/>
  <c r="P92" s="1"/>
  <c r="B118" i="14" l="1"/>
  <c r="D118" s="1"/>
  <c r="J93" i="6"/>
  <c r="K93" s="1"/>
  <c r="C94"/>
  <c r="O93" i="5"/>
  <c r="P93" s="1"/>
  <c r="B119" i="14" l="1"/>
  <c r="D119" s="1"/>
  <c r="J94" i="6"/>
  <c r="K94" s="1"/>
  <c r="C95"/>
  <c r="O94" i="5"/>
  <c r="P94" s="1"/>
  <c r="B120" i="14" l="1"/>
  <c r="D120" s="1"/>
  <c r="J95" i="6"/>
  <c r="K95" s="1"/>
  <c r="C96"/>
  <c r="O95" i="5"/>
  <c r="P95" s="1"/>
  <c r="B121" i="14" l="1"/>
  <c r="D121" s="1"/>
  <c r="J96" i="6"/>
  <c r="K96" s="1"/>
  <c r="C97"/>
  <c r="O96" i="5"/>
  <c r="P96" s="1"/>
  <c r="B122" i="14" l="1"/>
  <c r="D122" s="1"/>
  <c r="J97" i="6"/>
  <c r="K97" s="1"/>
  <c r="C98"/>
  <c r="O97" i="5"/>
  <c r="P97" s="1"/>
  <c r="B123" i="14" l="1"/>
  <c r="D123" s="1"/>
  <c r="C99" i="6"/>
  <c r="J98"/>
  <c r="K98" s="1"/>
  <c r="O98" i="5"/>
  <c r="P98" s="1"/>
  <c r="B124" i="14" l="1"/>
  <c r="D124" s="1"/>
  <c r="J99" i="6"/>
  <c r="K99" s="1"/>
  <c r="C100"/>
  <c r="O99" i="5"/>
  <c r="P99" s="1"/>
  <c r="B125" i="14" l="1"/>
  <c r="D125" s="1"/>
  <c r="J100" i="6"/>
  <c r="K100" s="1"/>
  <c r="C101"/>
  <c r="O100" i="5"/>
  <c r="P100" s="1"/>
  <c r="B126" i="14" l="1"/>
  <c r="D126" s="1"/>
  <c r="C102" i="6"/>
  <c r="J101"/>
  <c r="K101" s="1"/>
  <c r="O101" i="5"/>
  <c r="P101" s="1"/>
  <c r="B127" i="14" l="1"/>
  <c r="D127" s="1"/>
  <c r="J102" i="6"/>
  <c r="K102" s="1"/>
  <c r="C103"/>
  <c r="O102" i="5"/>
  <c r="P102" s="1"/>
  <c r="B128" i="14" l="1"/>
  <c r="D128" s="1"/>
  <c r="J103" i="6"/>
  <c r="K103" s="1"/>
  <c r="C104"/>
  <c r="O103" i="5"/>
  <c r="P103" s="1"/>
  <c r="B129" i="14" l="1"/>
  <c r="D129" s="1"/>
  <c r="C105" i="6"/>
  <c r="J104"/>
  <c r="K104" s="1"/>
  <c r="O104" i="5"/>
  <c r="P104" s="1"/>
  <c r="B130" i="14" l="1"/>
  <c r="D130" s="1"/>
  <c r="J105" i="6"/>
  <c r="K105" s="1"/>
  <c r="C106"/>
  <c r="O105" i="5"/>
  <c r="P105" s="1"/>
  <c r="B131" i="14" l="1"/>
  <c r="D131" s="1"/>
  <c r="C107" i="6"/>
  <c r="J106"/>
  <c r="K106" s="1"/>
  <c r="O106" i="5"/>
  <c r="P106" s="1"/>
  <c r="B132" i="14" l="1"/>
  <c r="D132" s="1"/>
  <c r="C108" i="6"/>
  <c r="J107"/>
  <c r="K107" s="1"/>
  <c r="O107" i="5"/>
  <c r="P107" s="1"/>
  <c r="B133" i="14" l="1"/>
  <c r="D133" s="1"/>
  <c r="J108" i="6"/>
  <c r="K108" s="1"/>
  <c r="C109"/>
  <c r="O108" i="5"/>
  <c r="P108" s="1"/>
  <c r="B134" i="14" l="1"/>
  <c r="D134" s="1"/>
  <c r="C110" i="6"/>
  <c r="J109"/>
  <c r="K109" s="1"/>
  <c r="O109" i="5"/>
  <c r="P109" s="1"/>
  <c r="B135" i="14" l="1"/>
  <c r="D135" s="1"/>
  <c r="C111" i="6"/>
  <c r="J110"/>
  <c r="K110" s="1"/>
  <c r="O110" i="5"/>
  <c r="P110" s="1"/>
  <c r="B136" i="14" l="1"/>
  <c r="D136" s="1"/>
  <c r="J111" i="6"/>
  <c r="K111" s="1"/>
  <c r="C112"/>
  <c r="O111" i="5"/>
  <c r="P111" s="1"/>
  <c r="B137" i="14" l="1"/>
  <c r="D137" s="1"/>
  <c r="J112" i="6"/>
  <c r="K112" s="1"/>
  <c r="C113"/>
  <c r="O112" i="5"/>
  <c r="P112" s="1"/>
  <c r="B138" i="14" l="1"/>
  <c r="D138" s="1"/>
  <c r="J113" i="6"/>
  <c r="K113" s="1"/>
  <c r="C114"/>
  <c r="O113" i="5"/>
  <c r="P113" s="1"/>
  <c r="B139" i="14" l="1"/>
  <c r="D139" s="1"/>
  <c r="C115" i="6"/>
  <c r="J114"/>
  <c r="K114" s="1"/>
  <c r="O114" i="5"/>
  <c r="P114" s="1"/>
  <c r="B140" i="14" l="1"/>
  <c r="D140" s="1"/>
  <c r="J115" i="6"/>
  <c r="K115" s="1"/>
  <c r="C116"/>
  <c r="O115" i="5"/>
  <c r="P115" s="1"/>
  <c r="B141" i="14" l="1"/>
  <c r="D141" s="1"/>
  <c r="J116" i="6"/>
  <c r="K116" s="1"/>
  <c r="C117"/>
  <c r="O116" i="5"/>
  <c r="P116" s="1"/>
  <c r="B142" i="14" l="1"/>
  <c r="D142" s="1"/>
  <c r="C118" i="6"/>
  <c r="J117"/>
  <c r="K117" s="1"/>
  <c r="O117" i="5"/>
  <c r="P117" s="1"/>
  <c r="B143" i="14" l="1"/>
  <c r="D143" s="1"/>
  <c r="J118" i="6"/>
  <c r="K118" s="1"/>
  <c r="C119"/>
  <c r="O118" i="5"/>
  <c r="P118" s="1"/>
  <c r="B144" i="14" l="1"/>
  <c r="D144" s="1"/>
  <c r="J119" i="6"/>
  <c r="K119" s="1"/>
  <c r="C120"/>
  <c r="O119" i="5"/>
  <c r="P119" s="1"/>
  <c r="B145" i="14" l="1"/>
  <c r="D145" s="1"/>
  <c r="J120" i="6"/>
  <c r="K120" s="1"/>
  <c r="C121"/>
  <c r="O120" i="5"/>
  <c r="P120" s="1"/>
  <c r="B146" i="14" l="1"/>
  <c r="D146" s="1"/>
  <c r="J121" i="6"/>
  <c r="K121" s="1"/>
  <c r="C122"/>
  <c r="O121" i="5"/>
  <c r="P121" s="1"/>
  <c r="B147" i="14" l="1"/>
  <c r="D147" s="1"/>
  <c r="C123" i="6"/>
  <c r="J122"/>
  <c r="K122" s="1"/>
  <c r="O122" i="5"/>
  <c r="P122" s="1"/>
  <c r="B148" i="14" l="1"/>
  <c r="D148" s="1"/>
  <c r="J123" i="6"/>
  <c r="K123" s="1"/>
  <c r="C124"/>
  <c r="O123" i="5"/>
  <c r="P123" s="1"/>
  <c r="B149" i="14" l="1"/>
  <c r="D149" s="1"/>
  <c r="J124" i="6"/>
  <c r="K124" s="1"/>
  <c r="C125"/>
  <c r="O124" i="5"/>
  <c r="P124" s="1"/>
  <c r="B150" i="14" l="1"/>
  <c r="D150" s="1"/>
  <c r="C126" i="6"/>
  <c r="J125"/>
  <c r="K125" s="1"/>
  <c r="O125" i="5"/>
  <c r="P125" s="1"/>
  <c r="B151" i="14" l="1"/>
  <c r="D151" s="1"/>
  <c r="J126" i="6"/>
  <c r="K126" s="1"/>
  <c r="C127"/>
  <c r="O126" i="5"/>
  <c r="P126" s="1"/>
  <c r="B152" i="14" l="1"/>
  <c r="D152" s="1"/>
  <c r="J127" i="6"/>
  <c r="K127" s="1"/>
  <c r="C128"/>
  <c r="O127" i="5"/>
  <c r="P127" s="1"/>
  <c r="B153" i="14" l="1"/>
  <c r="D153" s="1"/>
  <c r="J128" i="6"/>
  <c r="K128" s="1"/>
  <c r="C129"/>
  <c r="O128" i="5"/>
  <c r="P128" s="1"/>
  <c r="B154" i="14" l="1"/>
  <c r="D154" s="1"/>
  <c r="J129" i="6"/>
  <c r="K129" s="1"/>
  <c r="C130"/>
  <c r="O129" i="5"/>
  <c r="P129" s="1"/>
  <c r="B155" i="14" l="1"/>
  <c r="D155" s="1"/>
  <c r="J130" i="6"/>
  <c r="K130" s="1"/>
  <c r="C131"/>
  <c r="O130" i="5"/>
  <c r="P130" s="1"/>
  <c r="B156" i="14" l="1"/>
  <c r="D156" s="1"/>
  <c r="C132" i="6"/>
  <c r="J131"/>
  <c r="K131" s="1"/>
  <c r="O131" i="5"/>
  <c r="P131" s="1"/>
  <c r="B157" i="14" l="1"/>
  <c r="D157" s="1"/>
  <c r="J132" i="6"/>
  <c r="K132" s="1"/>
  <c r="C133"/>
  <c r="O132" i="5"/>
  <c r="P132" s="1"/>
  <c r="B158" i="14" l="1"/>
  <c r="D158" s="1"/>
  <c r="J133" i="6"/>
  <c r="K133" s="1"/>
  <c r="C134"/>
  <c r="O133" i="5"/>
  <c r="P133" s="1"/>
  <c r="B159" i="14" l="1"/>
  <c r="D159" s="1"/>
  <c r="C135" i="6"/>
  <c r="J134"/>
  <c r="K134" s="1"/>
  <c r="O134" i="5"/>
  <c r="P134" s="1"/>
  <c r="B160" i="14" l="1"/>
  <c r="D160" s="1"/>
  <c r="J135" i="6"/>
  <c r="K135" s="1"/>
  <c r="C136"/>
  <c r="O135" i="5"/>
  <c r="P135" s="1"/>
  <c r="B161" i="14" l="1"/>
  <c r="D161" s="1"/>
  <c r="J136" i="6"/>
  <c r="K136" s="1"/>
  <c r="C137"/>
  <c r="O136" i="5"/>
  <c r="P136" s="1"/>
  <c r="B162" i="14" l="1"/>
  <c r="D162" s="1"/>
  <c r="J137" i="6"/>
  <c r="K137" s="1"/>
  <c r="C138"/>
  <c r="O137" i="5"/>
  <c r="P137" s="1"/>
  <c r="B163" i="14" l="1"/>
  <c r="D163" s="1"/>
  <c r="J138" i="6"/>
  <c r="K138" s="1"/>
  <c r="C139"/>
  <c r="O138" i="5"/>
  <c r="P138" s="1"/>
  <c r="B164" i="14" l="1"/>
  <c r="D164" s="1"/>
  <c r="C140" i="6"/>
  <c r="J139"/>
  <c r="K139" s="1"/>
  <c r="O139" i="5"/>
  <c r="P139" s="1"/>
  <c r="B165" i="14" l="1"/>
  <c r="D165" s="1"/>
  <c r="J140" i="6"/>
  <c r="K140" s="1"/>
  <c r="C141"/>
  <c r="O140" i="5"/>
  <c r="P140" s="1"/>
  <c r="B166" i="14" l="1"/>
  <c r="D166" s="1"/>
  <c r="J141" i="6"/>
  <c r="K141" s="1"/>
  <c r="C142"/>
  <c r="O141" i="5"/>
  <c r="P141" s="1"/>
  <c r="B167" i="14" l="1"/>
  <c r="D167" s="1"/>
  <c r="C143" i="6"/>
  <c r="J142"/>
  <c r="K142" s="1"/>
  <c r="O142" i="5"/>
  <c r="P142" s="1"/>
  <c r="B168" i="14" l="1"/>
  <c r="D168" s="1"/>
  <c r="J143" i="6"/>
  <c r="K143" s="1"/>
  <c r="C144"/>
  <c r="O143" i="5"/>
  <c r="P143" s="1"/>
  <c r="B169" i="14" l="1"/>
  <c r="D169" s="1"/>
  <c r="J144" i="6"/>
  <c r="K144" s="1"/>
  <c r="C145"/>
  <c r="O144" i="5"/>
  <c r="P144" s="1"/>
  <c r="B170" i="14" l="1"/>
  <c r="D170" s="1"/>
  <c r="C146" i="6"/>
  <c r="J145"/>
  <c r="K145" s="1"/>
  <c r="O145" i="5"/>
  <c r="P145" s="1"/>
  <c r="B171" i="14" l="1"/>
  <c r="D171" s="1"/>
  <c r="J146" i="6"/>
  <c r="K146" s="1"/>
  <c r="C147"/>
  <c r="O146" i="5"/>
  <c r="P146" s="1"/>
  <c r="B172" i="14" l="1"/>
  <c r="D172" s="1"/>
  <c r="C148" i="6"/>
  <c r="J147"/>
  <c r="K147" s="1"/>
  <c r="O147" i="5"/>
  <c r="P147" s="1"/>
  <c r="B173" i="14" l="1"/>
  <c r="D173" s="1"/>
  <c r="C149" i="6"/>
  <c r="J148"/>
  <c r="K148" s="1"/>
  <c r="O148" i="5"/>
  <c r="P148" s="1"/>
  <c r="B174" i="14" l="1"/>
  <c r="D174" s="1"/>
  <c r="J149" i="6"/>
  <c r="K149" s="1"/>
  <c r="C150"/>
  <c r="O149" i="5"/>
  <c r="P149" s="1"/>
  <c r="B175" i="14" l="1"/>
  <c r="D175" s="1"/>
  <c r="C151" i="6"/>
  <c r="J150"/>
  <c r="K150" s="1"/>
  <c r="O150" i="5"/>
  <c r="P150" s="1"/>
  <c r="B176" i="14" l="1"/>
  <c r="D176" s="1"/>
  <c r="C152" i="6"/>
  <c r="J151"/>
  <c r="K151" s="1"/>
  <c r="O151" i="5"/>
  <c r="P151" s="1"/>
  <c r="B177" i="14" l="1"/>
  <c r="D177" s="1"/>
  <c r="J152" i="6"/>
  <c r="K152" s="1"/>
  <c r="C153"/>
  <c r="O152" i="5"/>
  <c r="P152" s="1"/>
  <c r="B178" i="14" l="1"/>
  <c r="D178" s="1"/>
  <c r="J153" i="6"/>
  <c r="K153" s="1"/>
  <c r="C154"/>
  <c r="O153" i="5"/>
  <c r="P153" s="1"/>
  <c r="B179" i="14" l="1"/>
  <c r="D179" s="1"/>
  <c r="J154" i="6"/>
  <c r="K154" s="1"/>
  <c r="C155"/>
  <c r="O154" i="5"/>
  <c r="P154" s="1"/>
  <c r="B180" i="14" l="1"/>
  <c r="D180" s="1"/>
  <c r="C156" i="6"/>
  <c r="J155"/>
  <c r="K155" s="1"/>
  <c r="O155" i="5"/>
  <c r="P155" s="1"/>
  <c r="B181" i="14" l="1"/>
  <c r="D181" s="1"/>
  <c r="J156" i="6"/>
  <c r="K156" s="1"/>
  <c r="C157"/>
  <c r="O156" i="5"/>
  <c r="P156" s="1"/>
  <c r="B182" i="14" l="1"/>
  <c r="D182" s="1"/>
  <c r="J157" i="6"/>
  <c r="K157" s="1"/>
  <c r="C158"/>
  <c r="O157" i="5"/>
  <c r="P157" s="1"/>
  <c r="B183" i="14" l="1"/>
  <c r="D183" s="1"/>
  <c r="C159" i="6"/>
  <c r="J158"/>
  <c r="K158" s="1"/>
  <c r="O158" i="5"/>
  <c r="P158" s="1"/>
  <c r="B184" i="14" l="1"/>
  <c r="D184" s="1"/>
  <c r="J159" i="6"/>
  <c r="K159" s="1"/>
  <c r="C160"/>
  <c r="O159" i="5"/>
  <c r="P159" s="1"/>
  <c r="B185" i="14" l="1"/>
  <c r="D185" s="1"/>
  <c r="J160" i="6"/>
  <c r="K160" s="1"/>
  <c r="C161"/>
  <c r="O160" i="5"/>
  <c r="P160" s="1"/>
  <c r="B186" i="14" l="1"/>
  <c r="D186" s="1"/>
  <c r="J161" i="6"/>
  <c r="K161" s="1"/>
  <c r="C162"/>
  <c r="O161" i="5"/>
  <c r="P161" s="1"/>
  <c r="B187" i="14" l="1"/>
  <c r="D187" s="1"/>
  <c r="J162" i="6"/>
  <c r="K162" s="1"/>
  <c r="C163"/>
  <c r="O162" i="5"/>
  <c r="P162" s="1"/>
  <c r="B188" i="14" l="1"/>
  <c r="D188" s="1"/>
  <c r="C164" i="6"/>
  <c r="J163"/>
  <c r="K163" s="1"/>
  <c r="O163" i="5"/>
  <c r="P163" s="1"/>
  <c r="B189" i="14" l="1"/>
  <c r="D189" s="1"/>
  <c r="J164" i="6"/>
  <c r="K164" s="1"/>
  <c r="C165"/>
  <c r="O164" i="5"/>
  <c r="P164" s="1"/>
  <c r="B190" i="14" l="1"/>
  <c r="D190" s="1"/>
  <c r="J165" i="6"/>
  <c r="K165" s="1"/>
  <c r="C166"/>
  <c r="O165" i="5"/>
  <c r="P165" s="1"/>
  <c r="B191" i="14" l="1"/>
  <c r="D191" s="1"/>
  <c r="C167" i="6"/>
  <c r="J166"/>
  <c r="K166" s="1"/>
  <c r="O166" i="5"/>
  <c r="P166" s="1"/>
  <c r="B192" i="14" l="1"/>
  <c r="D192" s="1"/>
  <c r="J167" i="6"/>
  <c r="K167" s="1"/>
  <c r="C168"/>
  <c r="O167" i="5"/>
  <c r="P167" s="1"/>
  <c r="B193" i="14" l="1"/>
  <c r="D193" s="1"/>
  <c r="J168" i="6"/>
  <c r="K168" s="1"/>
  <c r="C169"/>
  <c r="O168" i="5"/>
  <c r="P168" s="1"/>
  <c r="B194" i="14" l="1"/>
  <c r="D194" s="1"/>
  <c r="J169" i="6"/>
  <c r="K169" s="1"/>
  <c r="C170"/>
  <c r="O169" i="5"/>
  <c r="P169" s="1"/>
  <c r="B195" i="14" l="1"/>
  <c r="D195" s="1"/>
  <c r="J170" i="6"/>
  <c r="K170" s="1"/>
  <c r="C171"/>
  <c r="O170" i="5"/>
  <c r="P170" s="1"/>
  <c r="B196" i="14" l="1"/>
  <c r="D196" s="1"/>
  <c r="J171" i="6"/>
  <c r="K171" s="1"/>
  <c r="C172"/>
  <c r="O171" i="5"/>
  <c r="P171" s="1"/>
  <c r="B197" i="14" l="1"/>
  <c r="D197" s="1"/>
  <c r="C173" i="6"/>
  <c r="J172"/>
  <c r="K172" s="1"/>
  <c r="O172" i="5"/>
  <c r="P172" s="1"/>
  <c r="B198" i="14" l="1"/>
  <c r="D198" s="1"/>
  <c r="J173" i="6"/>
  <c r="K173" s="1"/>
  <c r="C174"/>
  <c r="O173" i="5"/>
  <c r="P173" s="1"/>
  <c r="B199" i="14" l="1"/>
  <c r="D199" s="1"/>
  <c r="J174" i="6"/>
  <c r="K174" s="1"/>
  <c r="C175"/>
  <c r="O174" i="5"/>
  <c r="P174" s="1"/>
  <c r="B200" i="14" l="1"/>
  <c r="D200" s="1"/>
  <c r="C176" i="6"/>
  <c r="J175"/>
  <c r="K175" s="1"/>
  <c r="O175" i="5"/>
  <c r="P175" s="1"/>
  <c r="B201" i="14" l="1"/>
  <c r="D201" s="1"/>
  <c r="J176" i="6"/>
  <c r="K176" s="1"/>
  <c r="C177"/>
  <c r="O176" i="5"/>
  <c r="P176" s="1"/>
  <c r="B202" i="14" l="1"/>
  <c r="D202" s="1"/>
  <c r="J177" i="6"/>
  <c r="K177" s="1"/>
  <c r="C178"/>
  <c r="O177" i="5"/>
  <c r="P177" s="1"/>
  <c r="B203" i="14" l="1"/>
  <c r="D203" s="1"/>
  <c r="J178" i="6"/>
  <c r="K178" s="1"/>
  <c r="C179"/>
  <c r="O178" i="5"/>
  <c r="P178" s="1"/>
  <c r="B204" i="14" l="1"/>
  <c r="D204" s="1"/>
  <c r="J179" i="6"/>
  <c r="K179" s="1"/>
  <c r="C180"/>
  <c r="O179" i="5"/>
  <c r="P179" s="1"/>
  <c r="B205" i="14" l="1"/>
  <c r="D205" s="1"/>
  <c r="C181" i="6"/>
  <c r="J180"/>
  <c r="K180" s="1"/>
  <c r="O180" i="5"/>
  <c r="P180" s="1"/>
  <c r="B206" i="14" l="1"/>
  <c r="D206" s="1"/>
  <c r="J181" i="6"/>
  <c r="K181" s="1"/>
  <c r="C182"/>
  <c r="O181" i="5"/>
  <c r="P181" s="1"/>
  <c r="B207" i="14" l="1"/>
  <c r="D207" s="1"/>
  <c r="J182" i="6"/>
  <c r="K182" s="1"/>
  <c r="C183"/>
  <c r="O182" i="5"/>
  <c r="P182" s="1"/>
  <c r="B208" i="14" l="1"/>
  <c r="D208" s="1"/>
  <c r="C184" i="6"/>
  <c r="J183"/>
  <c r="K183" s="1"/>
  <c r="O183" i="5"/>
  <c r="P183" s="1"/>
  <c r="B209" i="14" l="1"/>
  <c r="D209" s="1"/>
  <c r="J184" i="6"/>
  <c r="K184" s="1"/>
  <c r="C185"/>
  <c r="O184" i="5"/>
  <c r="P184" s="1"/>
  <c r="B210" i="14" l="1"/>
  <c r="D210" s="1"/>
  <c r="J185" i="6"/>
  <c r="K185" s="1"/>
  <c r="C186"/>
  <c r="O185" i="5"/>
  <c r="P185" s="1"/>
  <c r="B211" i="14" l="1"/>
  <c r="D211" s="1"/>
  <c r="C187" i="6"/>
  <c r="J186"/>
  <c r="K186" s="1"/>
  <c r="O186" i="5"/>
  <c r="P186" s="1"/>
  <c r="B212" i="14" l="1"/>
  <c r="D212" s="1"/>
  <c r="J187" i="6"/>
  <c r="K187" s="1"/>
  <c r="C188"/>
  <c r="O187" i="5"/>
  <c r="P187" s="1"/>
  <c r="B213" i="14" l="1"/>
  <c r="D213" s="1"/>
  <c r="C189" i="6"/>
  <c r="J188"/>
  <c r="K188" s="1"/>
  <c r="O188" i="5"/>
  <c r="P188" s="1"/>
  <c r="B214" i="14" l="1"/>
  <c r="D214" s="1"/>
  <c r="C190" i="6"/>
  <c r="J189"/>
  <c r="K189" s="1"/>
  <c r="O189" i="5"/>
  <c r="P189" s="1"/>
  <c r="B215" i="14" l="1"/>
  <c r="D215" s="1"/>
  <c r="J190" i="6"/>
  <c r="K190" s="1"/>
  <c r="C191"/>
  <c r="O190" i="5"/>
  <c r="P190" s="1"/>
  <c r="B216" i="14" l="1"/>
  <c r="D216" s="1"/>
  <c r="C192" i="6"/>
  <c r="J191"/>
  <c r="K191" s="1"/>
  <c r="O191" i="5"/>
  <c r="P191" s="1"/>
  <c r="B217" i="14" l="1"/>
  <c r="D217" s="1"/>
  <c r="C193" i="6"/>
  <c r="J192"/>
  <c r="K192" s="1"/>
  <c r="O192" i="5"/>
  <c r="P192" s="1"/>
  <c r="B218" i="14" l="1"/>
  <c r="D218" s="1"/>
  <c r="J193" i="6"/>
  <c r="K193" s="1"/>
  <c r="C194"/>
  <c r="O193" i="5"/>
  <c r="P193" s="1"/>
  <c r="B219" i="14" l="1"/>
  <c r="D219" s="1"/>
  <c r="J194" i="6"/>
  <c r="K194" s="1"/>
  <c r="C195"/>
  <c r="O194" i="5"/>
  <c r="P194" s="1"/>
  <c r="B220" i="14" l="1"/>
  <c r="D220" s="1"/>
  <c r="J195" i="6"/>
  <c r="K195" s="1"/>
  <c r="C196"/>
  <c r="O195" i="5"/>
  <c r="P195" s="1"/>
  <c r="B221" i="14" l="1"/>
  <c r="D221" s="1"/>
  <c r="C197" i="6"/>
  <c r="J196"/>
  <c r="K196" s="1"/>
  <c r="O196" i="5"/>
  <c r="P196" s="1"/>
  <c r="B222" i="14" l="1"/>
  <c r="D222" s="1"/>
  <c r="J197" i="6"/>
  <c r="K197" s="1"/>
  <c r="C198"/>
  <c r="O197" i="5"/>
  <c r="P197" s="1"/>
  <c r="B223" i="14" l="1"/>
  <c r="D223" s="1"/>
  <c r="J198" i="6"/>
  <c r="K198" s="1"/>
  <c r="C199"/>
  <c r="O198" i="5"/>
  <c r="P198" s="1"/>
  <c r="B224" i="14" l="1"/>
  <c r="D224" s="1"/>
  <c r="C200" i="6"/>
  <c r="J199"/>
  <c r="K199" s="1"/>
  <c r="O199" i="5"/>
  <c r="P199" s="1"/>
  <c r="B225" i="14" l="1"/>
  <c r="D225" s="1"/>
  <c r="J200" i="6"/>
  <c r="K200" s="1"/>
  <c r="C201"/>
  <c r="O200" i="5"/>
  <c r="P200" s="1"/>
  <c r="B226" i="14" l="1"/>
  <c r="D226" s="1"/>
  <c r="J201" i="6"/>
  <c r="K201" s="1"/>
  <c r="C202"/>
  <c r="O201" i="5"/>
  <c r="P201" s="1"/>
  <c r="B227" i="14" l="1"/>
  <c r="D227" s="1"/>
  <c r="J202" i="6"/>
  <c r="K202" s="1"/>
  <c r="C203"/>
  <c r="O202" i="5"/>
  <c r="P202" s="1"/>
  <c r="B228" i="14" l="1"/>
  <c r="D228" s="1"/>
  <c r="J203" i="6"/>
  <c r="K203" s="1"/>
  <c r="C204"/>
  <c r="O203" i="5"/>
  <c r="P203" s="1"/>
  <c r="B229" i="14" l="1"/>
  <c r="D229" s="1"/>
  <c r="C205" i="6"/>
  <c r="J204"/>
  <c r="K204" s="1"/>
  <c r="O204" i="5"/>
  <c r="P204" s="1"/>
  <c r="B230" i="14" l="1"/>
  <c r="D230" s="1"/>
  <c r="J205" i="6"/>
  <c r="K205" s="1"/>
  <c r="C206"/>
  <c r="O205" i="5"/>
  <c r="P205" s="1"/>
  <c r="B231" i="14" l="1"/>
  <c r="D231" s="1"/>
  <c r="J206" i="6"/>
  <c r="K206" s="1"/>
  <c r="C207"/>
  <c r="O206" i="5"/>
  <c r="P206" s="1"/>
  <c r="B232" i="14" l="1"/>
  <c r="D232" s="1"/>
  <c r="C208" i="6"/>
  <c r="J207"/>
  <c r="K207" s="1"/>
  <c r="O207" i="5"/>
  <c r="P207" s="1"/>
  <c r="B233" i="14" l="1"/>
  <c r="D233" s="1"/>
  <c r="J208" i="6"/>
  <c r="K208" s="1"/>
  <c r="C209"/>
  <c r="O208" i="5"/>
  <c r="P208" s="1"/>
  <c r="B234" i="14" l="1"/>
  <c r="D234" s="1"/>
  <c r="J209" i="6"/>
  <c r="K209" s="1"/>
  <c r="C210"/>
  <c r="O209" i="5"/>
  <c r="P209" s="1"/>
  <c r="B235" i="14" l="1"/>
  <c r="D235" s="1"/>
  <c r="J210" i="6"/>
  <c r="K210" s="1"/>
  <c r="C211"/>
  <c r="O210" i="5"/>
  <c r="P210" s="1"/>
  <c r="B236" i="14" l="1"/>
  <c r="D236" s="1"/>
  <c r="J211" i="6"/>
  <c r="K211" s="1"/>
  <c r="C212"/>
  <c r="O211" i="5"/>
  <c r="P211" s="1"/>
  <c r="B237" i="14" l="1"/>
  <c r="D237" s="1"/>
  <c r="C213" i="6"/>
  <c r="J212"/>
  <c r="K212" s="1"/>
  <c r="O212" i="5"/>
  <c r="P212" s="1"/>
  <c r="B238" i="14" l="1"/>
  <c r="D238" s="1"/>
  <c r="J213" i="6"/>
  <c r="K213" s="1"/>
  <c r="C214"/>
  <c r="O213" i="5"/>
  <c r="P213" s="1"/>
  <c r="B239" i="14" l="1"/>
  <c r="D239" s="1"/>
  <c r="J214" i="6"/>
  <c r="K214" s="1"/>
  <c r="C215"/>
  <c r="O214" i="5"/>
  <c r="P214" s="1"/>
  <c r="B240" i="14" l="1"/>
  <c r="D240" s="1"/>
  <c r="J215" i="6"/>
  <c r="K215" s="1"/>
  <c r="C216"/>
  <c r="O215" i="5"/>
  <c r="P215" s="1"/>
  <c r="B241" i="14" l="1"/>
  <c r="D241" s="1"/>
  <c r="C217" i="6"/>
  <c r="J216"/>
  <c r="K216" s="1"/>
  <c r="O216" i="5"/>
  <c r="P216" s="1"/>
  <c r="B242" i="14" l="1"/>
  <c r="D242" s="1"/>
  <c r="J217" i="6"/>
  <c r="K217" s="1"/>
  <c r="C218"/>
  <c r="O217" i="5"/>
  <c r="P217" s="1"/>
  <c r="B243" i="14" l="1"/>
  <c r="D243" s="1"/>
  <c r="J218" i="6"/>
  <c r="K218" s="1"/>
  <c r="C219"/>
  <c r="O218" i="5"/>
  <c r="P218" s="1"/>
  <c r="B244" i="14" l="1"/>
  <c r="D244" s="1"/>
  <c r="J219" i="6"/>
  <c r="K219" s="1"/>
  <c r="C220"/>
  <c r="O219" i="5"/>
  <c r="P219" s="1"/>
  <c r="B245" i="14" l="1"/>
  <c r="D245" s="1"/>
  <c r="J220" i="6"/>
  <c r="K220" s="1"/>
  <c r="C221"/>
  <c r="O220" i="5"/>
  <c r="P220" s="1"/>
  <c r="B246" i="14" l="1"/>
  <c r="D246" s="1"/>
  <c r="C222" i="6"/>
  <c r="J221"/>
  <c r="K221" s="1"/>
  <c r="O221" i="5"/>
  <c r="P221" s="1"/>
  <c r="B247" i="14" l="1"/>
  <c r="D247" s="1"/>
  <c r="J222" i="6"/>
  <c r="K222" s="1"/>
  <c r="C223"/>
  <c r="O222" i="5"/>
  <c r="P222" s="1"/>
  <c r="B248" i="14" l="1"/>
  <c r="D248" s="1"/>
  <c r="J223" i="6"/>
  <c r="K223" s="1"/>
  <c r="C224"/>
  <c r="O223" i="5"/>
  <c r="P223" s="1"/>
  <c r="B249" i="14" l="1"/>
  <c r="D249" s="1"/>
  <c r="C225" i="6"/>
  <c r="J224"/>
  <c r="K224" s="1"/>
  <c r="O224" i="5"/>
  <c r="P224" s="1"/>
  <c r="B250" i="14" l="1"/>
  <c r="D250" s="1"/>
  <c r="J225" i="6"/>
  <c r="K225" s="1"/>
  <c r="C226"/>
  <c r="O225" i="5"/>
  <c r="P225" s="1"/>
  <c r="B251" i="14" l="1"/>
  <c r="D251" s="1"/>
  <c r="J226" i="6"/>
  <c r="K226" s="1"/>
  <c r="C227"/>
  <c r="O226" i="5"/>
  <c r="P226" s="1"/>
  <c r="B252" i="14" l="1"/>
  <c r="D252" s="1"/>
  <c r="C228" i="6"/>
  <c r="J227"/>
  <c r="K227" s="1"/>
  <c r="O227" i="5"/>
  <c r="P227" s="1"/>
  <c r="B253" i="14" l="1"/>
  <c r="D253" s="1"/>
  <c r="C229" i="6"/>
  <c r="J228"/>
  <c r="K228" s="1"/>
  <c r="O228" i="5"/>
  <c r="P228" s="1"/>
  <c r="B254" i="14" l="1"/>
  <c r="D254" s="1"/>
  <c r="C230" i="6"/>
  <c r="J229"/>
  <c r="K229" s="1"/>
  <c r="O229" i="5"/>
  <c r="P229" s="1"/>
  <c r="B255" i="14" l="1"/>
  <c r="D255" s="1"/>
  <c r="J230" i="6"/>
  <c r="K230" s="1"/>
  <c r="C231"/>
  <c r="O230" i="5"/>
  <c r="P230" s="1"/>
  <c r="B256" i="14" l="1"/>
  <c r="D256" s="1"/>
  <c r="J231" i="6"/>
  <c r="K231" s="1"/>
  <c r="C232"/>
  <c r="O231" i="5"/>
  <c r="P231" s="1"/>
  <c r="B257" i="14" l="1"/>
  <c r="D257" s="1"/>
  <c r="C233" i="6"/>
  <c r="J232"/>
  <c r="K232" s="1"/>
  <c r="O232" i="5"/>
  <c r="P232" s="1"/>
  <c r="B258" i="14" l="1"/>
  <c r="D258" s="1"/>
  <c r="J233" i="6"/>
  <c r="K233" s="1"/>
  <c r="C234"/>
  <c r="O233" i="5"/>
  <c r="P233" s="1"/>
  <c r="B259" i="14" l="1"/>
  <c r="D259" s="1"/>
  <c r="J234" i="6"/>
  <c r="K234" s="1"/>
  <c r="C235"/>
  <c r="O234" i="5"/>
  <c r="P234" s="1"/>
  <c r="B260" i="14" l="1"/>
  <c r="D260" s="1"/>
  <c r="J235" i="6"/>
  <c r="K235" s="1"/>
  <c r="C236"/>
  <c r="O235" i="5"/>
  <c r="P235" s="1"/>
  <c r="B261" i="14" l="1"/>
  <c r="D261" s="1"/>
  <c r="C237" i="6"/>
  <c r="J236"/>
  <c r="K236" s="1"/>
  <c r="O236" i="5"/>
  <c r="P236" s="1"/>
  <c r="B262" i="14" l="1"/>
  <c r="D262" s="1"/>
  <c r="C238" i="6"/>
  <c r="J237"/>
  <c r="K237" s="1"/>
  <c r="O237" i="5"/>
  <c r="P237" s="1"/>
  <c r="B263" i="14" l="1"/>
  <c r="D263" s="1"/>
  <c r="J238" i="6"/>
  <c r="K238" s="1"/>
  <c r="C239"/>
  <c r="O238" i="5"/>
  <c r="P238" s="1"/>
  <c r="B264" i="14" l="1"/>
  <c r="D264" s="1"/>
  <c r="J239" i="6"/>
  <c r="K239" s="1"/>
  <c r="C240"/>
  <c r="O239" i="5"/>
  <c r="P239" s="1"/>
  <c r="B265" i="14" l="1"/>
  <c r="D265" s="1"/>
  <c r="C241" i="6"/>
  <c r="J240"/>
  <c r="K240" s="1"/>
  <c r="O240" i="5"/>
  <c r="P240" s="1"/>
  <c r="B266" i="14" l="1"/>
  <c r="D266" s="1"/>
  <c r="J241" i="6"/>
  <c r="K241" s="1"/>
  <c r="C242"/>
  <c r="O241" i="5"/>
  <c r="P241" s="1"/>
  <c r="B267" i="14" l="1"/>
  <c r="D267" s="1"/>
  <c r="J242" i="6"/>
  <c r="K242" s="1"/>
  <c r="C243"/>
  <c r="O242" i="5"/>
  <c r="P242" s="1"/>
  <c r="B268" i="14" l="1"/>
  <c r="D268" s="1"/>
  <c r="J243" i="6"/>
  <c r="K243" s="1"/>
  <c r="C244"/>
  <c r="O243" i="5"/>
  <c r="P243" s="1"/>
  <c r="B269" i="14" l="1"/>
  <c r="D269" s="1"/>
  <c r="C245" i="6"/>
  <c r="J244"/>
  <c r="K244" s="1"/>
  <c r="O244" i="5"/>
  <c r="P244" s="1"/>
  <c r="B270" i="14" l="1"/>
  <c r="D270" s="1"/>
  <c r="C246" i="6"/>
  <c r="J245"/>
  <c r="K245" s="1"/>
  <c r="O245" i="5"/>
  <c r="P245" s="1"/>
  <c r="B271" i="14" l="1"/>
  <c r="D271" s="1"/>
  <c r="J246" i="6"/>
  <c r="K246" s="1"/>
  <c r="C247"/>
  <c r="O246" i="5"/>
  <c r="P246" s="1"/>
  <c r="B272" i="14" l="1"/>
  <c r="D272" s="1"/>
  <c r="J247" i="6"/>
  <c r="K247" s="1"/>
  <c r="C248"/>
  <c r="O247" i="5"/>
  <c r="P247" s="1"/>
  <c r="B273" i="14" l="1"/>
  <c r="D273" s="1"/>
  <c r="C249" i="6"/>
  <c r="J248"/>
  <c r="K248" s="1"/>
  <c r="O248" i="5"/>
  <c r="P248" s="1"/>
  <c r="B274" i="14" l="1"/>
  <c r="D274" s="1"/>
  <c r="J249" i="6"/>
  <c r="K249" s="1"/>
  <c r="C250"/>
  <c r="O249" i="5"/>
  <c r="P249" s="1"/>
  <c r="B275" i="14" l="1"/>
  <c r="D275" s="1"/>
  <c r="J250" i="6"/>
  <c r="K250" s="1"/>
  <c r="C251"/>
  <c r="O250" i="5"/>
  <c r="P250" s="1"/>
  <c r="B276" i="14" l="1"/>
  <c r="D276" s="1"/>
  <c r="J251" i="6"/>
  <c r="K251" s="1"/>
  <c r="C252"/>
  <c r="O251" i="5"/>
  <c r="P251" s="1"/>
  <c r="B277" i="14" l="1"/>
  <c r="D277" s="1"/>
  <c r="C253" i="6"/>
  <c r="J252"/>
  <c r="K252" s="1"/>
  <c r="O252" i="5"/>
  <c r="P252" s="1"/>
  <c r="B278" i="14" l="1"/>
  <c r="D278" s="1"/>
  <c r="C254" i="6"/>
  <c r="J253"/>
  <c r="K253" s="1"/>
  <c r="O253" i="5"/>
  <c r="P253" s="1"/>
  <c r="B279" i="14" l="1"/>
  <c r="D279" s="1"/>
  <c r="J254" i="6"/>
  <c r="K254" s="1"/>
  <c r="C255"/>
  <c r="O254" i="5"/>
  <c r="P254" s="1"/>
  <c r="B280" i="14" l="1"/>
  <c r="D280" s="1"/>
  <c r="J255" i="6"/>
  <c r="K255" s="1"/>
  <c r="C256"/>
  <c r="O255" i="5"/>
  <c r="P255" s="1"/>
  <c r="B281" i="14" l="1"/>
  <c r="D281" s="1"/>
  <c r="C257" i="6"/>
  <c r="J256"/>
  <c r="K256" s="1"/>
  <c r="O256" i="5"/>
  <c r="P256" s="1"/>
  <c r="B282" i="14" l="1"/>
  <c r="D282" s="1"/>
  <c r="J257" i="6"/>
  <c r="K257" s="1"/>
  <c r="C258"/>
  <c r="O257" i="5"/>
  <c r="P257" s="1"/>
  <c r="B283" i="14" l="1"/>
  <c r="D283" s="1"/>
  <c r="C259" i="6"/>
  <c r="J258"/>
  <c r="K258" s="1"/>
  <c r="O258" i="5"/>
  <c r="P258" s="1"/>
  <c r="B284" i="14" l="1"/>
  <c r="D284" s="1"/>
  <c r="J259" i="6"/>
  <c r="K259" s="1"/>
  <c r="C260"/>
  <c r="O259" i="5"/>
  <c r="P259" s="1"/>
  <c r="B285" i="14" l="1"/>
  <c r="D285" s="1"/>
  <c r="C261" i="6"/>
  <c r="J260"/>
  <c r="K260" s="1"/>
  <c r="O260" i="5"/>
  <c r="P260" s="1"/>
  <c r="B286" i="14" l="1"/>
  <c r="D286" s="1"/>
  <c r="C262" i="6"/>
  <c r="J261"/>
  <c r="K261" s="1"/>
  <c r="O261" i="5"/>
  <c r="P261" s="1"/>
  <c r="B287" i="14" l="1"/>
  <c r="D287" s="1"/>
  <c r="J262" i="6"/>
  <c r="K262" s="1"/>
  <c r="C263"/>
  <c r="O262" i="5"/>
  <c r="P262" s="1"/>
  <c r="B288" i="14" l="1"/>
  <c r="D288" s="1"/>
  <c r="J263" i="6"/>
  <c r="K263" s="1"/>
  <c r="C264"/>
  <c r="O263" i="5"/>
  <c r="P263" s="1"/>
  <c r="B289" i="14" l="1"/>
  <c r="D289" s="1"/>
  <c r="C265" i="6"/>
  <c r="J264"/>
  <c r="K264" s="1"/>
  <c r="O264" i="5"/>
  <c r="P264" s="1"/>
  <c r="B290" i="14" l="1"/>
  <c r="D290" s="1"/>
  <c r="J265" i="6"/>
  <c r="K265" s="1"/>
  <c r="C266"/>
  <c r="O265" i="5"/>
  <c r="P265" s="1"/>
  <c r="B291" i="14" l="1"/>
  <c r="D291" s="1"/>
  <c r="C267" i="6"/>
  <c r="J266"/>
  <c r="K266" s="1"/>
  <c r="O266" i="5"/>
  <c r="P266" s="1"/>
  <c r="B292" i="14" l="1"/>
  <c r="D292" s="1"/>
  <c r="J267" i="6"/>
  <c r="K267" s="1"/>
  <c r="C268"/>
  <c r="O267" i="5"/>
  <c r="P267" s="1"/>
  <c r="B293" i="14" l="1"/>
  <c r="D293" s="1"/>
  <c r="J268" i="6"/>
  <c r="K268" s="1"/>
  <c r="C269"/>
  <c r="O268" i="5"/>
  <c r="P268" s="1"/>
  <c r="B294" i="14" l="1"/>
  <c r="D294" s="1"/>
  <c r="C270" i="6"/>
  <c r="J269"/>
  <c r="K269" s="1"/>
  <c r="O269" i="5"/>
  <c r="P269" s="1"/>
  <c r="B295" i="14" l="1"/>
  <c r="D295" s="1"/>
  <c r="C271" i="6"/>
  <c r="J270"/>
  <c r="K270" s="1"/>
  <c r="O270" i="5"/>
  <c r="P270" s="1"/>
  <c r="B296" i="14" l="1"/>
  <c r="D296" s="1"/>
  <c r="J271" i="6"/>
  <c r="K271" s="1"/>
  <c r="C272"/>
  <c r="O271" i="5"/>
  <c r="P271" s="1"/>
  <c r="B297" i="14" l="1"/>
  <c r="D297" s="1"/>
  <c r="J272" i="6"/>
  <c r="K272" s="1"/>
  <c r="C273"/>
  <c r="O272" i="5"/>
  <c r="P272" s="1"/>
  <c r="B298" i="14" l="1"/>
  <c r="D298" s="1"/>
  <c r="J273" i="6"/>
  <c r="K273" s="1"/>
  <c r="C274"/>
  <c r="O273" i="5"/>
  <c r="P273" s="1"/>
  <c r="B299" i="14" l="1"/>
  <c r="D299" s="1"/>
  <c r="C275" i="6"/>
  <c r="J274"/>
  <c r="K274" s="1"/>
  <c r="O274" i="5"/>
  <c r="P274" s="1"/>
  <c r="B300" i="14" l="1"/>
  <c r="D300" s="1"/>
  <c r="J275" i="6"/>
  <c r="K275" s="1"/>
  <c r="C276"/>
  <c r="O275" i="5"/>
  <c r="P275" s="1"/>
  <c r="B301" i="14" l="1"/>
  <c r="D301" s="1"/>
  <c r="J276" i="6"/>
  <c r="K276" s="1"/>
  <c r="C277"/>
  <c r="O276" i="5"/>
  <c r="P276" s="1"/>
  <c r="B302" i="14" l="1"/>
  <c r="D302" s="1"/>
  <c r="C278" i="6"/>
  <c r="J277"/>
  <c r="K277" s="1"/>
  <c r="O277" i="5"/>
  <c r="P277" s="1"/>
  <c r="B303" i="14" l="1"/>
  <c r="D303" s="1"/>
  <c r="C279" i="6"/>
  <c r="J278"/>
  <c r="K278" s="1"/>
  <c r="O278" i="5"/>
  <c r="P278" s="1"/>
  <c r="B304" i="14" l="1"/>
  <c r="D304" s="1"/>
  <c r="J279" i="6"/>
  <c r="K279" s="1"/>
  <c r="C280"/>
  <c r="O279" i="5"/>
  <c r="P279" s="1"/>
  <c r="B305" i="14" l="1"/>
  <c r="D305" s="1"/>
  <c r="J280" i="6"/>
  <c r="K280" s="1"/>
  <c r="C281"/>
  <c r="O280" i="5"/>
  <c r="P280" s="1"/>
  <c r="B306" i="14" l="1"/>
  <c r="D306" s="1"/>
  <c r="J281" i="6"/>
  <c r="K281" s="1"/>
  <c r="C282"/>
  <c r="O281" i="5"/>
  <c r="P281" s="1"/>
  <c r="B307" i="14" l="1"/>
  <c r="D307" s="1"/>
  <c r="C283" i="6"/>
  <c r="J282"/>
  <c r="K282" s="1"/>
  <c r="O282" i="5"/>
  <c r="P282" s="1"/>
  <c r="B308" i="14" l="1"/>
  <c r="D308" s="1"/>
  <c r="J283" i="6"/>
  <c r="K283" s="1"/>
  <c r="C284"/>
  <c r="O283" i="5"/>
  <c r="P283" s="1"/>
  <c r="B309" i="14" l="1"/>
  <c r="D309" s="1"/>
  <c r="J284" i="6"/>
  <c r="K284" s="1"/>
  <c r="C285"/>
  <c r="O284" i="5"/>
  <c r="P284" s="1"/>
  <c r="B310" i="14" l="1"/>
  <c r="D310" s="1"/>
  <c r="C286" i="6"/>
  <c r="J285"/>
  <c r="K285" s="1"/>
  <c r="O285" i="5"/>
  <c r="P285" s="1"/>
  <c r="B311" i="14" l="1"/>
  <c r="D311" s="1"/>
  <c r="C287" i="6"/>
  <c r="J286"/>
  <c r="K286" s="1"/>
  <c r="O286" i="5"/>
  <c r="P286" s="1"/>
  <c r="B312" i="14" l="1"/>
  <c r="D312" s="1"/>
  <c r="J287" i="6"/>
  <c r="K287" s="1"/>
  <c r="C288"/>
  <c r="O287" i="5"/>
  <c r="P287" s="1"/>
  <c r="B313" i="14" l="1"/>
  <c r="D313" s="1"/>
  <c r="J288" i="6"/>
  <c r="K288" s="1"/>
  <c r="C289"/>
  <c r="O288" i="5"/>
  <c r="P288" s="1"/>
  <c r="B314" i="14" l="1"/>
  <c r="D314" s="1"/>
  <c r="J289" i="6"/>
  <c r="K289" s="1"/>
  <c r="C290"/>
  <c r="O289" i="5"/>
  <c r="P289" s="1"/>
  <c r="B315" i="14" l="1"/>
  <c r="D315" s="1"/>
  <c r="C291" i="6"/>
  <c r="J290"/>
  <c r="K290" s="1"/>
  <c r="O290" i="5"/>
  <c r="P290" s="1"/>
  <c r="B316" i="14" l="1"/>
  <c r="D316" s="1"/>
  <c r="J291" i="6"/>
  <c r="K291" s="1"/>
  <c r="C292"/>
  <c r="O291" i="5"/>
  <c r="P291" s="1"/>
  <c r="B317" i="14" l="1"/>
  <c r="D317" s="1"/>
  <c r="J292" i="6"/>
  <c r="K292" s="1"/>
  <c r="C293"/>
  <c r="O292" i="5"/>
  <c r="P292" s="1"/>
  <c r="B318" i="14" l="1"/>
  <c r="D318" s="1"/>
  <c r="C294" i="6"/>
  <c r="J293"/>
  <c r="K293" s="1"/>
  <c r="O293" i="5"/>
  <c r="P293" s="1"/>
  <c r="B319" i="14" l="1"/>
  <c r="D319" s="1"/>
  <c r="J294" i="6"/>
  <c r="K294" s="1"/>
  <c r="C295"/>
  <c r="O294" i="5"/>
  <c r="P294" s="1"/>
  <c r="B320" i="14" l="1"/>
  <c r="D320" s="1"/>
  <c r="C296" i="6"/>
  <c r="J295"/>
  <c r="K295" s="1"/>
  <c r="O295" i="5"/>
  <c r="P295" s="1"/>
  <c r="B321" i="14" l="1"/>
  <c r="D321" s="1"/>
  <c r="J296" i="6"/>
  <c r="K296" s="1"/>
  <c r="C297"/>
  <c r="O296" i="5"/>
  <c r="P296" s="1"/>
  <c r="B322" i="14" l="1"/>
  <c r="D322" s="1"/>
  <c r="J297" i="6"/>
  <c r="K297" s="1"/>
  <c r="C298"/>
  <c r="O297" i="5"/>
  <c r="P297" s="1"/>
  <c r="B323" i="14" l="1"/>
  <c r="D323" s="1"/>
  <c r="C299" i="6"/>
  <c r="J298"/>
  <c r="K298" s="1"/>
  <c r="O298" i="5"/>
  <c r="P298" s="1"/>
  <c r="B324" i="14" l="1"/>
  <c r="D324" s="1"/>
  <c r="J299" i="6"/>
  <c r="K299" s="1"/>
  <c r="C300"/>
  <c r="O299" i="5"/>
  <c r="P299" s="1"/>
  <c r="B325" i="14" l="1"/>
  <c r="D325" s="1"/>
  <c r="J300" i="6"/>
  <c r="K300" s="1"/>
  <c r="C301"/>
  <c r="O300" i="5"/>
  <c r="P300" s="1"/>
  <c r="B326" i="14" l="1"/>
  <c r="D326" s="1"/>
  <c r="C302" i="6"/>
  <c r="J301"/>
  <c r="K301" s="1"/>
  <c r="O301" i="5"/>
  <c r="P301" s="1"/>
  <c r="B327" i="14" l="1"/>
  <c r="D327" s="1"/>
  <c r="J302" i="6"/>
  <c r="K302" s="1"/>
  <c r="C303"/>
  <c r="O302" i="5"/>
  <c r="P302" s="1"/>
  <c r="B328" i="14" l="1"/>
  <c r="D328" s="1"/>
  <c r="C304" i="6"/>
  <c r="J303"/>
  <c r="K303" s="1"/>
  <c r="O303" i="5"/>
  <c r="P303" s="1"/>
  <c r="B329" i="14" l="1"/>
  <c r="D329" s="1"/>
  <c r="J304" i="6"/>
  <c r="K304" s="1"/>
  <c r="C305"/>
  <c r="O304" i="5"/>
  <c r="P304" s="1"/>
  <c r="B330" i="14" l="1"/>
  <c r="D330" s="1"/>
  <c r="J305" i="6"/>
  <c r="K305" s="1"/>
  <c r="C306"/>
  <c r="O305" i="5"/>
  <c r="P305" s="1"/>
  <c r="B331" i="14" l="1"/>
  <c r="D331" s="1"/>
  <c r="J306" i="6"/>
  <c r="K306" s="1"/>
  <c r="C307"/>
  <c r="O306" i="5"/>
  <c r="P306" s="1"/>
  <c r="B332" i="14" l="1"/>
  <c r="D332" s="1"/>
  <c r="J307" i="6"/>
  <c r="K307" s="1"/>
  <c r="C308"/>
  <c r="O307" i="5"/>
  <c r="P307" s="1"/>
  <c r="B333" i="14" l="1"/>
  <c r="D333" s="1"/>
  <c r="J308" i="6"/>
  <c r="K308" s="1"/>
  <c r="C309"/>
  <c r="O308" i="5"/>
  <c r="P308" s="1"/>
  <c r="B334" i="14" l="1"/>
  <c r="D334" s="1"/>
  <c r="C310" i="6"/>
  <c r="J309"/>
  <c r="K309" s="1"/>
  <c r="O309" i="5"/>
  <c r="P309" s="1"/>
  <c r="B335" i="14" l="1"/>
  <c r="D335" s="1"/>
  <c r="J310" i="6"/>
  <c r="K310" s="1"/>
  <c r="C311"/>
  <c r="O310" i="5"/>
  <c r="P310" s="1"/>
  <c r="B336" i="14" l="1"/>
  <c r="D336" s="1"/>
  <c r="C312" i="6"/>
  <c r="J311"/>
  <c r="K311" s="1"/>
  <c r="O311" i="5"/>
  <c r="P311" s="1"/>
  <c r="B337" i="14" l="1"/>
  <c r="D337" s="1"/>
  <c r="J312" i="6"/>
  <c r="K312" s="1"/>
  <c r="C313"/>
  <c r="O312" i="5"/>
  <c r="P312" s="1"/>
  <c r="B338" i="14" l="1"/>
  <c r="D338" s="1"/>
  <c r="J313" i="6"/>
  <c r="K313" s="1"/>
  <c r="C314"/>
  <c r="O313" i="5"/>
  <c r="P313" s="1"/>
  <c r="B339" i="14" l="1"/>
  <c r="D339" s="1"/>
  <c r="J314" i="6"/>
  <c r="K314" s="1"/>
  <c r="C315"/>
  <c r="O314" i="5"/>
  <c r="P314" s="1"/>
  <c r="B340" i="14" l="1"/>
  <c r="D340" s="1"/>
  <c r="J315" i="6"/>
  <c r="K315" s="1"/>
  <c r="C316"/>
  <c r="O315" i="5"/>
  <c r="P315" s="1"/>
  <c r="B341" i="14" l="1"/>
  <c r="D341" s="1"/>
  <c r="J316" i="6"/>
  <c r="K316" s="1"/>
  <c r="C317"/>
  <c r="O316" i="5"/>
  <c r="P316" s="1"/>
  <c r="B342" i="14" l="1"/>
  <c r="D342" s="1"/>
  <c r="C318" i="6"/>
  <c r="J317"/>
  <c r="K317" s="1"/>
  <c r="O317" i="5"/>
  <c r="P317" s="1"/>
  <c r="B343" i="14" l="1"/>
  <c r="D343" s="1"/>
  <c r="J318" i="6"/>
  <c r="K318" s="1"/>
  <c r="C319"/>
  <c r="O318" i="5"/>
  <c r="P318" s="1"/>
  <c r="B344" i="14" l="1"/>
  <c r="D344" s="1"/>
  <c r="C320" i="6"/>
  <c r="J319"/>
  <c r="K319" s="1"/>
  <c r="O319" i="5"/>
  <c r="P319" s="1"/>
  <c r="B345" i="14" l="1"/>
  <c r="D345" s="1"/>
  <c r="J320" i="6"/>
  <c r="K320" s="1"/>
  <c r="C321"/>
  <c r="O320" i="5"/>
  <c r="P320" s="1"/>
  <c r="B346" i="14" l="1"/>
  <c r="D346" s="1"/>
  <c r="J321" i="6"/>
  <c r="K321" s="1"/>
  <c r="C322"/>
  <c r="O321" i="5"/>
  <c r="P321" s="1"/>
  <c r="B347" i="14" l="1"/>
  <c r="D347" s="1"/>
  <c r="J322" i="6"/>
  <c r="K322" s="1"/>
  <c r="C323"/>
  <c r="O322" i="5"/>
  <c r="P322" s="1"/>
  <c r="B348" i="14" l="1"/>
  <c r="D348" s="1"/>
  <c r="J323" i="6"/>
  <c r="K323" s="1"/>
  <c r="C324"/>
  <c r="O323" i="5"/>
  <c r="P323" s="1"/>
  <c r="B349" i="14" l="1"/>
  <c r="D349" s="1"/>
  <c r="J324" i="6"/>
  <c r="K324" s="1"/>
  <c r="C325"/>
  <c r="O324" i="5"/>
  <c r="P324" s="1"/>
  <c r="B350" i="14" l="1"/>
  <c r="D350" s="1"/>
  <c r="J325" i="6"/>
  <c r="K325" s="1"/>
  <c r="C326"/>
  <c r="O325" i="5"/>
  <c r="P325" s="1"/>
  <c r="B351" i="14" l="1"/>
  <c r="D351" s="1"/>
  <c r="C327" i="6"/>
  <c r="J326"/>
  <c r="K326" s="1"/>
  <c r="O326" i="5"/>
  <c r="P326" s="1"/>
  <c r="B352" i="14" l="1"/>
  <c r="D352" s="1"/>
  <c r="J327" i="6"/>
  <c r="K327" s="1"/>
  <c r="C328"/>
  <c r="O327" i="5"/>
  <c r="P327" s="1"/>
  <c r="B353" i="14" l="1"/>
  <c r="D353" s="1"/>
  <c r="C329" i="6"/>
  <c r="J328"/>
  <c r="K328" s="1"/>
  <c r="O328" i="5"/>
  <c r="P328" s="1"/>
  <c r="B354" i="14" l="1"/>
  <c r="D354" s="1"/>
  <c r="J329" i="6"/>
  <c r="K329" s="1"/>
  <c r="C330"/>
  <c r="O329" i="5"/>
  <c r="P329" s="1"/>
  <c r="B355" i="14" l="1"/>
  <c r="D355" s="1"/>
  <c r="J330" i="6"/>
  <c r="K330" s="1"/>
  <c r="C331"/>
  <c r="O330" i="5"/>
  <c r="P330" s="1"/>
  <c r="B356" i="14" l="1"/>
  <c r="D356" s="1"/>
  <c r="J331" i="6"/>
  <c r="K331" s="1"/>
  <c r="C332"/>
  <c r="O331" i="5"/>
  <c r="P331" s="1"/>
  <c r="B357" i="14" l="1"/>
  <c r="D357" s="1"/>
  <c r="J332" i="6"/>
  <c r="K332" s="1"/>
  <c r="C333"/>
  <c r="O332" i="5"/>
  <c r="P332" s="1"/>
  <c r="B358" i="14" l="1"/>
  <c r="D358" s="1"/>
  <c r="J333" i="6"/>
  <c r="K333" s="1"/>
  <c r="C334"/>
  <c r="O333" i="5"/>
  <c r="P333" s="1"/>
  <c r="B359" i="14" l="1"/>
  <c r="D359" s="1"/>
  <c r="C335" i="6"/>
  <c r="J334"/>
  <c r="K334" s="1"/>
  <c r="O334" i="5"/>
  <c r="P334" s="1"/>
  <c r="B360" i="14" l="1"/>
  <c r="D360" s="1"/>
  <c r="J335" i="6"/>
  <c r="K335" s="1"/>
  <c r="C336"/>
  <c r="O335" i="5"/>
  <c r="P335" s="1"/>
  <c r="B361" i="14" l="1"/>
  <c r="D361" s="1"/>
  <c r="C337" i="6"/>
  <c r="J336"/>
  <c r="K336" s="1"/>
  <c r="O336" i="5"/>
  <c r="P336" s="1"/>
  <c r="B362" i="14" l="1"/>
  <c r="D362" s="1"/>
  <c r="J337" i="6"/>
  <c r="K337" s="1"/>
  <c r="C338"/>
  <c r="O337" i="5"/>
  <c r="P337" s="1"/>
  <c r="B363" i="14" l="1"/>
  <c r="D363" s="1"/>
  <c r="J338" i="6"/>
  <c r="K338" s="1"/>
  <c r="C339"/>
  <c r="O338" i="5"/>
  <c r="P338" s="1"/>
  <c r="B364" i="14" l="1"/>
  <c r="D364" s="1"/>
  <c r="J339" i="6"/>
  <c r="K339" s="1"/>
  <c r="C340"/>
  <c r="O339" i="5"/>
  <c r="P339" s="1"/>
  <c r="B365" i="14" l="1"/>
  <c r="D365" s="1"/>
  <c r="J340" i="6"/>
  <c r="K340" s="1"/>
  <c r="C341"/>
  <c r="O340" i="5"/>
  <c r="P340" s="1"/>
  <c r="B366" i="14" l="1"/>
  <c r="D366" s="1"/>
  <c r="J341" i="6"/>
  <c r="K341" s="1"/>
  <c r="C342"/>
  <c r="O341" i="5"/>
  <c r="P341" s="1"/>
  <c r="B367" i="14" l="1"/>
  <c r="D367" s="1"/>
  <c r="C343" i="6"/>
  <c r="J342"/>
  <c r="K342" s="1"/>
  <c r="O342" i="5"/>
  <c r="P342" s="1"/>
  <c r="B368" i="14" l="1"/>
  <c r="D368" s="1"/>
  <c r="J343" i="6"/>
  <c r="K343" s="1"/>
  <c r="C344"/>
  <c r="O343" i="5"/>
  <c r="P343" s="1"/>
  <c r="B369" i="14" l="1"/>
  <c r="D369" s="1"/>
  <c r="C345" i="6"/>
  <c r="J344"/>
  <c r="K344" s="1"/>
  <c r="O344" i="5"/>
  <c r="P344" s="1"/>
  <c r="B370" i="14" l="1"/>
  <c r="D370" s="1"/>
  <c r="J345" i="6"/>
  <c r="K345" s="1"/>
  <c r="C346"/>
  <c r="O345" i="5"/>
  <c r="P345" s="1"/>
  <c r="B371" i="14" l="1"/>
  <c r="D371" s="1"/>
  <c r="J346" i="6"/>
  <c r="K346" s="1"/>
  <c r="C347"/>
  <c r="O346" i="5"/>
  <c r="P346" s="1"/>
  <c r="B372" i="14" l="1"/>
  <c r="D372" s="1"/>
  <c r="J347" i="6"/>
  <c r="K347" s="1"/>
  <c r="C348"/>
  <c r="O347" i="5"/>
  <c r="P347" s="1"/>
  <c r="B373" i="14" l="1"/>
  <c r="D373" s="1"/>
  <c r="J348" i="6"/>
  <c r="K348" s="1"/>
  <c r="C349"/>
  <c r="O348" i="5"/>
  <c r="P348" s="1"/>
  <c r="B374" i="14" l="1"/>
  <c r="D374" s="1"/>
  <c r="J349" i="6"/>
  <c r="K349" s="1"/>
  <c r="C350"/>
  <c r="O349" i="5"/>
  <c r="P349" s="1"/>
  <c r="B375" i="14" l="1"/>
  <c r="D375" s="1"/>
  <c r="C351" i="6"/>
  <c r="J350"/>
  <c r="K350" s="1"/>
  <c r="O350" i="5"/>
  <c r="P350" s="1"/>
  <c r="B376" i="14" l="1"/>
  <c r="D376" s="1"/>
  <c r="J351" i="6"/>
  <c r="K351" s="1"/>
  <c r="C352"/>
  <c r="O351" i="5"/>
  <c r="P351" s="1"/>
  <c r="B377" i="14" l="1"/>
  <c r="D377" s="1"/>
  <c r="C353" i="6"/>
  <c r="J352"/>
  <c r="K352" s="1"/>
  <c r="O352" i="5"/>
  <c r="P352" s="1"/>
  <c r="B378" i="14" l="1"/>
  <c r="D378" s="1"/>
  <c r="J353" i="6"/>
  <c r="K353" s="1"/>
  <c r="C354"/>
  <c r="O353" i="5"/>
  <c r="P353" s="1"/>
  <c r="B379" i="14" l="1"/>
  <c r="D379" s="1"/>
  <c r="J354" i="6"/>
  <c r="K354" s="1"/>
  <c r="C355"/>
  <c r="O354" i="5"/>
  <c r="P354" s="1"/>
  <c r="B380" i="14" l="1"/>
  <c r="D380" s="1"/>
  <c r="J355" i="6"/>
  <c r="K355" s="1"/>
  <c r="C356"/>
  <c r="O355" i="5"/>
  <c r="P355" s="1"/>
  <c r="B381" i="14" l="1"/>
  <c r="D381" s="1"/>
  <c r="J356" i="6"/>
  <c r="K356" s="1"/>
  <c r="C357"/>
  <c r="O356" i="5"/>
  <c r="P356" s="1"/>
  <c r="B382" i="14" l="1"/>
  <c r="D382" s="1"/>
  <c r="J357" i="6"/>
  <c r="K357" s="1"/>
  <c r="C358"/>
  <c r="O357" i="5"/>
  <c r="P357" s="1"/>
  <c r="B383" i="14" l="1"/>
  <c r="D383" s="1"/>
  <c r="C359" i="6"/>
  <c r="J358"/>
  <c r="K358" s="1"/>
  <c r="O358" i="5"/>
  <c r="P358" s="1"/>
  <c r="B384" i="14" l="1"/>
  <c r="D384" s="1"/>
  <c r="J359" i="6"/>
  <c r="K359" s="1"/>
  <c r="C360"/>
  <c r="O359" i="5"/>
  <c r="P359" s="1"/>
  <c r="B385" i="14" l="1"/>
  <c r="D385" s="1"/>
  <c r="C361" i="6"/>
  <c r="J360"/>
  <c r="K360" s="1"/>
  <c r="O360" i="5"/>
  <c r="P360" s="1"/>
  <c r="B386" i="14" l="1"/>
  <c r="D386" s="1"/>
  <c r="J361" i="6"/>
  <c r="K361" s="1"/>
  <c r="C362"/>
  <c r="O361" i="5"/>
  <c r="P361" s="1"/>
  <c r="B387" i="14" l="1"/>
  <c r="D387" s="1"/>
  <c r="J362" i="6"/>
  <c r="K362" s="1"/>
  <c r="C363"/>
  <c r="O362" i="5"/>
  <c r="P362" s="1"/>
  <c r="B388" i="14" l="1"/>
  <c r="D388" s="1"/>
  <c r="J363" i="6"/>
  <c r="K363" s="1"/>
  <c r="C364"/>
  <c r="O363" i="5"/>
  <c r="P363" s="1"/>
  <c r="B389" i="14" l="1"/>
  <c r="D389" s="1"/>
  <c r="J364" i="6"/>
  <c r="K364" s="1"/>
  <c r="C365"/>
  <c r="O364" i="5"/>
  <c r="P364" s="1"/>
  <c r="B390" i="14" l="1"/>
  <c r="D390" s="1"/>
  <c r="J365" i="6"/>
  <c r="K365" s="1"/>
  <c r="C366"/>
  <c r="O365" i="5"/>
  <c r="P365" s="1"/>
  <c r="B391" i="14" l="1"/>
  <c r="D391" s="1"/>
  <c r="C367" i="6"/>
  <c r="J366"/>
  <c r="K366" s="1"/>
  <c r="O366" i="5"/>
  <c r="P366" s="1"/>
  <c r="B392" i="14" l="1"/>
  <c r="D392" s="1"/>
  <c r="J367" i="6"/>
  <c r="K367" s="1"/>
  <c r="C368"/>
  <c r="O367" i="5"/>
  <c r="P367" s="1"/>
  <c r="B393" i="14" l="1"/>
  <c r="D393" s="1"/>
  <c r="C369" i="6"/>
  <c r="J368"/>
  <c r="K368" s="1"/>
  <c r="O368" i="5"/>
  <c r="P368" s="1"/>
  <c r="B394" i="14" l="1"/>
  <c r="D394" s="1"/>
  <c r="J369" i="6"/>
  <c r="K369" s="1"/>
  <c r="C370"/>
  <c r="O369" i="5"/>
  <c r="P369" s="1"/>
  <c r="B395" i="14" l="1"/>
  <c r="D395" s="1"/>
  <c r="J370" i="6"/>
  <c r="K370" s="1"/>
  <c r="C371"/>
  <c r="O370" i="5"/>
  <c r="P370" s="1"/>
  <c r="B396" i="14" l="1"/>
  <c r="D396" s="1"/>
  <c r="J371" i="6"/>
  <c r="K371" s="1"/>
  <c r="C372"/>
  <c r="O371" i="5"/>
  <c r="P371" s="1"/>
  <c r="B397" i="14" l="1"/>
  <c r="D397" s="1"/>
  <c r="J372" i="6"/>
  <c r="K372" s="1"/>
  <c r="C373"/>
  <c r="O372" i="5"/>
  <c r="P372" s="1"/>
  <c r="B398" i="14" l="1"/>
  <c r="D398" s="1"/>
  <c r="J373" i="6"/>
  <c r="K373" s="1"/>
  <c r="C374"/>
  <c r="O373" i="5"/>
  <c r="P373" s="1"/>
  <c r="B399" i="14" l="1"/>
  <c r="D399" s="1"/>
  <c r="C375" i="6"/>
  <c r="J374"/>
  <c r="K374" s="1"/>
  <c r="O374" i="5"/>
  <c r="P374" s="1"/>
  <c r="B400" i="14" l="1"/>
  <c r="D400" s="1"/>
  <c r="J375" i="6"/>
  <c r="K375" s="1"/>
  <c r="C376"/>
  <c r="O375" i="5"/>
  <c r="P375" s="1"/>
  <c r="B401" i="14" l="1"/>
  <c r="D401" s="1"/>
  <c r="C377" i="6"/>
  <c r="J376"/>
  <c r="K376" s="1"/>
  <c r="O376" i="5"/>
  <c r="P376" s="1"/>
  <c r="B402" i="14" l="1"/>
  <c r="D402" s="1"/>
  <c r="J377" i="6"/>
  <c r="K377" s="1"/>
  <c r="C378"/>
  <c r="O377" i="5"/>
  <c r="P377" s="1"/>
  <c r="B403" i="14" l="1"/>
  <c r="D403" s="1"/>
  <c r="J378" i="6"/>
  <c r="K378" s="1"/>
  <c r="C379"/>
  <c r="O378" i="5"/>
  <c r="P378" s="1"/>
  <c r="B404" i="14" l="1"/>
  <c r="D404" s="1"/>
  <c r="J379" i="6"/>
  <c r="K379" s="1"/>
  <c r="C380"/>
  <c r="O379" i="5"/>
  <c r="P379" s="1"/>
  <c r="B405" i="14" l="1"/>
  <c r="D405" s="1"/>
  <c r="J380" i="6"/>
  <c r="K380" s="1"/>
  <c r="C381"/>
  <c r="O380" i="5"/>
  <c r="P380" s="1"/>
  <c r="B406" i="14" l="1"/>
  <c r="D406" s="1"/>
  <c r="J381" i="6"/>
  <c r="K381" s="1"/>
  <c r="C382"/>
  <c r="O381" i="5"/>
  <c r="P381" s="1"/>
  <c r="B407" i="14" l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J382" i="6"/>
  <c r="K382" s="1"/>
  <c r="C383"/>
  <c r="O382" i="5"/>
  <c r="P382" s="1"/>
  <c r="C384" i="6" l="1"/>
  <c r="J383"/>
  <c r="K383" s="1"/>
  <c r="O383" i="5"/>
  <c r="P383" s="1"/>
  <c r="J384" i="6" l="1"/>
  <c r="K384" s="1"/>
  <c r="C385"/>
  <c r="O384" i="5"/>
  <c r="P384" s="1"/>
  <c r="C386" i="6" l="1"/>
  <c r="J385"/>
  <c r="K385" s="1"/>
  <c r="O385" i="5"/>
  <c r="P385" s="1"/>
  <c r="J386" i="6" l="1"/>
  <c r="K386" s="1"/>
  <c r="C387"/>
  <c r="O386" i="5"/>
  <c r="P386" s="1"/>
  <c r="J387" i="6" l="1"/>
  <c r="K387" s="1"/>
  <c r="C388"/>
  <c r="O387" i="5"/>
  <c r="P387" s="1"/>
  <c r="J388" i="6" l="1"/>
  <c r="K388" s="1"/>
  <c r="C389"/>
  <c r="O388" i="5"/>
  <c r="P388" s="1"/>
  <c r="J389" i="6" l="1"/>
  <c r="K389" s="1"/>
  <c r="C390"/>
  <c r="O389" i="5"/>
  <c r="P389" s="1"/>
  <c r="J390" i="6" l="1"/>
  <c r="K390" s="1"/>
  <c r="C391"/>
  <c r="O390" i="5"/>
  <c r="P390" s="1"/>
  <c r="C392" i="6" l="1"/>
  <c r="J391"/>
  <c r="K391" s="1"/>
  <c r="O391" i="5"/>
  <c r="P391" s="1"/>
  <c r="J392" i="6" l="1"/>
  <c r="K392" s="1"/>
  <c r="C393"/>
  <c r="O392" i="5"/>
  <c r="P392" s="1"/>
  <c r="C394" i="6" l="1"/>
  <c r="J393"/>
  <c r="K393" s="1"/>
  <c r="O393" i="5"/>
  <c r="P393" s="1"/>
  <c r="J394" i="6" l="1"/>
  <c r="K394" s="1"/>
  <c r="C395"/>
  <c r="O394" i="5"/>
  <c r="P394" s="1"/>
  <c r="J395" i="6" l="1"/>
  <c r="K395" s="1"/>
  <c r="C396"/>
  <c r="O395" i="5"/>
  <c r="P395" s="1"/>
  <c r="J396" i="6" l="1"/>
  <c r="K396" s="1"/>
  <c r="C397"/>
  <c r="O396" i="5"/>
  <c r="P396" s="1"/>
  <c r="J397" i="6" l="1"/>
  <c r="K397" s="1"/>
  <c r="C398"/>
  <c r="O397" i="5"/>
  <c r="P397" s="1"/>
  <c r="J398" i="6" l="1"/>
  <c r="K398" s="1"/>
  <c r="C399"/>
  <c r="O398" i="5"/>
  <c r="P398" s="1"/>
  <c r="C400" i="6" l="1"/>
  <c r="J399"/>
  <c r="K399" s="1"/>
  <c r="O399" i="5"/>
  <c r="P399" s="1"/>
  <c r="J400" i="6" l="1"/>
  <c r="K400" s="1"/>
  <c r="C401"/>
  <c r="O400" i="5"/>
  <c r="P400" s="1"/>
  <c r="C402" i="6" l="1"/>
  <c r="J401"/>
  <c r="K401" s="1"/>
  <c r="O401" i="5"/>
  <c r="P401" s="1"/>
  <c r="J402" i="6" l="1"/>
  <c r="K402" s="1"/>
  <c r="C403"/>
  <c r="O402" i="5"/>
  <c r="P402" s="1"/>
  <c r="J403" i="6" l="1"/>
  <c r="K403" s="1"/>
  <c r="C404"/>
  <c r="O403" i="5"/>
  <c r="P403" s="1"/>
  <c r="J404" i="6" l="1"/>
  <c r="K404" s="1"/>
  <c r="C405"/>
  <c r="O404" i="5"/>
  <c r="P404" s="1"/>
  <c r="J405" i="6" l="1"/>
  <c r="K405" s="1"/>
  <c r="C406"/>
  <c r="O405" i="5"/>
  <c r="P405" s="1"/>
  <c r="C407" i="6" l="1"/>
  <c r="O406" i="5"/>
  <c r="P406" s="1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J899" i="6" l="1"/>
  <c r="K899" s="1"/>
  <c r="C901"/>
  <c r="T4" i="7"/>
  <c r="J900" i="6" l="1"/>
  <c r="K900" s="1"/>
  <c r="C902"/>
  <c r="AL6" i="5"/>
  <c r="AW6"/>
  <c r="AX6" s="1"/>
  <c r="BH6"/>
  <c r="BI6" s="1"/>
  <c r="BS6"/>
  <c r="BT6" s="1"/>
  <c r="CD6"/>
  <c r="CA1"/>
  <c r="CZ6"/>
  <c r="DA6" s="1"/>
  <c r="CW1"/>
  <c r="DH1"/>
  <c r="CL1"/>
  <c r="BP1"/>
  <c r="BE1"/>
  <c r="AT1"/>
  <c r="AI1"/>
  <c r="DK6"/>
  <c r="CO6"/>
  <c r="CO7" l="1"/>
  <c r="CP6"/>
  <c r="DK7"/>
  <c r="DL7" s="1"/>
  <c r="DL6"/>
  <c r="CD7"/>
  <c r="CE6"/>
  <c r="AL7"/>
  <c r="CZ7"/>
  <c r="DA7" s="1"/>
  <c r="J901" i="6"/>
  <c r="K901" s="1"/>
  <c r="C903"/>
  <c r="BH7" i="5"/>
  <c r="AL8"/>
  <c r="AW7"/>
  <c r="AX7" s="1"/>
  <c r="BS7"/>
  <c r="BT7" s="1"/>
  <c r="DK8" l="1"/>
  <c r="DL8" s="1"/>
  <c r="CO8"/>
  <c r="CP7"/>
  <c r="BH8"/>
  <c r="BI8" s="1"/>
  <c r="BI7"/>
  <c r="CD8"/>
  <c r="CE7"/>
  <c r="CZ8"/>
  <c r="DA8" s="1"/>
  <c r="J902" i="6"/>
  <c r="K902" s="1"/>
  <c r="BH9" i="5"/>
  <c r="C904" i="6"/>
  <c r="AL9" i="5"/>
  <c r="AW8"/>
  <c r="AX8" s="1"/>
  <c r="BS8"/>
  <c r="BT8" s="1"/>
  <c r="X1"/>
  <c r="DK9" l="1"/>
  <c r="DL9" s="1"/>
  <c r="BH10"/>
  <c r="BI10" s="1"/>
  <c r="BI9"/>
  <c r="CO9"/>
  <c r="CP8"/>
  <c r="CD9"/>
  <c r="CE8"/>
  <c r="CZ9"/>
  <c r="DA9" s="1"/>
  <c r="J903" i="6"/>
  <c r="K903" s="1"/>
  <c r="L401" i="5"/>
  <c r="L393"/>
  <c r="L385"/>
  <c r="L377"/>
  <c r="L369"/>
  <c r="L361"/>
  <c r="L353"/>
  <c r="L345"/>
  <c r="L337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L33"/>
  <c r="L25"/>
  <c r="L17"/>
  <c r="L11"/>
  <c r="L404"/>
  <c r="L396"/>
  <c r="L388"/>
  <c r="L380"/>
  <c r="L372"/>
  <c r="L364"/>
  <c r="L356"/>
  <c r="L348"/>
  <c r="L340"/>
  <c r="L332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28"/>
  <c r="L20"/>
  <c r="L12"/>
  <c r="L9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1"/>
  <c r="L23"/>
  <c r="L15"/>
  <c r="L402"/>
  <c r="L394"/>
  <c r="L386"/>
  <c r="L378"/>
  <c r="L370"/>
  <c r="L362"/>
  <c r="L354"/>
  <c r="L346"/>
  <c r="L338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26"/>
  <c r="L18"/>
  <c r="L7"/>
  <c r="L405"/>
  <c r="L397"/>
  <c r="L389"/>
  <c r="L381"/>
  <c r="L373"/>
  <c r="L365"/>
  <c r="L357"/>
  <c r="L349"/>
  <c r="L341"/>
  <c r="L333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L29"/>
  <c r="L21"/>
  <c r="L13"/>
  <c r="L10"/>
  <c r="L400"/>
  <c r="L392"/>
  <c r="L384"/>
  <c r="L376"/>
  <c r="L368"/>
  <c r="L360"/>
  <c r="L352"/>
  <c r="L344"/>
  <c r="L336"/>
  <c r="L328"/>
  <c r="L320"/>
  <c r="L312"/>
  <c r="L304"/>
  <c r="L296"/>
  <c r="L288"/>
  <c r="L280"/>
  <c r="L272"/>
  <c r="L264"/>
  <c r="L256"/>
  <c r="L248"/>
  <c r="L240"/>
  <c r="L232"/>
  <c r="L224"/>
  <c r="L216"/>
  <c r="L208"/>
  <c r="L200"/>
  <c r="L192"/>
  <c r="L184"/>
  <c r="L176"/>
  <c r="L168"/>
  <c r="L160"/>
  <c r="L152"/>
  <c r="L144"/>
  <c r="L136"/>
  <c r="L128"/>
  <c r="L120"/>
  <c r="L112"/>
  <c r="L104"/>
  <c r="L96"/>
  <c r="L88"/>
  <c r="L80"/>
  <c r="L72"/>
  <c r="L64"/>
  <c r="L56"/>
  <c r="L48"/>
  <c r="L40"/>
  <c r="L32"/>
  <c r="L24"/>
  <c r="L16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27"/>
  <c r="L19"/>
  <c r="L8"/>
  <c r="L406"/>
  <c r="L398"/>
  <c r="L390"/>
  <c r="L382"/>
  <c r="L374"/>
  <c r="L366"/>
  <c r="L358"/>
  <c r="L350"/>
  <c r="L342"/>
  <c r="L334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L150"/>
  <c r="L142"/>
  <c r="L134"/>
  <c r="L126"/>
  <c r="L118"/>
  <c r="L110"/>
  <c r="L102"/>
  <c r="L94"/>
  <c r="L86"/>
  <c r="L78"/>
  <c r="L70"/>
  <c r="L62"/>
  <c r="L54"/>
  <c r="L46"/>
  <c r="L38"/>
  <c r="L30"/>
  <c r="L22"/>
  <c r="L14"/>
  <c r="L6"/>
  <c r="F7"/>
  <c r="I6"/>
  <c r="C905" i="6"/>
  <c r="AL10" i="5"/>
  <c r="AW9"/>
  <c r="AX9" s="1"/>
  <c r="BH11"/>
  <c r="BI11" s="1"/>
  <c r="BS9"/>
  <c r="BT9" s="1"/>
  <c r="CZ10"/>
  <c r="DA10" s="1"/>
  <c r="I697"/>
  <c r="I693"/>
  <c r="I691"/>
  <c r="I678"/>
  <c r="I676"/>
  <c r="I665"/>
  <c r="I661"/>
  <c r="I659"/>
  <c r="I646"/>
  <c r="I644"/>
  <c r="I901"/>
  <c r="I893"/>
  <c r="I875"/>
  <c r="I867"/>
  <c r="I850"/>
  <c r="I844"/>
  <c r="I840"/>
  <c r="I838"/>
  <c r="I819"/>
  <c r="I813"/>
  <c r="I809"/>
  <c r="I807"/>
  <c r="I788"/>
  <c r="I784"/>
  <c r="I782"/>
  <c r="I769"/>
  <c r="I767"/>
  <c r="I756"/>
  <c r="I752"/>
  <c r="I750"/>
  <c r="I737"/>
  <c r="I735"/>
  <c r="I724"/>
  <c r="I720"/>
  <c r="I718"/>
  <c r="I705"/>
  <c r="I703"/>
  <c r="I695"/>
  <c r="I680"/>
  <c r="I674"/>
  <c r="I663"/>
  <c r="I648"/>
  <c r="I904"/>
  <c r="I896"/>
  <c r="I888"/>
  <c r="I883"/>
  <c r="I878"/>
  <c r="I870"/>
  <c r="I865"/>
  <c r="I863"/>
  <c r="I842"/>
  <c r="I836"/>
  <c r="I832"/>
  <c r="I830"/>
  <c r="I811"/>
  <c r="I805"/>
  <c r="I801"/>
  <c r="I799"/>
  <c r="I786"/>
  <c r="I771"/>
  <c r="I765"/>
  <c r="I754"/>
  <c r="I739"/>
  <c r="I733"/>
  <c r="I722"/>
  <c r="I707"/>
  <c r="I701"/>
  <c r="I689"/>
  <c r="I685"/>
  <c r="I683"/>
  <c r="I670"/>
  <c r="I668"/>
  <c r="I657"/>
  <c r="I653"/>
  <c r="I651"/>
  <c r="I899"/>
  <c r="I891"/>
  <c r="I886"/>
  <c r="I873"/>
  <c r="I861"/>
  <c r="I857"/>
  <c r="I855"/>
  <c r="I834"/>
  <c r="I828"/>
  <c r="I824"/>
  <c r="I822"/>
  <c r="I803"/>
  <c r="I797"/>
  <c r="I793"/>
  <c r="I791"/>
  <c r="I780"/>
  <c r="I776"/>
  <c r="I774"/>
  <c r="I761"/>
  <c r="I759"/>
  <c r="I748"/>
  <c r="I744"/>
  <c r="I742"/>
  <c r="I729"/>
  <c r="I727"/>
  <c r="I716"/>
  <c r="I712"/>
  <c r="I710"/>
  <c r="I698"/>
  <c r="I687"/>
  <c r="I672"/>
  <c r="I666"/>
  <c r="I655"/>
  <c r="I902"/>
  <c r="I894"/>
  <c r="I881"/>
  <c r="I876"/>
  <c r="I868"/>
  <c r="I859"/>
  <c r="I853"/>
  <c r="I849"/>
  <c r="I847"/>
  <c r="I826"/>
  <c r="I820"/>
  <c r="I816"/>
  <c r="I814"/>
  <c r="I795"/>
  <c r="I789"/>
  <c r="I778"/>
  <c r="I763"/>
  <c r="I757"/>
  <c r="I746"/>
  <c r="I731"/>
  <c r="I725"/>
  <c r="I714"/>
  <c r="I699"/>
  <c r="I694"/>
  <c r="I692"/>
  <c r="I681"/>
  <c r="I677"/>
  <c r="I675"/>
  <c r="I662"/>
  <c r="I660"/>
  <c r="I649"/>
  <c r="I645"/>
  <c r="I905"/>
  <c r="I897"/>
  <c r="I889"/>
  <c r="I884"/>
  <c r="I879"/>
  <c r="I871"/>
  <c r="I851"/>
  <c r="I845"/>
  <c r="I841"/>
  <c r="I839"/>
  <c r="I818"/>
  <c r="I812"/>
  <c r="I808"/>
  <c r="I806"/>
  <c r="I785"/>
  <c r="I783"/>
  <c r="I772"/>
  <c r="I768"/>
  <c r="I766"/>
  <c r="I753"/>
  <c r="I751"/>
  <c r="I740"/>
  <c r="I736"/>
  <c r="I734"/>
  <c r="I721"/>
  <c r="I719"/>
  <c r="I708"/>
  <c r="I704"/>
  <c r="I702"/>
  <c r="I696"/>
  <c r="I690"/>
  <c r="I679"/>
  <c r="I664"/>
  <c r="I658"/>
  <c r="I647"/>
  <c r="I900"/>
  <c r="I892"/>
  <c r="I874"/>
  <c r="I866"/>
  <c r="I864"/>
  <c r="I862"/>
  <c r="I843"/>
  <c r="I837"/>
  <c r="I833"/>
  <c r="I831"/>
  <c r="I810"/>
  <c r="I804"/>
  <c r="I800"/>
  <c r="I798"/>
  <c r="I787"/>
  <c r="I781"/>
  <c r="I770"/>
  <c r="I755"/>
  <c r="I749"/>
  <c r="I738"/>
  <c r="I723"/>
  <c r="I717"/>
  <c r="I706"/>
  <c r="I686"/>
  <c r="I684"/>
  <c r="I673"/>
  <c r="I669"/>
  <c r="I667"/>
  <c r="I654"/>
  <c r="I652"/>
  <c r="I903"/>
  <c r="I895"/>
  <c r="I887"/>
  <c r="I882"/>
  <c r="I877"/>
  <c r="I869"/>
  <c r="I860"/>
  <c r="I856"/>
  <c r="I854"/>
  <c r="I835"/>
  <c r="I829"/>
  <c r="I825"/>
  <c r="I823"/>
  <c r="I802"/>
  <c r="I796"/>
  <c r="I792"/>
  <c r="I790"/>
  <c r="I777"/>
  <c r="I775"/>
  <c r="I764"/>
  <c r="I760"/>
  <c r="I758"/>
  <c r="I745"/>
  <c r="I743"/>
  <c r="I732"/>
  <c r="I728"/>
  <c r="I726"/>
  <c r="I713"/>
  <c r="I711"/>
  <c r="I700"/>
  <c r="I688"/>
  <c r="I682"/>
  <c r="I671"/>
  <c r="I656"/>
  <c r="I650"/>
  <c r="I906"/>
  <c r="I898"/>
  <c r="I890"/>
  <c r="I885"/>
  <c r="I880"/>
  <c r="I872"/>
  <c r="I858"/>
  <c r="I852"/>
  <c r="I848"/>
  <c r="I846"/>
  <c r="I827"/>
  <c r="I821"/>
  <c r="I817"/>
  <c r="I815"/>
  <c r="I794"/>
  <c r="I779"/>
  <c r="I773"/>
  <c r="I762"/>
  <c r="I747"/>
  <c r="I741"/>
  <c r="I730"/>
  <c r="I715"/>
  <c r="I709"/>
  <c r="DK10" l="1"/>
  <c r="DK11" s="1"/>
  <c r="CO10"/>
  <c r="CP9"/>
  <c r="BJ7"/>
  <c r="DM7"/>
  <c r="AY7"/>
  <c r="AN7"/>
  <c r="DB7"/>
  <c r="CF7"/>
  <c r="CQ7"/>
  <c r="AC7"/>
  <c r="BU7"/>
  <c r="CE9"/>
  <c r="CD10"/>
  <c r="T7"/>
  <c r="J904" i="6"/>
  <c r="K904" s="1"/>
  <c r="F8" i="5"/>
  <c r="C906" i="6"/>
  <c r="AA11" i="5"/>
  <c r="AB11" s="1"/>
  <c r="AL11"/>
  <c r="AW10"/>
  <c r="AX10" s="1"/>
  <c r="BH12"/>
  <c r="BI12" s="1"/>
  <c r="BS10"/>
  <c r="BT10" s="1"/>
  <c r="CZ11"/>
  <c r="DA11" s="1"/>
  <c r="I359"/>
  <c r="I373"/>
  <c r="I348"/>
  <c r="I504"/>
  <c r="I351"/>
  <c r="I415"/>
  <c r="I479"/>
  <c r="I543"/>
  <c r="I326"/>
  <c r="I390"/>
  <c r="I454"/>
  <c r="I518"/>
  <c r="I365"/>
  <c r="I429"/>
  <c r="I493"/>
  <c r="I340"/>
  <c r="I404"/>
  <c r="I468"/>
  <c r="I532"/>
  <c r="I379"/>
  <c r="I443"/>
  <c r="I507"/>
  <c r="I410"/>
  <c r="I474"/>
  <c r="I538"/>
  <c r="I377"/>
  <c r="I441"/>
  <c r="I505"/>
  <c r="I456"/>
  <c r="I448"/>
  <c r="I440"/>
  <c r="I432"/>
  <c r="I424"/>
  <c r="I480"/>
  <c r="I472"/>
  <c r="I464"/>
  <c r="I577"/>
  <c r="I590"/>
  <c r="I550"/>
  <c r="I581"/>
  <c r="I625"/>
  <c r="I585"/>
  <c r="I578"/>
  <c r="I624"/>
  <c r="I551"/>
  <c r="I615"/>
  <c r="I562"/>
  <c r="I462"/>
  <c r="I437"/>
  <c r="I385"/>
  <c r="I512"/>
  <c r="I343"/>
  <c r="I407"/>
  <c r="I471"/>
  <c r="I535"/>
  <c r="I382"/>
  <c r="I446"/>
  <c r="I510"/>
  <c r="I357"/>
  <c r="I421"/>
  <c r="I485"/>
  <c r="I332"/>
  <c r="I396"/>
  <c r="I460"/>
  <c r="I524"/>
  <c r="I371"/>
  <c r="I435"/>
  <c r="I499"/>
  <c r="I338"/>
  <c r="I402"/>
  <c r="I466"/>
  <c r="I530"/>
  <c r="I369"/>
  <c r="I433"/>
  <c r="I497"/>
  <c r="I392"/>
  <c r="I384"/>
  <c r="I376"/>
  <c r="I368"/>
  <c r="I360"/>
  <c r="I416"/>
  <c r="I408"/>
  <c r="I400"/>
  <c r="I568"/>
  <c r="I599"/>
  <c r="I588"/>
  <c r="I548"/>
  <c r="I579"/>
  <c r="I616"/>
  <c r="I576"/>
  <c r="I567"/>
  <c r="I618"/>
  <c r="I622"/>
  <c r="I642"/>
  <c r="I549"/>
  <c r="I613"/>
  <c r="I553"/>
  <c r="I617"/>
  <c r="I423"/>
  <c r="I334"/>
  <c r="I515"/>
  <c r="I482"/>
  <c r="I449"/>
  <c r="I488"/>
  <c r="I335"/>
  <c r="I399"/>
  <c r="I463"/>
  <c r="I527"/>
  <c r="I374"/>
  <c r="I438"/>
  <c r="I502"/>
  <c r="I349"/>
  <c r="I413"/>
  <c r="I477"/>
  <c r="I541"/>
  <c r="I324"/>
  <c r="I388"/>
  <c r="I452"/>
  <c r="I516"/>
  <c r="I363"/>
  <c r="I427"/>
  <c r="I491"/>
  <c r="I330"/>
  <c r="I394"/>
  <c r="I458"/>
  <c r="I522"/>
  <c r="I361"/>
  <c r="I425"/>
  <c r="I489"/>
  <c r="I328"/>
  <c r="I352"/>
  <c r="I336"/>
  <c r="I566"/>
  <c r="I597"/>
  <c r="I559"/>
  <c r="I623"/>
  <c r="I614"/>
  <c r="I574"/>
  <c r="I638"/>
  <c r="I565"/>
  <c r="I620"/>
  <c r="I547"/>
  <c r="I611"/>
  <c r="I608"/>
  <c r="I639"/>
  <c r="I487"/>
  <c r="I526"/>
  <c r="I476"/>
  <c r="I387"/>
  <c r="I418"/>
  <c r="I321"/>
  <c r="I544"/>
  <c r="I327"/>
  <c r="I391"/>
  <c r="I455"/>
  <c r="I519"/>
  <c r="I366"/>
  <c r="I430"/>
  <c r="I494"/>
  <c r="I341"/>
  <c r="I405"/>
  <c r="I469"/>
  <c r="I533"/>
  <c r="I380"/>
  <c r="I444"/>
  <c r="I508"/>
  <c r="I355"/>
  <c r="I419"/>
  <c r="I483"/>
  <c r="I322"/>
  <c r="I386"/>
  <c r="I450"/>
  <c r="I514"/>
  <c r="I353"/>
  <c r="I417"/>
  <c r="I481"/>
  <c r="I545"/>
  <c r="I564"/>
  <c r="I595"/>
  <c r="I557"/>
  <c r="I621"/>
  <c r="I570"/>
  <c r="I612"/>
  <c r="I572"/>
  <c r="I636"/>
  <c r="I563"/>
  <c r="I569"/>
  <c r="I602"/>
  <c r="I606"/>
  <c r="I637"/>
  <c r="I323"/>
  <c r="I496"/>
  <c r="I383"/>
  <c r="I447"/>
  <c r="I511"/>
  <c r="I358"/>
  <c r="I422"/>
  <c r="I486"/>
  <c r="I333"/>
  <c r="I397"/>
  <c r="I461"/>
  <c r="I525"/>
  <c r="I372"/>
  <c r="I436"/>
  <c r="I500"/>
  <c r="I347"/>
  <c r="I411"/>
  <c r="I475"/>
  <c r="I539"/>
  <c r="I378"/>
  <c r="I442"/>
  <c r="I506"/>
  <c r="I345"/>
  <c r="I409"/>
  <c r="I473"/>
  <c r="I537"/>
  <c r="I632"/>
  <c r="I555"/>
  <c r="I619"/>
  <c r="I607"/>
  <c r="I609"/>
  <c r="I560"/>
  <c r="I591"/>
  <c r="I593"/>
  <c r="I604"/>
  <c r="I635"/>
  <c r="I398"/>
  <c r="I540"/>
  <c r="I451"/>
  <c r="I354"/>
  <c r="I536"/>
  <c r="I580"/>
  <c r="I375"/>
  <c r="I439"/>
  <c r="I503"/>
  <c r="I350"/>
  <c r="I414"/>
  <c r="I478"/>
  <c r="I542"/>
  <c r="I325"/>
  <c r="I389"/>
  <c r="I453"/>
  <c r="I517"/>
  <c r="I364"/>
  <c r="I428"/>
  <c r="I492"/>
  <c r="I339"/>
  <c r="I403"/>
  <c r="I467"/>
  <c r="I531"/>
  <c r="I370"/>
  <c r="I434"/>
  <c r="I498"/>
  <c r="I337"/>
  <c r="I401"/>
  <c r="I465"/>
  <c r="I529"/>
  <c r="I586"/>
  <c r="I630"/>
  <c r="I641"/>
  <c r="I546"/>
  <c r="I610"/>
  <c r="I634"/>
  <c r="I643"/>
  <c r="I605"/>
  <c r="I640"/>
  <c r="I554"/>
  <c r="I600"/>
  <c r="I631"/>
  <c r="I558"/>
  <c r="I589"/>
  <c r="I584"/>
  <c r="I575"/>
  <c r="I528"/>
  <c r="I367"/>
  <c r="I431"/>
  <c r="I495"/>
  <c r="I342"/>
  <c r="I406"/>
  <c r="I470"/>
  <c r="I534"/>
  <c r="I381"/>
  <c r="I445"/>
  <c r="I509"/>
  <c r="I356"/>
  <c r="I420"/>
  <c r="I484"/>
  <c r="I331"/>
  <c r="I395"/>
  <c r="I459"/>
  <c r="I523"/>
  <c r="I362"/>
  <c r="I426"/>
  <c r="I490"/>
  <c r="I329"/>
  <c r="I393"/>
  <c r="I457"/>
  <c r="I521"/>
  <c r="I628"/>
  <c r="I601"/>
  <c r="I561"/>
  <c r="I603"/>
  <c r="I598"/>
  <c r="I629"/>
  <c r="I556"/>
  <c r="I587"/>
  <c r="I582"/>
  <c r="I573"/>
  <c r="I626"/>
  <c r="I501"/>
  <c r="I412"/>
  <c r="I513"/>
  <c r="I520"/>
  <c r="I592"/>
  <c r="I552"/>
  <c r="I583"/>
  <c r="I594"/>
  <c r="I596"/>
  <c r="I627"/>
  <c r="I633"/>
  <c r="I571"/>
  <c r="I20"/>
  <c r="I12"/>
  <c r="I10"/>
  <c r="I16"/>
  <c r="I8"/>
  <c r="I13"/>
  <c r="I19"/>
  <c r="I17"/>
  <c r="I15"/>
  <c r="I18"/>
  <c r="I11"/>
  <c r="I9"/>
  <c r="I14"/>
  <c r="I7"/>
  <c r="I87"/>
  <c r="I126"/>
  <c r="I37"/>
  <c r="I229"/>
  <c r="I76"/>
  <c r="I268"/>
  <c r="I51"/>
  <c r="I307"/>
  <c r="I49"/>
  <c r="I79"/>
  <c r="I143"/>
  <c r="I207"/>
  <c r="I271"/>
  <c r="I54"/>
  <c r="I118"/>
  <c r="I182"/>
  <c r="I310"/>
  <c r="I29"/>
  <c r="I93"/>
  <c r="I157"/>
  <c r="I221"/>
  <c r="I285"/>
  <c r="I68"/>
  <c r="I132"/>
  <c r="I196"/>
  <c r="I171"/>
  <c r="I299"/>
  <c r="I74"/>
  <c r="I138"/>
  <c r="I202"/>
  <c r="I266"/>
  <c r="I41"/>
  <c r="I105"/>
  <c r="I169"/>
  <c r="I233"/>
  <c r="I297"/>
  <c r="I312"/>
  <c r="I304"/>
  <c r="I296"/>
  <c r="I190"/>
  <c r="I305"/>
  <c r="I135"/>
  <c r="I199"/>
  <c r="I263"/>
  <c r="I46"/>
  <c r="I110"/>
  <c r="I174"/>
  <c r="I302"/>
  <c r="I85"/>
  <c r="I149"/>
  <c r="I213"/>
  <c r="I277"/>
  <c r="I124"/>
  <c r="I188"/>
  <c r="I252"/>
  <c r="I316"/>
  <c r="I35"/>
  <c r="I99"/>
  <c r="I163"/>
  <c r="I227"/>
  <c r="I66"/>
  <c r="I130"/>
  <c r="I194"/>
  <c r="I258"/>
  <c r="I33"/>
  <c r="I97"/>
  <c r="I161"/>
  <c r="I225"/>
  <c r="I264"/>
  <c r="I256"/>
  <c r="I248"/>
  <c r="I232"/>
  <c r="I288"/>
  <c r="I272"/>
  <c r="I279"/>
  <c r="I177"/>
  <c r="I63"/>
  <c r="I127"/>
  <c r="I191"/>
  <c r="I255"/>
  <c r="I319"/>
  <c r="I38"/>
  <c r="I166"/>
  <c r="I230"/>
  <c r="I294"/>
  <c r="I77"/>
  <c r="I141"/>
  <c r="I205"/>
  <c r="I269"/>
  <c r="I52"/>
  <c r="I116"/>
  <c r="I244"/>
  <c r="I308"/>
  <c r="I27"/>
  <c r="I91"/>
  <c r="I155"/>
  <c r="I219"/>
  <c r="I283"/>
  <c r="I122"/>
  <c r="I186"/>
  <c r="I250"/>
  <c r="I314"/>
  <c r="I25"/>
  <c r="I89"/>
  <c r="I153"/>
  <c r="I217"/>
  <c r="I281"/>
  <c r="I192"/>
  <c r="I184"/>
  <c r="I176"/>
  <c r="I168"/>
  <c r="I224"/>
  <c r="I216"/>
  <c r="I208"/>
  <c r="I215"/>
  <c r="I62"/>
  <c r="I243"/>
  <c r="I146"/>
  <c r="I55"/>
  <c r="I119"/>
  <c r="I183"/>
  <c r="I247"/>
  <c r="I311"/>
  <c r="I30"/>
  <c r="I94"/>
  <c r="I158"/>
  <c r="I222"/>
  <c r="I133"/>
  <c r="I197"/>
  <c r="I261"/>
  <c r="I44"/>
  <c r="I108"/>
  <c r="I236"/>
  <c r="I83"/>
  <c r="I147"/>
  <c r="I211"/>
  <c r="I275"/>
  <c r="I50"/>
  <c r="I114"/>
  <c r="I178"/>
  <c r="I242"/>
  <c r="I306"/>
  <c r="I81"/>
  <c r="I209"/>
  <c r="I273"/>
  <c r="I136"/>
  <c r="I128"/>
  <c r="I112"/>
  <c r="I104"/>
  <c r="I152"/>
  <c r="I144"/>
  <c r="I23"/>
  <c r="I318"/>
  <c r="I165"/>
  <c r="I115"/>
  <c r="I274"/>
  <c r="I113"/>
  <c r="I24"/>
  <c r="I47"/>
  <c r="I111"/>
  <c r="I175"/>
  <c r="I239"/>
  <c r="I303"/>
  <c r="I22"/>
  <c r="I86"/>
  <c r="I150"/>
  <c r="I214"/>
  <c r="I278"/>
  <c r="I61"/>
  <c r="I125"/>
  <c r="I189"/>
  <c r="I253"/>
  <c r="I317"/>
  <c r="I36"/>
  <c r="I164"/>
  <c r="I228"/>
  <c r="I292"/>
  <c r="I75"/>
  <c r="I139"/>
  <c r="I203"/>
  <c r="I267"/>
  <c r="I42"/>
  <c r="I170"/>
  <c r="I234"/>
  <c r="I298"/>
  <c r="I73"/>
  <c r="I137"/>
  <c r="I201"/>
  <c r="I265"/>
  <c r="I72"/>
  <c r="I64"/>
  <c r="I56"/>
  <c r="I48"/>
  <c r="I96"/>
  <c r="I88"/>
  <c r="I151"/>
  <c r="I254"/>
  <c r="I293"/>
  <c r="I204"/>
  <c r="I179"/>
  <c r="I82"/>
  <c r="I39"/>
  <c r="I103"/>
  <c r="I167"/>
  <c r="I231"/>
  <c r="I295"/>
  <c r="I78"/>
  <c r="I142"/>
  <c r="I206"/>
  <c r="I270"/>
  <c r="I53"/>
  <c r="I117"/>
  <c r="I181"/>
  <c r="I245"/>
  <c r="I309"/>
  <c r="I28"/>
  <c r="I92"/>
  <c r="I156"/>
  <c r="I284"/>
  <c r="I67"/>
  <c r="I131"/>
  <c r="I195"/>
  <c r="I259"/>
  <c r="I34"/>
  <c r="I98"/>
  <c r="I162"/>
  <c r="I226"/>
  <c r="I290"/>
  <c r="I65"/>
  <c r="I129"/>
  <c r="I257"/>
  <c r="I241"/>
  <c r="I95"/>
  <c r="I159"/>
  <c r="I223"/>
  <c r="I287"/>
  <c r="I70"/>
  <c r="I134"/>
  <c r="I198"/>
  <c r="I262"/>
  <c r="I45"/>
  <c r="I109"/>
  <c r="I173"/>
  <c r="I237"/>
  <c r="I301"/>
  <c r="I212"/>
  <c r="I276"/>
  <c r="I59"/>
  <c r="I123"/>
  <c r="I251"/>
  <c r="I315"/>
  <c r="I26"/>
  <c r="I90"/>
  <c r="I154"/>
  <c r="I218"/>
  <c r="I282"/>
  <c r="I57"/>
  <c r="I121"/>
  <c r="I185"/>
  <c r="I249"/>
  <c r="I313"/>
  <c r="I32"/>
  <c r="I220"/>
  <c r="I280"/>
  <c r="I260"/>
  <c r="I320"/>
  <c r="I240"/>
  <c r="I60"/>
  <c r="I180"/>
  <c r="I200"/>
  <c r="I120"/>
  <c r="I160"/>
  <c r="I80"/>
  <c r="I300"/>
  <c r="I100"/>
  <c r="I40"/>
  <c r="I71"/>
  <c r="I238"/>
  <c r="I289"/>
  <c r="I193"/>
  <c r="I344"/>
  <c r="I148"/>
  <c r="I101"/>
  <c r="I187"/>
  <c r="I346"/>
  <c r="I235"/>
  <c r="I286"/>
  <c r="I145"/>
  <c r="I102"/>
  <c r="I69"/>
  <c r="I43"/>
  <c r="I21"/>
  <c r="I246"/>
  <c r="I172"/>
  <c r="I210"/>
  <c r="I107"/>
  <c r="I84"/>
  <c r="I291"/>
  <c r="I31"/>
  <c r="I140"/>
  <c r="I58"/>
  <c r="DL10" l="1"/>
  <c r="CO11"/>
  <c r="CP10"/>
  <c r="T8"/>
  <c r="AN8"/>
  <c r="BJ8"/>
  <c r="AC8"/>
  <c r="DB8"/>
  <c r="BU8"/>
  <c r="DM8"/>
  <c r="CQ8"/>
  <c r="AY8"/>
  <c r="CF8"/>
  <c r="DL11"/>
  <c r="DK12"/>
  <c r="CE10"/>
  <c r="CD11"/>
  <c r="J905" i="6"/>
  <c r="K905" s="1"/>
  <c r="F9" i="5"/>
  <c r="J906" i="6"/>
  <c r="K906" s="1"/>
  <c r="AA12" i="5"/>
  <c r="AB12" s="1"/>
  <c r="AL12"/>
  <c r="AW11"/>
  <c r="AX11" s="1"/>
  <c r="BH13"/>
  <c r="BI13" s="1"/>
  <c r="BS11"/>
  <c r="BT11" s="1"/>
  <c r="CZ12"/>
  <c r="DA12" s="1"/>
  <c r="CE11" l="1"/>
  <c r="CD12"/>
  <c r="CP11"/>
  <c r="CO12"/>
  <c r="CF9"/>
  <c r="BJ9"/>
  <c r="AC9"/>
  <c r="BU9"/>
  <c r="DM9"/>
  <c r="CQ9"/>
  <c r="AN9"/>
  <c r="DB9"/>
  <c r="AY9"/>
  <c r="DL12"/>
  <c r="DK13"/>
  <c r="T9"/>
  <c r="F10"/>
  <c r="AA13"/>
  <c r="AB13" s="1"/>
  <c r="AL13"/>
  <c r="AW12"/>
  <c r="AX12" s="1"/>
  <c r="BH14"/>
  <c r="BI14" s="1"/>
  <c r="BS12"/>
  <c r="BT12" s="1"/>
  <c r="CZ13"/>
  <c r="DA13" s="1"/>
  <c r="DL13" l="1"/>
  <c r="DK14"/>
  <c r="CE12"/>
  <c r="CD13"/>
  <c r="CF10"/>
  <c r="AN10"/>
  <c r="CQ10"/>
  <c r="AC10"/>
  <c r="BJ10"/>
  <c r="AY10"/>
  <c r="DM10"/>
  <c r="DB10"/>
  <c r="BU10"/>
  <c r="CP12"/>
  <c r="CO13"/>
  <c r="T10"/>
  <c r="F11"/>
  <c r="AA14"/>
  <c r="AB14" s="1"/>
  <c r="AL14"/>
  <c r="AW13"/>
  <c r="AX13" s="1"/>
  <c r="BH15"/>
  <c r="BI15" s="1"/>
  <c r="BS13"/>
  <c r="BT13" s="1"/>
  <c r="CZ14"/>
  <c r="DA14" s="1"/>
  <c r="Q11" l="1"/>
  <c r="T11" s="1"/>
  <c r="Y3"/>
  <c r="X9" s="1"/>
  <c r="CP13"/>
  <c r="CO14"/>
  <c r="AN11"/>
  <c r="DB11"/>
  <c r="CF11"/>
  <c r="AY11"/>
  <c r="BJ11"/>
  <c r="AC11"/>
  <c r="DM11"/>
  <c r="CQ11"/>
  <c r="BU11"/>
  <c r="DL14"/>
  <c r="DK15"/>
  <c r="CE13"/>
  <c r="CD14"/>
  <c r="F12"/>
  <c r="Q12" s="1"/>
  <c r="AA15"/>
  <c r="AB15" s="1"/>
  <c r="AL15"/>
  <c r="AW14"/>
  <c r="AX14" s="1"/>
  <c r="BH16"/>
  <c r="BI16" s="1"/>
  <c r="BS14"/>
  <c r="BT14" s="1"/>
  <c r="CZ15"/>
  <c r="DA15" s="1"/>
  <c r="T12" l="1"/>
  <c r="AC12"/>
  <c r="AF12" s="1"/>
  <c r="AN12"/>
  <c r="CQ12"/>
  <c r="CF12"/>
  <c r="BU12"/>
  <c r="BJ12"/>
  <c r="AY12"/>
  <c r="DM12"/>
  <c r="DB12"/>
  <c r="CP14"/>
  <c r="CO15"/>
  <c r="DL15"/>
  <c r="DK16"/>
  <c r="CE14"/>
  <c r="CD15"/>
  <c r="X7"/>
  <c r="X10"/>
  <c r="X6"/>
  <c r="X8"/>
  <c r="X398"/>
  <c r="X396"/>
  <c r="X403"/>
  <c r="X343"/>
  <c r="X324"/>
  <c r="X332"/>
  <c r="X340"/>
  <c r="X379"/>
  <c r="X397"/>
  <c r="X346"/>
  <c r="X347"/>
  <c r="X25"/>
  <c r="X18"/>
  <c r="X287"/>
  <c r="X223"/>
  <c r="X159"/>
  <c r="X88"/>
  <c r="X312"/>
  <c r="X248"/>
  <c r="X184"/>
  <c r="X120"/>
  <c r="X58"/>
  <c r="X281"/>
  <c r="X217"/>
  <c r="X153"/>
  <c r="X90"/>
  <c r="X314"/>
  <c r="X250"/>
  <c r="X186"/>
  <c r="X122"/>
  <c r="X60"/>
  <c r="X283"/>
  <c r="X219"/>
  <c r="X155"/>
  <c r="X92"/>
  <c r="X29"/>
  <c r="X260"/>
  <c r="X196"/>
  <c r="X132"/>
  <c r="X62"/>
  <c r="X293"/>
  <c r="X229"/>
  <c r="X165"/>
  <c r="X102"/>
  <c r="X39"/>
  <c r="X270"/>
  <c r="X206"/>
  <c r="X142"/>
  <c r="X79"/>
  <c r="X20"/>
  <c r="X390"/>
  <c r="X391"/>
  <c r="X383"/>
  <c r="X393"/>
  <c r="X323"/>
  <c r="X331"/>
  <c r="X339"/>
  <c r="X364"/>
  <c r="X392"/>
  <c r="X399"/>
  <c r="X404"/>
  <c r="X15"/>
  <c r="X295"/>
  <c r="X231"/>
  <c r="X167"/>
  <c r="X96"/>
  <c r="X33"/>
  <c r="X256"/>
  <c r="X192"/>
  <c r="X128"/>
  <c r="X66"/>
  <c r="X289"/>
  <c r="X225"/>
  <c r="X161"/>
  <c r="X98"/>
  <c r="X35"/>
  <c r="X258"/>
  <c r="X194"/>
  <c r="X130"/>
  <c r="X68"/>
  <c r="X291"/>
  <c r="X227"/>
  <c r="X163"/>
  <c r="X100"/>
  <c r="X37"/>
  <c r="X268"/>
  <c r="X204"/>
  <c r="X140"/>
  <c r="X77"/>
  <c r="X301"/>
  <c r="X237"/>
  <c r="X173"/>
  <c r="X110"/>
  <c r="X47"/>
  <c r="X278"/>
  <c r="X214"/>
  <c r="X150"/>
  <c r="X87"/>
  <c r="X12"/>
  <c r="X21"/>
  <c r="X402"/>
  <c r="X376"/>
  <c r="X388"/>
  <c r="X322"/>
  <c r="X330"/>
  <c r="X338"/>
  <c r="X357"/>
  <c r="X387"/>
  <c r="X380"/>
  <c r="X389"/>
  <c r="X23"/>
  <c r="X303"/>
  <c r="X239"/>
  <c r="X175"/>
  <c r="X104"/>
  <c r="X41"/>
  <c r="X264"/>
  <c r="X200"/>
  <c r="X136"/>
  <c r="X73"/>
  <c r="X297"/>
  <c r="X233"/>
  <c r="X169"/>
  <c r="X106"/>
  <c r="X43"/>
  <c r="X266"/>
  <c r="X202"/>
  <c r="X138"/>
  <c r="X75"/>
  <c r="X299"/>
  <c r="X235"/>
  <c r="X171"/>
  <c r="X108"/>
  <c r="X45"/>
  <c r="X276"/>
  <c r="X212"/>
  <c r="X148"/>
  <c r="X85"/>
  <c r="X309"/>
  <c r="X245"/>
  <c r="X181"/>
  <c r="X118"/>
  <c r="X55"/>
  <c r="X286"/>
  <c r="X222"/>
  <c r="X158"/>
  <c r="X95"/>
  <c r="X32"/>
  <c r="X26"/>
  <c r="X394"/>
  <c r="X369"/>
  <c r="X320"/>
  <c r="X321"/>
  <c r="X329"/>
  <c r="X337"/>
  <c r="X350"/>
  <c r="X372"/>
  <c r="X373"/>
  <c r="X381"/>
  <c r="X382"/>
  <c r="X17"/>
  <c r="X311"/>
  <c r="X247"/>
  <c r="X183"/>
  <c r="X112"/>
  <c r="X49"/>
  <c r="X272"/>
  <c r="X208"/>
  <c r="X144"/>
  <c r="X81"/>
  <c r="X305"/>
  <c r="X241"/>
  <c r="X177"/>
  <c r="X114"/>
  <c r="X51"/>
  <c r="X274"/>
  <c r="X210"/>
  <c r="X146"/>
  <c r="X83"/>
  <c r="X307"/>
  <c r="X243"/>
  <c r="X179"/>
  <c r="X116"/>
  <c r="X53"/>
  <c r="X284"/>
  <c r="X220"/>
  <c r="X156"/>
  <c r="X93"/>
  <c r="X317"/>
  <c r="X253"/>
  <c r="X189"/>
  <c r="X125"/>
  <c r="X63"/>
  <c r="X294"/>
  <c r="X230"/>
  <c r="X166"/>
  <c r="X103"/>
  <c r="X40"/>
  <c r="X14"/>
  <c r="X386"/>
  <c r="X362"/>
  <c r="X377"/>
  <c r="X378"/>
  <c r="X328"/>
  <c r="X336"/>
  <c r="X400"/>
  <c r="X365"/>
  <c r="X366"/>
  <c r="X374"/>
  <c r="X375"/>
  <c r="X319"/>
  <c r="X255"/>
  <c r="X191"/>
  <c r="X127"/>
  <c r="X57"/>
  <c r="X280"/>
  <c r="X216"/>
  <c r="X152"/>
  <c r="X89"/>
  <c r="X313"/>
  <c r="X249"/>
  <c r="X185"/>
  <c r="X121"/>
  <c r="X59"/>
  <c r="X282"/>
  <c r="X218"/>
  <c r="X154"/>
  <c r="X91"/>
  <c r="X315"/>
  <c r="X251"/>
  <c r="X187"/>
  <c r="X123"/>
  <c r="X61"/>
  <c r="X292"/>
  <c r="X228"/>
  <c r="X164"/>
  <c r="X101"/>
  <c r="X30"/>
  <c r="X261"/>
  <c r="X197"/>
  <c r="X133"/>
  <c r="X70"/>
  <c r="X302"/>
  <c r="X238"/>
  <c r="X174"/>
  <c r="X111"/>
  <c r="X48"/>
  <c r="X385"/>
  <c r="X355"/>
  <c r="X370"/>
  <c r="X371"/>
  <c r="X327"/>
  <c r="X335"/>
  <c r="X395"/>
  <c r="X358"/>
  <c r="X359"/>
  <c r="X367"/>
  <c r="X368"/>
  <c r="X24"/>
  <c r="X19"/>
  <c r="X263"/>
  <c r="X199"/>
  <c r="X135"/>
  <c r="X65"/>
  <c r="X288"/>
  <c r="X224"/>
  <c r="X160"/>
  <c r="X97"/>
  <c r="X34"/>
  <c r="X257"/>
  <c r="X193"/>
  <c r="X129"/>
  <c r="X67"/>
  <c r="X290"/>
  <c r="X226"/>
  <c r="X162"/>
  <c r="X99"/>
  <c r="X36"/>
  <c r="X259"/>
  <c r="X195"/>
  <c r="X131"/>
  <c r="X69"/>
  <c r="X300"/>
  <c r="X236"/>
  <c r="X172"/>
  <c r="X109"/>
  <c r="X38"/>
  <c r="X269"/>
  <c r="X205"/>
  <c r="X141"/>
  <c r="X78"/>
  <c r="X310"/>
  <c r="X246"/>
  <c r="X182"/>
  <c r="X119"/>
  <c r="X56"/>
  <c r="X27"/>
  <c r="X384"/>
  <c r="X406"/>
  <c r="X363"/>
  <c r="X356"/>
  <c r="X326"/>
  <c r="X334"/>
  <c r="X342"/>
  <c r="X351"/>
  <c r="X352"/>
  <c r="X360"/>
  <c r="X361"/>
  <c r="X16"/>
  <c r="X11"/>
  <c r="X271"/>
  <c r="X207"/>
  <c r="X143"/>
  <c r="X72"/>
  <c r="X296"/>
  <c r="X232"/>
  <c r="X168"/>
  <c r="X105"/>
  <c r="X42"/>
  <c r="X265"/>
  <c r="X201"/>
  <c r="X137"/>
  <c r="X74"/>
  <c r="X298"/>
  <c r="X234"/>
  <c r="X170"/>
  <c r="X107"/>
  <c r="X44"/>
  <c r="X267"/>
  <c r="X203"/>
  <c r="X139"/>
  <c r="X76"/>
  <c r="X308"/>
  <c r="X244"/>
  <c r="X180"/>
  <c r="X117"/>
  <c r="X46"/>
  <c r="X277"/>
  <c r="X213"/>
  <c r="X149"/>
  <c r="X86"/>
  <c r="X318"/>
  <c r="X254"/>
  <c r="X190"/>
  <c r="X126"/>
  <c r="X64"/>
  <c r="X13"/>
  <c r="X405"/>
  <c r="X401"/>
  <c r="X348"/>
  <c r="X349"/>
  <c r="X325"/>
  <c r="X333"/>
  <c r="X341"/>
  <c r="X344"/>
  <c r="X345"/>
  <c r="X353"/>
  <c r="X354"/>
  <c r="X22"/>
  <c r="X279"/>
  <c r="X215"/>
  <c r="X151"/>
  <c r="X80"/>
  <c r="X304"/>
  <c r="X240"/>
  <c r="X176"/>
  <c r="X113"/>
  <c r="X50"/>
  <c r="X273"/>
  <c r="X209"/>
  <c r="X145"/>
  <c r="X82"/>
  <c r="X306"/>
  <c r="X242"/>
  <c r="X178"/>
  <c r="X115"/>
  <c r="X52"/>
  <c r="X275"/>
  <c r="X211"/>
  <c r="X147"/>
  <c r="X84"/>
  <c r="X316"/>
  <c r="X252"/>
  <c r="X188"/>
  <c r="X124"/>
  <c r="X54"/>
  <c r="X285"/>
  <c r="X221"/>
  <c r="X157"/>
  <c r="X94"/>
  <c r="X31"/>
  <c r="X262"/>
  <c r="X198"/>
  <c r="X134"/>
  <c r="X71"/>
  <c r="X28"/>
  <c r="F13"/>
  <c r="Q13" s="1"/>
  <c r="F14"/>
  <c r="Q14" s="1"/>
  <c r="AA16"/>
  <c r="AB16" s="1"/>
  <c r="AL16"/>
  <c r="AW15"/>
  <c r="AX15" s="1"/>
  <c r="BH17"/>
  <c r="BI17" s="1"/>
  <c r="BS15"/>
  <c r="BT15" s="1"/>
  <c r="CZ16"/>
  <c r="DA16" s="1"/>
  <c r="CE15" l="1"/>
  <c r="CD16"/>
  <c r="T13"/>
  <c r="BJ13"/>
  <c r="CF13"/>
  <c r="DB13"/>
  <c r="CQ13"/>
  <c r="BU13"/>
  <c r="AN13"/>
  <c r="AC13"/>
  <c r="AF13" s="1"/>
  <c r="DM13"/>
  <c r="AY13"/>
  <c r="DM14"/>
  <c r="BJ14"/>
  <c r="DB14"/>
  <c r="AY14"/>
  <c r="AN14"/>
  <c r="AC14"/>
  <c r="AF14" s="1"/>
  <c r="BU14"/>
  <c r="CF14"/>
  <c r="CQ14"/>
  <c r="CP15"/>
  <c r="CO16"/>
  <c r="DL16"/>
  <c r="DK17"/>
  <c r="T14"/>
  <c r="AA17"/>
  <c r="AB17" s="1"/>
  <c r="AL17"/>
  <c r="AW16"/>
  <c r="AX16" s="1"/>
  <c r="BH18"/>
  <c r="BI18" s="1"/>
  <c r="BS16"/>
  <c r="BT16" s="1"/>
  <c r="CZ17"/>
  <c r="DA17" s="1"/>
  <c r="CE16" l="1"/>
  <c r="CD17"/>
  <c r="DL17"/>
  <c r="DK18"/>
  <c r="CP16"/>
  <c r="CO17"/>
  <c r="F15"/>
  <c r="Q15" s="1"/>
  <c r="AA18"/>
  <c r="AB18" s="1"/>
  <c r="AL18"/>
  <c r="AW17"/>
  <c r="AX17" s="1"/>
  <c r="BH19"/>
  <c r="BI19" s="1"/>
  <c r="BS17"/>
  <c r="BT17" s="1"/>
  <c r="CZ18"/>
  <c r="DA18" s="1"/>
  <c r="CE17" l="1"/>
  <c r="CD18"/>
  <c r="DL18"/>
  <c r="DK19"/>
  <c r="CP17"/>
  <c r="CO18"/>
  <c r="T15"/>
  <c r="CF15"/>
  <c r="BU15"/>
  <c r="AN15"/>
  <c r="DM15"/>
  <c r="DB15"/>
  <c r="AY15"/>
  <c r="BJ15"/>
  <c r="AC15"/>
  <c r="AF15" s="1"/>
  <c r="CQ15"/>
  <c r="F16"/>
  <c r="Q16" s="1"/>
  <c r="AA19"/>
  <c r="AB19" s="1"/>
  <c r="AL19"/>
  <c r="AW18"/>
  <c r="AX18" s="1"/>
  <c r="BH20"/>
  <c r="BI20" s="1"/>
  <c r="BS18"/>
  <c r="BT18" s="1"/>
  <c r="CZ19"/>
  <c r="DA19" s="1"/>
  <c r="CE18" l="1"/>
  <c r="CD19"/>
  <c r="DL19"/>
  <c r="DK20"/>
  <c r="BU16"/>
  <c r="BJ16"/>
  <c r="AY16"/>
  <c r="AN16"/>
  <c r="AC16"/>
  <c r="AF16" s="1"/>
  <c r="DB16"/>
  <c r="CF16"/>
  <c r="CQ16"/>
  <c r="DM16"/>
  <c r="CP18"/>
  <c r="CO19"/>
  <c r="T16"/>
  <c r="F17"/>
  <c r="Q17" s="1"/>
  <c r="AA20"/>
  <c r="AB20" s="1"/>
  <c r="AL20"/>
  <c r="AW19"/>
  <c r="AX19" s="1"/>
  <c r="BH21"/>
  <c r="BI21" s="1"/>
  <c r="BS19"/>
  <c r="BT19" s="1"/>
  <c r="CZ20"/>
  <c r="DA20" s="1"/>
  <c r="CE19" l="1"/>
  <c r="CD20"/>
  <c r="T17"/>
  <c r="CF17"/>
  <c r="DB17"/>
  <c r="BJ17"/>
  <c r="AY17"/>
  <c r="AC17"/>
  <c r="AF17" s="1"/>
  <c r="CQ17"/>
  <c r="DM17"/>
  <c r="BU17"/>
  <c r="AN17"/>
  <c r="CP19"/>
  <c r="CO20"/>
  <c r="DL20"/>
  <c r="DK21"/>
  <c r="F18"/>
  <c r="Q18" s="1"/>
  <c r="AA21"/>
  <c r="AB21" s="1"/>
  <c r="AL21"/>
  <c r="AW20"/>
  <c r="AX20" s="1"/>
  <c r="BH22"/>
  <c r="BI22" s="1"/>
  <c r="BS20"/>
  <c r="BT20" s="1"/>
  <c r="CZ21"/>
  <c r="DA21" s="1"/>
  <c r="T18" l="1"/>
  <c r="AN18"/>
  <c r="BJ18"/>
  <c r="AY18"/>
  <c r="BU18"/>
  <c r="DB18"/>
  <c r="CQ18"/>
  <c r="CF18"/>
  <c r="DM18"/>
  <c r="AC18"/>
  <c r="AF18" s="1"/>
  <c r="CE20"/>
  <c r="CD21"/>
  <c r="CP20"/>
  <c r="CO21"/>
  <c r="DL21"/>
  <c r="DK22"/>
  <c r="F19"/>
  <c r="Q19" s="1"/>
  <c r="AA22"/>
  <c r="AB22" s="1"/>
  <c r="AL22"/>
  <c r="AW21"/>
  <c r="AX21" s="1"/>
  <c r="BH23"/>
  <c r="BI23" s="1"/>
  <c r="BS21"/>
  <c r="BT21" s="1"/>
  <c r="CZ22"/>
  <c r="DA22" s="1"/>
  <c r="T19" l="1"/>
  <c r="AY19"/>
  <c r="AN19"/>
  <c r="BJ19"/>
  <c r="AC19"/>
  <c r="AF19" s="1"/>
  <c r="CQ19"/>
  <c r="BU19"/>
  <c r="CF19"/>
  <c r="DM19"/>
  <c r="DB19"/>
  <c r="CP21"/>
  <c r="CO22"/>
  <c r="CE21"/>
  <c r="CD22"/>
  <c r="DL22"/>
  <c r="DK23"/>
  <c r="F20"/>
  <c r="Q20" s="1"/>
  <c r="AA23"/>
  <c r="AB23" s="1"/>
  <c r="AL23"/>
  <c r="AW22"/>
  <c r="AX22" s="1"/>
  <c r="BH24"/>
  <c r="BI24" s="1"/>
  <c r="BS22"/>
  <c r="BT22" s="1"/>
  <c r="CZ23"/>
  <c r="DA23" s="1"/>
  <c r="T20" l="1"/>
  <c r="AC20"/>
  <c r="AF20" s="1"/>
  <c r="CF20"/>
  <c r="CQ20"/>
  <c r="BU20"/>
  <c r="BJ20"/>
  <c r="AN20"/>
  <c r="DM20"/>
  <c r="DB20"/>
  <c r="AY20"/>
  <c r="CP22"/>
  <c r="CO23"/>
  <c r="DL23"/>
  <c r="DK24"/>
  <c r="CE22"/>
  <c r="CD23"/>
  <c r="AK3"/>
  <c r="C21"/>
  <c r="AA24"/>
  <c r="AB24" s="1"/>
  <c r="AL24"/>
  <c r="AW23"/>
  <c r="AX23" s="1"/>
  <c r="BH25"/>
  <c r="BI25" s="1"/>
  <c r="BS23"/>
  <c r="BT23" s="1"/>
  <c r="CZ24"/>
  <c r="DA24" s="1"/>
  <c r="CP23" l="1"/>
  <c r="CO24"/>
  <c r="AQ3"/>
  <c r="AM24" s="1"/>
  <c r="AR3"/>
  <c r="DL24"/>
  <c r="DK25"/>
  <c r="CE23"/>
  <c r="CD24"/>
  <c r="C22"/>
  <c r="F21"/>
  <c r="Q21" s="1"/>
  <c r="AA25"/>
  <c r="AB25" s="1"/>
  <c r="AL25"/>
  <c r="AW24"/>
  <c r="AX24" s="1"/>
  <c r="BH26"/>
  <c r="BI26" s="1"/>
  <c r="BS24"/>
  <c r="BT24" s="1"/>
  <c r="CZ25"/>
  <c r="DA25" s="1"/>
  <c r="T21" l="1"/>
  <c r="AC21"/>
  <c r="AF21" s="1"/>
  <c r="DM21"/>
  <c r="DB21"/>
  <c r="CQ21"/>
  <c r="AN21"/>
  <c r="BU21"/>
  <c r="BJ21"/>
  <c r="AY21"/>
  <c r="CF21"/>
  <c r="CE24"/>
  <c r="CD2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DL25"/>
  <c r="DK26"/>
  <c r="AM25"/>
  <c r="CP24"/>
  <c r="CO25"/>
  <c r="C23"/>
  <c r="AJ3"/>
  <c r="AI376" s="1"/>
  <c r="AA26"/>
  <c r="AB26" s="1"/>
  <c r="AL26"/>
  <c r="AM26" s="1"/>
  <c r="AW25"/>
  <c r="AX25" s="1"/>
  <c r="BH27"/>
  <c r="BI27" s="1"/>
  <c r="BS25"/>
  <c r="BT25" s="1"/>
  <c r="CZ26"/>
  <c r="DA26" s="1"/>
  <c r="CE25" l="1"/>
  <c r="CD26"/>
  <c r="CP25"/>
  <c r="CO26"/>
  <c r="DL26"/>
  <c r="DK27"/>
  <c r="AI164"/>
  <c r="AI237"/>
  <c r="AI297"/>
  <c r="AI327"/>
  <c r="AI43"/>
  <c r="AI19"/>
  <c r="AI24"/>
  <c r="AI166"/>
  <c r="AI77"/>
  <c r="AI103"/>
  <c r="AI58"/>
  <c r="AI34"/>
  <c r="AI233"/>
  <c r="AI260"/>
  <c r="AI301"/>
  <c r="AI137"/>
  <c r="AI162"/>
  <c r="AI405"/>
  <c r="AI402"/>
  <c r="AI266"/>
  <c r="AI348"/>
  <c r="AI7"/>
  <c r="AI395"/>
  <c r="AI271"/>
  <c r="AI277"/>
  <c r="AI394"/>
  <c r="AI341"/>
  <c r="AI236"/>
  <c r="AI191"/>
  <c r="AI173"/>
  <c r="AI154"/>
  <c r="AI122"/>
  <c r="AI250"/>
  <c r="AI22"/>
  <c r="AI39"/>
  <c r="AI254"/>
  <c r="AI275"/>
  <c r="AI117"/>
  <c r="AI377"/>
  <c r="AI147"/>
  <c r="AI338"/>
  <c r="AI169"/>
  <c r="AI390"/>
  <c r="AI403"/>
  <c r="AI153"/>
  <c r="AI255"/>
  <c r="AI9"/>
  <c r="AI105"/>
  <c r="AI190"/>
  <c r="AI60"/>
  <c r="AI388"/>
  <c r="AI399"/>
  <c r="AI216"/>
  <c r="AI269"/>
  <c r="AI201"/>
  <c r="AI73"/>
  <c r="AI139"/>
  <c r="AI235"/>
  <c r="AI179"/>
  <c r="AI25"/>
  <c r="AI373"/>
  <c r="AI274"/>
  <c r="AI329"/>
  <c r="AI380"/>
  <c r="AI71"/>
  <c r="AI346"/>
  <c r="AI160"/>
  <c r="AI81"/>
  <c r="AI85"/>
  <c r="AI264"/>
  <c r="AI364"/>
  <c r="AI78"/>
  <c r="AI218"/>
  <c r="AI314"/>
  <c r="AI282"/>
  <c r="AI352"/>
  <c r="AI47"/>
  <c r="AI397"/>
  <c r="AI322"/>
  <c r="AI121"/>
  <c r="AI63"/>
  <c r="AI185"/>
  <c r="AI10"/>
  <c r="AI293"/>
  <c r="AI145"/>
  <c r="AI172"/>
  <c r="AI180"/>
  <c r="AI50"/>
  <c r="AI294"/>
  <c r="AI151"/>
  <c r="AI404"/>
  <c r="AI174"/>
  <c r="AI176"/>
  <c r="AI351"/>
  <c r="AI125"/>
  <c r="AI40"/>
  <c r="AI168"/>
  <c r="AI251"/>
  <c r="AI347"/>
  <c r="AI381"/>
  <c r="AI155"/>
  <c r="AI52"/>
  <c r="AI84"/>
  <c r="AI406"/>
  <c r="AI325"/>
  <c r="AI165"/>
  <c r="AI208"/>
  <c r="AI323"/>
  <c r="AI295"/>
  <c r="AI184"/>
  <c r="AI199"/>
  <c r="AI231"/>
  <c r="AI263"/>
  <c r="AI391"/>
  <c r="AI361"/>
  <c r="AI284"/>
  <c r="AI28"/>
  <c r="AI318"/>
  <c r="AI267"/>
  <c r="AI158"/>
  <c r="AI132"/>
  <c r="AI15"/>
  <c r="AI303"/>
  <c r="AI226"/>
  <c r="AI134"/>
  <c r="AI21"/>
  <c r="AI309"/>
  <c r="AI102"/>
  <c r="AI68"/>
  <c r="AI384"/>
  <c r="AI126"/>
  <c r="AI345"/>
  <c r="AI296"/>
  <c r="AI38"/>
  <c r="AI177"/>
  <c r="AI6"/>
  <c r="AI51"/>
  <c r="AI79"/>
  <c r="AI189"/>
  <c r="AI343"/>
  <c r="AI300"/>
  <c r="AI146"/>
  <c r="AI321"/>
  <c r="AI61"/>
  <c r="AI74"/>
  <c r="AI157"/>
  <c r="AI91"/>
  <c r="AI268"/>
  <c r="AI340"/>
  <c r="AI372"/>
  <c r="AI116"/>
  <c r="AI212"/>
  <c r="AI308"/>
  <c r="AI214"/>
  <c r="AI278"/>
  <c r="AI141"/>
  <c r="AI90"/>
  <c r="AI109"/>
  <c r="AI239"/>
  <c r="AI17"/>
  <c r="AI245"/>
  <c r="AI207"/>
  <c r="AI36"/>
  <c r="AI249"/>
  <c r="AI392"/>
  <c r="AI181"/>
  <c r="AI113"/>
  <c r="AI55"/>
  <c r="AI232"/>
  <c r="AI29"/>
  <c r="AI183"/>
  <c r="AI339"/>
  <c r="AI313"/>
  <c r="AI257"/>
  <c r="AI27"/>
  <c r="AI379"/>
  <c r="AI31"/>
  <c r="AI319"/>
  <c r="AI281"/>
  <c r="AI289"/>
  <c r="AI370"/>
  <c r="AI33"/>
  <c r="AI383"/>
  <c r="AI82"/>
  <c r="AI95"/>
  <c r="AI387"/>
  <c r="AI101"/>
  <c r="AI265"/>
  <c r="AI186"/>
  <c r="AI56"/>
  <c r="AI88"/>
  <c r="AI280"/>
  <c r="AI344"/>
  <c r="AI188"/>
  <c r="AI363"/>
  <c r="AI365"/>
  <c r="AI331"/>
  <c r="AI378"/>
  <c r="AI30"/>
  <c r="AI98"/>
  <c r="AI386"/>
  <c r="AI305"/>
  <c r="AI288"/>
  <c r="AI100"/>
  <c r="AI175"/>
  <c r="AI290"/>
  <c r="AI367"/>
  <c r="AI362"/>
  <c r="AI104"/>
  <c r="AI243"/>
  <c r="AI53"/>
  <c r="AI66"/>
  <c r="AI23"/>
  <c r="AI311"/>
  <c r="AI358"/>
  <c r="AI142"/>
  <c r="AI285"/>
  <c r="AI298"/>
  <c r="AI221"/>
  <c r="AI324"/>
  <c r="AI112"/>
  <c r="AI315"/>
  <c r="AI302"/>
  <c r="AI287"/>
  <c r="AI210"/>
  <c r="AI242"/>
  <c r="AI76"/>
  <c r="AI272"/>
  <c r="AI187"/>
  <c r="AI161"/>
  <c r="AI193"/>
  <c r="AI54"/>
  <c r="AI80"/>
  <c r="AI14"/>
  <c r="AI67"/>
  <c r="AI393"/>
  <c r="AI75"/>
  <c r="AI11"/>
  <c r="AI130"/>
  <c r="AI369"/>
  <c r="AI228"/>
  <c r="AI320"/>
  <c r="AI371"/>
  <c r="AI283"/>
  <c r="AI366"/>
  <c r="AI120"/>
  <c r="AI41"/>
  <c r="AI248"/>
  <c r="AI382"/>
  <c r="AI13"/>
  <c r="AI45"/>
  <c r="AI359"/>
  <c r="AI222"/>
  <c r="AI167"/>
  <c r="AI286"/>
  <c r="AI350"/>
  <c r="AI333"/>
  <c r="AI354"/>
  <c r="AI273"/>
  <c r="AI224"/>
  <c r="AI299"/>
  <c r="AI143"/>
  <c r="AI258"/>
  <c r="AI32"/>
  <c r="AI64"/>
  <c r="AI217"/>
  <c r="AI360"/>
  <c r="AI230"/>
  <c r="AI335"/>
  <c r="AI396"/>
  <c r="AI279"/>
  <c r="AI170"/>
  <c r="AI136"/>
  <c r="AI398"/>
  <c r="AI140"/>
  <c r="AI115"/>
  <c r="AI204"/>
  <c r="AI70"/>
  <c r="AI368"/>
  <c r="AI238"/>
  <c r="AI12"/>
  <c r="AI178"/>
  <c r="AI97"/>
  <c r="AI129"/>
  <c r="AI114"/>
  <c r="AI46"/>
  <c r="AI227"/>
  <c r="AI206"/>
  <c r="AI270"/>
  <c r="AI276"/>
  <c r="AI244"/>
  <c r="AI195"/>
  <c r="AI310"/>
  <c r="AI241"/>
  <c r="AI209"/>
  <c r="AI192"/>
  <c r="AI203"/>
  <c r="AI135"/>
  <c r="AI194"/>
  <c r="AI401"/>
  <c r="AI94"/>
  <c r="AI49"/>
  <c r="AI72"/>
  <c r="AI211"/>
  <c r="AI149"/>
  <c r="AI213"/>
  <c r="AI247"/>
  <c r="AI138"/>
  <c r="AI89"/>
  <c r="AI83"/>
  <c r="AI253"/>
  <c r="AI87"/>
  <c r="AI111"/>
  <c r="AI215"/>
  <c r="AI334"/>
  <c r="AI219"/>
  <c r="AI349"/>
  <c r="AI375"/>
  <c r="AI65"/>
  <c r="AI16"/>
  <c r="AI48"/>
  <c r="AI225"/>
  <c r="AI234"/>
  <c r="AI342"/>
  <c r="AI118"/>
  <c r="AI35"/>
  <c r="AI306"/>
  <c r="AI148"/>
  <c r="AI246"/>
  <c r="AI20"/>
  <c r="AI152"/>
  <c r="AI26"/>
  <c r="AI92"/>
  <c r="AI124"/>
  <c r="AI156"/>
  <c r="AI220"/>
  <c r="AI252"/>
  <c r="AI312"/>
  <c r="AI316"/>
  <c r="AI107"/>
  <c r="AI96"/>
  <c r="AI128"/>
  <c r="AI171"/>
  <c r="AI205"/>
  <c r="AI196"/>
  <c r="AI337"/>
  <c r="AI62"/>
  <c r="AI307"/>
  <c r="AI256"/>
  <c r="AI328"/>
  <c r="AI198"/>
  <c r="AI292"/>
  <c r="AI356"/>
  <c r="AI106"/>
  <c r="AI57"/>
  <c r="AI8"/>
  <c r="AI262"/>
  <c r="AI108"/>
  <c r="AI42"/>
  <c r="AI326"/>
  <c r="AI330"/>
  <c r="AI317"/>
  <c r="AI110"/>
  <c r="AI119"/>
  <c r="AI200"/>
  <c r="AI385"/>
  <c r="AI336"/>
  <c r="AI400"/>
  <c r="AI59"/>
  <c r="AI332"/>
  <c r="AI197"/>
  <c r="AI229"/>
  <c r="AI291"/>
  <c r="AI69"/>
  <c r="AI182"/>
  <c r="AI357"/>
  <c r="AI223"/>
  <c r="C24"/>
  <c r="F22"/>
  <c r="Q22" s="1"/>
  <c r="AI259"/>
  <c r="AI150"/>
  <c r="AI127"/>
  <c r="AI99"/>
  <c r="AI37"/>
  <c r="AI159"/>
  <c r="AI389"/>
  <c r="AI18"/>
  <c r="AI304"/>
  <c r="AI93"/>
  <c r="AI202"/>
  <c r="AI44"/>
  <c r="AI123"/>
  <c r="AI144"/>
  <c r="AI86"/>
  <c r="AI374"/>
  <c r="AI261"/>
  <c r="AI353"/>
  <c r="AI133"/>
  <c r="AI131"/>
  <c r="AI163"/>
  <c r="AI240"/>
  <c r="AI355"/>
  <c r="AA27"/>
  <c r="AB27" s="1"/>
  <c r="AL27"/>
  <c r="AM27" s="1"/>
  <c r="AW26"/>
  <c r="AX26" s="1"/>
  <c r="BH28"/>
  <c r="BI28" s="1"/>
  <c r="BS26"/>
  <c r="BT26" s="1"/>
  <c r="CZ27"/>
  <c r="DA27" s="1"/>
  <c r="T22" l="1"/>
  <c r="DM22"/>
  <c r="BJ22"/>
  <c r="CF22"/>
  <c r="AC22"/>
  <c r="AF22" s="1"/>
  <c r="DB22"/>
  <c r="CQ22"/>
  <c r="BU22"/>
  <c r="AY22"/>
  <c r="AN22"/>
  <c r="AQ22" s="1"/>
  <c r="CE26"/>
  <c r="CD27"/>
  <c r="CP26"/>
  <c r="CO27"/>
  <c r="DL27"/>
  <c r="DK28"/>
  <c r="F23"/>
  <c r="Q23" s="1"/>
  <c r="C25"/>
  <c r="AA28"/>
  <c r="AB28" s="1"/>
  <c r="AL28"/>
  <c r="AM28" s="1"/>
  <c r="AW27"/>
  <c r="AX27" s="1"/>
  <c r="BH29"/>
  <c r="BI29" s="1"/>
  <c r="BS27"/>
  <c r="BT27" s="1"/>
  <c r="CZ28"/>
  <c r="DA28" s="1"/>
  <c r="T23" l="1"/>
  <c r="BU23"/>
  <c r="DB23"/>
  <c r="CQ23"/>
  <c r="AN23"/>
  <c r="AQ23" s="1"/>
  <c r="DM23"/>
  <c r="AY23"/>
  <c r="AC23"/>
  <c r="AF23" s="1"/>
  <c r="BJ23"/>
  <c r="CF23"/>
  <c r="CE27"/>
  <c r="CD28"/>
  <c r="CP27"/>
  <c r="CO28"/>
  <c r="DL28"/>
  <c r="DK29"/>
  <c r="C26"/>
  <c r="F24"/>
  <c r="Q24" s="1"/>
  <c r="AA29"/>
  <c r="AB29" s="1"/>
  <c r="AL29"/>
  <c r="AM29" s="1"/>
  <c r="AW28"/>
  <c r="AX28" s="1"/>
  <c r="BH30"/>
  <c r="BI30" s="1"/>
  <c r="BS28"/>
  <c r="BT28" s="1"/>
  <c r="CZ29"/>
  <c r="DA29" s="1"/>
  <c r="CE28" l="1"/>
  <c r="CD29"/>
  <c r="T24"/>
  <c r="DB24"/>
  <c r="AY24"/>
  <c r="AC24"/>
  <c r="AF24" s="1"/>
  <c r="DM24"/>
  <c r="CF24"/>
  <c r="BU24"/>
  <c r="AN24"/>
  <c r="AQ24" s="1"/>
  <c r="CQ24"/>
  <c r="BJ24"/>
  <c r="CP28"/>
  <c r="CO29"/>
  <c r="DL29"/>
  <c r="DK30"/>
  <c r="C27"/>
  <c r="F25"/>
  <c r="Q25" s="1"/>
  <c r="AA30"/>
  <c r="AB30" s="1"/>
  <c r="AL30"/>
  <c r="AM30" s="1"/>
  <c r="AW29"/>
  <c r="AX29" s="1"/>
  <c r="BH31"/>
  <c r="BI31" s="1"/>
  <c r="BS29"/>
  <c r="BT29" s="1"/>
  <c r="CZ30"/>
  <c r="DA30" s="1"/>
  <c r="CE29" l="1"/>
  <c r="CD30"/>
  <c r="T25"/>
  <c r="AC25"/>
  <c r="AF25" s="1"/>
  <c r="AY25"/>
  <c r="CF25"/>
  <c r="DB25"/>
  <c r="BJ25"/>
  <c r="AN25"/>
  <c r="AQ25" s="1"/>
  <c r="DM25"/>
  <c r="CQ25"/>
  <c r="BU25"/>
  <c r="CP29"/>
  <c r="CO30"/>
  <c r="DL30"/>
  <c r="DK31"/>
  <c r="F26"/>
  <c r="Q26" s="1"/>
  <c r="C28"/>
  <c r="AA31"/>
  <c r="AB31" s="1"/>
  <c r="AL31"/>
  <c r="AM31" s="1"/>
  <c r="AW30"/>
  <c r="AX30" s="1"/>
  <c r="BH32"/>
  <c r="BI32" s="1"/>
  <c r="BS30"/>
  <c r="BT30" s="1"/>
  <c r="CZ31"/>
  <c r="DA31" s="1"/>
  <c r="CE30" l="1"/>
  <c r="CD31"/>
  <c r="AC26"/>
  <c r="AF26" s="1"/>
  <c r="DB26"/>
  <c r="AN26"/>
  <c r="AQ26" s="1"/>
  <c r="BU26"/>
  <c r="CQ26"/>
  <c r="DM26"/>
  <c r="CF26"/>
  <c r="AY26"/>
  <c r="BJ26"/>
  <c r="CP30"/>
  <c r="CO31"/>
  <c r="DL31"/>
  <c r="DK32"/>
  <c r="F27"/>
  <c r="Q27" s="1"/>
  <c r="T26"/>
  <c r="C29"/>
  <c r="AA32"/>
  <c r="AB32" s="1"/>
  <c r="AL32"/>
  <c r="AM32" s="1"/>
  <c r="AW31"/>
  <c r="AX31" s="1"/>
  <c r="BH33"/>
  <c r="BI33" s="1"/>
  <c r="BS31"/>
  <c r="BT31" s="1"/>
  <c r="CZ32"/>
  <c r="DA32" s="1"/>
  <c r="T27" l="1"/>
  <c r="AN27"/>
  <c r="AY27"/>
  <c r="CF27"/>
  <c r="BJ27"/>
  <c r="CQ27"/>
  <c r="DB27"/>
  <c r="BU27"/>
  <c r="DM27"/>
  <c r="AC27"/>
  <c r="AF27" s="1"/>
  <c r="CE31"/>
  <c r="CD32"/>
  <c r="CP31"/>
  <c r="CO32"/>
  <c r="DL32"/>
  <c r="DK33"/>
  <c r="AQ27"/>
  <c r="C30"/>
  <c r="F28"/>
  <c r="Q28" s="1"/>
  <c r="AA33"/>
  <c r="AB33" s="1"/>
  <c r="AL33"/>
  <c r="AM33" s="1"/>
  <c r="AW32"/>
  <c r="AX32" s="1"/>
  <c r="BH34"/>
  <c r="BI34" s="1"/>
  <c r="BS32"/>
  <c r="BT32" s="1"/>
  <c r="CZ33"/>
  <c r="DA33" s="1"/>
  <c r="CE32" l="1"/>
  <c r="CD33"/>
  <c r="CP32"/>
  <c r="CO33"/>
  <c r="DM28"/>
  <c r="BU28"/>
  <c r="AN28"/>
  <c r="DB28"/>
  <c r="BJ28"/>
  <c r="CQ28"/>
  <c r="AY28"/>
  <c r="CF28"/>
  <c r="AC28"/>
  <c r="AF28" s="1"/>
  <c r="DL33"/>
  <c r="DK34"/>
  <c r="C31"/>
  <c r="F29"/>
  <c r="Q29" s="1"/>
  <c r="AQ28"/>
  <c r="T28"/>
  <c r="AA34"/>
  <c r="AB34" s="1"/>
  <c r="AL34"/>
  <c r="AM34" s="1"/>
  <c r="AW33"/>
  <c r="AX33" s="1"/>
  <c r="BH35"/>
  <c r="BI35" s="1"/>
  <c r="BS33"/>
  <c r="BT33" s="1"/>
  <c r="CZ34"/>
  <c r="DA34" s="1"/>
  <c r="CE33" l="1"/>
  <c r="CD34"/>
  <c r="T29"/>
  <c r="AN29"/>
  <c r="AQ29" s="1"/>
  <c r="AC29"/>
  <c r="AF29" s="1"/>
  <c r="DM29"/>
  <c r="CF29"/>
  <c r="DB29"/>
  <c r="CQ29"/>
  <c r="BU29"/>
  <c r="BJ29"/>
  <c r="AY29"/>
  <c r="CP33"/>
  <c r="CO34"/>
  <c r="DL34"/>
  <c r="DK35"/>
  <c r="F30"/>
  <c r="Q30" s="1"/>
  <c r="C32"/>
  <c r="AA35"/>
  <c r="AB35" s="1"/>
  <c r="AL35"/>
  <c r="AM35" s="1"/>
  <c r="AW34"/>
  <c r="AX34" s="1"/>
  <c r="BH36"/>
  <c r="BI36" s="1"/>
  <c r="BS34"/>
  <c r="BT34" s="1"/>
  <c r="CZ35"/>
  <c r="DA35" s="1"/>
  <c r="CE34" l="1"/>
  <c r="CD35"/>
  <c r="CP34"/>
  <c r="CO35"/>
  <c r="T30"/>
  <c r="AN30"/>
  <c r="CF30"/>
  <c r="AY30"/>
  <c r="AC30"/>
  <c r="AF30" s="1"/>
  <c r="DM30"/>
  <c r="CQ30"/>
  <c r="BJ30"/>
  <c r="BU30"/>
  <c r="DB30"/>
  <c r="DL35"/>
  <c r="DK36"/>
  <c r="C33"/>
  <c r="F31"/>
  <c r="Q31" s="1"/>
  <c r="AQ30"/>
  <c r="AA36"/>
  <c r="AB36" s="1"/>
  <c r="AL36"/>
  <c r="AM36" s="1"/>
  <c r="AW35"/>
  <c r="AX35" s="1"/>
  <c r="BH37"/>
  <c r="BI37" s="1"/>
  <c r="BS35"/>
  <c r="BT35" s="1"/>
  <c r="CZ36"/>
  <c r="DA36" s="1"/>
  <c r="T31" l="1"/>
  <c r="CF31"/>
  <c r="BJ31"/>
  <c r="AY31"/>
  <c r="CQ31"/>
  <c r="DM31"/>
  <c r="AN31"/>
  <c r="BU31"/>
  <c r="AC31"/>
  <c r="AF31" s="1"/>
  <c r="DB31"/>
  <c r="CP35"/>
  <c r="CO36"/>
  <c r="CE35"/>
  <c r="CD36"/>
  <c r="DL36"/>
  <c r="DK37"/>
  <c r="C34"/>
  <c r="AQ31"/>
  <c r="F32"/>
  <c r="Q32" s="1"/>
  <c r="AA37"/>
  <c r="AB37" s="1"/>
  <c r="AL37"/>
  <c r="AM37" s="1"/>
  <c r="AW36"/>
  <c r="AX36" s="1"/>
  <c r="BH38"/>
  <c r="BI38" s="1"/>
  <c r="BS36"/>
  <c r="BT36" s="1"/>
  <c r="CZ37"/>
  <c r="DA37" s="1"/>
  <c r="DL37" l="1"/>
  <c r="DK38"/>
  <c r="CP36"/>
  <c r="CO37"/>
  <c r="T32"/>
  <c r="AN32"/>
  <c r="DM32"/>
  <c r="AC32"/>
  <c r="AF32" s="1"/>
  <c r="CQ32"/>
  <c r="CF32"/>
  <c r="BJ32"/>
  <c r="AY32"/>
  <c r="DB32"/>
  <c r="BU32"/>
  <c r="CE36"/>
  <c r="CD37"/>
  <c r="C35"/>
  <c r="AQ32"/>
  <c r="F33"/>
  <c r="Q33" s="1"/>
  <c r="AA38"/>
  <c r="AB38" s="1"/>
  <c r="AL38"/>
  <c r="AM38" s="1"/>
  <c r="AW37"/>
  <c r="AX37" s="1"/>
  <c r="BH39"/>
  <c r="BI39" s="1"/>
  <c r="BS37"/>
  <c r="BT37" s="1"/>
  <c r="CZ38"/>
  <c r="DA38" s="1"/>
  <c r="DL38" l="1"/>
  <c r="DK39"/>
  <c r="T33"/>
  <c r="CF33"/>
  <c r="AN33"/>
  <c r="AQ33" s="1"/>
  <c r="AY33"/>
  <c r="BJ33"/>
  <c r="CQ33"/>
  <c r="DM33"/>
  <c r="BU33"/>
  <c r="DB33"/>
  <c r="AC33"/>
  <c r="AF33" s="1"/>
  <c r="CP37"/>
  <c r="CO38"/>
  <c r="CE37"/>
  <c r="CD38"/>
  <c r="C36"/>
  <c r="F34"/>
  <c r="Q34" s="1"/>
  <c r="AA39"/>
  <c r="AB39" s="1"/>
  <c r="AL39"/>
  <c r="AM39" s="1"/>
  <c r="AW38"/>
  <c r="AX38" s="1"/>
  <c r="BH40"/>
  <c r="BI40" s="1"/>
  <c r="BS38"/>
  <c r="BT38" s="1"/>
  <c r="CZ39"/>
  <c r="DA39" s="1"/>
  <c r="DL39" l="1"/>
  <c r="DK40"/>
  <c r="CP38"/>
  <c r="CO39"/>
  <c r="T34"/>
  <c r="DM34"/>
  <c r="AY34"/>
  <c r="AC34"/>
  <c r="AF34" s="1"/>
  <c r="CF34"/>
  <c r="DB34"/>
  <c r="BU34"/>
  <c r="AN34"/>
  <c r="AQ34" s="1"/>
  <c r="CQ34"/>
  <c r="BJ34"/>
  <c r="CE38"/>
  <c r="CD39"/>
  <c r="C37"/>
  <c r="F35"/>
  <c r="Q35" s="1"/>
  <c r="AA40"/>
  <c r="AB40" s="1"/>
  <c r="AL40"/>
  <c r="AM40" s="1"/>
  <c r="AW39"/>
  <c r="AX39" s="1"/>
  <c r="BH41"/>
  <c r="BI41" s="1"/>
  <c r="BS39"/>
  <c r="BT39" s="1"/>
  <c r="CZ40"/>
  <c r="DA40" s="1"/>
  <c r="DL40" l="1"/>
  <c r="DK41"/>
  <c r="CQ35"/>
  <c r="CF35"/>
  <c r="DB35"/>
  <c r="BJ35"/>
  <c r="BU35"/>
  <c r="AY35"/>
  <c r="AC35"/>
  <c r="AF35" s="1"/>
  <c r="AN35"/>
  <c r="AQ35" s="1"/>
  <c r="DM35"/>
  <c r="CP39"/>
  <c r="CO40"/>
  <c r="CE39"/>
  <c r="CD40"/>
  <c r="C38"/>
  <c r="T35"/>
  <c r="F36"/>
  <c r="Q36" s="1"/>
  <c r="AA41"/>
  <c r="AB41" s="1"/>
  <c r="AL41"/>
  <c r="AM41" s="1"/>
  <c r="AW40"/>
  <c r="AX40" s="1"/>
  <c r="BH42"/>
  <c r="BI42" s="1"/>
  <c r="BS40"/>
  <c r="BT40" s="1"/>
  <c r="CZ41"/>
  <c r="DA41" s="1"/>
  <c r="DL41" l="1"/>
  <c r="DK42"/>
  <c r="CP40"/>
  <c r="CO41"/>
  <c r="AC36"/>
  <c r="AF36" s="1"/>
  <c r="DM36"/>
  <c r="AY36"/>
  <c r="BJ36"/>
  <c r="DB36"/>
  <c r="BU36"/>
  <c r="CF36"/>
  <c r="CQ36"/>
  <c r="AN36"/>
  <c r="AQ36" s="1"/>
  <c r="CE40"/>
  <c r="CD41"/>
  <c r="C39"/>
  <c r="AU3"/>
  <c r="T36"/>
  <c r="F37"/>
  <c r="Q37" s="1"/>
  <c r="AA42"/>
  <c r="AB42" s="1"/>
  <c r="AL42"/>
  <c r="AM42" s="1"/>
  <c r="AW41"/>
  <c r="AX41" s="1"/>
  <c r="BH43"/>
  <c r="BI43" s="1"/>
  <c r="BS41"/>
  <c r="BT41" s="1"/>
  <c r="CZ42"/>
  <c r="DA42" s="1"/>
  <c r="CE41" l="1"/>
  <c r="CD42"/>
  <c r="DL42"/>
  <c r="DK43"/>
  <c r="CP41"/>
  <c r="CO42"/>
  <c r="AN37"/>
  <c r="DB37"/>
  <c r="AC37"/>
  <c r="AF37" s="1"/>
  <c r="CQ37"/>
  <c r="CF37"/>
  <c r="BJ37"/>
  <c r="AY37"/>
  <c r="BB37" s="1"/>
  <c r="DM37"/>
  <c r="BU37"/>
  <c r="C40"/>
  <c r="F38"/>
  <c r="Q38" s="1"/>
  <c r="T37"/>
  <c r="AQ37"/>
  <c r="AA43"/>
  <c r="AB43" s="1"/>
  <c r="AL43"/>
  <c r="AM43" s="1"/>
  <c r="AW42"/>
  <c r="AX42" s="1"/>
  <c r="BH44"/>
  <c r="BI44" s="1"/>
  <c r="BS42"/>
  <c r="BT42" s="1"/>
  <c r="CZ43"/>
  <c r="DA43" s="1"/>
  <c r="T38" l="1"/>
  <c r="DM38"/>
  <c r="DB38"/>
  <c r="AY38"/>
  <c r="BB38" s="1"/>
  <c r="BJ38"/>
  <c r="CF38"/>
  <c r="CQ38"/>
  <c r="AC38"/>
  <c r="AF38" s="1"/>
  <c r="AN38"/>
  <c r="AQ38" s="1"/>
  <c r="BU38"/>
  <c r="DL43"/>
  <c r="DK44"/>
  <c r="CE42"/>
  <c r="CD43"/>
  <c r="CP42"/>
  <c r="CO43"/>
  <c r="C41"/>
  <c r="F39"/>
  <c r="Q39" s="1"/>
  <c r="AA44"/>
  <c r="AB44" s="1"/>
  <c r="AL44"/>
  <c r="AM44" s="1"/>
  <c r="AW43"/>
  <c r="AX43" s="1"/>
  <c r="BH45"/>
  <c r="BI45" s="1"/>
  <c r="BS43"/>
  <c r="BT43" s="1"/>
  <c r="CZ44"/>
  <c r="DA44" s="1"/>
  <c r="DL44" l="1"/>
  <c r="DK45"/>
  <c r="CE43"/>
  <c r="CD44"/>
  <c r="DB39"/>
  <c r="BU39"/>
  <c r="AC39"/>
  <c r="AF39" s="1"/>
  <c r="DM39"/>
  <c r="CQ39"/>
  <c r="CF39"/>
  <c r="AN39"/>
  <c r="AQ39" s="1"/>
  <c r="BJ39"/>
  <c r="AY39"/>
  <c r="BB39" s="1"/>
  <c r="CP43"/>
  <c r="CO44"/>
  <c r="C42"/>
  <c r="F40"/>
  <c r="Q40" s="1"/>
  <c r="T39"/>
  <c r="AT57"/>
  <c r="AA45"/>
  <c r="AB45" s="1"/>
  <c r="AL45"/>
  <c r="AM45" s="1"/>
  <c r="AW44"/>
  <c r="AX44" s="1"/>
  <c r="BH46"/>
  <c r="BI46" s="1"/>
  <c r="BS44"/>
  <c r="BT44" s="1"/>
  <c r="CZ45"/>
  <c r="DA45" s="1"/>
  <c r="DL45" l="1"/>
  <c r="DK46"/>
  <c r="DB40"/>
  <c r="CF40"/>
  <c r="AC40"/>
  <c r="AF40" s="1"/>
  <c r="CQ40"/>
  <c r="DM40"/>
  <c r="AN40"/>
  <c r="AQ40" s="1"/>
  <c r="BU40"/>
  <c r="BJ40"/>
  <c r="AY40"/>
  <c r="BB40" s="1"/>
  <c r="CE44"/>
  <c r="CD45"/>
  <c r="CP44"/>
  <c r="CO45"/>
  <c r="C43"/>
  <c r="T40"/>
  <c r="F41"/>
  <c r="Q41" s="1"/>
  <c r="AT384"/>
  <c r="AT128"/>
  <c r="AT214"/>
  <c r="AT359"/>
  <c r="AT17"/>
  <c r="AT103"/>
  <c r="AT257"/>
  <c r="AT273"/>
  <c r="AT26"/>
  <c r="AT112"/>
  <c r="AT171"/>
  <c r="AT316"/>
  <c r="AT402"/>
  <c r="AT69"/>
  <c r="AT60"/>
  <c r="AT146"/>
  <c r="AT334"/>
  <c r="AT205"/>
  <c r="AT291"/>
  <c r="AT393"/>
  <c r="AT78"/>
  <c r="AT94"/>
  <c r="AT137"/>
  <c r="AT180"/>
  <c r="AT223"/>
  <c r="AT162"/>
  <c r="AT248"/>
  <c r="AT350"/>
  <c r="AT35"/>
  <c r="AT239"/>
  <c r="AT282"/>
  <c r="AT325"/>
  <c r="AT368"/>
  <c r="AT44"/>
  <c r="AT332"/>
  <c r="AT62"/>
  <c r="AT250"/>
  <c r="AT293"/>
  <c r="AT191"/>
  <c r="AT98"/>
  <c r="AT354"/>
  <c r="AT209"/>
  <c r="AT64"/>
  <c r="AT320"/>
  <c r="AT175"/>
  <c r="AT30"/>
  <c r="AT286"/>
  <c r="AT141"/>
  <c r="AT397"/>
  <c r="AT252"/>
  <c r="AT107"/>
  <c r="AT363"/>
  <c r="AT218"/>
  <c r="AT73"/>
  <c r="AT329"/>
  <c r="AT184"/>
  <c r="AT39"/>
  <c r="AT295"/>
  <c r="AT150"/>
  <c r="AT406"/>
  <c r="AT261"/>
  <c r="AT116"/>
  <c r="AT372"/>
  <c r="AT227"/>
  <c r="AT82"/>
  <c r="AT338"/>
  <c r="AT193"/>
  <c r="AT48"/>
  <c r="AT304"/>
  <c r="AT159"/>
  <c r="AT14"/>
  <c r="AT270"/>
  <c r="AT125"/>
  <c r="AT381"/>
  <c r="AT236"/>
  <c r="AT187"/>
  <c r="AT234"/>
  <c r="AT328"/>
  <c r="AT241"/>
  <c r="AT173"/>
  <c r="AT361"/>
  <c r="AT182"/>
  <c r="AT114"/>
  <c r="AT46"/>
  <c r="AT183"/>
  <c r="AT66"/>
  <c r="AT322"/>
  <c r="AT177"/>
  <c r="AT32"/>
  <c r="AT288"/>
  <c r="AT143"/>
  <c r="AT399"/>
  <c r="AT254"/>
  <c r="AT109"/>
  <c r="AT365"/>
  <c r="AT220"/>
  <c r="AT75"/>
  <c r="AT331"/>
  <c r="AT186"/>
  <c r="AT41"/>
  <c r="AT297"/>
  <c r="AT152"/>
  <c r="AT7"/>
  <c r="AT263"/>
  <c r="AT118"/>
  <c r="AT374"/>
  <c r="AT229"/>
  <c r="AT84"/>
  <c r="AT340"/>
  <c r="AT195"/>
  <c r="AT50"/>
  <c r="AT306"/>
  <c r="AT161"/>
  <c r="AT16"/>
  <c r="AT272"/>
  <c r="AT127"/>
  <c r="AT383"/>
  <c r="AT238"/>
  <c r="AT93"/>
  <c r="AT349"/>
  <c r="AT204"/>
  <c r="AT91"/>
  <c r="AT170"/>
  <c r="AT232"/>
  <c r="AT362"/>
  <c r="AT130"/>
  <c r="AT352"/>
  <c r="AT28"/>
  <c r="AT105"/>
  <c r="AT327"/>
  <c r="AT259"/>
  <c r="AT80"/>
  <c r="AT157"/>
  <c r="AT266"/>
  <c r="AT34"/>
  <c r="AT290"/>
  <c r="AT145"/>
  <c r="AT401"/>
  <c r="AT256"/>
  <c r="AT111"/>
  <c r="AT367"/>
  <c r="AT222"/>
  <c r="AT77"/>
  <c r="AT333"/>
  <c r="AT188"/>
  <c r="AT43"/>
  <c r="AT299"/>
  <c r="AT154"/>
  <c r="AT9"/>
  <c r="AT265"/>
  <c r="AT120"/>
  <c r="AT376"/>
  <c r="AT231"/>
  <c r="AT86"/>
  <c r="AT342"/>
  <c r="AT197"/>
  <c r="AT52"/>
  <c r="AT308"/>
  <c r="AT163"/>
  <c r="AT18"/>
  <c r="AT274"/>
  <c r="AT129"/>
  <c r="AT385"/>
  <c r="AT240"/>
  <c r="AT95"/>
  <c r="AT351"/>
  <c r="AT206"/>
  <c r="AT61"/>
  <c r="AT317"/>
  <c r="AT172"/>
  <c r="AT59"/>
  <c r="AT138"/>
  <c r="AT200"/>
  <c r="AT83"/>
  <c r="AT198"/>
  <c r="AT386"/>
  <c r="AT318"/>
  <c r="AT139"/>
  <c r="AT71"/>
  <c r="AT404"/>
  <c r="AT225"/>
  <c r="AT283"/>
  <c r="AT258"/>
  <c r="AT113"/>
  <c r="AT369"/>
  <c r="AT224"/>
  <c r="AT79"/>
  <c r="AT335"/>
  <c r="AT190"/>
  <c r="AT45"/>
  <c r="AT301"/>
  <c r="AT156"/>
  <c r="AT11"/>
  <c r="AT267"/>
  <c r="AT122"/>
  <c r="AT378"/>
  <c r="AT233"/>
  <c r="AT88"/>
  <c r="AT344"/>
  <c r="AT199"/>
  <c r="AT54"/>
  <c r="AT310"/>
  <c r="AT165"/>
  <c r="AT20"/>
  <c r="AT276"/>
  <c r="AT131"/>
  <c r="AT387"/>
  <c r="AT242"/>
  <c r="AT97"/>
  <c r="AT353"/>
  <c r="AT208"/>
  <c r="AT63"/>
  <c r="AT319"/>
  <c r="AT174"/>
  <c r="AT29"/>
  <c r="AT285"/>
  <c r="AT140"/>
  <c r="AT27"/>
  <c r="AT345"/>
  <c r="AT53"/>
  <c r="AT189"/>
  <c r="AT315"/>
  <c r="AT207"/>
  <c r="AT395"/>
  <c r="AT37"/>
  <c r="AT336"/>
  <c r="AT226"/>
  <c r="AT81"/>
  <c r="AT337"/>
  <c r="AT192"/>
  <c r="AT47"/>
  <c r="AT303"/>
  <c r="AT158"/>
  <c r="AT13"/>
  <c r="AT269"/>
  <c r="AT124"/>
  <c r="AT380"/>
  <c r="AT235"/>
  <c r="AT90"/>
  <c r="AT346"/>
  <c r="AT201"/>
  <c r="AT56"/>
  <c r="AT312"/>
  <c r="AT167"/>
  <c r="AT22"/>
  <c r="AT278"/>
  <c r="AT133"/>
  <c r="AT389"/>
  <c r="AT244"/>
  <c r="AT99"/>
  <c r="AT355"/>
  <c r="AT210"/>
  <c r="AT65"/>
  <c r="AT321"/>
  <c r="AT176"/>
  <c r="AT31"/>
  <c r="AT287"/>
  <c r="AT142"/>
  <c r="AT398"/>
  <c r="AT253"/>
  <c r="AT108"/>
  <c r="AT396"/>
  <c r="AT379"/>
  <c r="AT281"/>
  <c r="AT326"/>
  <c r="AT96"/>
  <c r="AT284"/>
  <c r="AT216"/>
  <c r="AT148"/>
  <c r="AT370"/>
  <c r="AT302"/>
  <c r="AT12"/>
  <c r="AT268"/>
  <c r="AT194"/>
  <c r="AT49"/>
  <c r="AT305"/>
  <c r="AT160"/>
  <c r="AT15"/>
  <c r="AT271"/>
  <c r="AT126"/>
  <c r="AT382"/>
  <c r="AT237"/>
  <c r="AT92"/>
  <c r="AT348"/>
  <c r="AT203"/>
  <c r="AT58"/>
  <c r="AT314"/>
  <c r="AT169"/>
  <c r="AT24"/>
  <c r="AT280"/>
  <c r="AT135"/>
  <c r="AT391"/>
  <c r="AT246"/>
  <c r="AT101"/>
  <c r="AT357"/>
  <c r="AT212"/>
  <c r="AT67"/>
  <c r="AT323"/>
  <c r="AT178"/>
  <c r="AT33"/>
  <c r="AT289"/>
  <c r="AT144"/>
  <c r="AT400"/>
  <c r="AT255"/>
  <c r="AT110"/>
  <c r="AT366"/>
  <c r="AT221"/>
  <c r="AT76"/>
  <c r="AT364"/>
  <c r="AT347"/>
  <c r="AT89"/>
  <c r="AT294"/>
  <c r="AT202"/>
  <c r="AT313"/>
  <c r="AT343"/>
  <c r="AT153"/>
  <c r="AT392"/>
  <c r="AT68"/>
  <c r="AT121"/>
  <c r="AT360"/>
  <c r="AT213"/>
  <c r="AT300"/>
  <c r="AT155"/>
  <c r="AT106"/>
  <c r="AT25"/>
  <c r="AT72"/>
  <c r="AT279"/>
  <c r="AT36"/>
  <c r="AT123"/>
  <c r="AT10"/>
  <c r="AT394"/>
  <c r="AT377"/>
  <c r="AT247"/>
  <c r="AT405"/>
  <c r="AT215"/>
  <c r="AT230"/>
  <c r="AT245"/>
  <c r="AT249"/>
  <c r="AT168"/>
  <c r="AT87"/>
  <c r="AT134"/>
  <c r="AT181"/>
  <c r="AT260"/>
  <c r="AT251"/>
  <c r="AT74"/>
  <c r="AT330"/>
  <c r="AT217"/>
  <c r="AT136"/>
  <c r="AT55"/>
  <c r="AT102"/>
  <c r="AT149"/>
  <c r="AT164"/>
  <c r="AT219"/>
  <c r="AT42"/>
  <c r="AT298"/>
  <c r="AT185"/>
  <c r="AT104"/>
  <c r="AT23"/>
  <c r="AT375"/>
  <c r="AT85"/>
  <c r="AT100"/>
  <c r="AT307"/>
  <c r="AT40"/>
  <c r="AT296"/>
  <c r="AT151"/>
  <c r="AT70"/>
  <c r="AT390"/>
  <c r="AT341"/>
  <c r="AT51"/>
  <c r="AT8"/>
  <c r="AT264"/>
  <c r="AT119"/>
  <c r="AT38"/>
  <c r="AT358"/>
  <c r="AT309"/>
  <c r="AT324"/>
  <c r="AT6"/>
  <c r="AT262"/>
  <c r="AT117"/>
  <c r="AT373"/>
  <c r="AT228"/>
  <c r="AT371"/>
  <c r="AT196"/>
  <c r="AT339"/>
  <c r="AT311"/>
  <c r="AT166"/>
  <c r="AT21"/>
  <c r="AT277"/>
  <c r="AT132"/>
  <c r="AT115"/>
  <c r="AT19"/>
  <c r="AT275"/>
  <c r="AT388"/>
  <c r="AT243"/>
  <c r="AT356"/>
  <c r="AT211"/>
  <c r="AT179"/>
  <c r="AT292"/>
  <c r="AT147"/>
  <c r="AT403"/>
  <c r="AA46"/>
  <c r="AB46" s="1"/>
  <c r="AL46"/>
  <c r="AM46" s="1"/>
  <c r="AW45"/>
  <c r="AX45" s="1"/>
  <c r="BH47"/>
  <c r="BI47" s="1"/>
  <c r="BS45"/>
  <c r="BT45" s="1"/>
  <c r="CZ46"/>
  <c r="DA46" s="1"/>
  <c r="DL46" l="1"/>
  <c r="DK47"/>
  <c r="T41"/>
  <c r="AN41"/>
  <c r="AQ41" s="1"/>
  <c r="BJ41"/>
  <c r="CF41"/>
  <c r="DB41"/>
  <c r="BU41"/>
  <c r="CQ41"/>
  <c r="DM41"/>
  <c r="AY41"/>
  <c r="BB41" s="1"/>
  <c r="AC41"/>
  <c r="AF41" s="1"/>
  <c r="CE45"/>
  <c r="CD46"/>
  <c r="CP45"/>
  <c r="CO46"/>
  <c r="F42"/>
  <c r="Q42" s="1"/>
  <c r="C44"/>
  <c r="AA47"/>
  <c r="AB47" s="1"/>
  <c r="AL47"/>
  <c r="AM47" s="1"/>
  <c r="AW46"/>
  <c r="AX46" s="1"/>
  <c r="BH48"/>
  <c r="BI48" s="1"/>
  <c r="BS46"/>
  <c r="BT46" s="1"/>
  <c r="CZ47"/>
  <c r="DA47" s="1"/>
  <c r="T42" l="1"/>
  <c r="CF42"/>
  <c r="AC42"/>
  <c r="AF42" s="1"/>
  <c r="DM42"/>
  <c r="DB42"/>
  <c r="BU42"/>
  <c r="BJ42"/>
  <c r="AY42"/>
  <c r="BB42" s="1"/>
  <c r="CQ42"/>
  <c r="AN42"/>
  <c r="AQ42" s="1"/>
  <c r="DL47"/>
  <c r="DK48"/>
  <c r="CE46"/>
  <c r="CD47"/>
  <c r="CP46"/>
  <c r="CO47"/>
  <c r="C45"/>
  <c r="F43"/>
  <c r="Q43" s="1"/>
  <c r="AA48"/>
  <c r="AB48" s="1"/>
  <c r="AL48"/>
  <c r="AM48" s="1"/>
  <c r="AW47"/>
  <c r="AX47" s="1"/>
  <c r="BH49"/>
  <c r="BI49" s="1"/>
  <c r="BS47"/>
  <c r="BT47" s="1"/>
  <c r="CZ48"/>
  <c r="DA48" s="1"/>
  <c r="DL48" l="1"/>
  <c r="DK49"/>
  <c r="CQ43"/>
  <c r="BU43"/>
  <c r="DM43"/>
  <c r="BJ43"/>
  <c r="AC43"/>
  <c r="AF43" s="1"/>
  <c r="DB43"/>
  <c r="CF43"/>
  <c r="AN43"/>
  <c r="AQ43" s="1"/>
  <c r="AY43"/>
  <c r="BB43" s="1"/>
  <c r="CE47"/>
  <c r="CD48"/>
  <c r="CP47"/>
  <c r="CO48"/>
  <c r="F44"/>
  <c r="Q44" s="1"/>
  <c r="T43"/>
  <c r="C46"/>
  <c r="AA49"/>
  <c r="AB49" s="1"/>
  <c r="AL49"/>
  <c r="AM49" s="1"/>
  <c r="AW48"/>
  <c r="AX48" s="1"/>
  <c r="BH50"/>
  <c r="BI50" s="1"/>
  <c r="BS48"/>
  <c r="BT48" s="1"/>
  <c r="CZ49"/>
  <c r="DA49" s="1"/>
  <c r="DL49" l="1"/>
  <c r="DK50"/>
  <c r="T44"/>
  <c r="AN44"/>
  <c r="CQ44"/>
  <c r="BJ44"/>
  <c r="BU44"/>
  <c r="AY44"/>
  <c r="BB44" s="1"/>
  <c r="DM44"/>
  <c r="CF44"/>
  <c r="AC44"/>
  <c r="AF44" s="1"/>
  <c r="DB44"/>
  <c r="CE48"/>
  <c r="CD49"/>
  <c r="CP48"/>
  <c r="CO49"/>
  <c r="AQ44"/>
  <c r="C47"/>
  <c r="F45"/>
  <c r="Q45" s="1"/>
  <c r="AA50"/>
  <c r="AB50" s="1"/>
  <c r="AL50"/>
  <c r="AM50" s="1"/>
  <c r="AW49"/>
  <c r="AX49" s="1"/>
  <c r="BH51"/>
  <c r="BI51" s="1"/>
  <c r="BS49"/>
  <c r="BT49" s="1"/>
  <c r="CZ50"/>
  <c r="DA50" s="1"/>
  <c r="DL50" l="1"/>
  <c r="DK51"/>
  <c r="CF45"/>
  <c r="AY45"/>
  <c r="BB45" s="1"/>
  <c r="BJ45"/>
  <c r="AC45"/>
  <c r="AF45" s="1"/>
  <c r="CQ45"/>
  <c r="DB45"/>
  <c r="BU45"/>
  <c r="AN45"/>
  <c r="AQ45" s="1"/>
  <c r="DM45"/>
  <c r="CE49"/>
  <c r="CD50"/>
  <c r="CP49"/>
  <c r="CO50"/>
  <c r="F46"/>
  <c r="Q46" s="1"/>
  <c r="T45"/>
  <c r="C48"/>
  <c r="AA51"/>
  <c r="AB51" s="1"/>
  <c r="AL51"/>
  <c r="AM51" s="1"/>
  <c r="AW50"/>
  <c r="AX50" s="1"/>
  <c r="BH52"/>
  <c r="BI52" s="1"/>
  <c r="BS50"/>
  <c r="BT50" s="1"/>
  <c r="CZ51"/>
  <c r="DA51" s="1"/>
  <c r="T46" l="1"/>
  <c r="AN46"/>
  <c r="AQ46" s="1"/>
  <c r="DB46"/>
  <c r="BJ46"/>
  <c r="DM46"/>
  <c r="CQ46"/>
  <c r="BU46"/>
  <c r="AY46"/>
  <c r="BB46" s="1"/>
  <c r="CF46"/>
  <c r="AC46"/>
  <c r="AF46" s="1"/>
  <c r="DL51"/>
  <c r="DK52"/>
  <c r="CE50"/>
  <c r="CD51"/>
  <c r="CP50"/>
  <c r="CO51"/>
  <c r="F47"/>
  <c r="Q47" s="1"/>
  <c r="C49"/>
  <c r="AA52"/>
  <c r="AB52" s="1"/>
  <c r="AL52"/>
  <c r="AM52" s="1"/>
  <c r="AW51"/>
  <c r="AX51" s="1"/>
  <c r="BH53"/>
  <c r="BI53" s="1"/>
  <c r="BS51"/>
  <c r="BT51" s="1"/>
  <c r="CZ52"/>
  <c r="DA52" s="1"/>
  <c r="AC47" l="1"/>
  <c r="AF47" s="1"/>
  <c r="AN47"/>
  <c r="AQ47" s="1"/>
  <c r="DB47"/>
  <c r="BJ47"/>
  <c r="CF47"/>
  <c r="DM47"/>
  <c r="BU47"/>
  <c r="CQ47"/>
  <c r="AY47"/>
  <c r="BB47" s="1"/>
  <c r="DL52"/>
  <c r="DK53"/>
  <c r="CE51"/>
  <c r="CD52"/>
  <c r="CP51"/>
  <c r="CO52"/>
  <c r="T47"/>
  <c r="C50"/>
  <c r="F48"/>
  <c r="Q48" s="1"/>
  <c r="AA53"/>
  <c r="AB53" s="1"/>
  <c r="AL53"/>
  <c r="AM53" s="1"/>
  <c r="AW52"/>
  <c r="AX52" s="1"/>
  <c r="BH54"/>
  <c r="BI54" s="1"/>
  <c r="BS52"/>
  <c r="BT52" s="1"/>
  <c r="CZ53"/>
  <c r="DA53" s="1"/>
  <c r="DL53" l="1"/>
  <c r="DK54"/>
  <c r="T48"/>
  <c r="BU48"/>
  <c r="AY48"/>
  <c r="DM48"/>
  <c r="BJ48"/>
  <c r="AN48"/>
  <c r="AQ48" s="1"/>
  <c r="AC48"/>
  <c r="AF48" s="1"/>
  <c r="CF48"/>
  <c r="DB48"/>
  <c r="CQ48"/>
  <c r="CE52"/>
  <c r="CD53"/>
  <c r="CP52"/>
  <c r="CO53"/>
  <c r="C51"/>
  <c r="BB48"/>
  <c r="F49"/>
  <c r="Q49" s="1"/>
  <c r="AA54"/>
  <c r="AB54" s="1"/>
  <c r="AL54"/>
  <c r="AM54" s="1"/>
  <c r="AW53"/>
  <c r="AX53" s="1"/>
  <c r="BH55"/>
  <c r="BI55" s="1"/>
  <c r="BS53"/>
  <c r="BT53" s="1"/>
  <c r="CZ54"/>
  <c r="DA54" s="1"/>
  <c r="DL54" l="1"/>
  <c r="DK55"/>
  <c r="CE53"/>
  <c r="CD54"/>
  <c r="CF49"/>
  <c r="AY49"/>
  <c r="DM49"/>
  <c r="BJ49"/>
  <c r="AC49"/>
  <c r="AF49" s="1"/>
  <c r="AN49"/>
  <c r="AQ49" s="1"/>
  <c r="DB49"/>
  <c r="BU49"/>
  <c r="CQ49"/>
  <c r="CP53"/>
  <c r="CO54"/>
  <c r="T49"/>
  <c r="BB49"/>
  <c r="C52"/>
  <c r="F50"/>
  <c r="Q50" s="1"/>
  <c r="AA55"/>
  <c r="AB55" s="1"/>
  <c r="AL55"/>
  <c r="AM55" s="1"/>
  <c r="AW54"/>
  <c r="AX54" s="1"/>
  <c r="BH56"/>
  <c r="BI56" s="1"/>
  <c r="BS54"/>
  <c r="BT54" s="1"/>
  <c r="CZ55"/>
  <c r="DA55" s="1"/>
  <c r="DL55" l="1"/>
  <c r="DK56"/>
  <c r="T50"/>
  <c r="AN50"/>
  <c r="AQ50" s="1"/>
  <c r="BU50"/>
  <c r="AY50"/>
  <c r="BB50" s="1"/>
  <c r="DM50"/>
  <c r="BJ50"/>
  <c r="AC50"/>
  <c r="AF50" s="1"/>
  <c r="CQ50"/>
  <c r="CF50"/>
  <c r="DB50"/>
  <c r="CE54"/>
  <c r="CD55"/>
  <c r="CP54"/>
  <c r="CO55"/>
  <c r="F51"/>
  <c r="Q51" s="1"/>
  <c r="C53"/>
  <c r="AA56"/>
  <c r="AB56" s="1"/>
  <c r="AL56"/>
  <c r="AM56" s="1"/>
  <c r="AW55"/>
  <c r="AX55" s="1"/>
  <c r="BH57"/>
  <c r="BI57" s="1"/>
  <c r="BS55"/>
  <c r="BT55" s="1"/>
  <c r="CZ56"/>
  <c r="DA56" s="1"/>
  <c r="DL56" l="1"/>
  <c r="DK57"/>
  <c r="T51"/>
  <c r="DB51"/>
  <c r="CQ51"/>
  <c r="AN51"/>
  <c r="BJ51"/>
  <c r="AY51"/>
  <c r="BB51" s="1"/>
  <c r="CF51"/>
  <c r="AC51"/>
  <c r="AF51" s="1"/>
  <c r="DM51"/>
  <c r="BU51"/>
  <c r="CE55"/>
  <c r="CD56"/>
  <c r="CP55"/>
  <c r="CO56"/>
  <c r="AQ51"/>
  <c r="C54"/>
  <c r="F52"/>
  <c r="Q52" s="1"/>
  <c r="AA57"/>
  <c r="AB57" s="1"/>
  <c r="AL57"/>
  <c r="AM57" s="1"/>
  <c r="AW56"/>
  <c r="BH58"/>
  <c r="BI58" s="1"/>
  <c r="BS56"/>
  <c r="BT56" s="1"/>
  <c r="CZ57"/>
  <c r="DA57" s="1"/>
  <c r="DL57" l="1"/>
  <c r="DK58"/>
  <c r="AW57"/>
  <c r="AX57" s="1"/>
  <c r="AX56"/>
  <c r="T52"/>
  <c r="DM52"/>
  <c r="CF52"/>
  <c r="AC52"/>
  <c r="AF52" s="1"/>
  <c r="BJ52"/>
  <c r="AY52"/>
  <c r="BB52" s="1"/>
  <c r="CQ52"/>
  <c r="BU52"/>
  <c r="DB52"/>
  <c r="AN52"/>
  <c r="AQ52" s="1"/>
  <c r="CE56"/>
  <c r="CD57"/>
  <c r="CP56"/>
  <c r="CO57"/>
  <c r="C55"/>
  <c r="F53"/>
  <c r="Q53" s="1"/>
  <c r="AA58"/>
  <c r="AB58" s="1"/>
  <c r="AL58"/>
  <c r="AM58" s="1"/>
  <c r="BH59"/>
  <c r="BI59" s="1"/>
  <c r="BS57"/>
  <c r="BT57" s="1"/>
  <c r="CZ58"/>
  <c r="DA58" s="1"/>
  <c r="CP57" l="1"/>
  <c r="CO58"/>
  <c r="DL58"/>
  <c r="DK59"/>
  <c r="T53"/>
  <c r="CF53"/>
  <c r="AN53"/>
  <c r="AQ53" s="1"/>
  <c r="BJ53"/>
  <c r="BU53"/>
  <c r="AY53"/>
  <c r="BB53" s="1"/>
  <c r="DM53"/>
  <c r="AC53"/>
  <c r="AF53" s="1"/>
  <c r="DB53"/>
  <c r="CQ53"/>
  <c r="CE57"/>
  <c r="CD58"/>
  <c r="F54"/>
  <c r="Q54" s="1"/>
  <c r="C56"/>
  <c r="AA59"/>
  <c r="AB59" s="1"/>
  <c r="AL59"/>
  <c r="AM59" s="1"/>
  <c r="AW58"/>
  <c r="AX58" s="1"/>
  <c r="BH60"/>
  <c r="BI60" s="1"/>
  <c r="BS58"/>
  <c r="BT58" s="1"/>
  <c r="CZ59"/>
  <c r="DA59" s="1"/>
  <c r="CP58" l="1"/>
  <c r="CO59"/>
  <c r="CE58"/>
  <c r="CD59"/>
  <c r="AN54"/>
  <c r="AQ54" s="1"/>
  <c r="BU54"/>
  <c r="CF54"/>
  <c r="DM54"/>
  <c r="DB54"/>
  <c r="AY54"/>
  <c r="CQ54"/>
  <c r="AC54"/>
  <c r="AF54" s="1"/>
  <c r="BJ54"/>
  <c r="DL59"/>
  <c r="DK60"/>
  <c r="T54"/>
  <c r="BB54"/>
  <c r="C57"/>
  <c r="F55"/>
  <c r="Q55" s="1"/>
  <c r="AA60"/>
  <c r="AB60" s="1"/>
  <c r="AL60"/>
  <c r="AM60" s="1"/>
  <c r="AW59"/>
  <c r="AX59" s="1"/>
  <c r="BH61"/>
  <c r="BI61" s="1"/>
  <c r="BS59"/>
  <c r="BT59" s="1"/>
  <c r="CZ60"/>
  <c r="DA60" s="1"/>
  <c r="CP59" l="1"/>
  <c r="CO60"/>
  <c r="T55"/>
  <c r="AY55"/>
  <c r="BB55" s="1"/>
  <c r="DB55"/>
  <c r="BJ55"/>
  <c r="AC55"/>
  <c r="AF55" s="1"/>
  <c r="AN55"/>
  <c r="AQ55" s="1"/>
  <c r="DM55"/>
  <c r="BU55"/>
  <c r="CQ55"/>
  <c r="CF55"/>
  <c r="CE59"/>
  <c r="CD60"/>
  <c r="DL60"/>
  <c r="DK61"/>
  <c r="C58"/>
  <c r="F56"/>
  <c r="Q56" s="1"/>
  <c r="AA61"/>
  <c r="AB61" s="1"/>
  <c r="AL61"/>
  <c r="AM61" s="1"/>
  <c r="AW60"/>
  <c r="AX60" s="1"/>
  <c r="BH62"/>
  <c r="BI62" s="1"/>
  <c r="BS60"/>
  <c r="BT60" s="1"/>
  <c r="CZ61"/>
  <c r="DA61" s="1"/>
  <c r="CP60" l="1"/>
  <c r="CO61"/>
  <c r="T56"/>
  <c r="AN56"/>
  <c r="AQ56" s="1"/>
  <c r="DB56"/>
  <c r="CF56"/>
  <c r="BU56"/>
  <c r="BJ56"/>
  <c r="CQ56"/>
  <c r="DM56"/>
  <c r="AC56"/>
  <c r="AF56" s="1"/>
  <c r="AY56"/>
  <c r="CE60"/>
  <c r="CD61"/>
  <c r="DL61"/>
  <c r="DK62"/>
  <c r="C59"/>
  <c r="F57"/>
  <c r="Q57" s="1"/>
  <c r="BB56"/>
  <c r="AA62"/>
  <c r="AB62" s="1"/>
  <c r="AL62"/>
  <c r="AM62" s="1"/>
  <c r="AW61"/>
  <c r="AX61" s="1"/>
  <c r="BH63"/>
  <c r="BI63" s="1"/>
  <c r="BS61"/>
  <c r="BT61" s="1"/>
  <c r="CZ62"/>
  <c r="DA62" s="1"/>
  <c r="CP61" l="1"/>
  <c r="CO62"/>
  <c r="T57"/>
  <c r="CF57"/>
  <c r="AC57"/>
  <c r="AF57" s="1"/>
  <c r="AY57"/>
  <c r="AN57"/>
  <c r="BJ57"/>
  <c r="DM57"/>
  <c r="DB57"/>
  <c r="CQ57"/>
  <c r="BU57"/>
  <c r="CE61"/>
  <c r="CD62"/>
  <c r="DL62"/>
  <c r="DK63"/>
  <c r="C60"/>
  <c r="F58"/>
  <c r="Q58" s="1"/>
  <c r="BB57"/>
  <c r="AQ57"/>
  <c r="AA63"/>
  <c r="AB63" s="1"/>
  <c r="AL63"/>
  <c r="AM63" s="1"/>
  <c r="AW62"/>
  <c r="AX62" s="1"/>
  <c r="BH64"/>
  <c r="BI64" s="1"/>
  <c r="BS62"/>
  <c r="BT62" s="1"/>
  <c r="CZ63"/>
  <c r="DA63" s="1"/>
  <c r="CP62" l="1"/>
  <c r="CO63"/>
  <c r="T58"/>
  <c r="AN58"/>
  <c r="AQ58" s="1"/>
  <c r="CF58"/>
  <c r="AC58"/>
  <c r="AF58" s="1"/>
  <c r="CQ58"/>
  <c r="BJ58"/>
  <c r="AY58"/>
  <c r="BB58" s="1"/>
  <c r="DM58"/>
  <c r="DB58"/>
  <c r="BU58"/>
  <c r="CE62"/>
  <c r="CD63"/>
  <c r="DL63"/>
  <c r="DK64"/>
  <c r="C61"/>
  <c r="F59"/>
  <c r="Q59" s="1"/>
  <c r="AA64"/>
  <c r="AB64" s="1"/>
  <c r="AL64"/>
  <c r="AM64" s="1"/>
  <c r="AW63"/>
  <c r="AX63" s="1"/>
  <c r="BH65"/>
  <c r="BS63"/>
  <c r="BT63" s="1"/>
  <c r="CZ64"/>
  <c r="DA64" s="1"/>
  <c r="CP63" l="1"/>
  <c r="CO64"/>
  <c r="BH66"/>
  <c r="BI66" s="1"/>
  <c r="BI65"/>
  <c r="T59"/>
  <c r="CF59"/>
  <c r="AN59"/>
  <c r="BU59"/>
  <c r="AY59"/>
  <c r="BB59" s="1"/>
  <c r="CQ59"/>
  <c r="BJ59"/>
  <c r="AC59"/>
  <c r="AF59" s="1"/>
  <c r="DM59"/>
  <c r="DB59"/>
  <c r="CE63"/>
  <c r="CD64"/>
  <c r="DL64"/>
  <c r="DK65"/>
  <c r="C62"/>
  <c r="AQ59"/>
  <c r="F60"/>
  <c r="Q60" s="1"/>
  <c r="AA65"/>
  <c r="AB65" s="1"/>
  <c r="AL65"/>
  <c r="AM65" s="1"/>
  <c r="AW64"/>
  <c r="AX64" s="1"/>
  <c r="BS64"/>
  <c r="BT64" s="1"/>
  <c r="CZ65"/>
  <c r="DA65" s="1"/>
  <c r="DL65" l="1"/>
  <c r="DK66"/>
  <c r="CP64"/>
  <c r="CO65"/>
  <c r="DB60"/>
  <c r="CQ60"/>
  <c r="CF60"/>
  <c r="AY60"/>
  <c r="BB60" s="1"/>
  <c r="AN60"/>
  <c r="AQ60" s="1"/>
  <c r="BU60"/>
  <c r="DM60"/>
  <c r="AC60"/>
  <c r="AF60" s="1"/>
  <c r="BJ60"/>
  <c r="CE64"/>
  <c r="CD65"/>
  <c r="C63"/>
  <c r="F61"/>
  <c r="Q61" s="1"/>
  <c r="T60"/>
  <c r="AA66"/>
  <c r="AB66" s="1"/>
  <c r="AL66"/>
  <c r="AM66" s="1"/>
  <c r="AW65"/>
  <c r="AX65" s="1"/>
  <c r="BH67"/>
  <c r="BI67" s="1"/>
  <c r="BS65"/>
  <c r="BT65" s="1"/>
  <c r="CZ66"/>
  <c r="DA66" s="1"/>
  <c r="DL66" l="1"/>
  <c r="DK67"/>
  <c r="T61"/>
  <c r="DB61"/>
  <c r="BJ61"/>
  <c r="AC61"/>
  <c r="AF61" s="1"/>
  <c r="AN61"/>
  <c r="CQ61"/>
  <c r="DM61"/>
  <c r="CF61"/>
  <c r="BU61"/>
  <c r="AY61"/>
  <c r="BB61" s="1"/>
  <c r="CP65"/>
  <c r="CO66"/>
  <c r="CE65"/>
  <c r="CD66"/>
  <c r="C64"/>
  <c r="F62"/>
  <c r="Q62" s="1"/>
  <c r="AQ61"/>
  <c r="AA67"/>
  <c r="AB67" s="1"/>
  <c r="AL67"/>
  <c r="AM67" s="1"/>
  <c r="AW66"/>
  <c r="AX66" s="1"/>
  <c r="BH68"/>
  <c r="BI68" s="1"/>
  <c r="BS66"/>
  <c r="BT66" s="1"/>
  <c r="CZ67"/>
  <c r="DA67" s="1"/>
  <c r="T62" l="1"/>
  <c r="DM62"/>
  <c r="AN62"/>
  <c r="AQ62" s="1"/>
  <c r="DB62"/>
  <c r="BU62"/>
  <c r="CF62"/>
  <c r="CQ62"/>
  <c r="AY62"/>
  <c r="BB62" s="1"/>
  <c r="AC62"/>
  <c r="AF62" s="1"/>
  <c r="BJ62"/>
  <c r="DL67"/>
  <c r="DK68"/>
  <c r="CP66"/>
  <c r="CO67"/>
  <c r="CE66"/>
  <c r="CD67"/>
  <c r="C65"/>
  <c r="F63"/>
  <c r="Q63" s="1"/>
  <c r="AA68"/>
  <c r="AB68" s="1"/>
  <c r="AL68"/>
  <c r="AM68" s="1"/>
  <c r="AW67"/>
  <c r="AX67" s="1"/>
  <c r="BH69"/>
  <c r="BI69" s="1"/>
  <c r="BS67"/>
  <c r="BT67" s="1"/>
  <c r="CZ68"/>
  <c r="DA68" s="1"/>
  <c r="DL68" l="1"/>
  <c r="DK69"/>
  <c r="CP67"/>
  <c r="CO68"/>
  <c r="AC63"/>
  <c r="AF63" s="1"/>
  <c r="AY63"/>
  <c r="BU63"/>
  <c r="CF63"/>
  <c r="CQ63"/>
  <c r="AN63"/>
  <c r="AQ63" s="1"/>
  <c r="BJ63"/>
  <c r="DM63"/>
  <c r="DB63"/>
  <c r="CE67"/>
  <c r="CD68"/>
  <c r="T63"/>
  <c r="BB63"/>
  <c r="C66"/>
  <c r="F64"/>
  <c r="Q64" s="1"/>
  <c r="AA69"/>
  <c r="AB69" s="1"/>
  <c r="AL69"/>
  <c r="AM69" s="1"/>
  <c r="AW68"/>
  <c r="AX68" s="1"/>
  <c r="BH70"/>
  <c r="BI70" s="1"/>
  <c r="BS68"/>
  <c r="BT68" s="1"/>
  <c r="CZ69"/>
  <c r="DA69" s="1"/>
  <c r="T64" l="1"/>
  <c r="DM64"/>
  <c r="BJ64"/>
  <c r="AC64"/>
  <c r="AF64" s="1"/>
  <c r="DB64"/>
  <c r="AN64"/>
  <c r="BU64"/>
  <c r="CQ64"/>
  <c r="AY64"/>
  <c r="BB64" s="1"/>
  <c r="CF64"/>
  <c r="DL69"/>
  <c r="DK70"/>
  <c r="CP68"/>
  <c r="CO69"/>
  <c r="CE68"/>
  <c r="CD69"/>
  <c r="F65"/>
  <c r="Q65" s="1"/>
  <c r="C67"/>
  <c r="AQ64"/>
  <c r="AA70"/>
  <c r="AB70" s="1"/>
  <c r="AL70"/>
  <c r="AM70" s="1"/>
  <c r="AW69"/>
  <c r="AX69" s="1"/>
  <c r="BH71"/>
  <c r="BI71" s="1"/>
  <c r="BS69"/>
  <c r="BT69" s="1"/>
  <c r="CZ70"/>
  <c r="DA70" s="1"/>
  <c r="T65" l="1"/>
  <c r="AC65"/>
  <c r="AF65" s="1"/>
  <c r="DM65"/>
  <c r="AN65"/>
  <c r="AQ65" s="1"/>
  <c r="DB65"/>
  <c r="BU65"/>
  <c r="CF65"/>
  <c r="BJ65"/>
  <c r="AY65"/>
  <c r="BB65" s="1"/>
  <c r="CQ65"/>
  <c r="CP69"/>
  <c r="CO70"/>
  <c r="DL70"/>
  <c r="DK71"/>
  <c r="CE69"/>
  <c r="CD70"/>
  <c r="F66"/>
  <c r="Q66" s="1"/>
  <c r="C68"/>
  <c r="AA71"/>
  <c r="AB71" s="1"/>
  <c r="AL71"/>
  <c r="AM71" s="1"/>
  <c r="AW70"/>
  <c r="AX70" s="1"/>
  <c r="BH72"/>
  <c r="BI72" s="1"/>
  <c r="BS70"/>
  <c r="BT70" s="1"/>
  <c r="CZ71"/>
  <c r="DA71" s="1"/>
  <c r="T66" l="1"/>
  <c r="BU66"/>
  <c r="BJ66"/>
  <c r="AY66"/>
  <c r="DB66"/>
  <c r="AN66"/>
  <c r="AC66"/>
  <c r="AF66" s="1"/>
  <c r="DM66"/>
  <c r="CF66"/>
  <c r="CQ66"/>
  <c r="DL71"/>
  <c r="DK72"/>
  <c r="CE70"/>
  <c r="CD71"/>
  <c r="CP70"/>
  <c r="CO71"/>
  <c r="BB66"/>
  <c r="AQ66"/>
  <c r="BF3"/>
  <c r="C69"/>
  <c r="F67"/>
  <c r="Q67" s="1"/>
  <c r="AA72"/>
  <c r="AB72" s="1"/>
  <c r="AL72"/>
  <c r="AM72" s="1"/>
  <c r="AW71"/>
  <c r="AX71" s="1"/>
  <c r="BH73"/>
  <c r="BI73" s="1"/>
  <c r="BS71"/>
  <c r="BT71" s="1"/>
  <c r="CZ72"/>
  <c r="DA72" s="1"/>
  <c r="CE71" l="1"/>
  <c r="CD72"/>
  <c r="AN67"/>
  <c r="AC67"/>
  <c r="AF67" s="1"/>
  <c r="AY67"/>
  <c r="CF67"/>
  <c r="DM67"/>
  <c r="DB67"/>
  <c r="CQ67"/>
  <c r="BU67"/>
  <c r="BJ67"/>
  <c r="DL72"/>
  <c r="DK73"/>
  <c r="CP71"/>
  <c r="CO72"/>
  <c r="F68"/>
  <c r="Q68" s="1"/>
  <c r="BE217"/>
  <c r="BE319"/>
  <c r="BE110"/>
  <c r="BE337"/>
  <c r="BE140"/>
  <c r="BE287"/>
  <c r="BE334"/>
  <c r="BE373"/>
  <c r="BE15"/>
  <c r="BE58"/>
  <c r="BE289"/>
  <c r="BE332"/>
  <c r="BE375"/>
  <c r="BE17"/>
  <c r="BE60"/>
  <c r="BE167"/>
  <c r="BE338"/>
  <c r="BE377"/>
  <c r="BE19"/>
  <c r="BE62"/>
  <c r="BE105"/>
  <c r="BE336"/>
  <c r="BE379"/>
  <c r="BE21"/>
  <c r="BE64"/>
  <c r="BE107"/>
  <c r="BE387"/>
  <c r="BE14"/>
  <c r="BE57"/>
  <c r="BE100"/>
  <c r="BE143"/>
  <c r="BE190"/>
  <c r="BE161"/>
  <c r="BE204"/>
  <c r="BE247"/>
  <c r="BE294"/>
  <c r="BE333"/>
  <c r="BE39"/>
  <c r="BE351"/>
  <c r="BE398"/>
  <c r="BE36"/>
  <c r="BE79"/>
  <c r="BE126"/>
  <c r="BE250"/>
  <c r="BE197"/>
  <c r="BE291"/>
  <c r="BE293"/>
  <c r="BE67"/>
  <c r="BE66"/>
  <c r="BE355"/>
  <c r="BE86"/>
  <c r="BE260"/>
  <c r="BE162"/>
  <c r="BE47"/>
  <c r="BE97"/>
  <c r="BE31"/>
  <c r="BE78"/>
  <c r="BE117"/>
  <c r="BE160"/>
  <c r="BE203"/>
  <c r="BE33"/>
  <c r="BE76"/>
  <c r="BE119"/>
  <c r="BE166"/>
  <c r="BE205"/>
  <c r="BE248"/>
  <c r="BE82"/>
  <c r="BE121"/>
  <c r="BE164"/>
  <c r="BE207"/>
  <c r="BE254"/>
  <c r="BE80"/>
  <c r="BE123"/>
  <c r="BE170"/>
  <c r="BE209"/>
  <c r="BE252"/>
  <c r="BE22"/>
  <c r="BE159"/>
  <c r="BE206"/>
  <c r="BE245"/>
  <c r="BE288"/>
  <c r="BE331"/>
  <c r="BE201"/>
  <c r="BE349"/>
  <c r="BE392"/>
  <c r="BE34"/>
  <c r="BE77"/>
  <c r="BE120"/>
  <c r="BE95"/>
  <c r="BE142"/>
  <c r="BE181"/>
  <c r="BE224"/>
  <c r="BE267"/>
  <c r="BE69"/>
  <c r="BE186"/>
  <c r="BE357"/>
  <c r="BE37"/>
  <c r="BE116"/>
  <c r="BE18"/>
  <c r="BE35"/>
  <c r="BE227"/>
  <c r="BE178"/>
  <c r="BE251"/>
  <c r="BE405"/>
  <c r="BE124"/>
  <c r="BE176"/>
  <c r="BE219"/>
  <c r="BE266"/>
  <c r="BE305"/>
  <c r="BE348"/>
  <c r="BE133"/>
  <c r="BE221"/>
  <c r="BE264"/>
  <c r="BE307"/>
  <c r="BE354"/>
  <c r="BE393"/>
  <c r="BE223"/>
  <c r="BE270"/>
  <c r="BE309"/>
  <c r="BE352"/>
  <c r="BE395"/>
  <c r="BE225"/>
  <c r="BE268"/>
  <c r="BE311"/>
  <c r="BE358"/>
  <c r="BE397"/>
  <c r="BE103"/>
  <c r="BE304"/>
  <c r="BE347"/>
  <c r="BE394"/>
  <c r="BE32"/>
  <c r="BE75"/>
  <c r="BE244"/>
  <c r="BE93"/>
  <c r="BE136"/>
  <c r="BE179"/>
  <c r="BE226"/>
  <c r="BE265"/>
  <c r="BE240"/>
  <c r="BE283"/>
  <c r="BE330"/>
  <c r="BE369"/>
  <c r="BE11"/>
  <c r="BE52"/>
  <c r="BE231"/>
  <c r="BE308"/>
  <c r="BE154"/>
  <c r="BE261"/>
  <c r="BE404"/>
  <c r="BE148"/>
  <c r="BE372"/>
  <c r="BE115"/>
  <c r="BE235"/>
  <c r="BE366"/>
  <c r="BE81"/>
  <c r="BE321"/>
  <c r="BE364"/>
  <c r="BE6"/>
  <c r="BE49"/>
  <c r="BE92"/>
  <c r="BE263"/>
  <c r="BE370"/>
  <c r="BE8"/>
  <c r="BE51"/>
  <c r="BE98"/>
  <c r="BE137"/>
  <c r="BE368"/>
  <c r="BE10"/>
  <c r="BE53"/>
  <c r="BE96"/>
  <c r="BE139"/>
  <c r="BE56"/>
  <c r="BE12"/>
  <c r="BE55"/>
  <c r="BE102"/>
  <c r="BE141"/>
  <c r="BE184"/>
  <c r="BE48"/>
  <c r="BE91"/>
  <c r="BE138"/>
  <c r="BE177"/>
  <c r="BE220"/>
  <c r="BE391"/>
  <c r="BE242"/>
  <c r="BE281"/>
  <c r="BE324"/>
  <c r="BE367"/>
  <c r="BE9"/>
  <c r="BE385"/>
  <c r="BE27"/>
  <c r="BE74"/>
  <c r="BE113"/>
  <c r="BE156"/>
  <c r="BE327"/>
  <c r="BE376"/>
  <c r="BE165"/>
  <c r="BE374"/>
  <c r="BE378"/>
  <c r="BE84"/>
  <c r="BE150"/>
  <c r="BE371"/>
  <c r="BE328"/>
  <c r="BE303"/>
  <c r="BE38"/>
  <c r="BE65"/>
  <c r="BE108"/>
  <c r="BE151"/>
  <c r="BE198"/>
  <c r="BE237"/>
  <c r="BE280"/>
  <c r="BE114"/>
  <c r="BE153"/>
  <c r="BE196"/>
  <c r="BE239"/>
  <c r="BE286"/>
  <c r="BE112"/>
  <c r="BE155"/>
  <c r="BE202"/>
  <c r="BE241"/>
  <c r="BE284"/>
  <c r="BE218"/>
  <c r="BE157"/>
  <c r="BE200"/>
  <c r="BE243"/>
  <c r="BE290"/>
  <c r="BE329"/>
  <c r="BE193"/>
  <c r="BE236"/>
  <c r="BE279"/>
  <c r="BE326"/>
  <c r="BE365"/>
  <c r="BE71"/>
  <c r="BE383"/>
  <c r="BE25"/>
  <c r="BE68"/>
  <c r="BE111"/>
  <c r="BE158"/>
  <c r="BE129"/>
  <c r="BE172"/>
  <c r="BE215"/>
  <c r="BE262"/>
  <c r="BE301"/>
  <c r="BE7"/>
  <c r="BE323"/>
  <c r="BE54"/>
  <c r="BE131"/>
  <c r="BE122"/>
  <c r="BE229"/>
  <c r="BE246"/>
  <c r="BE310"/>
  <c r="BE13"/>
  <c r="BE298"/>
  <c r="BE72"/>
  <c r="BE396"/>
  <c r="BE269"/>
  <c r="BE253"/>
  <c r="BE296"/>
  <c r="BE339"/>
  <c r="BE386"/>
  <c r="BE24"/>
  <c r="BE255"/>
  <c r="BE302"/>
  <c r="BE341"/>
  <c r="BE384"/>
  <c r="BE26"/>
  <c r="BE257"/>
  <c r="BE300"/>
  <c r="BE343"/>
  <c r="BE390"/>
  <c r="BE28"/>
  <c r="BE135"/>
  <c r="BE306"/>
  <c r="BE345"/>
  <c r="BE388"/>
  <c r="BE30"/>
  <c r="BE73"/>
  <c r="BE295"/>
  <c r="BE381"/>
  <c r="BE23"/>
  <c r="BE70"/>
  <c r="BE109"/>
  <c r="BE152"/>
  <c r="BE127"/>
  <c r="BE174"/>
  <c r="BE213"/>
  <c r="BE256"/>
  <c r="BE299"/>
  <c r="BE312"/>
  <c r="BE317"/>
  <c r="BE360"/>
  <c r="BE403"/>
  <c r="BE45"/>
  <c r="BE88"/>
  <c r="BE101"/>
  <c r="BE199"/>
  <c r="BE163"/>
  <c r="BE182"/>
  <c r="BE346"/>
  <c r="BE259"/>
  <c r="BE50"/>
  <c r="BE29"/>
  <c r="BE208"/>
  <c r="BE63"/>
  <c r="BE353"/>
  <c r="BE230"/>
  <c r="BE402"/>
  <c r="BE40"/>
  <c r="BE83"/>
  <c r="BE130"/>
  <c r="BE169"/>
  <c r="BE400"/>
  <c r="BE42"/>
  <c r="BE85"/>
  <c r="BE128"/>
  <c r="BE171"/>
  <c r="BE20"/>
  <c r="BE44"/>
  <c r="BE87"/>
  <c r="BE134"/>
  <c r="BE173"/>
  <c r="BE216"/>
  <c r="BE46"/>
  <c r="BE89"/>
  <c r="BE132"/>
  <c r="BE175"/>
  <c r="BE222"/>
  <c r="BE350"/>
  <c r="BE125"/>
  <c r="BE168"/>
  <c r="BE211"/>
  <c r="BE258"/>
  <c r="BE297"/>
  <c r="BE272"/>
  <c r="BE315"/>
  <c r="BE362"/>
  <c r="BE401"/>
  <c r="BE43"/>
  <c r="BE212"/>
  <c r="BE61"/>
  <c r="BE104"/>
  <c r="BE147"/>
  <c r="BE194"/>
  <c r="BE233"/>
  <c r="BE325"/>
  <c r="BE344"/>
  <c r="BE389"/>
  <c r="BE99"/>
  <c r="BE90"/>
  <c r="BE406"/>
  <c r="BE195"/>
  <c r="BE285"/>
  <c r="BE149"/>
  <c r="BE192"/>
  <c r="BE380"/>
  <c r="BE183"/>
  <c r="BE146"/>
  <c r="BE185"/>
  <c r="BE228"/>
  <c r="BE271"/>
  <c r="BE318"/>
  <c r="BE144"/>
  <c r="BE187"/>
  <c r="BE234"/>
  <c r="BE273"/>
  <c r="BE316"/>
  <c r="BE282"/>
  <c r="BE189"/>
  <c r="BE232"/>
  <c r="BE275"/>
  <c r="BE322"/>
  <c r="BE361"/>
  <c r="BE191"/>
  <c r="BE238"/>
  <c r="BE277"/>
  <c r="BE320"/>
  <c r="BE363"/>
  <c r="BE94"/>
  <c r="BE274"/>
  <c r="BE313"/>
  <c r="BE356"/>
  <c r="BE399"/>
  <c r="BE41"/>
  <c r="BE16"/>
  <c r="BE59"/>
  <c r="BE106"/>
  <c r="BE145"/>
  <c r="BE188"/>
  <c r="BE359"/>
  <c r="BE210"/>
  <c r="BE249"/>
  <c r="BE292"/>
  <c r="BE335"/>
  <c r="BE382"/>
  <c r="BE276"/>
  <c r="BE340"/>
  <c r="BE314"/>
  <c r="BE180"/>
  <c r="BE118"/>
  <c r="BE214"/>
  <c r="BE278"/>
  <c r="BE342"/>
  <c r="C70"/>
  <c r="BB67"/>
  <c r="T67"/>
  <c r="BM67"/>
  <c r="AQ67"/>
  <c r="AA73"/>
  <c r="AB73" s="1"/>
  <c r="AL73"/>
  <c r="AM73" s="1"/>
  <c r="AW72"/>
  <c r="AX72" s="1"/>
  <c r="BH74"/>
  <c r="BI74" s="1"/>
  <c r="BS72"/>
  <c r="BT72" s="1"/>
  <c r="CZ73"/>
  <c r="DA73" s="1"/>
  <c r="T68" l="1"/>
  <c r="CF68"/>
  <c r="AN68"/>
  <c r="AC68"/>
  <c r="AF68" s="1"/>
  <c r="CQ68"/>
  <c r="DB68"/>
  <c r="BJ68"/>
  <c r="AY68"/>
  <c r="BB68" s="1"/>
  <c r="BU68"/>
  <c r="DM68"/>
  <c r="CE72"/>
  <c r="CD73"/>
  <c r="DL73"/>
  <c r="DK74"/>
  <c r="CP72"/>
  <c r="CO73"/>
  <c r="BM68"/>
  <c r="AQ68"/>
  <c r="C71"/>
  <c r="F69"/>
  <c r="Q69" s="1"/>
  <c r="AA74"/>
  <c r="AB74" s="1"/>
  <c r="AL74"/>
  <c r="AM74" s="1"/>
  <c r="AW73"/>
  <c r="AX73" s="1"/>
  <c r="BH75"/>
  <c r="BI75" s="1"/>
  <c r="BS73"/>
  <c r="BT73" s="1"/>
  <c r="CZ74"/>
  <c r="DA74" s="1"/>
  <c r="DL74" l="1"/>
  <c r="DK75"/>
  <c r="CE73"/>
  <c r="CD74"/>
  <c r="T69"/>
  <c r="CF69"/>
  <c r="CQ69"/>
  <c r="AC69"/>
  <c r="AF69" s="1"/>
  <c r="BU69"/>
  <c r="AY69"/>
  <c r="BB69" s="1"/>
  <c r="AN69"/>
  <c r="AQ69" s="1"/>
  <c r="DM69"/>
  <c r="DB69"/>
  <c r="BJ69"/>
  <c r="CP73"/>
  <c r="CO74"/>
  <c r="F70"/>
  <c r="Q70" s="1"/>
  <c r="C72"/>
  <c r="BM69"/>
  <c r="AA75"/>
  <c r="AB75" s="1"/>
  <c r="AL75"/>
  <c r="AM75" s="1"/>
  <c r="AW74"/>
  <c r="AX74" s="1"/>
  <c r="BH76"/>
  <c r="BI76" s="1"/>
  <c r="BS74"/>
  <c r="BT74" s="1"/>
  <c r="CZ75"/>
  <c r="DA75" s="1"/>
  <c r="T70" l="1"/>
  <c r="AN70"/>
  <c r="AQ70" s="1"/>
  <c r="CQ70"/>
  <c r="BU70"/>
  <c r="AY70"/>
  <c r="CF70"/>
  <c r="DM70"/>
  <c r="DB70"/>
  <c r="AC70"/>
  <c r="AF70" s="1"/>
  <c r="BJ70"/>
  <c r="BM70" s="1"/>
  <c r="CE74"/>
  <c r="CD75"/>
  <c r="DL75"/>
  <c r="DK76"/>
  <c r="CP74"/>
  <c r="CO75"/>
  <c r="BB70"/>
  <c r="F71"/>
  <c r="Q71" s="1"/>
  <c r="C73"/>
  <c r="AA76"/>
  <c r="AB76" s="1"/>
  <c r="AL76"/>
  <c r="AM76" s="1"/>
  <c r="AW75"/>
  <c r="AX75" s="1"/>
  <c r="BH77"/>
  <c r="BI77" s="1"/>
  <c r="BS75"/>
  <c r="BT75" s="1"/>
  <c r="CZ76"/>
  <c r="DA76" s="1"/>
  <c r="CE75" l="1"/>
  <c r="CD76"/>
  <c r="DM71"/>
  <c r="CQ71"/>
  <c r="BU71"/>
  <c r="CF71"/>
  <c r="DB71"/>
  <c r="AY71"/>
  <c r="BB71" s="1"/>
  <c r="AN71"/>
  <c r="AQ71" s="1"/>
  <c r="AC71"/>
  <c r="AF71" s="1"/>
  <c r="BJ71"/>
  <c r="BM71" s="1"/>
  <c r="DL76"/>
  <c r="DK77"/>
  <c r="CP75"/>
  <c r="CO76"/>
  <c r="F72"/>
  <c r="Q72" s="1"/>
  <c r="T71"/>
  <c r="C74"/>
  <c r="AA77"/>
  <c r="AB77" s="1"/>
  <c r="AL77"/>
  <c r="AM77" s="1"/>
  <c r="AW76"/>
  <c r="AX76" s="1"/>
  <c r="BH78"/>
  <c r="BI78" s="1"/>
  <c r="BS76"/>
  <c r="BT76" s="1"/>
  <c r="CZ77"/>
  <c r="DA77" s="1"/>
  <c r="T72" l="1"/>
  <c r="DM72"/>
  <c r="DB72"/>
  <c r="BU72"/>
  <c r="AY72"/>
  <c r="AC72"/>
  <c r="AF72" s="1"/>
  <c r="CQ72"/>
  <c r="CF72"/>
  <c r="AN72"/>
  <c r="AQ72" s="1"/>
  <c r="BJ72"/>
  <c r="CE76"/>
  <c r="CD77"/>
  <c r="DL77"/>
  <c r="DK78"/>
  <c r="CP76"/>
  <c r="CO77"/>
  <c r="BM72"/>
  <c r="BB72"/>
  <c r="C75"/>
  <c r="F73"/>
  <c r="Q73" s="1"/>
  <c r="AA78"/>
  <c r="AB78" s="1"/>
  <c r="AL78"/>
  <c r="AM78" s="1"/>
  <c r="AW77"/>
  <c r="AX77" s="1"/>
  <c r="BH79"/>
  <c r="BI79" s="1"/>
  <c r="BS77"/>
  <c r="BT77" s="1"/>
  <c r="CZ78"/>
  <c r="DA78" s="1"/>
  <c r="CE77" l="1"/>
  <c r="CD78"/>
  <c r="DL78"/>
  <c r="DK79"/>
  <c r="DM73"/>
  <c r="BU73"/>
  <c r="AY73"/>
  <c r="AC73"/>
  <c r="AF73" s="1"/>
  <c r="DB73"/>
  <c r="AN73"/>
  <c r="AQ73" s="1"/>
  <c r="BJ73"/>
  <c r="BM73" s="1"/>
  <c r="CF73"/>
  <c r="CQ73"/>
  <c r="CP77"/>
  <c r="CO78"/>
  <c r="C76"/>
  <c r="T73"/>
  <c r="BB73"/>
  <c r="F74"/>
  <c r="Q74" s="1"/>
  <c r="AA79"/>
  <c r="AB79" s="1"/>
  <c r="AL79"/>
  <c r="AM79" s="1"/>
  <c r="AW78"/>
  <c r="AX78" s="1"/>
  <c r="BH80"/>
  <c r="BI80" s="1"/>
  <c r="BS78"/>
  <c r="BT78" s="1"/>
  <c r="CZ79"/>
  <c r="DA79" s="1"/>
  <c r="DL79" l="1"/>
  <c r="DK80"/>
  <c r="CE78"/>
  <c r="CD79"/>
  <c r="CQ74"/>
  <c r="BU74"/>
  <c r="DM74"/>
  <c r="AN74"/>
  <c r="AQ74" s="1"/>
  <c r="AC74"/>
  <c r="AF74" s="1"/>
  <c r="DB74"/>
  <c r="AY74"/>
  <c r="BB74" s="1"/>
  <c r="CF74"/>
  <c r="BJ74"/>
  <c r="BM74" s="1"/>
  <c r="CP78"/>
  <c r="CO79"/>
  <c r="F76"/>
  <c r="Q76" s="1"/>
  <c r="T74"/>
  <c r="C77"/>
  <c r="F75"/>
  <c r="Q75" s="1"/>
  <c r="AA80"/>
  <c r="AB80" s="1"/>
  <c r="AL80"/>
  <c r="AM80" s="1"/>
  <c r="AW79"/>
  <c r="AX79" s="1"/>
  <c r="BH81"/>
  <c r="BI81" s="1"/>
  <c r="BS79"/>
  <c r="BT79" s="1"/>
  <c r="CZ80"/>
  <c r="DA80" s="1"/>
  <c r="BB76" l="1"/>
  <c r="T76"/>
  <c r="CQ76"/>
  <c r="AC76"/>
  <c r="AF76" s="1"/>
  <c r="DM76"/>
  <c r="BJ76"/>
  <c r="BM76" s="1"/>
  <c r="AY76"/>
  <c r="CF76"/>
  <c r="AN76"/>
  <c r="AQ76" s="1"/>
  <c r="DB76"/>
  <c r="BU76"/>
  <c r="DL80"/>
  <c r="DK81"/>
  <c r="CE79"/>
  <c r="CD80"/>
  <c r="AC75"/>
  <c r="AF75" s="1"/>
  <c r="CF75"/>
  <c r="BJ75"/>
  <c r="BM75" s="1"/>
  <c r="BU75"/>
  <c r="AY75"/>
  <c r="BB75" s="1"/>
  <c r="DB75"/>
  <c r="DM75"/>
  <c r="AN75"/>
  <c r="CQ75"/>
  <c r="CP79"/>
  <c r="CO80"/>
  <c r="C78"/>
  <c r="T75"/>
  <c r="AQ75"/>
  <c r="AA81"/>
  <c r="AB81" s="1"/>
  <c r="AL81"/>
  <c r="AM81" s="1"/>
  <c r="AW80"/>
  <c r="AX80" s="1"/>
  <c r="BH82"/>
  <c r="BI82" s="1"/>
  <c r="BS80"/>
  <c r="BT80" s="1"/>
  <c r="CZ81"/>
  <c r="DA81" s="1"/>
  <c r="DL81" l="1"/>
  <c r="DK82"/>
  <c r="CE80"/>
  <c r="CD81"/>
  <c r="CP80"/>
  <c r="CO81"/>
  <c r="C79"/>
  <c r="F77"/>
  <c r="Q77" s="1"/>
  <c r="AA82"/>
  <c r="AB82" s="1"/>
  <c r="AL82"/>
  <c r="AM82" s="1"/>
  <c r="AW81"/>
  <c r="AX81" s="1"/>
  <c r="BH83"/>
  <c r="BI83" s="1"/>
  <c r="BS81"/>
  <c r="BT81" s="1"/>
  <c r="CZ82"/>
  <c r="DA82" s="1"/>
  <c r="DL82" l="1"/>
  <c r="DK83"/>
  <c r="CE81"/>
  <c r="CD82"/>
  <c r="BJ77"/>
  <c r="DB77"/>
  <c r="CQ77"/>
  <c r="CF77"/>
  <c r="AN77"/>
  <c r="AQ77" s="1"/>
  <c r="AC77"/>
  <c r="AF77" s="1"/>
  <c r="BU77"/>
  <c r="DM77"/>
  <c r="AY77"/>
  <c r="CP81"/>
  <c r="CO82"/>
  <c r="C80"/>
  <c r="BB77"/>
  <c r="T77"/>
  <c r="BM77"/>
  <c r="F78"/>
  <c r="Q78" s="1"/>
  <c r="AA83"/>
  <c r="AB83" s="1"/>
  <c r="AL83"/>
  <c r="AM83" s="1"/>
  <c r="AW82"/>
  <c r="AX82" s="1"/>
  <c r="BH84"/>
  <c r="BI84" s="1"/>
  <c r="BS82"/>
  <c r="BT82" s="1"/>
  <c r="CZ83"/>
  <c r="DA83" s="1"/>
  <c r="DL83" l="1"/>
  <c r="DK84"/>
  <c r="T78"/>
  <c r="DM78"/>
  <c r="BU78"/>
  <c r="CF78"/>
  <c r="DB78"/>
  <c r="CQ78"/>
  <c r="AN78"/>
  <c r="AQ78" s="1"/>
  <c r="AC78"/>
  <c r="AF78" s="1"/>
  <c r="BJ78"/>
  <c r="BM78" s="1"/>
  <c r="AY78"/>
  <c r="BB78" s="1"/>
  <c r="CE82"/>
  <c r="CD83"/>
  <c r="CP82"/>
  <c r="CO83"/>
  <c r="F79"/>
  <c r="Q79" s="1"/>
  <c r="C81"/>
  <c r="AA84"/>
  <c r="AB84" s="1"/>
  <c r="AL84"/>
  <c r="AM84" s="1"/>
  <c r="AW83"/>
  <c r="AX83" s="1"/>
  <c r="BH85"/>
  <c r="BI85" s="1"/>
  <c r="BS83"/>
  <c r="BT83" s="1"/>
  <c r="CZ84"/>
  <c r="DA84" s="1"/>
  <c r="DL84" l="1"/>
  <c r="DK85"/>
  <c r="CE83"/>
  <c r="CD84"/>
  <c r="AN79"/>
  <c r="AQ79" s="1"/>
  <c r="CQ79"/>
  <c r="CF79"/>
  <c r="BJ79"/>
  <c r="BM79" s="1"/>
  <c r="AY79"/>
  <c r="BB79" s="1"/>
  <c r="DM79"/>
  <c r="BU79"/>
  <c r="AC79"/>
  <c r="AF79" s="1"/>
  <c r="DB79"/>
  <c r="CP83"/>
  <c r="CO84"/>
  <c r="T79"/>
  <c r="F80"/>
  <c r="Q80" s="1"/>
  <c r="C82"/>
  <c r="AA85"/>
  <c r="AB85" s="1"/>
  <c r="AL85"/>
  <c r="AM85" s="1"/>
  <c r="AW84"/>
  <c r="AX84" s="1"/>
  <c r="BH86"/>
  <c r="BI86" s="1"/>
  <c r="BS84"/>
  <c r="BT84" s="1"/>
  <c r="CZ85"/>
  <c r="DA85" s="1"/>
  <c r="T80" l="1"/>
  <c r="BU80"/>
  <c r="CF80"/>
  <c r="AC80"/>
  <c r="AF80" s="1"/>
  <c r="BJ80"/>
  <c r="AY80"/>
  <c r="CQ80"/>
  <c r="DM80"/>
  <c r="AN80"/>
  <c r="AQ80" s="1"/>
  <c r="DB80"/>
  <c r="DL85"/>
  <c r="DK86"/>
  <c r="CE84"/>
  <c r="CD85"/>
  <c r="CP84"/>
  <c r="CO85"/>
  <c r="BB80"/>
  <c r="BM80"/>
  <c r="C83"/>
  <c r="F81"/>
  <c r="Q81" s="1"/>
  <c r="AA86"/>
  <c r="AB86" s="1"/>
  <c r="AL86"/>
  <c r="AM86" s="1"/>
  <c r="AW85"/>
  <c r="AX85" s="1"/>
  <c r="BH87"/>
  <c r="BI87" s="1"/>
  <c r="BS85"/>
  <c r="BT85" s="1"/>
  <c r="CZ86"/>
  <c r="DA86" s="1"/>
  <c r="CE85" l="1"/>
  <c r="CD86"/>
  <c r="T81"/>
  <c r="BU81"/>
  <c r="DM81"/>
  <c r="AC81"/>
  <c r="AF81" s="1"/>
  <c r="CQ81"/>
  <c r="AN81"/>
  <c r="AQ81" s="1"/>
  <c r="DB81"/>
  <c r="CF81"/>
  <c r="BJ81"/>
  <c r="BM81" s="1"/>
  <c r="AY81"/>
  <c r="BB81" s="1"/>
  <c r="DL86"/>
  <c r="DK87"/>
  <c r="CP85"/>
  <c r="CO86"/>
  <c r="F83"/>
  <c r="Q83" s="1"/>
  <c r="F82"/>
  <c r="Q82" s="1"/>
  <c r="C84"/>
  <c r="AA87"/>
  <c r="AB87" s="1"/>
  <c r="AL87"/>
  <c r="AM87" s="1"/>
  <c r="AW86"/>
  <c r="AX86" s="1"/>
  <c r="BH88"/>
  <c r="BI88" s="1"/>
  <c r="BS86"/>
  <c r="BT86" s="1"/>
  <c r="CZ87"/>
  <c r="DA87" s="1"/>
  <c r="T83" l="1"/>
  <c r="CF83"/>
  <c r="DM83"/>
  <c r="CQ83"/>
  <c r="BJ83"/>
  <c r="AY83"/>
  <c r="BB83" s="1"/>
  <c r="DB83"/>
  <c r="AN83"/>
  <c r="AQ83" s="1"/>
  <c r="AC83"/>
  <c r="AF83" s="1"/>
  <c r="BU83"/>
  <c r="T82"/>
  <c r="DB82"/>
  <c r="CQ82"/>
  <c r="BJ82"/>
  <c r="BM82" s="1"/>
  <c r="BU82"/>
  <c r="AC82"/>
  <c r="AF82" s="1"/>
  <c r="DM82"/>
  <c r="AN82"/>
  <c r="AQ82" s="1"/>
  <c r="CF82"/>
  <c r="AY82"/>
  <c r="BB82" s="1"/>
  <c r="CE86"/>
  <c r="CD87"/>
  <c r="DL87"/>
  <c r="DK88"/>
  <c r="CP86"/>
  <c r="CO87"/>
  <c r="F84"/>
  <c r="Q84" s="1"/>
  <c r="BM83"/>
  <c r="C85"/>
  <c r="AA88"/>
  <c r="AB88" s="1"/>
  <c r="AL88"/>
  <c r="AM88" s="1"/>
  <c r="AW87"/>
  <c r="AX87" s="1"/>
  <c r="BH89"/>
  <c r="BI89" s="1"/>
  <c r="BS87"/>
  <c r="BT87" s="1"/>
  <c r="CZ88"/>
  <c r="DA88" s="1"/>
  <c r="CP87" l="1"/>
  <c r="CO88"/>
  <c r="T84"/>
  <c r="BJ84"/>
  <c r="BM84" s="1"/>
  <c r="CF84"/>
  <c r="DM84"/>
  <c r="CQ84"/>
  <c r="DB84"/>
  <c r="BU84"/>
  <c r="AN84"/>
  <c r="AQ84" s="1"/>
  <c r="AY84"/>
  <c r="BB84" s="1"/>
  <c r="AC84"/>
  <c r="AF84" s="1"/>
  <c r="CE87"/>
  <c r="CD88"/>
  <c r="DL88"/>
  <c r="DK89"/>
  <c r="C86"/>
  <c r="AA89"/>
  <c r="AB89" s="1"/>
  <c r="AL89"/>
  <c r="AM89" s="1"/>
  <c r="AW88"/>
  <c r="AX88" s="1"/>
  <c r="BH90"/>
  <c r="BI90" s="1"/>
  <c r="BS88"/>
  <c r="BT88" s="1"/>
  <c r="CZ89"/>
  <c r="DA89" s="1"/>
  <c r="CP88" l="1"/>
  <c r="CO89"/>
  <c r="CE88"/>
  <c r="CD89"/>
  <c r="DL89"/>
  <c r="DK90"/>
  <c r="C87"/>
  <c r="F85"/>
  <c r="Q85" s="1"/>
  <c r="AA90"/>
  <c r="AB90" s="1"/>
  <c r="AL90"/>
  <c r="AM90" s="1"/>
  <c r="AW89"/>
  <c r="AX89" s="1"/>
  <c r="BH91"/>
  <c r="BI91" s="1"/>
  <c r="BS89"/>
  <c r="BT89" s="1"/>
  <c r="CZ90"/>
  <c r="DA90" s="1"/>
  <c r="T85" l="1"/>
  <c r="AN85"/>
  <c r="AQ85" s="1"/>
  <c r="DM85"/>
  <c r="DB85"/>
  <c r="BU85"/>
  <c r="CF85"/>
  <c r="AC85"/>
  <c r="AF85" s="1"/>
  <c r="CQ85"/>
  <c r="BJ85"/>
  <c r="BM85" s="1"/>
  <c r="AY85"/>
  <c r="BB85" s="1"/>
  <c r="CP89"/>
  <c r="CO90"/>
  <c r="CE89"/>
  <c r="CD90"/>
  <c r="DL90"/>
  <c r="DK91"/>
  <c r="C88"/>
  <c r="F86"/>
  <c r="Q86" s="1"/>
  <c r="AA91"/>
  <c r="AB91" s="1"/>
  <c r="AL91"/>
  <c r="AM91" s="1"/>
  <c r="AW90"/>
  <c r="AX90" s="1"/>
  <c r="BH92"/>
  <c r="BI92" s="1"/>
  <c r="BS90"/>
  <c r="BT90" s="1"/>
  <c r="CZ91"/>
  <c r="DA91" s="1"/>
  <c r="T86" l="1"/>
  <c r="CF86"/>
  <c r="BJ86"/>
  <c r="BM86" s="1"/>
  <c r="DM86"/>
  <c r="CQ86"/>
  <c r="DB86"/>
  <c r="AN86"/>
  <c r="AC86"/>
  <c r="AF86" s="1"/>
  <c r="BU86"/>
  <c r="AY86"/>
  <c r="BB86" s="1"/>
  <c r="CE90"/>
  <c r="CD91"/>
  <c r="CP90"/>
  <c r="CO91"/>
  <c r="DL91"/>
  <c r="DK92"/>
  <c r="F88"/>
  <c r="Q88" s="1"/>
  <c r="AQ86"/>
  <c r="F87"/>
  <c r="Q87" s="1"/>
  <c r="C89"/>
  <c r="AA92"/>
  <c r="AB92" s="1"/>
  <c r="AL92"/>
  <c r="AM92" s="1"/>
  <c r="AW91"/>
  <c r="AX91" s="1"/>
  <c r="BH93"/>
  <c r="BI93" s="1"/>
  <c r="BS91"/>
  <c r="BT91" s="1"/>
  <c r="CZ92"/>
  <c r="DA92" s="1"/>
  <c r="CE91" l="1"/>
  <c r="CD92"/>
  <c r="T87"/>
  <c r="CF87"/>
  <c r="DM87"/>
  <c r="BJ87"/>
  <c r="BM87" s="1"/>
  <c r="DB87"/>
  <c r="AC87"/>
  <c r="AF87" s="1"/>
  <c r="CQ87"/>
  <c r="AN87"/>
  <c r="AQ87" s="1"/>
  <c r="BU87"/>
  <c r="AY87"/>
  <c r="BB87" s="1"/>
  <c r="CP91"/>
  <c r="CO92"/>
  <c r="T88"/>
  <c r="BU88"/>
  <c r="AC88"/>
  <c r="AF88" s="1"/>
  <c r="AY88"/>
  <c r="BB88" s="1"/>
  <c r="DB88"/>
  <c r="BJ88"/>
  <c r="BM88" s="1"/>
  <c r="CF88"/>
  <c r="CQ88"/>
  <c r="AN88"/>
  <c r="DM88"/>
  <c r="DL92"/>
  <c r="DK93"/>
  <c r="C90"/>
  <c r="AQ88"/>
  <c r="AA93"/>
  <c r="AB93" s="1"/>
  <c r="AL93"/>
  <c r="AM93" s="1"/>
  <c r="AW92"/>
  <c r="AX92" s="1"/>
  <c r="BH94"/>
  <c r="BI94" s="1"/>
  <c r="BS92"/>
  <c r="BT92" s="1"/>
  <c r="CZ93"/>
  <c r="DA93" s="1"/>
  <c r="CE92" l="1"/>
  <c r="CD93"/>
  <c r="CP92"/>
  <c r="CO93"/>
  <c r="DL93"/>
  <c r="DK94"/>
  <c r="F89"/>
  <c r="Q89" s="1"/>
  <c r="C91"/>
  <c r="AA94"/>
  <c r="AB94" s="1"/>
  <c r="AL94"/>
  <c r="AM94" s="1"/>
  <c r="AW93"/>
  <c r="AX93" s="1"/>
  <c r="BH95"/>
  <c r="BI95" s="1"/>
  <c r="BS93"/>
  <c r="BT93" s="1"/>
  <c r="CZ94"/>
  <c r="DA94" s="1"/>
  <c r="CE93" l="1"/>
  <c r="CD94"/>
  <c r="CP93"/>
  <c r="CO94"/>
  <c r="DL94"/>
  <c r="DK95"/>
  <c r="AC89"/>
  <c r="AF89" s="1"/>
  <c r="DM89"/>
  <c r="CQ89"/>
  <c r="AY89"/>
  <c r="BB89" s="1"/>
  <c r="CF89"/>
  <c r="AN89"/>
  <c r="DB89"/>
  <c r="BU89"/>
  <c r="BJ89"/>
  <c r="BM89" s="1"/>
  <c r="T89"/>
  <c r="AQ89"/>
  <c r="C92"/>
  <c r="F90"/>
  <c r="Q90" s="1"/>
  <c r="AA95"/>
  <c r="AB95" s="1"/>
  <c r="AL95"/>
  <c r="AM95" s="1"/>
  <c r="AW94"/>
  <c r="AX94" s="1"/>
  <c r="BH96"/>
  <c r="BI96" s="1"/>
  <c r="BS94"/>
  <c r="BT94" s="1"/>
  <c r="CZ95"/>
  <c r="DA95" s="1"/>
  <c r="CP94" l="1"/>
  <c r="CO95"/>
  <c r="DL95"/>
  <c r="DK96"/>
  <c r="T90"/>
  <c r="AY90"/>
  <c r="BB90" s="1"/>
  <c r="DM90"/>
  <c r="CQ90"/>
  <c r="AN90"/>
  <c r="AQ90" s="1"/>
  <c r="DB90"/>
  <c r="BU90"/>
  <c r="CF90"/>
  <c r="AC90"/>
  <c r="AF90" s="1"/>
  <c r="BJ90"/>
  <c r="CE94"/>
  <c r="CD95"/>
  <c r="F92"/>
  <c r="Q92" s="1"/>
  <c r="C93"/>
  <c r="F91"/>
  <c r="Q91" s="1"/>
  <c r="BM90"/>
  <c r="AA96"/>
  <c r="AB96" s="1"/>
  <c r="AL96"/>
  <c r="AM96" s="1"/>
  <c r="AW95"/>
  <c r="AX95" s="1"/>
  <c r="BH97"/>
  <c r="BI97" s="1"/>
  <c r="BS95"/>
  <c r="BT95" s="1"/>
  <c r="CZ96"/>
  <c r="DA96" s="1"/>
  <c r="T92" l="1"/>
  <c r="AY92"/>
  <c r="BB92" s="1"/>
  <c r="CQ92"/>
  <c r="BJ92"/>
  <c r="BM92" s="1"/>
  <c r="DM92"/>
  <c r="BU92"/>
  <c r="DB92"/>
  <c r="CF92"/>
  <c r="AN92"/>
  <c r="AQ92" s="1"/>
  <c r="AC92"/>
  <c r="AF92" s="1"/>
  <c r="T91"/>
  <c r="DB91"/>
  <c r="BJ91"/>
  <c r="BM91" s="1"/>
  <c r="AN91"/>
  <c r="BU91"/>
  <c r="AC91"/>
  <c r="AF91" s="1"/>
  <c r="CF91"/>
  <c r="AY91"/>
  <c r="BB91" s="1"/>
  <c r="DM91"/>
  <c r="CQ91"/>
  <c r="CP95"/>
  <c r="CO96"/>
  <c r="DL96"/>
  <c r="DK97"/>
  <c r="CE95"/>
  <c r="CD96"/>
  <c r="AQ91"/>
  <c r="C94"/>
  <c r="F93"/>
  <c r="Q93" s="1"/>
  <c r="AA97"/>
  <c r="AB97" s="1"/>
  <c r="AL97"/>
  <c r="AM97" s="1"/>
  <c r="AW96"/>
  <c r="AX96" s="1"/>
  <c r="BH98"/>
  <c r="BI98" s="1"/>
  <c r="BS96"/>
  <c r="BT96" s="1"/>
  <c r="CZ97"/>
  <c r="DA97" s="1"/>
  <c r="T93" l="1"/>
  <c r="AC93"/>
  <c r="AF93" s="1"/>
  <c r="CF93"/>
  <c r="DM93"/>
  <c r="BJ93"/>
  <c r="DB93"/>
  <c r="CQ93"/>
  <c r="BU93"/>
  <c r="AY93"/>
  <c r="BB93" s="1"/>
  <c r="AN93"/>
  <c r="CE96"/>
  <c r="CD97"/>
  <c r="CP96"/>
  <c r="CO97"/>
  <c r="DL97"/>
  <c r="DK98"/>
  <c r="AQ93"/>
  <c r="C95"/>
  <c r="BM93"/>
  <c r="AA98"/>
  <c r="AB98" s="1"/>
  <c r="AL98"/>
  <c r="AM98" s="1"/>
  <c r="AW97"/>
  <c r="AX97" s="1"/>
  <c r="BH99"/>
  <c r="BI99" s="1"/>
  <c r="BS97"/>
  <c r="BT97" s="1"/>
  <c r="CZ98"/>
  <c r="DA98" s="1"/>
  <c r="CE97" l="1"/>
  <c r="CD98"/>
  <c r="CP97"/>
  <c r="CO98"/>
  <c r="DL98"/>
  <c r="DK99"/>
  <c r="C96"/>
  <c r="F94"/>
  <c r="Q94" s="1"/>
  <c r="AA99"/>
  <c r="AB99" s="1"/>
  <c r="AL99"/>
  <c r="AM99" s="1"/>
  <c r="AW98"/>
  <c r="AX98" s="1"/>
  <c r="BH100"/>
  <c r="BI100" s="1"/>
  <c r="BS98"/>
  <c r="BT98" s="1"/>
  <c r="CZ99"/>
  <c r="DA99" s="1"/>
  <c r="T94" l="1"/>
  <c r="DM94"/>
  <c r="AY94"/>
  <c r="BB94" s="1"/>
  <c r="DB94"/>
  <c r="AN94"/>
  <c r="AQ94" s="1"/>
  <c r="CQ94"/>
  <c r="AC94"/>
  <c r="AF94" s="1"/>
  <c r="BU94"/>
  <c r="CF94"/>
  <c r="BJ94"/>
  <c r="BM94" s="1"/>
  <c r="DL99"/>
  <c r="DK100"/>
  <c r="CE98"/>
  <c r="CD99"/>
  <c r="CP98"/>
  <c r="CO99"/>
  <c r="F96"/>
  <c r="Q96" s="1"/>
  <c r="C97"/>
  <c r="F95"/>
  <c r="Q95" s="1"/>
  <c r="AA100"/>
  <c r="AB100" s="1"/>
  <c r="AL100"/>
  <c r="AM100" s="1"/>
  <c r="AW99"/>
  <c r="AX99" s="1"/>
  <c r="BH101"/>
  <c r="BI101" s="1"/>
  <c r="BS99"/>
  <c r="BT99" s="1"/>
  <c r="CZ100"/>
  <c r="DA100" s="1"/>
  <c r="T96" l="1"/>
  <c r="BU96"/>
  <c r="AC96"/>
  <c r="AF96" s="1"/>
  <c r="DM96"/>
  <c r="AN96"/>
  <c r="DB96"/>
  <c r="CQ96"/>
  <c r="CF96"/>
  <c r="AY96"/>
  <c r="BB96" s="1"/>
  <c r="BJ96"/>
  <c r="BM96" s="1"/>
  <c r="CE99"/>
  <c r="CD100"/>
  <c r="DL100"/>
  <c r="DK101"/>
  <c r="T95"/>
  <c r="DM95"/>
  <c r="DB95"/>
  <c r="BU95"/>
  <c r="AC95"/>
  <c r="AF95" s="1"/>
  <c r="AY95"/>
  <c r="BB95" s="1"/>
  <c r="CF95"/>
  <c r="AN95"/>
  <c r="BJ95"/>
  <c r="CQ95"/>
  <c r="CP99"/>
  <c r="CO100"/>
  <c r="C98"/>
  <c r="AQ96"/>
  <c r="AQ95"/>
  <c r="BM95"/>
  <c r="F97"/>
  <c r="Q97" s="1"/>
  <c r="AA101"/>
  <c r="AB101" s="1"/>
  <c r="AL101"/>
  <c r="AM101" s="1"/>
  <c r="AW100"/>
  <c r="AX100" s="1"/>
  <c r="BH102"/>
  <c r="BI102" s="1"/>
  <c r="BS100"/>
  <c r="BT100" s="1"/>
  <c r="CZ101"/>
  <c r="DA101" s="1"/>
  <c r="CE100" l="1"/>
  <c r="CD101"/>
  <c r="T97"/>
  <c r="AC97"/>
  <c r="AF97" s="1"/>
  <c r="BU97"/>
  <c r="DB97"/>
  <c r="BJ97"/>
  <c r="CF97"/>
  <c r="CQ97"/>
  <c r="AN97"/>
  <c r="AY97"/>
  <c r="DM97"/>
  <c r="CP100"/>
  <c r="CO101"/>
  <c r="DL101"/>
  <c r="DK102"/>
  <c r="AQ97"/>
  <c r="BB97"/>
  <c r="C99"/>
  <c r="BM97"/>
  <c r="AA102"/>
  <c r="AB102" s="1"/>
  <c r="AL102"/>
  <c r="AM102" s="1"/>
  <c r="AW101"/>
  <c r="AX101" s="1"/>
  <c r="BH103"/>
  <c r="BI103" s="1"/>
  <c r="BS101"/>
  <c r="BT101" s="1"/>
  <c r="CZ102"/>
  <c r="DA102" s="1"/>
  <c r="CE101" l="1"/>
  <c r="CD102"/>
  <c r="CP101"/>
  <c r="CO102"/>
  <c r="DL102"/>
  <c r="DK103"/>
  <c r="F98"/>
  <c r="Q98" s="1"/>
  <c r="C100"/>
  <c r="F99"/>
  <c r="Q99" s="1"/>
  <c r="AA103"/>
  <c r="AB103" s="1"/>
  <c r="AL103"/>
  <c r="AM103" s="1"/>
  <c r="AW102"/>
  <c r="AX102" s="1"/>
  <c r="BH104"/>
  <c r="BI104" s="1"/>
  <c r="BS102"/>
  <c r="BT102" s="1"/>
  <c r="CZ103"/>
  <c r="DA103" s="1"/>
  <c r="AQ99" l="1"/>
  <c r="T99"/>
  <c r="DM99"/>
  <c r="DB99"/>
  <c r="BU99"/>
  <c r="BJ99"/>
  <c r="BM99" s="1"/>
  <c r="AY99"/>
  <c r="AC99"/>
  <c r="AF99" s="1"/>
  <c r="CQ99"/>
  <c r="CF99"/>
  <c r="AN99"/>
  <c r="CE102"/>
  <c r="CD103"/>
  <c r="CP102"/>
  <c r="CO103"/>
  <c r="DL103"/>
  <c r="DK104"/>
  <c r="T98"/>
  <c r="AN98"/>
  <c r="AQ98" s="1"/>
  <c r="BJ98"/>
  <c r="BM98" s="1"/>
  <c r="AY98"/>
  <c r="BB98" s="1"/>
  <c r="CF98"/>
  <c r="AC98"/>
  <c r="AF98" s="1"/>
  <c r="BU98"/>
  <c r="DM98"/>
  <c r="DB98"/>
  <c r="CQ98"/>
  <c r="BB99"/>
  <c r="C101"/>
  <c r="F100"/>
  <c r="Q100" s="1"/>
  <c r="AA104"/>
  <c r="AB104" s="1"/>
  <c r="AL104"/>
  <c r="AM104" s="1"/>
  <c r="AW103"/>
  <c r="AX103" s="1"/>
  <c r="BH105"/>
  <c r="BI105" s="1"/>
  <c r="BS103"/>
  <c r="BT103" s="1"/>
  <c r="CZ104"/>
  <c r="DA104" s="1"/>
  <c r="DL104" l="1"/>
  <c r="DK105"/>
  <c r="CE103"/>
  <c r="CD104"/>
  <c r="CP103"/>
  <c r="CO104"/>
  <c r="AN100"/>
  <c r="AQ100" s="1"/>
  <c r="AC100"/>
  <c r="AF100" s="1"/>
  <c r="CF100"/>
  <c r="CQ100"/>
  <c r="BJ100"/>
  <c r="BM100" s="1"/>
  <c r="BU100"/>
  <c r="AY100"/>
  <c r="BB100" s="1"/>
  <c r="DM100"/>
  <c r="DB100"/>
  <c r="C102"/>
  <c r="T100"/>
  <c r="AA105"/>
  <c r="AB105" s="1"/>
  <c r="AL105"/>
  <c r="AM105" s="1"/>
  <c r="AW104"/>
  <c r="AX104" s="1"/>
  <c r="BH106"/>
  <c r="BI106" s="1"/>
  <c r="BS104"/>
  <c r="BT104" s="1"/>
  <c r="CZ105"/>
  <c r="DA105" s="1"/>
  <c r="DL105" l="1"/>
  <c r="DK106"/>
  <c r="CE104"/>
  <c r="CD105"/>
  <c r="CP104"/>
  <c r="CO105"/>
  <c r="C103"/>
  <c r="F101"/>
  <c r="Q101" s="1"/>
  <c r="AA106"/>
  <c r="AB106" s="1"/>
  <c r="AL106"/>
  <c r="AM106" s="1"/>
  <c r="AW105"/>
  <c r="AX105" s="1"/>
  <c r="BH107"/>
  <c r="BI107" s="1"/>
  <c r="BS105"/>
  <c r="BT105" s="1"/>
  <c r="CZ106"/>
  <c r="DA106" s="1"/>
  <c r="DL106" l="1"/>
  <c r="DK107"/>
  <c r="T101"/>
  <c r="DM101"/>
  <c r="DB101"/>
  <c r="BJ101"/>
  <c r="AC101"/>
  <c r="AF101" s="1"/>
  <c r="CF101"/>
  <c r="AN101"/>
  <c r="AQ101" s="1"/>
  <c r="CQ101"/>
  <c r="BU101"/>
  <c r="AY101"/>
  <c r="CE105"/>
  <c r="CD106"/>
  <c r="CP105"/>
  <c r="CO106"/>
  <c r="C104"/>
  <c r="BB101"/>
  <c r="BM101"/>
  <c r="F102"/>
  <c r="Q102" s="1"/>
  <c r="AA107"/>
  <c r="AB107" s="1"/>
  <c r="AL107"/>
  <c r="AM107" s="1"/>
  <c r="AW106"/>
  <c r="AX106" s="1"/>
  <c r="BH108"/>
  <c r="BI108" s="1"/>
  <c r="BS106"/>
  <c r="BT106" s="1"/>
  <c r="CZ107"/>
  <c r="DA107" s="1"/>
  <c r="DL107" l="1"/>
  <c r="DK108"/>
  <c r="CF102"/>
  <c r="AY102"/>
  <c r="DM102"/>
  <c r="BU102"/>
  <c r="AC102"/>
  <c r="AF102" s="1"/>
  <c r="DB102"/>
  <c r="AN102"/>
  <c r="AQ102" s="1"/>
  <c r="CQ102"/>
  <c r="BJ102"/>
  <c r="BM102" s="1"/>
  <c r="CE106"/>
  <c r="CD107"/>
  <c r="CP106"/>
  <c r="CO107"/>
  <c r="F104"/>
  <c r="Q104" s="1"/>
  <c r="T102"/>
  <c r="BB102"/>
  <c r="F103"/>
  <c r="Q103" s="1"/>
  <c r="C105"/>
  <c r="AA108"/>
  <c r="AB108" s="1"/>
  <c r="AL108"/>
  <c r="AM108" s="1"/>
  <c r="AW107"/>
  <c r="AX107" s="1"/>
  <c r="BH109"/>
  <c r="BI109" s="1"/>
  <c r="BS107"/>
  <c r="BT107" s="1"/>
  <c r="CZ108"/>
  <c r="DA108" s="1"/>
  <c r="DL108" l="1"/>
  <c r="DK109"/>
  <c r="T104"/>
  <c r="AN104"/>
  <c r="DM104"/>
  <c r="CQ104"/>
  <c r="AY104"/>
  <c r="BJ104"/>
  <c r="BM104" s="1"/>
  <c r="CF104"/>
  <c r="DB104"/>
  <c r="AC104"/>
  <c r="AF104" s="1"/>
  <c r="BU104"/>
  <c r="CE107"/>
  <c r="CD108"/>
  <c r="T103"/>
  <c r="BU103"/>
  <c r="CF103"/>
  <c r="DB103"/>
  <c r="BJ103"/>
  <c r="BM103" s="1"/>
  <c r="DM103"/>
  <c r="AY103"/>
  <c r="BB103" s="1"/>
  <c r="AC103"/>
  <c r="AF103" s="1"/>
  <c r="AN103"/>
  <c r="AQ103" s="1"/>
  <c r="CQ103"/>
  <c r="CP107"/>
  <c r="CO108"/>
  <c r="AQ104"/>
  <c r="C106"/>
  <c r="BB104"/>
  <c r="AA109"/>
  <c r="AB109" s="1"/>
  <c r="AL109"/>
  <c r="AM109" s="1"/>
  <c r="AW108"/>
  <c r="AX108" s="1"/>
  <c r="BH110"/>
  <c r="BI110" s="1"/>
  <c r="BS108"/>
  <c r="BT108" s="1"/>
  <c r="CZ109"/>
  <c r="DA109" s="1"/>
  <c r="CP108" l="1"/>
  <c r="CO109"/>
  <c r="DL109"/>
  <c r="DK110"/>
  <c r="CE108"/>
  <c r="CD109"/>
  <c r="C107"/>
  <c r="F105"/>
  <c r="Q105" s="1"/>
  <c r="AA110"/>
  <c r="AB110" s="1"/>
  <c r="AL110"/>
  <c r="AM110" s="1"/>
  <c r="AW109"/>
  <c r="AX109" s="1"/>
  <c r="BH111"/>
  <c r="BI111" s="1"/>
  <c r="BS109"/>
  <c r="BT109" s="1"/>
  <c r="CZ110"/>
  <c r="DA110" s="1"/>
  <c r="CP109" l="1"/>
  <c r="CO110"/>
  <c r="T105"/>
  <c r="AN105"/>
  <c r="AY105"/>
  <c r="CQ105"/>
  <c r="BU105"/>
  <c r="AC105"/>
  <c r="AF105" s="1"/>
  <c r="BJ105"/>
  <c r="BM105" s="1"/>
  <c r="CF105"/>
  <c r="DM105"/>
  <c r="DB105"/>
  <c r="DL110"/>
  <c r="DK111"/>
  <c r="CE109"/>
  <c r="CD110"/>
  <c r="F106"/>
  <c r="Q106" s="1"/>
  <c r="AQ105"/>
  <c r="BB105"/>
  <c r="C108"/>
  <c r="AA111"/>
  <c r="AB111" s="1"/>
  <c r="AL111"/>
  <c r="AM111" s="1"/>
  <c r="AW110"/>
  <c r="AX110" s="1"/>
  <c r="BH112"/>
  <c r="BI112" s="1"/>
  <c r="BS110"/>
  <c r="BT110" s="1"/>
  <c r="CZ111"/>
  <c r="DA111" s="1"/>
  <c r="CP110" l="1"/>
  <c r="CO111"/>
  <c r="AY106"/>
  <c r="BB106" s="1"/>
  <c r="DM106"/>
  <c r="BJ106"/>
  <c r="CF106"/>
  <c r="AC106"/>
  <c r="AF106" s="1"/>
  <c r="DB106"/>
  <c r="AN106"/>
  <c r="AQ106" s="1"/>
  <c r="CQ106"/>
  <c r="BU106"/>
  <c r="DL111"/>
  <c r="DK112"/>
  <c r="CE110"/>
  <c r="CD111"/>
  <c r="T106"/>
  <c r="BM106"/>
  <c r="C109"/>
  <c r="F107"/>
  <c r="Q107" s="1"/>
  <c r="AA112"/>
  <c r="AB112" s="1"/>
  <c r="AL112"/>
  <c r="AM112" s="1"/>
  <c r="AW111"/>
  <c r="AX111" s="1"/>
  <c r="BH113"/>
  <c r="BI113" s="1"/>
  <c r="BS111"/>
  <c r="BT111" s="1"/>
  <c r="CZ112"/>
  <c r="DA112" s="1"/>
  <c r="CP111" l="1"/>
  <c r="CO112"/>
  <c r="DL112"/>
  <c r="DK113"/>
  <c r="T107"/>
  <c r="BU107"/>
  <c r="CF107"/>
  <c r="AC107"/>
  <c r="AF107" s="1"/>
  <c r="AN107"/>
  <c r="AQ107" s="1"/>
  <c r="DM107"/>
  <c r="AY107"/>
  <c r="BB107" s="1"/>
  <c r="DB107"/>
  <c r="BJ107"/>
  <c r="CQ107"/>
  <c r="CE111"/>
  <c r="CD112"/>
  <c r="C110"/>
  <c r="BM107"/>
  <c r="F108"/>
  <c r="Q108" s="1"/>
  <c r="AA113"/>
  <c r="AB113" s="1"/>
  <c r="AL113"/>
  <c r="AM113" s="1"/>
  <c r="AW112"/>
  <c r="AX112" s="1"/>
  <c r="BH114"/>
  <c r="BI114" s="1"/>
  <c r="BS112"/>
  <c r="BT112" s="1"/>
  <c r="CZ113"/>
  <c r="DA113" s="1"/>
  <c r="CP112" l="1"/>
  <c r="CO113"/>
  <c r="DL113"/>
  <c r="DK114"/>
  <c r="DM108"/>
  <c r="BU108"/>
  <c r="BJ108"/>
  <c r="BM108" s="1"/>
  <c r="CF108"/>
  <c r="AY108"/>
  <c r="BB108" s="1"/>
  <c r="AC108"/>
  <c r="AF108" s="1"/>
  <c r="CQ108"/>
  <c r="AN108"/>
  <c r="AQ108" s="1"/>
  <c r="DB108"/>
  <c r="CE112"/>
  <c r="CD113"/>
  <c r="T108"/>
  <c r="C111"/>
  <c r="F109"/>
  <c r="Q109" s="1"/>
  <c r="AA114"/>
  <c r="AB114" s="1"/>
  <c r="AL114"/>
  <c r="AM114" s="1"/>
  <c r="AW113"/>
  <c r="AX113" s="1"/>
  <c r="BH115"/>
  <c r="BI115" s="1"/>
  <c r="BS113"/>
  <c r="BT113" s="1"/>
  <c r="CZ114"/>
  <c r="DA114" s="1"/>
  <c r="CP113" l="1"/>
  <c r="CO114"/>
  <c r="DL114"/>
  <c r="DK115"/>
  <c r="DB109"/>
  <c r="AN109"/>
  <c r="AC109"/>
  <c r="AF109" s="1"/>
  <c r="BJ109"/>
  <c r="BM109" s="1"/>
  <c r="AY109"/>
  <c r="BB109" s="1"/>
  <c r="DM109"/>
  <c r="CF109"/>
  <c r="CQ109"/>
  <c r="BU109"/>
  <c r="CE113"/>
  <c r="CD114"/>
  <c r="T109"/>
  <c r="AQ109"/>
  <c r="F110"/>
  <c r="Q110" s="1"/>
  <c r="C112"/>
  <c r="AA115"/>
  <c r="AB115" s="1"/>
  <c r="AL115"/>
  <c r="AM115" s="1"/>
  <c r="AW114"/>
  <c r="AX114" s="1"/>
  <c r="BH116"/>
  <c r="BI116" s="1"/>
  <c r="BS114"/>
  <c r="BT114" s="1"/>
  <c r="CZ115"/>
  <c r="DA115" s="1"/>
  <c r="T110" l="1"/>
  <c r="DB110"/>
  <c r="CQ110"/>
  <c r="CF110"/>
  <c r="DM110"/>
  <c r="AY110"/>
  <c r="AN110"/>
  <c r="AC110"/>
  <c r="AF110" s="1"/>
  <c r="BU110"/>
  <c r="BJ110"/>
  <c r="BM110" s="1"/>
  <c r="CP114"/>
  <c r="CO115"/>
  <c r="DL115"/>
  <c r="DK116"/>
  <c r="CE114"/>
  <c r="CD115"/>
  <c r="C113"/>
  <c r="F111"/>
  <c r="Q111" s="1"/>
  <c r="AQ110"/>
  <c r="BB110"/>
  <c r="AA116"/>
  <c r="AB116" s="1"/>
  <c r="AL116"/>
  <c r="AM116" s="1"/>
  <c r="AW115"/>
  <c r="AX115" s="1"/>
  <c r="BH117"/>
  <c r="BI117" s="1"/>
  <c r="BS115"/>
  <c r="BT115" s="1"/>
  <c r="CZ116"/>
  <c r="DA116" s="1"/>
  <c r="T111" l="1"/>
  <c r="CF111"/>
  <c r="AN111"/>
  <c r="AQ111" s="1"/>
  <c r="AC111"/>
  <c r="AF111" s="1"/>
  <c r="DB111"/>
  <c r="CQ111"/>
  <c r="BJ111"/>
  <c r="AY111"/>
  <c r="BB111" s="1"/>
  <c r="DM111"/>
  <c r="BU111"/>
  <c r="DL116"/>
  <c r="DK117"/>
  <c r="CP115"/>
  <c r="CO116"/>
  <c r="CE115"/>
  <c r="CD116"/>
  <c r="C114"/>
  <c r="F112"/>
  <c r="Q112" s="1"/>
  <c r="BQ3"/>
  <c r="BM111"/>
  <c r="AA117"/>
  <c r="AB117" s="1"/>
  <c r="AL117"/>
  <c r="AM117" s="1"/>
  <c r="AW116"/>
  <c r="AX116" s="1"/>
  <c r="BH118"/>
  <c r="BI118" s="1"/>
  <c r="BS116"/>
  <c r="BT116" s="1"/>
  <c r="CZ117"/>
  <c r="DA117" s="1"/>
  <c r="T112" l="1"/>
  <c r="AY112"/>
  <c r="DB112"/>
  <c r="BU112"/>
  <c r="DM112"/>
  <c r="CQ112"/>
  <c r="BJ112"/>
  <c r="AN112"/>
  <c r="CF112"/>
  <c r="AC112"/>
  <c r="AF112" s="1"/>
  <c r="CP116"/>
  <c r="CO117"/>
  <c r="DL117"/>
  <c r="DK118"/>
  <c r="CE116"/>
  <c r="CD117"/>
  <c r="BP316"/>
  <c r="BP131"/>
  <c r="BP58"/>
  <c r="BP18"/>
  <c r="BP144"/>
  <c r="BP36"/>
  <c r="BP240"/>
  <c r="BP243"/>
  <c r="BP213"/>
  <c r="BP100"/>
  <c r="BP360"/>
  <c r="BP7"/>
  <c r="BP355"/>
  <c r="BP367"/>
  <c r="BP338"/>
  <c r="BP268"/>
  <c r="BP350"/>
  <c r="BP396"/>
  <c r="BP239"/>
  <c r="BP151"/>
  <c r="BP68"/>
  <c r="BP269"/>
  <c r="BP49"/>
  <c r="BP74"/>
  <c r="BP288"/>
  <c r="BP352"/>
  <c r="BP26"/>
  <c r="BP97"/>
  <c r="BP27"/>
  <c r="BP54"/>
  <c r="BP181"/>
  <c r="BP199"/>
  <c r="BP336"/>
  <c r="BP376"/>
  <c r="BP310"/>
  <c r="BP242"/>
  <c r="BP306"/>
  <c r="BP73"/>
  <c r="BP272"/>
  <c r="BP14"/>
  <c r="BP307"/>
  <c r="BP90"/>
  <c r="BP141"/>
  <c r="BP320"/>
  <c r="BP331"/>
  <c r="BP154"/>
  <c r="BP378"/>
  <c r="BP259"/>
  <c r="BP187"/>
  <c r="BP311"/>
  <c r="BP134"/>
  <c r="BP241"/>
  <c r="BP384"/>
  <c r="BP318"/>
  <c r="BP337"/>
  <c r="BP192"/>
  <c r="BP82"/>
  <c r="BP255"/>
  <c r="BP223"/>
  <c r="BP370"/>
  <c r="BP354"/>
  <c r="BP163"/>
  <c r="BP150"/>
  <c r="BP294"/>
  <c r="BP258"/>
  <c r="BP79"/>
  <c r="BP304"/>
  <c r="BP216"/>
  <c r="BP137"/>
  <c r="BP41"/>
  <c r="BP327"/>
  <c r="BP165"/>
  <c r="BP102"/>
  <c r="BP279"/>
  <c r="BP377"/>
  <c r="BP328"/>
  <c r="BP215"/>
  <c r="BP197"/>
  <c r="BP271"/>
  <c r="BP398"/>
  <c r="BP375"/>
  <c r="BP319"/>
  <c r="BP45"/>
  <c r="BP176"/>
  <c r="BP136"/>
  <c r="BP21"/>
  <c r="BP182"/>
  <c r="BP89"/>
  <c r="BP138"/>
  <c r="BP184"/>
  <c r="BP286"/>
  <c r="BP122"/>
  <c r="BP24"/>
  <c r="BP37"/>
  <c r="BP287"/>
  <c r="BP247"/>
  <c r="BP345"/>
  <c r="BP267"/>
  <c r="BP368"/>
  <c r="BP60"/>
  <c r="BP178"/>
  <c r="BP116"/>
  <c r="BP397"/>
  <c r="BP312"/>
  <c r="BP71"/>
  <c r="BP101"/>
  <c r="BP293"/>
  <c r="BP218"/>
  <c r="BP248"/>
  <c r="BP374"/>
  <c r="BP323"/>
  <c r="BP234"/>
  <c r="BP155"/>
  <c r="BP371"/>
  <c r="BP143"/>
  <c r="BP230"/>
  <c r="BP342"/>
  <c r="BP167"/>
  <c r="BP42"/>
  <c r="BP373"/>
  <c r="BP391"/>
  <c r="BP251"/>
  <c r="BP329"/>
  <c r="BP53"/>
  <c r="BP314"/>
  <c r="BP188"/>
  <c r="BP229"/>
  <c r="BP91"/>
  <c r="BP365"/>
  <c r="BP172"/>
  <c r="BP63"/>
  <c r="BP282"/>
  <c r="BP12"/>
  <c r="BP326"/>
  <c r="BP81"/>
  <c r="BP156"/>
  <c r="BP224"/>
  <c r="BP164"/>
  <c r="BP228"/>
  <c r="BP127"/>
  <c r="BP330"/>
  <c r="BP119"/>
  <c r="BP93"/>
  <c r="BP366"/>
  <c r="BP148"/>
  <c r="BP34"/>
  <c r="BP175"/>
  <c r="BP169"/>
  <c r="BP152"/>
  <c r="BP189"/>
  <c r="BP140"/>
  <c r="BP43"/>
  <c r="BP83"/>
  <c r="BP33"/>
  <c r="BP388"/>
  <c r="BP254"/>
  <c r="BP124"/>
  <c r="BP15"/>
  <c r="BP67"/>
  <c r="BP280"/>
  <c r="BP383"/>
  <c r="BP308"/>
  <c r="BP402"/>
  <c r="BP385"/>
  <c r="BP334"/>
  <c r="BP261"/>
  <c r="BP78"/>
  <c r="BP392"/>
  <c r="BP61"/>
  <c r="BP174"/>
  <c r="BP196"/>
  <c r="BP372"/>
  <c r="BP16"/>
  <c r="BP386"/>
  <c r="BP107"/>
  <c r="BP51"/>
  <c r="BP56"/>
  <c r="BP125"/>
  <c r="BP72"/>
  <c r="BP364"/>
  <c r="BP160"/>
  <c r="BP250"/>
  <c r="BP149"/>
  <c r="BP359"/>
  <c r="BP69"/>
  <c r="BP193"/>
  <c r="BP6"/>
  <c r="BP129"/>
  <c r="BP379"/>
  <c r="BP13"/>
  <c r="BP95"/>
  <c r="BP249"/>
  <c r="BP25"/>
  <c r="BP30"/>
  <c r="BP246"/>
  <c r="BP35"/>
  <c r="BP361"/>
  <c r="BP186"/>
  <c r="BP48"/>
  <c r="BP347"/>
  <c r="BP276"/>
  <c r="BP315"/>
  <c r="BP145"/>
  <c r="BP171"/>
  <c r="BP244"/>
  <c r="BP66"/>
  <c r="BP111"/>
  <c r="BP194"/>
  <c r="BP317"/>
  <c r="BP300"/>
  <c r="BP301"/>
  <c r="BP32"/>
  <c r="BP46"/>
  <c r="BP22"/>
  <c r="BP263"/>
  <c r="BP390"/>
  <c r="BP75"/>
  <c r="BP404"/>
  <c r="BP47"/>
  <c r="BP103"/>
  <c r="BP88"/>
  <c r="BP222"/>
  <c r="BP245"/>
  <c r="BP185"/>
  <c r="BP98"/>
  <c r="BP260"/>
  <c r="BP159"/>
  <c r="BP17"/>
  <c r="BP358"/>
  <c r="BP262"/>
  <c r="BP335"/>
  <c r="BP309"/>
  <c r="BP264"/>
  <c r="BP252"/>
  <c r="BP94"/>
  <c r="BP201"/>
  <c r="BP232"/>
  <c r="BP291"/>
  <c r="BP198"/>
  <c r="BP346"/>
  <c r="BP157"/>
  <c r="BP284"/>
  <c r="BP126"/>
  <c r="BP333"/>
  <c r="BP108"/>
  <c r="BP274"/>
  <c r="BP238"/>
  <c r="BP211"/>
  <c r="BP128"/>
  <c r="BP400"/>
  <c r="BP195"/>
  <c r="BP40"/>
  <c r="BP70"/>
  <c r="BP399"/>
  <c r="BP253"/>
  <c r="BP112"/>
  <c r="BP212"/>
  <c r="BP96"/>
  <c r="BP173"/>
  <c r="BP11"/>
  <c r="BP305"/>
  <c r="BP340"/>
  <c r="BP8"/>
  <c r="BP85"/>
  <c r="BP52"/>
  <c r="BP162"/>
  <c r="BP313"/>
  <c r="BP266"/>
  <c r="BP153"/>
  <c r="BP104"/>
  <c r="BP281"/>
  <c r="BP59"/>
  <c r="BP303"/>
  <c r="BP214"/>
  <c r="BP321"/>
  <c r="BP113"/>
  <c r="BP221"/>
  <c r="BP31"/>
  <c r="BP147"/>
  <c r="BP50"/>
  <c r="BP297"/>
  <c r="BP344"/>
  <c r="BP220"/>
  <c r="BP341"/>
  <c r="BP348"/>
  <c r="BP80"/>
  <c r="BP191"/>
  <c r="BP289"/>
  <c r="BP23"/>
  <c r="BP146"/>
  <c r="BP231"/>
  <c r="BP123"/>
  <c r="BP44"/>
  <c r="BP283"/>
  <c r="BP206"/>
  <c r="BP38"/>
  <c r="BP285"/>
  <c r="BP363"/>
  <c r="BP382"/>
  <c r="BP106"/>
  <c r="BP273"/>
  <c r="BP394"/>
  <c r="BP120"/>
  <c r="BP76"/>
  <c r="BP20"/>
  <c r="BP227"/>
  <c r="BP265"/>
  <c r="BP210"/>
  <c r="BP202"/>
  <c r="BP292"/>
  <c r="BP208"/>
  <c r="BP161"/>
  <c r="BP275"/>
  <c r="BP325"/>
  <c r="BP236"/>
  <c r="BP190"/>
  <c r="BP130"/>
  <c r="BP133"/>
  <c r="BP115"/>
  <c r="BP84"/>
  <c r="BP105"/>
  <c r="BP290"/>
  <c r="BP39"/>
  <c r="BP256"/>
  <c r="BP28"/>
  <c r="BP64"/>
  <c r="BP114"/>
  <c r="BP177"/>
  <c r="BP121"/>
  <c r="BP381"/>
  <c r="BP166"/>
  <c r="BP10"/>
  <c r="BP387"/>
  <c r="BP179"/>
  <c r="BP270"/>
  <c r="BP65"/>
  <c r="BP204"/>
  <c r="BP135"/>
  <c r="BP117"/>
  <c r="BP9"/>
  <c r="BP343"/>
  <c r="BP183"/>
  <c r="BP298"/>
  <c r="BP200"/>
  <c r="BP92"/>
  <c r="BP132"/>
  <c r="BP369"/>
  <c r="BP219"/>
  <c r="BP353"/>
  <c r="BP278"/>
  <c r="BP55"/>
  <c r="BP324"/>
  <c r="BP158"/>
  <c r="BP86"/>
  <c r="BP257"/>
  <c r="BP299"/>
  <c r="BP302"/>
  <c r="BP180"/>
  <c r="BP339"/>
  <c r="BP29"/>
  <c r="BP296"/>
  <c r="BP362"/>
  <c r="BP393"/>
  <c r="BP380"/>
  <c r="BP19"/>
  <c r="BP62"/>
  <c r="BP226"/>
  <c r="BP233"/>
  <c r="BP142"/>
  <c r="BP349"/>
  <c r="BP332"/>
  <c r="BP168"/>
  <c r="BP99"/>
  <c r="BP403"/>
  <c r="BP235"/>
  <c r="BP109"/>
  <c r="BP225"/>
  <c r="BP357"/>
  <c r="BP203"/>
  <c r="BP395"/>
  <c r="BP57"/>
  <c r="BP351"/>
  <c r="BP209"/>
  <c r="BP277"/>
  <c r="BP217"/>
  <c r="BP405"/>
  <c r="BP389"/>
  <c r="BP118"/>
  <c r="BP170"/>
  <c r="BP87"/>
  <c r="BP110"/>
  <c r="BP139"/>
  <c r="BP295"/>
  <c r="BP237"/>
  <c r="BP207"/>
  <c r="BP205"/>
  <c r="BP322"/>
  <c r="BP406"/>
  <c r="BP401"/>
  <c r="BP77"/>
  <c r="BP356"/>
  <c r="C115"/>
  <c r="BX112"/>
  <c r="BM112"/>
  <c r="AQ112"/>
  <c r="BB112"/>
  <c r="F113"/>
  <c r="Q113" s="1"/>
  <c r="AA118"/>
  <c r="AB118" s="1"/>
  <c r="AL118"/>
  <c r="AM118" s="1"/>
  <c r="AW117"/>
  <c r="AX117" s="1"/>
  <c r="BH119"/>
  <c r="BI119" s="1"/>
  <c r="BS117"/>
  <c r="BT117" s="1"/>
  <c r="CZ118"/>
  <c r="DA118" s="1"/>
  <c r="CE117" l="1"/>
  <c r="CD118"/>
  <c r="T113"/>
  <c r="DM113"/>
  <c r="CF113"/>
  <c r="AC113"/>
  <c r="AF113" s="1"/>
  <c r="CQ113"/>
  <c r="BJ113"/>
  <c r="DB113"/>
  <c r="AY113"/>
  <c r="BB113" s="1"/>
  <c r="AN113"/>
  <c r="AQ113" s="1"/>
  <c r="BU113"/>
  <c r="CP117"/>
  <c r="CO118"/>
  <c r="DL118"/>
  <c r="DK119"/>
  <c r="F114"/>
  <c r="Q114" s="1"/>
  <c r="BX113"/>
  <c r="BM113"/>
  <c r="C116"/>
  <c r="AA119"/>
  <c r="AB119" s="1"/>
  <c r="AL119"/>
  <c r="AM119" s="1"/>
  <c r="AW118"/>
  <c r="AX118" s="1"/>
  <c r="BH120"/>
  <c r="BI120" s="1"/>
  <c r="BS118"/>
  <c r="BT118" s="1"/>
  <c r="CZ119"/>
  <c r="DA119" s="1"/>
  <c r="T114" l="1"/>
  <c r="AC114"/>
  <c r="AF114" s="1"/>
  <c r="AY114"/>
  <c r="BB114" s="1"/>
  <c r="CF114"/>
  <c r="DM114"/>
  <c r="DB114"/>
  <c r="BJ114"/>
  <c r="CQ114"/>
  <c r="BU114"/>
  <c r="BX114" s="1"/>
  <c r="AN114"/>
  <c r="CE118"/>
  <c r="CD119"/>
  <c r="CP118"/>
  <c r="CO119"/>
  <c r="DL119"/>
  <c r="DK120"/>
  <c r="AQ114"/>
  <c r="BM114"/>
  <c r="C117"/>
  <c r="F115"/>
  <c r="Q115" s="1"/>
  <c r="AA120"/>
  <c r="AB120" s="1"/>
  <c r="AL120"/>
  <c r="AM120" s="1"/>
  <c r="AW119"/>
  <c r="AX119" s="1"/>
  <c r="BH121"/>
  <c r="BI121" s="1"/>
  <c r="BS119"/>
  <c r="BT119" s="1"/>
  <c r="CZ120"/>
  <c r="DA120" s="1"/>
  <c r="CE119" l="1"/>
  <c r="CD120"/>
  <c r="CP119"/>
  <c r="CO120"/>
  <c r="CF115"/>
  <c r="AN115"/>
  <c r="DM115"/>
  <c r="AY115"/>
  <c r="BB115" s="1"/>
  <c r="DB115"/>
  <c r="BJ115"/>
  <c r="AC115"/>
  <c r="AF115" s="1"/>
  <c r="CQ115"/>
  <c r="BU115"/>
  <c r="DL120"/>
  <c r="DK121"/>
  <c r="T115"/>
  <c r="BM115"/>
  <c r="BX115"/>
  <c r="AQ115"/>
  <c r="C118"/>
  <c r="F116"/>
  <c r="Q116" s="1"/>
  <c r="AA121"/>
  <c r="AB121" s="1"/>
  <c r="AL121"/>
  <c r="AM121" s="1"/>
  <c r="AW120"/>
  <c r="AX120" s="1"/>
  <c r="BH122"/>
  <c r="BI122" s="1"/>
  <c r="BS120"/>
  <c r="BT120" s="1"/>
  <c r="CZ121"/>
  <c r="DA121" s="1"/>
  <c r="CE120" l="1"/>
  <c r="CD121"/>
  <c r="CP120"/>
  <c r="CO121"/>
  <c r="T116"/>
  <c r="DM116"/>
  <c r="CF116"/>
  <c r="AN116"/>
  <c r="AQ116" s="1"/>
  <c r="AC116"/>
  <c r="AF116" s="1"/>
  <c r="DB116"/>
  <c r="BJ116"/>
  <c r="BM116" s="1"/>
  <c r="BU116"/>
  <c r="BX116" s="1"/>
  <c r="AY116"/>
  <c r="CQ116"/>
  <c r="DL121"/>
  <c r="DK122"/>
  <c r="C119"/>
  <c r="BB116"/>
  <c r="F117"/>
  <c r="Q117" s="1"/>
  <c r="AA122"/>
  <c r="AB122" s="1"/>
  <c r="AL122"/>
  <c r="AM122" s="1"/>
  <c r="AW121"/>
  <c r="AX121" s="1"/>
  <c r="BH123"/>
  <c r="BI123" s="1"/>
  <c r="BS121"/>
  <c r="BT121" s="1"/>
  <c r="CZ122"/>
  <c r="DA122" s="1"/>
  <c r="CP121" l="1"/>
  <c r="CO122"/>
  <c r="CE121"/>
  <c r="CD122"/>
  <c r="T117"/>
  <c r="CQ117"/>
  <c r="DM117"/>
  <c r="BU117"/>
  <c r="BX117" s="1"/>
  <c r="AN117"/>
  <c r="AQ117" s="1"/>
  <c r="AC117"/>
  <c r="AF117" s="1"/>
  <c r="DB117"/>
  <c r="BJ117"/>
  <c r="BM117" s="1"/>
  <c r="AY117"/>
  <c r="BB117" s="1"/>
  <c r="CF117"/>
  <c r="DL122"/>
  <c r="DK123"/>
  <c r="F119"/>
  <c r="Q119" s="1"/>
  <c r="F118"/>
  <c r="Q118" s="1"/>
  <c r="C120"/>
  <c r="AA123"/>
  <c r="AB123" s="1"/>
  <c r="AL123"/>
  <c r="AM123" s="1"/>
  <c r="AW122"/>
  <c r="AX122" s="1"/>
  <c r="BH124"/>
  <c r="BI124" s="1"/>
  <c r="BS122"/>
  <c r="BT122" s="1"/>
  <c r="CZ123"/>
  <c r="DA123" s="1"/>
  <c r="T119" l="1"/>
  <c r="CF119"/>
  <c r="CQ119"/>
  <c r="AY119"/>
  <c r="BB119" s="1"/>
  <c r="BJ119"/>
  <c r="BM119" s="1"/>
  <c r="DB119"/>
  <c r="AC119"/>
  <c r="AF119" s="1"/>
  <c r="AN119"/>
  <c r="AQ119" s="1"/>
  <c r="DM119"/>
  <c r="BU119"/>
  <c r="BX119" s="1"/>
  <c r="T118"/>
  <c r="DM118"/>
  <c r="AN118"/>
  <c r="AQ118" s="1"/>
  <c r="BU118"/>
  <c r="AC118"/>
  <c r="AF118" s="1"/>
  <c r="CF118"/>
  <c r="BJ118"/>
  <c r="BM118" s="1"/>
  <c r="AY118"/>
  <c r="BB118" s="1"/>
  <c r="DB118"/>
  <c r="CQ118"/>
  <c r="CP122"/>
  <c r="CO123"/>
  <c r="CE122"/>
  <c r="CD123"/>
  <c r="DL123"/>
  <c r="DK124"/>
  <c r="BX118"/>
  <c r="C121"/>
  <c r="AA124"/>
  <c r="AB124" s="1"/>
  <c r="AL124"/>
  <c r="AM124" s="1"/>
  <c r="AW123"/>
  <c r="AX123" s="1"/>
  <c r="BH125"/>
  <c r="BI125" s="1"/>
  <c r="BS123"/>
  <c r="BT123" s="1"/>
  <c r="CZ124"/>
  <c r="DA124" s="1"/>
  <c r="DL124" l="1"/>
  <c r="DK125"/>
  <c r="CP123"/>
  <c r="CO124"/>
  <c r="CE123"/>
  <c r="CD124"/>
  <c r="F120"/>
  <c r="Q120" s="1"/>
  <c r="C122"/>
  <c r="AA125"/>
  <c r="AB125" s="1"/>
  <c r="AL125"/>
  <c r="AM125" s="1"/>
  <c r="AW124"/>
  <c r="AX124" s="1"/>
  <c r="BH126"/>
  <c r="BI126" s="1"/>
  <c r="BS124"/>
  <c r="BT124" s="1"/>
  <c r="CZ125"/>
  <c r="DA125" s="1"/>
  <c r="CE124" l="1"/>
  <c r="CD125"/>
  <c r="CP124"/>
  <c r="CO125"/>
  <c r="CQ120"/>
  <c r="AC120"/>
  <c r="AF120" s="1"/>
  <c r="BU120"/>
  <c r="BJ120"/>
  <c r="BM120" s="1"/>
  <c r="CF120"/>
  <c r="DM120"/>
  <c r="DB120"/>
  <c r="AN120"/>
  <c r="AQ120" s="1"/>
  <c r="AY120"/>
  <c r="DL125"/>
  <c r="DK126"/>
  <c r="T120"/>
  <c r="BX120"/>
  <c r="BB120"/>
  <c r="C123"/>
  <c r="F121"/>
  <c r="Q121" s="1"/>
  <c r="AA126"/>
  <c r="AB126" s="1"/>
  <c r="AL126"/>
  <c r="AM126" s="1"/>
  <c r="AW125"/>
  <c r="AX125" s="1"/>
  <c r="BH127"/>
  <c r="BI127" s="1"/>
  <c r="BS125"/>
  <c r="BT125" s="1"/>
  <c r="CZ126"/>
  <c r="DA126" s="1"/>
  <c r="CP125" l="1"/>
  <c r="CO126"/>
  <c r="CE125"/>
  <c r="CD126"/>
  <c r="CF121"/>
  <c r="AY121"/>
  <c r="BB121" s="1"/>
  <c r="BU121"/>
  <c r="DM121"/>
  <c r="DB121"/>
  <c r="CQ121"/>
  <c r="AN121"/>
  <c r="AQ121" s="1"/>
  <c r="AC121"/>
  <c r="AF121" s="1"/>
  <c r="BJ121"/>
  <c r="DL126"/>
  <c r="DK127"/>
  <c r="T121"/>
  <c r="BM121"/>
  <c r="BX121"/>
  <c r="C124"/>
  <c r="F122"/>
  <c r="Q122" s="1"/>
  <c r="AA127"/>
  <c r="AB127" s="1"/>
  <c r="AL127"/>
  <c r="AM127" s="1"/>
  <c r="AW126"/>
  <c r="AX126" s="1"/>
  <c r="BH128"/>
  <c r="BI128" s="1"/>
  <c r="BS126"/>
  <c r="BT126" s="1"/>
  <c r="CZ127"/>
  <c r="DA127" s="1"/>
  <c r="CP126" l="1"/>
  <c r="CO127"/>
  <c r="CE126"/>
  <c r="CD127"/>
  <c r="T122"/>
  <c r="CF122"/>
  <c r="BU122"/>
  <c r="AN122"/>
  <c r="AQ122" s="1"/>
  <c r="DM122"/>
  <c r="BJ122"/>
  <c r="BM122" s="1"/>
  <c r="AC122"/>
  <c r="AF122" s="1"/>
  <c r="CQ122"/>
  <c r="DB122"/>
  <c r="AY122"/>
  <c r="DL127"/>
  <c r="DK128"/>
  <c r="C125"/>
  <c r="F123"/>
  <c r="Q123" s="1"/>
  <c r="BB122"/>
  <c r="BX122"/>
  <c r="AA128"/>
  <c r="AB128" s="1"/>
  <c r="AL128"/>
  <c r="AM128" s="1"/>
  <c r="AW127"/>
  <c r="AX127" s="1"/>
  <c r="BH129"/>
  <c r="BI129" s="1"/>
  <c r="BS127"/>
  <c r="BT127" s="1"/>
  <c r="CZ128"/>
  <c r="DA128" s="1"/>
  <c r="CP127" l="1"/>
  <c r="CO128"/>
  <c r="T123"/>
  <c r="CQ123"/>
  <c r="BU123"/>
  <c r="AY123"/>
  <c r="DM123"/>
  <c r="BJ123"/>
  <c r="BM123" s="1"/>
  <c r="AN123"/>
  <c r="AQ123" s="1"/>
  <c r="AC123"/>
  <c r="AF123" s="1"/>
  <c r="DB123"/>
  <c r="CF123"/>
  <c r="CE127"/>
  <c r="CD128"/>
  <c r="DL128"/>
  <c r="DK129"/>
  <c r="F124"/>
  <c r="Q124" s="1"/>
  <c r="BB123"/>
  <c r="BX123"/>
  <c r="C126"/>
  <c r="AA129"/>
  <c r="AB129" s="1"/>
  <c r="AL129"/>
  <c r="AM129" s="1"/>
  <c r="AW128"/>
  <c r="AX128" s="1"/>
  <c r="BH130"/>
  <c r="BI130" s="1"/>
  <c r="BS128"/>
  <c r="BT128" s="1"/>
  <c r="CZ129"/>
  <c r="DA129" s="1"/>
  <c r="CP128" l="1"/>
  <c r="CO129"/>
  <c r="CE128"/>
  <c r="CD129"/>
  <c r="CQ124"/>
  <c r="BU124"/>
  <c r="AY124"/>
  <c r="BB124" s="1"/>
  <c r="DB124"/>
  <c r="AN124"/>
  <c r="AQ124" s="1"/>
  <c r="DM124"/>
  <c r="BJ124"/>
  <c r="BM124" s="1"/>
  <c r="AC124"/>
  <c r="AF124" s="1"/>
  <c r="CF124"/>
  <c r="DL129"/>
  <c r="DK130"/>
  <c r="T124"/>
  <c r="BX124"/>
  <c r="C127"/>
  <c r="F125"/>
  <c r="Q125" s="1"/>
  <c r="AA130"/>
  <c r="AB130" s="1"/>
  <c r="AL130"/>
  <c r="AM130" s="1"/>
  <c r="AW129"/>
  <c r="AX129" s="1"/>
  <c r="BH131"/>
  <c r="BI131" s="1"/>
  <c r="BS129"/>
  <c r="BT129" s="1"/>
  <c r="CZ130"/>
  <c r="DA130" s="1"/>
  <c r="DL130" l="1"/>
  <c r="DK131"/>
  <c r="CP129"/>
  <c r="CO130"/>
  <c r="CE129"/>
  <c r="CD130"/>
  <c r="BU125"/>
  <c r="DM125"/>
  <c r="AY125"/>
  <c r="BB125" s="1"/>
  <c r="DB125"/>
  <c r="AN125"/>
  <c r="AQ125" s="1"/>
  <c r="AC125"/>
  <c r="AF125" s="1"/>
  <c r="CQ125"/>
  <c r="CF125"/>
  <c r="BJ125"/>
  <c r="F127"/>
  <c r="Q127" s="1"/>
  <c r="C128"/>
  <c r="BM125"/>
  <c r="T125"/>
  <c r="BX125"/>
  <c r="F126"/>
  <c r="Q126" s="1"/>
  <c r="AA131"/>
  <c r="AB131" s="1"/>
  <c r="AL131"/>
  <c r="AM131" s="1"/>
  <c r="AW130"/>
  <c r="AX130" s="1"/>
  <c r="BH132"/>
  <c r="BI132" s="1"/>
  <c r="BS130"/>
  <c r="BT130" s="1"/>
  <c r="CZ131"/>
  <c r="DA131" s="1"/>
  <c r="T126" l="1"/>
  <c r="DM126"/>
  <c r="CQ126"/>
  <c r="CF126"/>
  <c r="BJ126"/>
  <c r="BM126" s="1"/>
  <c r="AY126"/>
  <c r="AC126"/>
  <c r="AF126" s="1"/>
  <c r="DB126"/>
  <c r="BU126"/>
  <c r="BX126" s="1"/>
  <c r="AN126"/>
  <c r="AQ126" s="1"/>
  <c r="T127"/>
  <c r="AC127"/>
  <c r="AF127" s="1"/>
  <c r="BJ127"/>
  <c r="BM127" s="1"/>
  <c r="CF127"/>
  <c r="DB127"/>
  <c r="CQ127"/>
  <c r="AY127"/>
  <c r="BB127" s="1"/>
  <c r="AN127"/>
  <c r="AQ127" s="1"/>
  <c r="DM127"/>
  <c r="BU127"/>
  <c r="BX127" s="1"/>
  <c r="DL131"/>
  <c r="DK132"/>
  <c r="CE130"/>
  <c r="CD131"/>
  <c r="CP130"/>
  <c r="CO131"/>
  <c r="C129"/>
  <c r="BB126"/>
  <c r="AA132"/>
  <c r="AB132" s="1"/>
  <c r="AL132"/>
  <c r="AM132" s="1"/>
  <c r="AW131"/>
  <c r="AX131" s="1"/>
  <c r="BH133"/>
  <c r="BI133" s="1"/>
  <c r="BS131"/>
  <c r="BT131" s="1"/>
  <c r="CZ132"/>
  <c r="DA132" s="1"/>
  <c r="CP131" l="1"/>
  <c r="CO132"/>
  <c r="DL132"/>
  <c r="DK133"/>
  <c r="CE131"/>
  <c r="CD132"/>
  <c r="F128"/>
  <c r="Q128" s="1"/>
  <c r="C130"/>
  <c r="F129"/>
  <c r="Q129" s="1"/>
  <c r="AA133"/>
  <c r="AB133" s="1"/>
  <c r="AL133"/>
  <c r="AM133" s="1"/>
  <c r="AW132"/>
  <c r="AX132" s="1"/>
  <c r="BH134"/>
  <c r="BI134" s="1"/>
  <c r="BS132"/>
  <c r="BT132" s="1"/>
  <c r="CZ133"/>
  <c r="DA133" s="1"/>
  <c r="T129" l="1"/>
  <c r="AC129"/>
  <c r="AF129" s="1"/>
  <c r="CQ129"/>
  <c r="BU129"/>
  <c r="BX129" s="1"/>
  <c r="BJ129"/>
  <c r="BM129" s="1"/>
  <c r="AN129"/>
  <c r="AQ129" s="1"/>
  <c r="CF129"/>
  <c r="DM129"/>
  <c r="AY129"/>
  <c r="BB129" s="1"/>
  <c r="DB129"/>
  <c r="CP132"/>
  <c r="CO133"/>
  <c r="DL133"/>
  <c r="DK134"/>
  <c r="CE132"/>
  <c r="CD133"/>
  <c r="T128"/>
  <c r="DM128"/>
  <c r="CF128"/>
  <c r="DB128"/>
  <c r="AC128"/>
  <c r="AF128" s="1"/>
  <c r="CQ128"/>
  <c r="BJ128"/>
  <c r="AY128"/>
  <c r="BB128" s="1"/>
  <c r="BU128"/>
  <c r="BX128" s="1"/>
  <c r="AN128"/>
  <c r="AQ128" s="1"/>
  <c r="C131"/>
  <c r="BM128"/>
  <c r="AA134"/>
  <c r="AB134" s="1"/>
  <c r="AL134"/>
  <c r="AM134" s="1"/>
  <c r="AW133"/>
  <c r="AX133" s="1"/>
  <c r="BH135"/>
  <c r="BI135" s="1"/>
  <c r="BS133"/>
  <c r="BT133" s="1"/>
  <c r="CZ134"/>
  <c r="DA134" s="1"/>
  <c r="CP133" l="1"/>
  <c r="CO134"/>
  <c r="DL134"/>
  <c r="DK135"/>
  <c r="CE133"/>
  <c r="CD134"/>
  <c r="C132"/>
  <c r="F130"/>
  <c r="Q130" s="1"/>
  <c r="AA135"/>
  <c r="AB135" s="1"/>
  <c r="AL135"/>
  <c r="AM135" s="1"/>
  <c r="AW134"/>
  <c r="AX134" s="1"/>
  <c r="BH136"/>
  <c r="BI136" s="1"/>
  <c r="BS134"/>
  <c r="BT134" s="1"/>
  <c r="CZ135"/>
  <c r="DA135" s="1"/>
  <c r="T130" l="1"/>
  <c r="DM130"/>
  <c r="DB130"/>
  <c r="CQ130"/>
  <c r="BU130"/>
  <c r="AY130"/>
  <c r="BJ130"/>
  <c r="AN130"/>
  <c r="AQ130" s="1"/>
  <c r="AC130"/>
  <c r="AF130" s="1"/>
  <c r="CF130"/>
  <c r="CP134"/>
  <c r="CO135"/>
  <c r="CE134"/>
  <c r="CD135"/>
  <c r="DL135"/>
  <c r="DK136"/>
  <c r="F131"/>
  <c r="Q131" s="1"/>
  <c r="BX130"/>
  <c r="BB130"/>
  <c r="BM130"/>
  <c r="C133"/>
  <c r="AA136"/>
  <c r="AB136" s="1"/>
  <c r="AL136"/>
  <c r="AM136" s="1"/>
  <c r="AW135"/>
  <c r="AX135" s="1"/>
  <c r="BH137"/>
  <c r="BI137" s="1"/>
  <c r="BS135"/>
  <c r="BT135" s="1"/>
  <c r="CZ136"/>
  <c r="DA136" s="1"/>
  <c r="CP135" l="1"/>
  <c r="CO136"/>
  <c r="T131"/>
  <c r="CQ131"/>
  <c r="BU131"/>
  <c r="AY131"/>
  <c r="BJ131"/>
  <c r="AC131"/>
  <c r="AF131" s="1"/>
  <c r="DM131"/>
  <c r="DB131"/>
  <c r="CF131"/>
  <c r="AN131"/>
  <c r="CE135"/>
  <c r="CD136"/>
  <c r="DL136"/>
  <c r="DK137"/>
  <c r="BX131"/>
  <c r="BB131"/>
  <c r="AQ131"/>
  <c r="BM131"/>
  <c r="C134"/>
  <c r="F132"/>
  <c r="Q132" s="1"/>
  <c r="AA137"/>
  <c r="AB137" s="1"/>
  <c r="AL137"/>
  <c r="AM137" s="1"/>
  <c r="AW136"/>
  <c r="AX136" s="1"/>
  <c r="BH138"/>
  <c r="BI138" s="1"/>
  <c r="BS136"/>
  <c r="BT136" s="1"/>
  <c r="CZ137"/>
  <c r="DA137" s="1"/>
  <c r="CP136" l="1"/>
  <c r="CO137"/>
  <c r="CE136"/>
  <c r="CD137"/>
  <c r="AN132"/>
  <c r="CF132"/>
  <c r="DB132"/>
  <c r="BU132"/>
  <c r="BX132" s="1"/>
  <c r="BJ132"/>
  <c r="BM132" s="1"/>
  <c r="AY132"/>
  <c r="BB132" s="1"/>
  <c r="AC132"/>
  <c r="AF132" s="1"/>
  <c r="DM132"/>
  <c r="CQ132"/>
  <c r="DL137"/>
  <c r="DK138"/>
  <c r="F133"/>
  <c r="Q133" s="1"/>
  <c r="C135"/>
  <c r="T132"/>
  <c r="AQ132"/>
  <c r="AA138"/>
  <c r="AB138" s="1"/>
  <c r="AL138"/>
  <c r="AM138" s="1"/>
  <c r="AW137"/>
  <c r="AX137" s="1"/>
  <c r="BH139"/>
  <c r="BI139" s="1"/>
  <c r="BS137"/>
  <c r="BT137" s="1"/>
  <c r="CZ138"/>
  <c r="DA138" s="1"/>
  <c r="CP137" l="1"/>
  <c r="CO138"/>
  <c r="AC133"/>
  <c r="AF133" s="1"/>
  <c r="AN133"/>
  <c r="BJ133"/>
  <c r="CF133"/>
  <c r="DM133"/>
  <c r="BU133"/>
  <c r="BX133" s="1"/>
  <c r="AY133"/>
  <c r="BB133" s="1"/>
  <c r="DB133"/>
  <c r="CQ133"/>
  <c r="CE137"/>
  <c r="CD138"/>
  <c r="DL138"/>
  <c r="DK139"/>
  <c r="T133"/>
  <c r="BM133"/>
  <c r="AQ133"/>
  <c r="F134"/>
  <c r="Q134" s="1"/>
  <c r="C136"/>
  <c r="AA139"/>
  <c r="AB139" s="1"/>
  <c r="AL139"/>
  <c r="AM139" s="1"/>
  <c r="AW138"/>
  <c r="AX138" s="1"/>
  <c r="BH140"/>
  <c r="BI140" s="1"/>
  <c r="BS138"/>
  <c r="BT138" s="1"/>
  <c r="CZ139"/>
  <c r="DA139" s="1"/>
  <c r="CP138" l="1"/>
  <c r="CO139"/>
  <c r="T134"/>
  <c r="DB134"/>
  <c r="CQ134"/>
  <c r="CF134"/>
  <c r="BJ134"/>
  <c r="AY134"/>
  <c r="AN134"/>
  <c r="AQ134" s="1"/>
  <c r="DM134"/>
  <c r="BU134"/>
  <c r="BX134" s="1"/>
  <c r="AC134"/>
  <c r="AF134" s="1"/>
  <c r="CE138"/>
  <c r="CD139"/>
  <c r="DL139"/>
  <c r="DK140"/>
  <c r="C137"/>
  <c r="F135"/>
  <c r="Q135" s="1"/>
  <c r="BM134"/>
  <c r="BB134"/>
  <c r="AA140"/>
  <c r="AB140" s="1"/>
  <c r="AL140"/>
  <c r="AM140" s="1"/>
  <c r="AW139"/>
  <c r="AX139" s="1"/>
  <c r="BH141"/>
  <c r="BI141" s="1"/>
  <c r="BS139"/>
  <c r="BT139" s="1"/>
  <c r="CZ140"/>
  <c r="DA140" s="1"/>
  <c r="T135" l="1"/>
  <c r="AC135"/>
  <c r="AF135" s="1"/>
  <c r="DB135"/>
  <c r="AN135"/>
  <c r="AQ135" s="1"/>
  <c r="CQ135"/>
  <c r="DM135"/>
  <c r="CF135"/>
  <c r="BJ135"/>
  <c r="BM135" s="1"/>
  <c r="AY135"/>
  <c r="BB135" s="1"/>
  <c r="BU135"/>
  <c r="BX135" s="1"/>
  <c r="CP139"/>
  <c r="CO140"/>
  <c r="CE139"/>
  <c r="CD140"/>
  <c r="DL140"/>
  <c r="DK141"/>
  <c r="C138"/>
  <c r="F136"/>
  <c r="Q136" s="1"/>
  <c r="AA141"/>
  <c r="AB141" s="1"/>
  <c r="AL141"/>
  <c r="AM141" s="1"/>
  <c r="AW140"/>
  <c r="AX140" s="1"/>
  <c r="BH142"/>
  <c r="BI142" s="1"/>
  <c r="BS140"/>
  <c r="BT140" s="1"/>
  <c r="CZ141"/>
  <c r="DA141" s="1"/>
  <c r="CP140" l="1"/>
  <c r="CO141"/>
  <c r="CE140"/>
  <c r="CD141"/>
  <c r="DM136"/>
  <c r="DB136"/>
  <c r="CQ136"/>
  <c r="AN136"/>
  <c r="AQ136" s="1"/>
  <c r="AC136"/>
  <c r="AF136" s="1"/>
  <c r="CF136"/>
  <c r="BJ136"/>
  <c r="BU136"/>
  <c r="BX136" s="1"/>
  <c r="AY136"/>
  <c r="DL141"/>
  <c r="DK142"/>
  <c r="F138"/>
  <c r="Q138" s="1"/>
  <c r="T136"/>
  <c r="BM136"/>
  <c r="BB136"/>
  <c r="C139"/>
  <c r="F137"/>
  <c r="Q137" s="1"/>
  <c r="AA142"/>
  <c r="AB142" s="1"/>
  <c r="AL142"/>
  <c r="AM142" s="1"/>
  <c r="AW141"/>
  <c r="AX141" s="1"/>
  <c r="BH143"/>
  <c r="BI143" s="1"/>
  <c r="BS141"/>
  <c r="BT141" s="1"/>
  <c r="CZ142"/>
  <c r="DA142" s="1"/>
  <c r="T138" l="1"/>
  <c r="BU138"/>
  <c r="BX138" s="1"/>
  <c r="AC138"/>
  <c r="AF138" s="1"/>
  <c r="CF138"/>
  <c r="AY138"/>
  <c r="DM138"/>
  <c r="DB138"/>
  <c r="CQ138"/>
  <c r="BJ138"/>
  <c r="BM138" s="1"/>
  <c r="AN138"/>
  <c r="AQ138" s="1"/>
  <c r="T137"/>
  <c r="CF137"/>
  <c r="BU137"/>
  <c r="BX137" s="1"/>
  <c r="DM137"/>
  <c r="AC137"/>
  <c r="AF137" s="1"/>
  <c r="DB137"/>
  <c r="AY137"/>
  <c r="BB137" s="1"/>
  <c r="BJ137"/>
  <c r="BM137" s="1"/>
  <c r="AN137"/>
  <c r="AQ137" s="1"/>
  <c r="CQ137"/>
  <c r="CP141"/>
  <c r="CO142"/>
  <c r="CE141"/>
  <c r="CD142"/>
  <c r="DL142"/>
  <c r="DK143"/>
  <c r="BB138"/>
  <c r="C140"/>
  <c r="AA143"/>
  <c r="AB143" s="1"/>
  <c r="AL143"/>
  <c r="AM143" s="1"/>
  <c r="AW142"/>
  <c r="AX142" s="1"/>
  <c r="BH144"/>
  <c r="BI144" s="1"/>
  <c r="BS142"/>
  <c r="BT142" s="1"/>
  <c r="CZ143"/>
  <c r="DA143" s="1"/>
  <c r="CP142" l="1"/>
  <c r="CO143"/>
  <c r="DL143"/>
  <c r="DK144"/>
  <c r="CE142"/>
  <c r="CD143"/>
  <c r="C141"/>
  <c r="F139"/>
  <c r="Q139" s="1"/>
  <c r="AA144"/>
  <c r="AB144" s="1"/>
  <c r="AL144"/>
  <c r="AM144" s="1"/>
  <c r="AW143"/>
  <c r="AX143" s="1"/>
  <c r="BH145"/>
  <c r="BI145" s="1"/>
  <c r="BS143"/>
  <c r="BT143" s="1"/>
  <c r="CZ144"/>
  <c r="DA144" s="1"/>
  <c r="T139" l="1"/>
  <c r="DB139"/>
  <c r="BU139"/>
  <c r="BX139" s="1"/>
  <c r="AN139"/>
  <c r="AC139"/>
  <c r="AF139" s="1"/>
  <c r="CQ139"/>
  <c r="CF139"/>
  <c r="BJ139"/>
  <c r="AY139"/>
  <c r="BB139" s="1"/>
  <c r="DM139"/>
  <c r="CP143"/>
  <c r="CO144"/>
  <c r="DL144"/>
  <c r="DK145"/>
  <c r="CE143"/>
  <c r="CD144"/>
  <c r="BM139"/>
  <c r="AQ139"/>
  <c r="C142"/>
  <c r="F140"/>
  <c r="Q140" s="1"/>
  <c r="AA145"/>
  <c r="AB145" s="1"/>
  <c r="AL145"/>
  <c r="AM145" s="1"/>
  <c r="AW144"/>
  <c r="AX144" s="1"/>
  <c r="BH146"/>
  <c r="BI146" s="1"/>
  <c r="BS144"/>
  <c r="BT144" s="1"/>
  <c r="CZ145"/>
  <c r="DA145" s="1"/>
  <c r="DL145" l="1"/>
  <c r="DK146"/>
  <c r="CP144"/>
  <c r="CO145"/>
  <c r="T140"/>
  <c r="AC140"/>
  <c r="AF140" s="1"/>
  <c r="DM140"/>
  <c r="DB140"/>
  <c r="CQ140"/>
  <c r="CF140"/>
  <c r="AN140"/>
  <c r="AQ140" s="1"/>
  <c r="BJ140"/>
  <c r="BM140" s="1"/>
  <c r="BU140"/>
  <c r="BX140" s="1"/>
  <c r="AY140"/>
  <c r="CE144"/>
  <c r="CD145"/>
  <c r="F141"/>
  <c r="Q141" s="1"/>
  <c r="C143"/>
  <c r="BB140"/>
  <c r="AA146"/>
  <c r="AB146" s="1"/>
  <c r="AL146"/>
  <c r="AM146" s="1"/>
  <c r="AW145"/>
  <c r="AX145" s="1"/>
  <c r="BH147"/>
  <c r="BI147" s="1"/>
  <c r="BS145"/>
  <c r="BT145" s="1"/>
  <c r="CZ146"/>
  <c r="DA146" s="1"/>
  <c r="T141" l="1"/>
  <c r="CQ141"/>
  <c r="DM141"/>
  <c r="AY141"/>
  <c r="BB141" s="1"/>
  <c r="DB141"/>
  <c r="BU141"/>
  <c r="BJ141"/>
  <c r="CF141"/>
  <c r="AN141"/>
  <c r="AQ141" s="1"/>
  <c r="AC141"/>
  <c r="AF141" s="1"/>
  <c r="DL146"/>
  <c r="DK147"/>
  <c r="CP145"/>
  <c r="CO146"/>
  <c r="CE145"/>
  <c r="CD146"/>
  <c r="BX141"/>
  <c r="BM141"/>
  <c r="F142"/>
  <c r="Q142" s="1"/>
  <c r="C144"/>
  <c r="AA147"/>
  <c r="AB147" s="1"/>
  <c r="AL147"/>
  <c r="AM147" s="1"/>
  <c r="AW146"/>
  <c r="AX146" s="1"/>
  <c r="BH148"/>
  <c r="BI148" s="1"/>
  <c r="BS146"/>
  <c r="BT146" s="1"/>
  <c r="CZ147"/>
  <c r="DA147" s="1"/>
  <c r="CP146" l="1"/>
  <c r="CO147"/>
  <c r="DL147"/>
  <c r="DK148"/>
  <c r="DB142"/>
  <c r="BJ142"/>
  <c r="AC142"/>
  <c r="AF142" s="1"/>
  <c r="DM142"/>
  <c r="BU142"/>
  <c r="BX142" s="1"/>
  <c r="CQ142"/>
  <c r="CF142"/>
  <c r="AN142"/>
  <c r="AQ142" s="1"/>
  <c r="AY142"/>
  <c r="BB142" s="1"/>
  <c r="CE146"/>
  <c r="CD147"/>
  <c r="T142"/>
  <c r="BM142"/>
  <c r="C145"/>
  <c r="F143"/>
  <c r="Q143" s="1"/>
  <c r="AA148"/>
  <c r="AB148" s="1"/>
  <c r="AL148"/>
  <c r="AM148" s="1"/>
  <c r="AW147"/>
  <c r="AX147" s="1"/>
  <c r="BH149"/>
  <c r="BI149" s="1"/>
  <c r="BS147"/>
  <c r="BT147" s="1"/>
  <c r="CZ148"/>
  <c r="DA148" s="1"/>
  <c r="CP147" l="1"/>
  <c r="CO148"/>
  <c r="DL148"/>
  <c r="DK149"/>
  <c r="DM143"/>
  <c r="BU143"/>
  <c r="AN143"/>
  <c r="CQ143"/>
  <c r="DB143"/>
  <c r="AY143"/>
  <c r="BB143" s="1"/>
  <c r="CF143"/>
  <c r="AC143"/>
  <c r="AF143" s="1"/>
  <c r="BJ143"/>
  <c r="CE147"/>
  <c r="CD148"/>
  <c r="C146"/>
  <c r="AQ143"/>
  <c r="T143"/>
  <c r="BM143"/>
  <c r="BX143"/>
  <c r="F144"/>
  <c r="Q144" s="1"/>
  <c r="AA149"/>
  <c r="AB149" s="1"/>
  <c r="AL149"/>
  <c r="AM149" s="1"/>
  <c r="AW148"/>
  <c r="AX148" s="1"/>
  <c r="BH150"/>
  <c r="BI150" s="1"/>
  <c r="BS148"/>
  <c r="BT148" s="1"/>
  <c r="CZ149"/>
  <c r="DA149" s="1"/>
  <c r="DL149" l="1"/>
  <c r="DK150"/>
  <c r="CP148"/>
  <c r="CO149"/>
  <c r="T144"/>
  <c r="CF144"/>
  <c r="BJ144"/>
  <c r="BU144"/>
  <c r="BX144" s="1"/>
  <c r="DM144"/>
  <c r="AY144"/>
  <c r="BB144" s="1"/>
  <c r="DB144"/>
  <c r="AN144"/>
  <c r="AQ144" s="1"/>
  <c r="AC144"/>
  <c r="AF144" s="1"/>
  <c r="CQ144"/>
  <c r="CE148"/>
  <c r="CD149"/>
  <c r="F146"/>
  <c r="Q146" s="1"/>
  <c r="F145"/>
  <c r="Q145" s="1"/>
  <c r="C147"/>
  <c r="BM144"/>
  <c r="AA150"/>
  <c r="AB150" s="1"/>
  <c r="AL150"/>
  <c r="AM150" s="1"/>
  <c r="AW149"/>
  <c r="AX149" s="1"/>
  <c r="BH151"/>
  <c r="BI151" s="1"/>
  <c r="BS149"/>
  <c r="BT149" s="1"/>
  <c r="CZ150"/>
  <c r="DA150" s="1"/>
  <c r="CE149" l="1"/>
  <c r="CD150"/>
  <c r="DL150"/>
  <c r="DK151"/>
  <c r="CP149"/>
  <c r="CO150"/>
  <c r="T146"/>
  <c r="DB146"/>
  <c r="CQ146"/>
  <c r="BU146"/>
  <c r="BX146" s="1"/>
  <c r="CF146"/>
  <c r="AC146"/>
  <c r="AF146" s="1"/>
  <c r="BJ146"/>
  <c r="BM146" s="1"/>
  <c r="AN146"/>
  <c r="DM146"/>
  <c r="AY146"/>
  <c r="BB146" s="1"/>
  <c r="T145"/>
  <c r="BU145"/>
  <c r="BX145" s="1"/>
  <c r="AY145"/>
  <c r="BB145" s="1"/>
  <c r="AN145"/>
  <c r="AQ145" s="1"/>
  <c r="AC145"/>
  <c r="AF145" s="1"/>
  <c r="DM145"/>
  <c r="CF145"/>
  <c r="DB145"/>
  <c r="CQ145"/>
  <c r="BJ145"/>
  <c r="BM145" s="1"/>
  <c r="C148"/>
  <c r="AQ146"/>
  <c r="AA151"/>
  <c r="AB151" s="1"/>
  <c r="AL151"/>
  <c r="AM151" s="1"/>
  <c r="AW150"/>
  <c r="AX150" s="1"/>
  <c r="BH152"/>
  <c r="BI152" s="1"/>
  <c r="BS150"/>
  <c r="BT150" s="1"/>
  <c r="CZ151"/>
  <c r="DA151" s="1"/>
  <c r="CE150" l="1"/>
  <c r="CD151"/>
  <c r="DL151"/>
  <c r="DK152"/>
  <c r="CP150"/>
  <c r="CO151"/>
  <c r="F147"/>
  <c r="Q147" s="1"/>
  <c r="C149"/>
  <c r="AA152"/>
  <c r="AB152" s="1"/>
  <c r="AL152"/>
  <c r="AM152" s="1"/>
  <c r="AW151"/>
  <c r="AX151" s="1"/>
  <c r="BH153"/>
  <c r="BI153" s="1"/>
  <c r="BS151"/>
  <c r="BT151" s="1"/>
  <c r="CZ152"/>
  <c r="DA152" s="1"/>
  <c r="DL152" l="1"/>
  <c r="DK153"/>
  <c r="T147"/>
  <c r="CF147"/>
  <c r="CQ147"/>
  <c r="DB147"/>
  <c r="BU147"/>
  <c r="AY147"/>
  <c r="AN147"/>
  <c r="AQ147" s="1"/>
  <c r="DM147"/>
  <c r="BJ147"/>
  <c r="BM147" s="1"/>
  <c r="AC147"/>
  <c r="AF147" s="1"/>
  <c r="CE151"/>
  <c r="CD152"/>
  <c r="CP151"/>
  <c r="CO152"/>
  <c r="F148"/>
  <c r="Q148" s="1"/>
  <c r="BB147"/>
  <c r="BX147"/>
  <c r="C150"/>
  <c r="F149"/>
  <c r="Q149" s="1"/>
  <c r="AA153"/>
  <c r="AB153" s="1"/>
  <c r="AL153"/>
  <c r="AM153" s="1"/>
  <c r="AW152"/>
  <c r="AX152" s="1"/>
  <c r="BH154"/>
  <c r="BI154" s="1"/>
  <c r="BS152"/>
  <c r="BT152" s="1"/>
  <c r="CZ153"/>
  <c r="DA153" s="1"/>
  <c r="T149" l="1"/>
  <c r="AC149"/>
  <c r="AF149" s="1"/>
  <c r="CQ149"/>
  <c r="BU149"/>
  <c r="BX149" s="1"/>
  <c r="DM149"/>
  <c r="BJ149"/>
  <c r="AY149"/>
  <c r="CF149"/>
  <c r="AN149"/>
  <c r="AQ149" s="1"/>
  <c r="DB149"/>
  <c r="DL153"/>
  <c r="DK154"/>
  <c r="CP152"/>
  <c r="CO153"/>
  <c r="CE152"/>
  <c r="CD153"/>
  <c r="T148"/>
  <c r="DM148"/>
  <c r="AY148"/>
  <c r="BB148" s="1"/>
  <c r="CF148"/>
  <c r="AN148"/>
  <c r="AQ148" s="1"/>
  <c r="CQ148"/>
  <c r="AC148"/>
  <c r="AF148" s="1"/>
  <c r="DB148"/>
  <c r="BJ148"/>
  <c r="BM148" s="1"/>
  <c r="BU148"/>
  <c r="BX148" s="1"/>
  <c r="BB149"/>
  <c r="BM149"/>
  <c r="C151"/>
  <c r="AA154"/>
  <c r="AB154" s="1"/>
  <c r="AL154"/>
  <c r="AM154" s="1"/>
  <c r="AW153"/>
  <c r="AX153" s="1"/>
  <c r="BH155"/>
  <c r="BI155" s="1"/>
  <c r="BS153"/>
  <c r="BT153" s="1"/>
  <c r="CZ154"/>
  <c r="DA154" s="1"/>
  <c r="CP153" l="1"/>
  <c r="CO154"/>
  <c r="DL154"/>
  <c r="DK155"/>
  <c r="CE153"/>
  <c r="CD154"/>
  <c r="C152"/>
  <c r="F150"/>
  <c r="Q150" s="1"/>
  <c r="AA155"/>
  <c r="AB155" s="1"/>
  <c r="AL155"/>
  <c r="AM155" s="1"/>
  <c r="AW154"/>
  <c r="AX154" s="1"/>
  <c r="BH156"/>
  <c r="BI156" s="1"/>
  <c r="BS154"/>
  <c r="BT154" s="1"/>
  <c r="CZ155"/>
  <c r="DA155" s="1"/>
  <c r="T150" l="1"/>
  <c r="DM150"/>
  <c r="CQ150"/>
  <c r="BJ150"/>
  <c r="BM150" s="1"/>
  <c r="CF150"/>
  <c r="AN150"/>
  <c r="DB150"/>
  <c r="AC150"/>
  <c r="AF150" s="1"/>
  <c r="BU150"/>
  <c r="BX150" s="1"/>
  <c r="AY150"/>
  <c r="BB150" s="1"/>
  <c r="DL155"/>
  <c r="DK156"/>
  <c r="CE154"/>
  <c r="CD155"/>
  <c r="CP154"/>
  <c r="CO155"/>
  <c r="F152"/>
  <c r="Q152" s="1"/>
  <c r="F151"/>
  <c r="Q151" s="1"/>
  <c r="C153"/>
  <c r="AQ150"/>
  <c r="AA156"/>
  <c r="AB156" s="1"/>
  <c r="AL156"/>
  <c r="AM156" s="1"/>
  <c r="AW155"/>
  <c r="AX155" s="1"/>
  <c r="BH157"/>
  <c r="BI157" s="1"/>
  <c r="BS155"/>
  <c r="BT155" s="1"/>
  <c r="CZ156"/>
  <c r="DA156" s="1"/>
  <c r="T151" l="1"/>
  <c r="DM151"/>
  <c r="DB151"/>
  <c r="CF151"/>
  <c r="CQ151"/>
  <c r="BU151"/>
  <c r="BJ151"/>
  <c r="AC151"/>
  <c r="AF151" s="1"/>
  <c r="AN151"/>
  <c r="AQ151" s="1"/>
  <c r="AY151"/>
  <c r="BB151" s="1"/>
  <c r="DL156"/>
  <c r="DK157"/>
  <c r="CE155"/>
  <c r="CD156"/>
  <c r="DM152"/>
  <c r="BJ152"/>
  <c r="BM152" s="1"/>
  <c r="AC152"/>
  <c r="AF152" s="1"/>
  <c r="DB152"/>
  <c r="AN152"/>
  <c r="CF152"/>
  <c r="CQ152"/>
  <c r="AY152"/>
  <c r="BB152" s="1"/>
  <c r="BU152"/>
  <c r="CP155"/>
  <c r="CO156"/>
  <c r="AQ152"/>
  <c r="BX151"/>
  <c r="BM151"/>
  <c r="C154"/>
  <c r="BX152"/>
  <c r="T152"/>
  <c r="AA157"/>
  <c r="AB157" s="1"/>
  <c r="AL157"/>
  <c r="AM157" s="1"/>
  <c r="AW156"/>
  <c r="AX156" s="1"/>
  <c r="BH158"/>
  <c r="BI158" s="1"/>
  <c r="BS156"/>
  <c r="BT156" s="1"/>
  <c r="CZ157"/>
  <c r="DA157" s="1"/>
  <c r="CE156" l="1"/>
  <c r="CD157"/>
  <c r="CP156"/>
  <c r="CO157"/>
  <c r="DL157"/>
  <c r="DK158"/>
  <c r="C155"/>
  <c r="F153"/>
  <c r="Q153" s="1"/>
  <c r="AA158"/>
  <c r="AB158" s="1"/>
  <c r="AL158"/>
  <c r="AM158" s="1"/>
  <c r="AW157"/>
  <c r="AX157" s="1"/>
  <c r="BH159"/>
  <c r="BI159" s="1"/>
  <c r="BS157"/>
  <c r="BT157" s="1"/>
  <c r="CZ158"/>
  <c r="DA158" s="1"/>
  <c r="CP157" l="1"/>
  <c r="CO158"/>
  <c r="DL158"/>
  <c r="DK159"/>
  <c r="T153"/>
  <c r="CF153"/>
  <c r="DB153"/>
  <c r="BU153"/>
  <c r="BX153" s="1"/>
  <c r="AN153"/>
  <c r="AQ153" s="1"/>
  <c r="CQ153"/>
  <c r="AY153"/>
  <c r="BB153" s="1"/>
  <c r="BJ153"/>
  <c r="AC153"/>
  <c r="AF153" s="1"/>
  <c r="DM153"/>
  <c r="CE157"/>
  <c r="CD158"/>
  <c r="C156"/>
  <c r="BM153"/>
  <c r="F154"/>
  <c r="Q154" s="1"/>
  <c r="AA159"/>
  <c r="AB159" s="1"/>
  <c r="AL159"/>
  <c r="AM159" s="1"/>
  <c r="AW158"/>
  <c r="AX158" s="1"/>
  <c r="BH160"/>
  <c r="BI160" s="1"/>
  <c r="BS158"/>
  <c r="BT158" s="1"/>
  <c r="CZ159"/>
  <c r="DA159" s="1"/>
  <c r="CP158" l="1"/>
  <c r="CO159"/>
  <c r="DL159"/>
  <c r="DK160"/>
  <c r="T154"/>
  <c r="CF154"/>
  <c r="AC154"/>
  <c r="AF154" s="1"/>
  <c r="AN154"/>
  <c r="AQ154" s="1"/>
  <c r="DM154"/>
  <c r="CQ154"/>
  <c r="AY154"/>
  <c r="BB154" s="1"/>
  <c r="DB154"/>
  <c r="BJ154"/>
  <c r="BM154" s="1"/>
  <c r="BU154"/>
  <c r="CE158"/>
  <c r="CD159"/>
  <c r="C157"/>
  <c r="BX154"/>
  <c r="F155"/>
  <c r="Q155" s="1"/>
  <c r="AA160"/>
  <c r="AB160" s="1"/>
  <c r="AL160"/>
  <c r="AM160" s="1"/>
  <c r="AW159"/>
  <c r="AX159" s="1"/>
  <c r="BH161"/>
  <c r="BI161" s="1"/>
  <c r="BS159"/>
  <c r="BT159" s="1"/>
  <c r="CZ160"/>
  <c r="DA160" s="1"/>
  <c r="CP159" l="1"/>
  <c r="CO160"/>
  <c r="DL160"/>
  <c r="DK161"/>
  <c r="T155"/>
  <c r="AN155"/>
  <c r="AQ155" s="1"/>
  <c r="DM155"/>
  <c r="BJ155"/>
  <c r="BM155" s="1"/>
  <c r="AC155"/>
  <c r="AF155" s="1"/>
  <c r="DB155"/>
  <c r="CQ155"/>
  <c r="BU155"/>
  <c r="BX155" s="1"/>
  <c r="AY155"/>
  <c r="BB155" s="1"/>
  <c r="CF155"/>
  <c r="CE159"/>
  <c r="CD160"/>
  <c r="C158"/>
  <c r="F156"/>
  <c r="Q156" s="1"/>
  <c r="AA161"/>
  <c r="AB161" s="1"/>
  <c r="AL161"/>
  <c r="AM161" s="1"/>
  <c r="AW160"/>
  <c r="AX160" s="1"/>
  <c r="BH162"/>
  <c r="BI162" s="1"/>
  <c r="BS160"/>
  <c r="BT160" s="1"/>
  <c r="CZ161"/>
  <c r="DA161" s="1"/>
  <c r="T156" l="1"/>
  <c r="AN156"/>
  <c r="AQ156" s="1"/>
  <c r="CF156"/>
  <c r="CQ156"/>
  <c r="BJ156"/>
  <c r="BM156" s="1"/>
  <c r="AY156"/>
  <c r="DB156"/>
  <c r="AC156"/>
  <c r="AF156" s="1"/>
  <c r="BU156"/>
  <c r="BX156" s="1"/>
  <c r="DM156"/>
  <c r="CP160"/>
  <c r="CO161"/>
  <c r="DL161"/>
  <c r="DK162"/>
  <c r="CE160"/>
  <c r="CD161"/>
  <c r="C159"/>
  <c r="F157"/>
  <c r="Q157" s="1"/>
  <c r="BB156"/>
  <c r="AA162"/>
  <c r="AB162" s="1"/>
  <c r="AL162"/>
  <c r="AM162" s="1"/>
  <c r="AW161"/>
  <c r="AX161" s="1"/>
  <c r="BH163"/>
  <c r="BI163" s="1"/>
  <c r="BS161"/>
  <c r="BT161" s="1"/>
  <c r="CZ162"/>
  <c r="DA162" s="1"/>
  <c r="T157" l="1"/>
  <c r="AY157"/>
  <c r="BB157" s="1"/>
  <c r="CQ157"/>
  <c r="BJ157"/>
  <c r="BM157" s="1"/>
  <c r="DM157"/>
  <c r="BU157"/>
  <c r="DB157"/>
  <c r="AN157"/>
  <c r="AQ157" s="1"/>
  <c r="AC157"/>
  <c r="AF157" s="1"/>
  <c r="CF157"/>
  <c r="DL162"/>
  <c r="DK163"/>
  <c r="CP161"/>
  <c r="CO162"/>
  <c r="CE161"/>
  <c r="CD162"/>
  <c r="C160"/>
  <c r="F158"/>
  <c r="Q158" s="1"/>
  <c r="BX157"/>
  <c r="AA163"/>
  <c r="AB163" s="1"/>
  <c r="AL163"/>
  <c r="AM163" s="1"/>
  <c r="AW162"/>
  <c r="AX162" s="1"/>
  <c r="BH164"/>
  <c r="BI164" s="1"/>
  <c r="BS162"/>
  <c r="BT162" s="1"/>
  <c r="CZ163"/>
  <c r="DA163" s="1"/>
  <c r="T158" l="1"/>
  <c r="CF158"/>
  <c r="DB158"/>
  <c r="AY158"/>
  <c r="BB158" s="1"/>
  <c r="DM158"/>
  <c r="AN158"/>
  <c r="AC158"/>
  <c r="AF158" s="1"/>
  <c r="BJ158"/>
  <c r="BM158" s="1"/>
  <c r="CQ158"/>
  <c r="BU158"/>
  <c r="BX158" s="1"/>
  <c r="DL163"/>
  <c r="DK164"/>
  <c r="CP162"/>
  <c r="CO163"/>
  <c r="CE162"/>
  <c r="CD163"/>
  <c r="C161"/>
  <c r="AQ158"/>
  <c r="F159"/>
  <c r="Q159" s="1"/>
  <c r="AA164"/>
  <c r="AB164" s="1"/>
  <c r="AL164"/>
  <c r="AM164" s="1"/>
  <c r="AW163"/>
  <c r="AX163" s="1"/>
  <c r="BH165"/>
  <c r="BI165" s="1"/>
  <c r="BS163"/>
  <c r="BT163" s="1"/>
  <c r="CZ164"/>
  <c r="DA164" s="1"/>
  <c r="CP163" l="1"/>
  <c r="CO164"/>
  <c r="DL164"/>
  <c r="DK165"/>
  <c r="AY159"/>
  <c r="CF159"/>
  <c r="DM159"/>
  <c r="AN159"/>
  <c r="AQ159" s="1"/>
  <c r="DB159"/>
  <c r="CQ159"/>
  <c r="BJ159"/>
  <c r="BM159" s="1"/>
  <c r="AC159"/>
  <c r="AF159" s="1"/>
  <c r="BU159"/>
  <c r="CE163"/>
  <c r="CD164"/>
  <c r="C162"/>
  <c r="T159"/>
  <c r="BX159"/>
  <c r="BB159"/>
  <c r="F160"/>
  <c r="Q160" s="1"/>
  <c r="AA165"/>
  <c r="AB165" s="1"/>
  <c r="AL165"/>
  <c r="AM165" s="1"/>
  <c r="AW164"/>
  <c r="AX164" s="1"/>
  <c r="BH166"/>
  <c r="BI166" s="1"/>
  <c r="BS164"/>
  <c r="BT164" s="1"/>
  <c r="CZ165"/>
  <c r="DA165" s="1"/>
  <c r="CE164" l="1"/>
  <c r="CD165"/>
  <c r="CD166" s="1"/>
  <c r="T160"/>
  <c r="CF160"/>
  <c r="AC160"/>
  <c r="AF160" s="1"/>
  <c r="CQ160"/>
  <c r="BJ160"/>
  <c r="BU160"/>
  <c r="BX160" s="1"/>
  <c r="AN160"/>
  <c r="AQ160" s="1"/>
  <c r="DM160"/>
  <c r="DB160"/>
  <c r="AY160"/>
  <c r="BB160" s="1"/>
  <c r="DL165"/>
  <c r="DK166"/>
  <c r="CP164"/>
  <c r="CO165"/>
  <c r="F161"/>
  <c r="Q161" s="1"/>
  <c r="C163"/>
  <c r="BM160"/>
  <c r="AA166"/>
  <c r="AB166" s="1"/>
  <c r="AL166"/>
  <c r="AM166" s="1"/>
  <c r="AW165"/>
  <c r="AX165" s="1"/>
  <c r="BH167"/>
  <c r="BI167" s="1"/>
  <c r="BS165"/>
  <c r="BT165" s="1"/>
  <c r="CZ166"/>
  <c r="DA166" s="1"/>
  <c r="T161" l="1"/>
  <c r="AN161"/>
  <c r="AQ161" s="1"/>
  <c r="DB161"/>
  <c r="BJ161"/>
  <c r="BM161" s="1"/>
  <c r="AY161"/>
  <c r="BB161" s="1"/>
  <c r="AC161"/>
  <c r="AF161" s="1"/>
  <c r="BU161"/>
  <c r="DM161"/>
  <c r="CF161"/>
  <c r="CQ161"/>
  <c r="CE165"/>
  <c r="DL166"/>
  <c r="DK167"/>
  <c r="CP165"/>
  <c r="CO166"/>
  <c r="CB3"/>
  <c r="BX161"/>
  <c r="C164"/>
  <c r="F162"/>
  <c r="Q162" s="1"/>
  <c r="AA167"/>
  <c r="AB167" s="1"/>
  <c r="AL167"/>
  <c r="AM167" s="1"/>
  <c r="AW166"/>
  <c r="AX166" s="1"/>
  <c r="BH168"/>
  <c r="BI168" s="1"/>
  <c r="BS166"/>
  <c r="BT166" s="1"/>
  <c r="CZ167"/>
  <c r="DA167" s="1"/>
  <c r="T162" l="1"/>
  <c r="AC162"/>
  <c r="AF162" s="1"/>
  <c r="AN162"/>
  <c r="DB162"/>
  <c r="CQ162"/>
  <c r="BJ162"/>
  <c r="CF162"/>
  <c r="DM162"/>
  <c r="BU162"/>
  <c r="BX162" s="1"/>
  <c r="AY162"/>
  <c r="DL167"/>
  <c r="DK168"/>
  <c r="CE166"/>
  <c r="CD167"/>
  <c r="CP166"/>
  <c r="CO167"/>
  <c r="C165"/>
  <c r="F163"/>
  <c r="Q163" s="1"/>
  <c r="CA52"/>
  <c r="CA229"/>
  <c r="CA326"/>
  <c r="CA107"/>
  <c r="CA231"/>
  <c r="CA286"/>
  <c r="CA152"/>
  <c r="CA228"/>
  <c r="CA113"/>
  <c r="CA385"/>
  <c r="CA82"/>
  <c r="CA130"/>
  <c r="CA384"/>
  <c r="CA301"/>
  <c r="CA379"/>
  <c r="CA41"/>
  <c r="CA158"/>
  <c r="CA166"/>
  <c r="CA395"/>
  <c r="CA247"/>
  <c r="CA209"/>
  <c r="CA117"/>
  <c r="CA93"/>
  <c r="CA364"/>
  <c r="CA197"/>
  <c r="CA389"/>
  <c r="CA284"/>
  <c r="CA200"/>
  <c r="CA220"/>
  <c r="CA19"/>
  <c r="CA341"/>
  <c r="CA212"/>
  <c r="CA20"/>
  <c r="CA182"/>
  <c r="CA323"/>
  <c r="CA149"/>
  <c r="CA40"/>
  <c r="CA221"/>
  <c r="CA242"/>
  <c r="CA334"/>
  <c r="CA318"/>
  <c r="CA373"/>
  <c r="CA202"/>
  <c r="CA290"/>
  <c r="CA98"/>
  <c r="CA125"/>
  <c r="CA145"/>
  <c r="CA64"/>
  <c r="CA29"/>
  <c r="CA33"/>
  <c r="CA133"/>
  <c r="CA69"/>
  <c r="CA378"/>
  <c r="CA345"/>
  <c r="CA120"/>
  <c r="CA372"/>
  <c r="CA299"/>
  <c r="CA263"/>
  <c r="CA126"/>
  <c r="CA37"/>
  <c r="CA39"/>
  <c r="CA121"/>
  <c r="CA359"/>
  <c r="CA27"/>
  <c r="CA282"/>
  <c r="CA374"/>
  <c r="CA315"/>
  <c r="CA28"/>
  <c r="CA18"/>
  <c r="CA357"/>
  <c r="CA215"/>
  <c r="CA355"/>
  <c r="CA71"/>
  <c r="CA390"/>
  <c r="CA31"/>
  <c r="CA61"/>
  <c r="CA108"/>
  <c r="CA180"/>
  <c r="CA162"/>
  <c r="CA272"/>
  <c r="CA9"/>
  <c r="CA314"/>
  <c r="CA281"/>
  <c r="CA195"/>
  <c r="CA208"/>
  <c r="CA10"/>
  <c r="CA297"/>
  <c r="CA224"/>
  <c r="CA6"/>
  <c r="CA124"/>
  <c r="CA350"/>
  <c r="CA270"/>
  <c r="CA34"/>
  <c r="CA170"/>
  <c r="CA365"/>
  <c r="CA406"/>
  <c r="CA402"/>
  <c r="CA35"/>
  <c r="CA216"/>
  <c r="CA181"/>
  <c r="CA362"/>
  <c r="CA253"/>
  <c r="CA351"/>
  <c r="CA387"/>
  <c r="CA349"/>
  <c r="CA183"/>
  <c r="CA23"/>
  <c r="CA325"/>
  <c r="CA191"/>
  <c r="CA63"/>
  <c r="CA354"/>
  <c r="CA376"/>
  <c r="CA340"/>
  <c r="CA261"/>
  <c r="CA78"/>
  <c r="CA21"/>
  <c r="CA169"/>
  <c r="CA178"/>
  <c r="CA58"/>
  <c r="CA210"/>
  <c r="CA143"/>
  <c r="CA250"/>
  <c r="CA233"/>
  <c r="CA207"/>
  <c r="CA175"/>
  <c r="CA179"/>
  <c r="CA115"/>
  <c r="CA172"/>
  <c r="CA347"/>
  <c r="CA328"/>
  <c r="CA163"/>
  <c r="CA268"/>
  <c r="CA332"/>
  <c r="CA103"/>
  <c r="CA92"/>
  <c r="CA83"/>
  <c r="CA173"/>
  <c r="CA148"/>
  <c r="CA128"/>
  <c r="CA391"/>
  <c r="CA295"/>
  <c r="CA368"/>
  <c r="CA380"/>
  <c r="CA320"/>
  <c r="CA234"/>
  <c r="CA360"/>
  <c r="CA151"/>
  <c r="CA189"/>
  <c r="CA42"/>
  <c r="CA184"/>
  <c r="CA111"/>
  <c r="CA260"/>
  <c r="CA313"/>
  <c r="CA8"/>
  <c r="CA186"/>
  <c r="CA225"/>
  <c r="CA185"/>
  <c r="CA275"/>
  <c r="CA73"/>
  <c r="CA348"/>
  <c r="CA392"/>
  <c r="CA75"/>
  <c r="CA343"/>
  <c r="CA251"/>
  <c r="CA59"/>
  <c r="CA382"/>
  <c r="CA25"/>
  <c r="CA106"/>
  <c r="CA109"/>
  <c r="CA146"/>
  <c r="CA193"/>
  <c r="CA226"/>
  <c r="CA401"/>
  <c r="CA110"/>
  <c r="CA370"/>
  <c r="CA214"/>
  <c r="CA252"/>
  <c r="CA168"/>
  <c r="CA198"/>
  <c r="CA97"/>
  <c r="CA249"/>
  <c r="CA16"/>
  <c r="CA289"/>
  <c r="CA80"/>
  <c r="CA167"/>
  <c r="CA77"/>
  <c r="CA137"/>
  <c r="CA46"/>
  <c r="CA99"/>
  <c r="CA400"/>
  <c r="CA236"/>
  <c r="CA358"/>
  <c r="CA277"/>
  <c r="CA114"/>
  <c r="CA342"/>
  <c r="CA288"/>
  <c r="CA335"/>
  <c r="CA279"/>
  <c r="CA81"/>
  <c r="CA227"/>
  <c r="CA50"/>
  <c r="CA205"/>
  <c r="CA24"/>
  <c r="CA245"/>
  <c r="CA144"/>
  <c r="CA72"/>
  <c r="CA171"/>
  <c r="CA12"/>
  <c r="CA371"/>
  <c r="CA138"/>
  <c r="CA87"/>
  <c r="CA86"/>
  <c r="CA399"/>
  <c r="CA309"/>
  <c r="CA356"/>
  <c r="CA159"/>
  <c r="CA223"/>
  <c r="CA256"/>
  <c r="CA388"/>
  <c r="CA296"/>
  <c r="CA232"/>
  <c r="CA329"/>
  <c r="CA291"/>
  <c r="CA55"/>
  <c r="CA153"/>
  <c r="CA95"/>
  <c r="CA363"/>
  <c r="CA201"/>
  <c r="CA238"/>
  <c r="CA177"/>
  <c r="CA91"/>
  <c r="CA217"/>
  <c r="CA264"/>
  <c r="CA336"/>
  <c r="CA65"/>
  <c r="CA244"/>
  <c r="CA308"/>
  <c r="CA307"/>
  <c r="CA94"/>
  <c r="CA310"/>
  <c r="CA269"/>
  <c r="CA333"/>
  <c r="CA298"/>
  <c r="CA206"/>
  <c r="CA338"/>
  <c r="CA259"/>
  <c r="CA156"/>
  <c r="CA386"/>
  <c r="CA267"/>
  <c r="CA155"/>
  <c r="CA11"/>
  <c r="CA190"/>
  <c r="CA369"/>
  <c r="CA47"/>
  <c r="CA218"/>
  <c r="CA89"/>
  <c r="CA211"/>
  <c r="CA321"/>
  <c r="CA66"/>
  <c r="CA381"/>
  <c r="CA280"/>
  <c r="CA51"/>
  <c r="CA54"/>
  <c r="CA101"/>
  <c r="CA38"/>
  <c r="CA213"/>
  <c r="CA361"/>
  <c r="CA278"/>
  <c r="CA79"/>
  <c r="CA49"/>
  <c r="CA141"/>
  <c r="CA44"/>
  <c r="CA17"/>
  <c r="CA192"/>
  <c r="CA57"/>
  <c r="CA102"/>
  <c r="CA70"/>
  <c r="CA134"/>
  <c r="CA56"/>
  <c r="CA188"/>
  <c r="CA367"/>
  <c r="CA303"/>
  <c r="CA30"/>
  <c r="CA276"/>
  <c r="CA43"/>
  <c r="CA132"/>
  <c r="CA393"/>
  <c r="CA204"/>
  <c r="CA396"/>
  <c r="CA274"/>
  <c r="CA154"/>
  <c r="CA337"/>
  <c r="CA324"/>
  <c r="CA377"/>
  <c r="CA157"/>
  <c r="CA53"/>
  <c r="CA397"/>
  <c r="CA353"/>
  <c r="CA85"/>
  <c r="CA304"/>
  <c r="CA257"/>
  <c r="CA174"/>
  <c r="CA199"/>
  <c r="CA366"/>
  <c r="CA327"/>
  <c r="CA222"/>
  <c r="CA13"/>
  <c r="CA67"/>
  <c r="CA131"/>
  <c r="CA68"/>
  <c r="CA104"/>
  <c r="CA140"/>
  <c r="CA76"/>
  <c r="CA15"/>
  <c r="CA139"/>
  <c r="CA300"/>
  <c r="CA398"/>
  <c r="CA404"/>
  <c r="CA60"/>
  <c r="CA375"/>
  <c r="CA135"/>
  <c r="CA219"/>
  <c r="CA346"/>
  <c r="CA112"/>
  <c r="CA235"/>
  <c r="CA203"/>
  <c r="CA237"/>
  <c r="CA164"/>
  <c r="CA266"/>
  <c r="CA285"/>
  <c r="CA306"/>
  <c r="CA150"/>
  <c r="CA161"/>
  <c r="CA74"/>
  <c r="CA394"/>
  <c r="CA22"/>
  <c r="CA118"/>
  <c r="CA100"/>
  <c r="CA147"/>
  <c r="CA123"/>
  <c r="CA294"/>
  <c r="CA352"/>
  <c r="CA88"/>
  <c r="CA194"/>
  <c r="CA255"/>
  <c r="CA119"/>
  <c r="CA122"/>
  <c r="CA48"/>
  <c r="CA287"/>
  <c r="CA248"/>
  <c r="CA239"/>
  <c r="CA317"/>
  <c r="CA127"/>
  <c r="CA293"/>
  <c r="CA319"/>
  <c r="CA311"/>
  <c r="CA273"/>
  <c r="CA136"/>
  <c r="CA26"/>
  <c r="CA330"/>
  <c r="CA45"/>
  <c r="CA32"/>
  <c r="CA292"/>
  <c r="CA262"/>
  <c r="CA62"/>
  <c r="CA129"/>
  <c r="CA230"/>
  <c r="CA405"/>
  <c r="CA302"/>
  <c r="CA7"/>
  <c r="CA265"/>
  <c r="CA14"/>
  <c r="CA165"/>
  <c r="CA331"/>
  <c r="CA160"/>
  <c r="CA403"/>
  <c r="CA105"/>
  <c r="CA116"/>
  <c r="CA383"/>
  <c r="CA339"/>
  <c r="CA36"/>
  <c r="CA254"/>
  <c r="CA196"/>
  <c r="CA258"/>
  <c r="CA322"/>
  <c r="CA142"/>
  <c r="CA344"/>
  <c r="CA246"/>
  <c r="CA96"/>
  <c r="CA84"/>
  <c r="CA271"/>
  <c r="CA316"/>
  <c r="CA240"/>
  <c r="CA187"/>
  <c r="CA312"/>
  <c r="CA283"/>
  <c r="CA176"/>
  <c r="CA241"/>
  <c r="CA305"/>
  <c r="CA243"/>
  <c r="CA90"/>
  <c r="BB162"/>
  <c r="AQ162"/>
  <c r="CI162"/>
  <c r="BM162"/>
  <c r="AA168"/>
  <c r="AB168" s="1"/>
  <c r="AL168"/>
  <c r="AM168" s="1"/>
  <c r="AW167"/>
  <c r="AX167" s="1"/>
  <c r="BH169"/>
  <c r="BI169" s="1"/>
  <c r="BS167"/>
  <c r="BT167" s="1"/>
  <c r="CZ168"/>
  <c r="DA168" s="1"/>
  <c r="T163" l="1"/>
  <c r="AC163"/>
  <c r="AF163" s="1"/>
  <c r="CF163"/>
  <c r="CI163" s="1"/>
  <c r="DM163"/>
  <c r="CQ163"/>
  <c r="BJ163"/>
  <c r="AY163"/>
  <c r="BB163" s="1"/>
  <c r="DB163"/>
  <c r="AN163"/>
  <c r="AQ163" s="1"/>
  <c r="BU163"/>
  <c r="BX163" s="1"/>
  <c r="DL168"/>
  <c r="DK169"/>
  <c r="CE167"/>
  <c r="CD168"/>
  <c r="CP167"/>
  <c r="CO168"/>
  <c r="C166"/>
  <c r="F164"/>
  <c r="Q164" s="1"/>
  <c r="BM163"/>
  <c r="AA169"/>
  <c r="AB169" s="1"/>
  <c r="AL169"/>
  <c r="AM169" s="1"/>
  <c r="AW168"/>
  <c r="AX168" s="1"/>
  <c r="BH170"/>
  <c r="BI170" s="1"/>
  <c r="BS168"/>
  <c r="BT168" s="1"/>
  <c r="CZ169"/>
  <c r="DA169" s="1"/>
  <c r="T164" l="1"/>
  <c r="AN164"/>
  <c r="AQ164" s="1"/>
  <c r="DM164"/>
  <c r="BU164"/>
  <c r="BX164" s="1"/>
  <c r="AY164"/>
  <c r="CF164"/>
  <c r="CI164" s="1"/>
  <c r="CQ164"/>
  <c r="AC164"/>
  <c r="AF164" s="1"/>
  <c r="DB164"/>
  <c r="BJ164"/>
  <c r="BM164" s="1"/>
  <c r="DL169"/>
  <c r="DK170"/>
  <c r="CE168"/>
  <c r="CD169"/>
  <c r="CP168"/>
  <c r="CO169"/>
  <c r="C167"/>
  <c r="F165"/>
  <c r="Q165" s="1"/>
  <c r="BB164"/>
  <c r="AA170"/>
  <c r="AB170" s="1"/>
  <c r="AL170"/>
  <c r="AM170" s="1"/>
  <c r="AW169"/>
  <c r="AX169" s="1"/>
  <c r="BH171"/>
  <c r="BI171" s="1"/>
  <c r="BS169"/>
  <c r="BT169" s="1"/>
  <c r="CZ170"/>
  <c r="DA170" s="1"/>
  <c r="CE169" l="1"/>
  <c r="CD170"/>
  <c r="T165"/>
  <c r="AN165"/>
  <c r="AQ165" s="1"/>
  <c r="CQ165"/>
  <c r="AC165"/>
  <c r="AF165" s="1"/>
  <c r="DM165"/>
  <c r="BJ165"/>
  <c r="AY165"/>
  <c r="BB165" s="1"/>
  <c r="DB165"/>
  <c r="BU165"/>
  <c r="BX165" s="1"/>
  <c r="CF165"/>
  <c r="CI165" s="1"/>
  <c r="CP169"/>
  <c r="CO170"/>
  <c r="DL170"/>
  <c r="DK171"/>
  <c r="F166"/>
  <c r="Q166" s="1"/>
  <c r="C168"/>
  <c r="BM165"/>
  <c r="AA171"/>
  <c r="AB171" s="1"/>
  <c r="AL171"/>
  <c r="AM171" s="1"/>
  <c r="AW170"/>
  <c r="AX170" s="1"/>
  <c r="BH172"/>
  <c r="BI172" s="1"/>
  <c r="BS170"/>
  <c r="BT170" s="1"/>
  <c r="CZ171"/>
  <c r="DA171" s="1"/>
  <c r="T166" l="1"/>
  <c r="AN166"/>
  <c r="AQ166" s="1"/>
  <c r="AY166"/>
  <c r="BB166" s="1"/>
  <c r="CQ166"/>
  <c r="DM166"/>
  <c r="DB166"/>
  <c r="AC166"/>
  <c r="AF166" s="1"/>
  <c r="BJ166"/>
  <c r="CF166"/>
  <c r="CI166" s="1"/>
  <c r="BU166"/>
  <c r="BX166" s="1"/>
  <c r="CP170"/>
  <c r="CO171"/>
  <c r="CE170"/>
  <c r="CD171"/>
  <c r="DL171"/>
  <c r="DK172"/>
  <c r="C169"/>
  <c r="BM166"/>
  <c r="F167"/>
  <c r="Q167" s="1"/>
  <c r="AA172"/>
  <c r="AB172" s="1"/>
  <c r="AL172"/>
  <c r="AM172" s="1"/>
  <c r="AW171"/>
  <c r="AX171" s="1"/>
  <c r="BH173"/>
  <c r="BI173" s="1"/>
  <c r="BS171"/>
  <c r="BT171" s="1"/>
  <c r="CZ172"/>
  <c r="DA172" s="1"/>
  <c r="CP171" l="1"/>
  <c r="CO172"/>
  <c r="T167"/>
  <c r="AC167"/>
  <c r="AF167" s="1"/>
  <c r="AN167"/>
  <c r="AQ167" s="1"/>
  <c r="CQ167"/>
  <c r="BU167"/>
  <c r="BX167" s="1"/>
  <c r="AY167"/>
  <c r="DB167"/>
  <c r="CF167"/>
  <c r="CI167" s="1"/>
  <c r="DM167"/>
  <c r="BJ167"/>
  <c r="BM167" s="1"/>
  <c r="CE171"/>
  <c r="CD172"/>
  <c r="DL172"/>
  <c r="DK173"/>
  <c r="C170"/>
  <c r="F168"/>
  <c r="Q168" s="1"/>
  <c r="BB167"/>
  <c r="AA173"/>
  <c r="AB173" s="1"/>
  <c r="AL173"/>
  <c r="AM173" s="1"/>
  <c r="AW172"/>
  <c r="AX172" s="1"/>
  <c r="BH174"/>
  <c r="BI174" s="1"/>
  <c r="BS172"/>
  <c r="BT172" s="1"/>
  <c r="CZ173"/>
  <c r="DA173" s="1"/>
  <c r="T168" l="1"/>
  <c r="CQ168"/>
  <c r="BJ168"/>
  <c r="BM168" s="1"/>
  <c r="DM168"/>
  <c r="AC168"/>
  <c r="AF168" s="1"/>
  <c r="BU168"/>
  <c r="AY168"/>
  <c r="CF168"/>
  <c r="AN168"/>
  <c r="AQ168" s="1"/>
  <c r="DB168"/>
  <c r="CE172"/>
  <c r="CD173"/>
  <c r="CP172"/>
  <c r="CO173"/>
  <c r="DL173"/>
  <c r="DK174"/>
  <c r="F169"/>
  <c r="Q169" s="1"/>
  <c r="C171"/>
  <c r="CI168"/>
  <c r="BB168"/>
  <c r="BX168"/>
  <c r="AA174"/>
  <c r="AB174" s="1"/>
  <c r="AL174"/>
  <c r="AM174" s="1"/>
  <c r="AW173"/>
  <c r="AX173" s="1"/>
  <c r="BH175"/>
  <c r="BI175" s="1"/>
  <c r="BS173"/>
  <c r="BT173" s="1"/>
  <c r="CZ174"/>
  <c r="DA174" s="1"/>
  <c r="T169" l="1"/>
  <c r="AY169"/>
  <c r="BB169" s="1"/>
  <c r="CF169"/>
  <c r="CI169" s="1"/>
  <c r="BJ169"/>
  <c r="DB169"/>
  <c r="AN169"/>
  <c r="CQ169"/>
  <c r="BU169"/>
  <c r="AC169"/>
  <c r="AF169" s="1"/>
  <c r="DM169"/>
  <c r="CP173"/>
  <c r="CO174"/>
  <c r="CE173"/>
  <c r="CD174"/>
  <c r="DL174"/>
  <c r="DK175"/>
  <c r="BM169"/>
  <c r="AQ169"/>
  <c r="BX169"/>
  <c r="F170"/>
  <c r="Q170" s="1"/>
  <c r="C172"/>
  <c r="AA175"/>
  <c r="AB175" s="1"/>
  <c r="AL175"/>
  <c r="AM175" s="1"/>
  <c r="AW174"/>
  <c r="AX174" s="1"/>
  <c r="BH176"/>
  <c r="BI176" s="1"/>
  <c r="BS174"/>
  <c r="BT174" s="1"/>
  <c r="CZ175"/>
  <c r="DA175" s="1"/>
  <c r="CE174" l="1"/>
  <c r="CD175"/>
  <c r="CP174"/>
  <c r="CO175"/>
  <c r="T170"/>
  <c r="AC170"/>
  <c r="AF170" s="1"/>
  <c r="DM170"/>
  <c r="BJ170"/>
  <c r="CF170"/>
  <c r="CI170" s="1"/>
  <c r="AN170"/>
  <c r="AQ170" s="1"/>
  <c r="BU170"/>
  <c r="BX170" s="1"/>
  <c r="DB170"/>
  <c r="CQ170"/>
  <c r="AY170"/>
  <c r="DL175"/>
  <c r="DK176"/>
  <c r="C173"/>
  <c r="F171"/>
  <c r="Q171" s="1"/>
  <c r="BB170"/>
  <c r="BM170"/>
  <c r="AA176"/>
  <c r="AB176" s="1"/>
  <c r="AL176"/>
  <c r="AM176" s="1"/>
  <c r="AW175"/>
  <c r="AX175" s="1"/>
  <c r="BH177"/>
  <c r="BI177" s="1"/>
  <c r="BS175"/>
  <c r="BT175" s="1"/>
  <c r="CZ176"/>
  <c r="DA176" s="1"/>
  <c r="T171" l="1"/>
  <c r="BU171"/>
  <c r="BX171" s="1"/>
  <c r="BJ171"/>
  <c r="BM171" s="1"/>
  <c r="AC171"/>
  <c r="AF171" s="1"/>
  <c r="AN171"/>
  <c r="CQ171"/>
  <c r="DB171"/>
  <c r="AY171"/>
  <c r="CF171"/>
  <c r="CI171" s="1"/>
  <c r="DM171"/>
  <c r="CE175"/>
  <c r="CD176"/>
  <c r="CP175"/>
  <c r="CO176"/>
  <c r="DL176"/>
  <c r="DK177"/>
  <c r="C174"/>
  <c r="AQ171"/>
  <c r="BB171"/>
  <c r="F172"/>
  <c r="Q172" s="1"/>
  <c r="AA177"/>
  <c r="AB177" s="1"/>
  <c r="AL177"/>
  <c r="AM177" s="1"/>
  <c r="AW176"/>
  <c r="AX176" s="1"/>
  <c r="BH178"/>
  <c r="BI178" s="1"/>
  <c r="BS176"/>
  <c r="BT176" s="1"/>
  <c r="CZ177"/>
  <c r="DA177" s="1"/>
  <c r="T172" l="1"/>
  <c r="DM172"/>
  <c r="AY172"/>
  <c r="BB172" s="1"/>
  <c r="CQ172"/>
  <c r="AN172"/>
  <c r="AQ172" s="1"/>
  <c r="AC172"/>
  <c r="AF172" s="1"/>
  <c r="DB172"/>
  <c r="CF172"/>
  <c r="BJ172"/>
  <c r="BM172" s="1"/>
  <c r="BU172"/>
  <c r="BX172" s="1"/>
  <c r="CP176"/>
  <c r="CO177"/>
  <c r="CE176"/>
  <c r="CD177"/>
  <c r="DL177"/>
  <c r="DK178"/>
  <c r="C175"/>
  <c r="F173"/>
  <c r="Q173" s="1"/>
  <c r="CI172"/>
  <c r="AA178"/>
  <c r="AB178" s="1"/>
  <c r="AL178"/>
  <c r="AM178" s="1"/>
  <c r="AW177"/>
  <c r="AX177" s="1"/>
  <c r="BH179"/>
  <c r="BI179" s="1"/>
  <c r="BS177"/>
  <c r="BT177" s="1"/>
  <c r="CZ178"/>
  <c r="DA178" s="1"/>
  <c r="T173" l="1"/>
  <c r="CQ173"/>
  <c r="AN173"/>
  <c r="AQ173" s="1"/>
  <c r="BJ173"/>
  <c r="BM173" s="1"/>
  <c r="CF173"/>
  <c r="CI173" s="1"/>
  <c r="BU173"/>
  <c r="DB173"/>
  <c r="AY173"/>
  <c r="DM173"/>
  <c r="AC173"/>
  <c r="AF173" s="1"/>
  <c r="CE177"/>
  <c r="CD178"/>
  <c r="CP177"/>
  <c r="CO178"/>
  <c r="DL178"/>
  <c r="DK179"/>
  <c r="C176"/>
  <c r="BX173"/>
  <c r="BB173"/>
  <c r="F174"/>
  <c r="Q174" s="1"/>
  <c r="AA179"/>
  <c r="AB179" s="1"/>
  <c r="AL179"/>
  <c r="AM179" s="1"/>
  <c r="AW178"/>
  <c r="AX178" s="1"/>
  <c r="BH180"/>
  <c r="BI180" s="1"/>
  <c r="BS178"/>
  <c r="BT178" s="1"/>
  <c r="CZ179"/>
  <c r="DA179" s="1"/>
  <c r="CP178" l="1"/>
  <c r="CO179"/>
  <c r="CE178"/>
  <c r="CD179"/>
  <c r="T174"/>
  <c r="DM174"/>
  <c r="DB174"/>
  <c r="AC174"/>
  <c r="AF174" s="1"/>
  <c r="CQ174"/>
  <c r="BJ174"/>
  <c r="BM174" s="1"/>
  <c r="AN174"/>
  <c r="AQ174" s="1"/>
  <c r="CF174"/>
  <c r="CI174" s="1"/>
  <c r="BU174"/>
  <c r="AY174"/>
  <c r="BB174" s="1"/>
  <c r="DL179"/>
  <c r="DK180"/>
  <c r="C177"/>
  <c r="F175"/>
  <c r="Q175" s="1"/>
  <c r="BX174"/>
  <c r="AA180"/>
  <c r="AB180" s="1"/>
  <c r="AL180"/>
  <c r="AM180" s="1"/>
  <c r="AW179"/>
  <c r="AX179" s="1"/>
  <c r="BH181"/>
  <c r="BI181" s="1"/>
  <c r="BS179"/>
  <c r="BT179" s="1"/>
  <c r="CZ180"/>
  <c r="DA180" s="1"/>
  <c r="T175" l="1"/>
  <c r="BU175"/>
  <c r="BX175" s="1"/>
  <c r="AY175"/>
  <c r="BB175" s="1"/>
  <c r="DB175"/>
  <c r="CQ175"/>
  <c r="AN175"/>
  <c r="BJ175"/>
  <c r="CF175"/>
  <c r="AC175"/>
  <c r="AF175" s="1"/>
  <c r="DM175"/>
  <c r="CP179"/>
  <c r="CO180"/>
  <c r="CE179"/>
  <c r="CD180"/>
  <c r="DL180"/>
  <c r="DK181"/>
  <c r="C178"/>
  <c r="AQ175"/>
  <c r="BM175"/>
  <c r="CI175"/>
  <c r="F176"/>
  <c r="Q176" s="1"/>
  <c r="AA181"/>
  <c r="AB181" s="1"/>
  <c r="AL181"/>
  <c r="AM181" s="1"/>
  <c r="AW180"/>
  <c r="AX180" s="1"/>
  <c r="BH182"/>
  <c r="BI182" s="1"/>
  <c r="BS180"/>
  <c r="BT180" s="1"/>
  <c r="CZ181"/>
  <c r="DA181" s="1"/>
  <c r="T176" l="1"/>
  <c r="BU176"/>
  <c r="BX176" s="1"/>
  <c r="BJ176"/>
  <c r="BM176" s="1"/>
  <c r="AY176"/>
  <c r="BB176" s="1"/>
  <c r="CF176"/>
  <c r="CI176" s="1"/>
  <c r="AC176"/>
  <c r="AF176" s="1"/>
  <c r="DM176"/>
  <c r="CQ176"/>
  <c r="AN176"/>
  <c r="AQ176" s="1"/>
  <c r="DB176"/>
  <c r="CP180"/>
  <c r="CO181"/>
  <c r="CE180"/>
  <c r="CD181"/>
  <c r="DL181"/>
  <c r="DK182"/>
  <c r="C179"/>
  <c r="F177"/>
  <c r="Q177" s="1"/>
  <c r="AA182"/>
  <c r="AB182" s="1"/>
  <c r="AL182"/>
  <c r="AM182" s="1"/>
  <c r="AW181"/>
  <c r="AX181" s="1"/>
  <c r="BH183"/>
  <c r="BI183" s="1"/>
  <c r="BS181"/>
  <c r="BT181" s="1"/>
  <c r="CZ182"/>
  <c r="DA182" s="1"/>
  <c r="T177" l="1"/>
  <c r="AC177"/>
  <c r="AF177" s="1"/>
  <c r="DM177"/>
  <c r="DB177"/>
  <c r="BU177"/>
  <c r="BX177" s="1"/>
  <c r="AY177"/>
  <c r="CQ177"/>
  <c r="CF177"/>
  <c r="AN177"/>
  <c r="AQ177" s="1"/>
  <c r="BJ177"/>
  <c r="BM177" s="1"/>
  <c r="CP181"/>
  <c r="CO182"/>
  <c r="CE181"/>
  <c r="CD182"/>
  <c r="DL182"/>
  <c r="DK183"/>
  <c r="C180"/>
  <c r="F178"/>
  <c r="Q178" s="1"/>
  <c r="CI177"/>
  <c r="BB177"/>
  <c r="AA183"/>
  <c r="AB183" s="1"/>
  <c r="AL183"/>
  <c r="AM183" s="1"/>
  <c r="AW182"/>
  <c r="AX182" s="1"/>
  <c r="BH184"/>
  <c r="BI184" s="1"/>
  <c r="BS182"/>
  <c r="BT182" s="1"/>
  <c r="CZ183"/>
  <c r="DA183" s="1"/>
  <c r="T178" l="1"/>
  <c r="AN178"/>
  <c r="AQ178" s="1"/>
  <c r="AY178"/>
  <c r="BB178" s="1"/>
  <c r="BU178"/>
  <c r="BX178" s="1"/>
  <c r="AC178"/>
  <c r="AF178" s="1"/>
  <c r="DM178"/>
  <c r="DB178"/>
  <c r="CQ178"/>
  <c r="BJ178"/>
  <c r="BM178" s="1"/>
  <c r="CF178"/>
  <c r="CI178" s="1"/>
  <c r="CP182"/>
  <c r="CO183"/>
  <c r="CE182"/>
  <c r="CD183"/>
  <c r="DL183"/>
  <c r="DK184"/>
  <c r="C181"/>
  <c r="F179"/>
  <c r="Q179" s="1"/>
  <c r="AA184"/>
  <c r="AB184" s="1"/>
  <c r="AL184"/>
  <c r="AM184" s="1"/>
  <c r="AW183"/>
  <c r="AX183" s="1"/>
  <c r="BH185"/>
  <c r="BI185" s="1"/>
  <c r="BS183"/>
  <c r="BT183" s="1"/>
  <c r="CZ184"/>
  <c r="DA184" s="1"/>
  <c r="CP183" l="1"/>
  <c r="CO184"/>
  <c r="CE183"/>
  <c r="CD184"/>
  <c r="AN179"/>
  <c r="DB179"/>
  <c r="AC179"/>
  <c r="AF179" s="1"/>
  <c r="BU179"/>
  <c r="BX179" s="1"/>
  <c r="CF179"/>
  <c r="CI179" s="1"/>
  <c r="BJ179"/>
  <c r="BM179" s="1"/>
  <c r="CQ179"/>
  <c r="AY179"/>
  <c r="BB179" s="1"/>
  <c r="DM179"/>
  <c r="DL184"/>
  <c r="DK185"/>
  <c r="C182"/>
  <c r="F180"/>
  <c r="Q180" s="1"/>
  <c r="T179"/>
  <c r="AQ179"/>
  <c r="AA185"/>
  <c r="AB185" s="1"/>
  <c r="AL185"/>
  <c r="AM185" s="1"/>
  <c r="AW184"/>
  <c r="AX184" s="1"/>
  <c r="BH186"/>
  <c r="BI186" s="1"/>
  <c r="BS184"/>
  <c r="BT184" s="1"/>
  <c r="CZ185"/>
  <c r="DA185" s="1"/>
  <c r="CP184" l="1"/>
  <c r="CO185"/>
  <c r="T180"/>
  <c r="BU180"/>
  <c r="DM180"/>
  <c r="AY180"/>
  <c r="BB180" s="1"/>
  <c r="AN180"/>
  <c r="AC180"/>
  <c r="AF180" s="1"/>
  <c r="DB180"/>
  <c r="CQ180"/>
  <c r="BJ180"/>
  <c r="BM180" s="1"/>
  <c r="CF180"/>
  <c r="CI180" s="1"/>
  <c r="CE184"/>
  <c r="CD185"/>
  <c r="DL185"/>
  <c r="DK186"/>
  <c r="C183"/>
  <c r="BX180"/>
  <c r="AQ180"/>
  <c r="F181"/>
  <c r="Q181" s="1"/>
  <c r="AA186"/>
  <c r="AB186" s="1"/>
  <c r="AL186"/>
  <c r="AM186" s="1"/>
  <c r="AW185"/>
  <c r="AX185" s="1"/>
  <c r="BH187"/>
  <c r="BI187" s="1"/>
  <c r="BS185"/>
  <c r="BT185" s="1"/>
  <c r="CZ186"/>
  <c r="DA186" s="1"/>
  <c r="CP185" l="1"/>
  <c r="CO186"/>
  <c r="CE185"/>
  <c r="CD186"/>
  <c r="AY181"/>
  <c r="BB181" s="1"/>
  <c r="BU181"/>
  <c r="BJ181"/>
  <c r="BM181" s="1"/>
  <c r="CF181"/>
  <c r="CI181" s="1"/>
  <c r="AC181"/>
  <c r="AF181" s="1"/>
  <c r="AN181"/>
  <c r="AQ181" s="1"/>
  <c r="DM181"/>
  <c r="DB181"/>
  <c r="CQ181"/>
  <c r="DL186"/>
  <c r="DK187"/>
  <c r="C184"/>
  <c r="F182"/>
  <c r="Q182" s="1"/>
  <c r="T181"/>
  <c r="BX181"/>
  <c r="AA187"/>
  <c r="AB187" s="1"/>
  <c r="AL187"/>
  <c r="AM187" s="1"/>
  <c r="AW186"/>
  <c r="AX186" s="1"/>
  <c r="BH188"/>
  <c r="BI188" s="1"/>
  <c r="BS186"/>
  <c r="BT186" s="1"/>
  <c r="CZ187"/>
  <c r="DA187" s="1"/>
  <c r="CP186" l="1"/>
  <c r="CO187"/>
  <c r="DL187"/>
  <c r="DK188"/>
  <c r="CE186"/>
  <c r="CD187"/>
  <c r="AC182"/>
  <c r="AF182" s="1"/>
  <c r="AY182"/>
  <c r="BB182" s="1"/>
  <c r="CF182"/>
  <c r="CI182" s="1"/>
  <c r="AN182"/>
  <c r="AQ182" s="1"/>
  <c r="BJ182"/>
  <c r="CQ182"/>
  <c r="DM182"/>
  <c r="DB182"/>
  <c r="BU182"/>
  <c r="F183"/>
  <c r="Q183" s="1"/>
  <c r="BM182"/>
  <c r="T182"/>
  <c r="BX182"/>
  <c r="C185"/>
  <c r="AA188"/>
  <c r="AB188" s="1"/>
  <c r="AL188"/>
  <c r="AM188" s="1"/>
  <c r="AW187"/>
  <c r="AX187" s="1"/>
  <c r="BH189"/>
  <c r="BI189" s="1"/>
  <c r="BS187"/>
  <c r="BT187" s="1"/>
  <c r="CZ188"/>
  <c r="DA188" s="1"/>
  <c r="T183" l="1"/>
  <c r="AN183"/>
  <c r="AQ183" s="1"/>
  <c r="DM183"/>
  <c r="DB183"/>
  <c r="AY183"/>
  <c r="BB183" s="1"/>
  <c r="CF183"/>
  <c r="BJ183"/>
  <c r="AC183"/>
  <c r="AF183" s="1"/>
  <c r="BU183"/>
  <c r="BX183" s="1"/>
  <c r="CQ183"/>
  <c r="CP187"/>
  <c r="CO188"/>
  <c r="DL188"/>
  <c r="DK189"/>
  <c r="CE187"/>
  <c r="CD188"/>
  <c r="CI183"/>
  <c r="BM183"/>
  <c r="C186"/>
  <c r="F184"/>
  <c r="Q184" s="1"/>
  <c r="AA189"/>
  <c r="AB189" s="1"/>
  <c r="AL189"/>
  <c r="AM189" s="1"/>
  <c r="AW188"/>
  <c r="AX188" s="1"/>
  <c r="BH190"/>
  <c r="BI190" s="1"/>
  <c r="BS188"/>
  <c r="BT188" s="1"/>
  <c r="CZ189"/>
  <c r="DA189" s="1"/>
  <c r="T184" l="1"/>
  <c r="DB184"/>
  <c r="BU184"/>
  <c r="BX184" s="1"/>
  <c r="AN184"/>
  <c r="AQ184" s="1"/>
  <c r="CF184"/>
  <c r="CI184" s="1"/>
  <c r="CQ184"/>
  <c r="AC184"/>
  <c r="AF184" s="1"/>
  <c r="DM184"/>
  <c r="AY184"/>
  <c r="BB184" s="1"/>
  <c r="BJ184"/>
  <c r="BM184" s="1"/>
  <c r="DL189"/>
  <c r="DK190"/>
  <c r="CP188"/>
  <c r="CO189"/>
  <c r="CE188"/>
  <c r="CD189"/>
  <c r="F186"/>
  <c r="Q186" s="1"/>
  <c r="F185"/>
  <c r="Q185" s="1"/>
  <c r="C187"/>
  <c r="AA190"/>
  <c r="AB190" s="1"/>
  <c r="AL190"/>
  <c r="AM190" s="1"/>
  <c r="AW189"/>
  <c r="AX189" s="1"/>
  <c r="BH191"/>
  <c r="BI191" s="1"/>
  <c r="BS189"/>
  <c r="BT189" s="1"/>
  <c r="CZ190"/>
  <c r="DA190" s="1"/>
  <c r="T186" l="1"/>
  <c r="AY186"/>
  <c r="BB186" s="1"/>
  <c r="BJ186"/>
  <c r="BM186" s="1"/>
  <c r="AC186"/>
  <c r="AF186" s="1"/>
  <c r="DM186"/>
  <c r="CQ186"/>
  <c r="BU186"/>
  <c r="DB186"/>
  <c r="AN186"/>
  <c r="AQ186" s="1"/>
  <c r="CF186"/>
  <c r="CI186" s="1"/>
  <c r="T185"/>
  <c r="AC185"/>
  <c r="AF185" s="1"/>
  <c r="CQ185"/>
  <c r="AN185"/>
  <c r="BJ185"/>
  <c r="DM185"/>
  <c r="AY185"/>
  <c r="BB185" s="1"/>
  <c r="CF185"/>
  <c r="CI185" s="1"/>
  <c r="DB185"/>
  <c r="BU185"/>
  <c r="BX185" s="1"/>
  <c r="DL190"/>
  <c r="DK191"/>
  <c r="CP189"/>
  <c r="CO190"/>
  <c r="CE189"/>
  <c r="CD190"/>
  <c r="BM185"/>
  <c r="AQ185"/>
  <c r="C188"/>
  <c r="BX186"/>
  <c r="AA191"/>
  <c r="AB191" s="1"/>
  <c r="AL191"/>
  <c r="AM191" s="1"/>
  <c r="AW190"/>
  <c r="AX190" s="1"/>
  <c r="BH192"/>
  <c r="BI192" s="1"/>
  <c r="BS190"/>
  <c r="BT190" s="1"/>
  <c r="CZ191"/>
  <c r="DA191" s="1"/>
  <c r="CP190" l="1"/>
  <c r="CO191"/>
  <c r="CE190"/>
  <c r="CD191"/>
  <c r="DL191"/>
  <c r="DK192"/>
  <c r="F187"/>
  <c r="Q187" s="1"/>
  <c r="C189"/>
  <c r="AA192"/>
  <c r="AB192" s="1"/>
  <c r="AL192"/>
  <c r="AM192" s="1"/>
  <c r="AW191"/>
  <c r="AX191" s="1"/>
  <c r="BH193"/>
  <c r="BI193" s="1"/>
  <c r="BS191"/>
  <c r="BT191" s="1"/>
  <c r="CZ192"/>
  <c r="DA192" s="1"/>
  <c r="CP191" l="1"/>
  <c r="CO192"/>
  <c r="DL192"/>
  <c r="DK193"/>
  <c r="T187"/>
  <c r="AY187"/>
  <c r="BJ187"/>
  <c r="AN187"/>
  <c r="AQ187" s="1"/>
  <c r="CQ187"/>
  <c r="DM187"/>
  <c r="DB187"/>
  <c r="BU187"/>
  <c r="BX187" s="1"/>
  <c r="AC187"/>
  <c r="AF187" s="1"/>
  <c r="CF187"/>
  <c r="CI187" s="1"/>
  <c r="CE191"/>
  <c r="CD192"/>
  <c r="F188"/>
  <c r="Q188" s="1"/>
  <c r="C190"/>
  <c r="BB187"/>
  <c r="BM187"/>
  <c r="AA193"/>
  <c r="AB193" s="1"/>
  <c r="AL193"/>
  <c r="AM193" s="1"/>
  <c r="AW192"/>
  <c r="AX192" s="1"/>
  <c r="BH194"/>
  <c r="BI194" s="1"/>
  <c r="BS192"/>
  <c r="BT192" s="1"/>
  <c r="CZ193"/>
  <c r="DA193" s="1"/>
  <c r="T188" l="1"/>
  <c r="AN188"/>
  <c r="AQ188" s="1"/>
  <c r="AC188"/>
  <c r="AF188" s="1"/>
  <c r="AY188"/>
  <c r="CF188"/>
  <c r="CI188" s="1"/>
  <c r="BU188"/>
  <c r="DM188"/>
  <c r="DB188"/>
  <c r="BJ188"/>
  <c r="BM188" s="1"/>
  <c r="CQ188"/>
  <c r="CP192"/>
  <c r="CO193"/>
  <c r="DL193"/>
  <c r="DK194"/>
  <c r="CE192"/>
  <c r="CD193"/>
  <c r="F190"/>
  <c r="Q190" s="1"/>
  <c r="BB188"/>
  <c r="BX188"/>
  <c r="F189"/>
  <c r="Q189" s="1"/>
  <c r="C191"/>
  <c r="AA194"/>
  <c r="AB194" s="1"/>
  <c r="AL194"/>
  <c r="AM194" s="1"/>
  <c r="AW193"/>
  <c r="AX193" s="1"/>
  <c r="BH195"/>
  <c r="BI195" s="1"/>
  <c r="BS193"/>
  <c r="BT193" s="1"/>
  <c r="CZ194"/>
  <c r="DA194" s="1"/>
  <c r="T190" l="1"/>
  <c r="DM190"/>
  <c r="BJ190"/>
  <c r="BM190" s="1"/>
  <c r="AY190"/>
  <c r="BB190" s="1"/>
  <c r="AC190"/>
  <c r="AF190" s="1"/>
  <c r="AN190"/>
  <c r="CQ190"/>
  <c r="CF190"/>
  <c r="CI190" s="1"/>
  <c r="BU190"/>
  <c r="BX190" s="1"/>
  <c r="DB190"/>
  <c r="CP193"/>
  <c r="CO194"/>
  <c r="DL194"/>
  <c r="DK195"/>
  <c r="DM189"/>
  <c r="CQ189"/>
  <c r="AN189"/>
  <c r="AQ189" s="1"/>
  <c r="DB189"/>
  <c r="AC189"/>
  <c r="AF189" s="1"/>
  <c r="CF189"/>
  <c r="CI189" s="1"/>
  <c r="BJ189"/>
  <c r="AY189"/>
  <c r="BU189"/>
  <c r="BX189" s="1"/>
  <c r="CE193"/>
  <c r="CD194"/>
  <c r="AQ190"/>
  <c r="T189"/>
  <c r="BM189"/>
  <c r="BB189"/>
  <c r="C192"/>
  <c r="AA195"/>
  <c r="AB195" s="1"/>
  <c r="AL195"/>
  <c r="AM195" s="1"/>
  <c r="AW194"/>
  <c r="AX194" s="1"/>
  <c r="BH196"/>
  <c r="BI196" s="1"/>
  <c r="BS194"/>
  <c r="BT194" s="1"/>
  <c r="CZ195"/>
  <c r="DA195" s="1"/>
  <c r="CP194" l="1"/>
  <c r="CO195"/>
  <c r="DL195"/>
  <c r="DK196"/>
  <c r="CE194"/>
  <c r="CD195"/>
  <c r="C193"/>
  <c r="F191"/>
  <c r="Q191" s="1"/>
  <c r="AA196"/>
  <c r="AB196" s="1"/>
  <c r="AL196"/>
  <c r="AM196" s="1"/>
  <c r="AW195"/>
  <c r="AX195" s="1"/>
  <c r="BH197"/>
  <c r="BI197" s="1"/>
  <c r="BS195"/>
  <c r="BT195" s="1"/>
  <c r="CZ196"/>
  <c r="DA196" s="1"/>
  <c r="CP195" l="1"/>
  <c r="CO196"/>
  <c r="CE195"/>
  <c r="CD196"/>
  <c r="DM191"/>
  <c r="BJ191"/>
  <c r="AN191"/>
  <c r="CF191"/>
  <c r="CI191" s="1"/>
  <c r="AC191"/>
  <c r="AF191" s="1"/>
  <c r="DB191"/>
  <c r="CQ191"/>
  <c r="BU191"/>
  <c r="AY191"/>
  <c r="BB191" s="1"/>
  <c r="DL196"/>
  <c r="DK197"/>
  <c r="T191"/>
  <c r="BM191"/>
  <c r="BX191"/>
  <c r="AQ191"/>
  <c r="C194"/>
  <c r="F192"/>
  <c r="Q192" s="1"/>
  <c r="AA197"/>
  <c r="AB197" s="1"/>
  <c r="AL197"/>
  <c r="AM197" s="1"/>
  <c r="AW196"/>
  <c r="AX196" s="1"/>
  <c r="BH198"/>
  <c r="BI198" s="1"/>
  <c r="BS196"/>
  <c r="BT196" s="1"/>
  <c r="CZ197"/>
  <c r="DA197" s="1"/>
  <c r="T192" l="1"/>
  <c r="BU192"/>
  <c r="BX192" s="1"/>
  <c r="BJ192"/>
  <c r="BM192" s="1"/>
  <c r="AY192"/>
  <c r="BB192" s="1"/>
  <c r="CQ192"/>
  <c r="CF192"/>
  <c r="AN192"/>
  <c r="AC192"/>
  <c r="AF192" s="1"/>
  <c r="DM192"/>
  <c r="DB192"/>
  <c r="CE196"/>
  <c r="CD197"/>
  <c r="CP196"/>
  <c r="CO197"/>
  <c r="DL197"/>
  <c r="DK198"/>
  <c r="F194"/>
  <c r="Q194" s="1"/>
  <c r="C195"/>
  <c r="CI192"/>
  <c r="AQ192"/>
  <c r="F193"/>
  <c r="Q193" s="1"/>
  <c r="AA198"/>
  <c r="AB198" s="1"/>
  <c r="AL198"/>
  <c r="AM198" s="1"/>
  <c r="AW197"/>
  <c r="AX197" s="1"/>
  <c r="BH199"/>
  <c r="BI199" s="1"/>
  <c r="BS197"/>
  <c r="BT197" s="1"/>
  <c r="CZ198"/>
  <c r="DA198" s="1"/>
  <c r="CE197" l="1"/>
  <c r="CD198"/>
  <c r="T193"/>
  <c r="DB193"/>
  <c r="CF193"/>
  <c r="CI193" s="1"/>
  <c r="AN193"/>
  <c r="AQ193" s="1"/>
  <c r="AC193"/>
  <c r="AF193" s="1"/>
  <c r="DM193"/>
  <c r="BU193"/>
  <c r="BX193" s="1"/>
  <c r="CQ193"/>
  <c r="BJ193"/>
  <c r="BM193" s="1"/>
  <c r="AY193"/>
  <c r="BB193" s="1"/>
  <c r="CP197"/>
  <c r="CO198"/>
  <c r="T194"/>
  <c r="CF194"/>
  <c r="CI194" s="1"/>
  <c r="AC194"/>
  <c r="AF194" s="1"/>
  <c r="DM194"/>
  <c r="CQ194"/>
  <c r="AN194"/>
  <c r="DB194"/>
  <c r="BU194"/>
  <c r="BX194" s="1"/>
  <c r="BJ194"/>
  <c r="AY194"/>
  <c r="BB194" s="1"/>
  <c r="DL198"/>
  <c r="DK199"/>
  <c r="AQ194"/>
  <c r="BM194"/>
  <c r="C196"/>
  <c r="AA199"/>
  <c r="AB199" s="1"/>
  <c r="AL199"/>
  <c r="AM199" s="1"/>
  <c r="AW198"/>
  <c r="AX198" s="1"/>
  <c r="BH200"/>
  <c r="BI200" s="1"/>
  <c r="BS198"/>
  <c r="BT198" s="1"/>
  <c r="CZ199"/>
  <c r="DA199" s="1"/>
  <c r="CE198" l="1"/>
  <c r="CD199"/>
  <c r="CP198"/>
  <c r="CO199"/>
  <c r="DL199"/>
  <c r="DK200"/>
  <c r="C197"/>
  <c r="F195"/>
  <c r="Q195" s="1"/>
  <c r="AA200"/>
  <c r="AB200" s="1"/>
  <c r="AL200"/>
  <c r="AM200" s="1"/>
  <c r="AW199"/>
  <c r="AX199" s="1"/>
  <c r="BH201"/>
  <c r="BI201" s="1"/>
  <c r="BS199"/>
  <c r="BT199" s="1"/>
  <c r="CZ200"/>
  <c r="DA200" s="1"/>
  <c r="CE199" l="1"/>
  <c r="CD200"/>
  <c r="CP199"/>
  <c r="CO200"/>
  <c r="DL200"/>
  <c r="DK201"/>
  <c r="BU195"/>
  <c r="AN195"/>
  <c r="AQ195" s="1"/>
  <c r="CF195"/>
  <c r="CI195" s="1"/>
  <c r="AC195"/>
  <c r="AF195" s="1"/>
  <c r="DM195"/>
  <c r="CQ195"/>
  <c r="BJ195"/>
  <c r="BM195" s="1"/>
  <c r="AY195"/>
  <c r="BB195" s="1"/>
  <c r="DB195"/>
  <c r="C198"/>
  <c r="BX195"/>
  <c r="T195"/>
  <c r="F196"/>
  <c r="Q196" s="1"/>
  <c r="AA201"/>
  <c r="AB201" s="1"/>
  <c r="AL201"/>
  <c r="AM201" s="1"/>
  <c r="AW200"/>
  <c r="AX200" s="1"/>
  <c r="BH202"/>
  <c r="BI202" s="1"/>
  <c r="BS200"/>
  <c r="BT200" s="1"/>
  <c r="CZ201"/>
  <c r="DA201" s="1"/>
  <c r="CP200" l="1"/>
  <c r="CO201"/>
  <c r="DL201"/>
  <c r="DK202"/>
  <c r="CQ196"/>
  <c r="BU196"/>
  <c r="CF196"/>
  <c r="AY196"/>
  <c r="BB196" s="1"/>
  <c r="AC196"/>
  <c r="AF196" s="1"/>
  <c r="BJ196"/>
  <c r="BM196" s="1"/>
  <c r="DM196"/>
  <c r="DB196"/>
  <c r="AN196"/>
  <c r="AQ196" s="1"/>
  <c r="CE200"/>
  <c r="CD201"/>
  <c r="C199"/>
  <c r="BX196"/>
  <c r="T196"/>
  <c r="CI196"/>
  <c r="F197"/>
  <c r="Q197" s="1"/>
  <c r="AA202"/>
  <c r="AB202" s="1"/>
  <c r="AL202"/>
  <c r="AM202" s="1"/>
  <c r="AW201"/>
  <c r="AX201" s="1"/>
  <c r="BH203"/>
  <c r="BI203" s="1"/>
  <c r="BS201"/>
  <c r="BT201" s="1"/>
  <c r="CZ202"/>
  <c r="DA202" s="1"/>
  <c r="CP201" l="1"/>
  <c r="CO202"/>
  <c r="DL202"/>
  <c r="DK203"/>
  <c r="T197"/>
  <c r="CF197"/>
  <c r="AC197"/>
  <c r="AF197" s="1"/>
  <c r="DB197"/>
  <c r="BU197"/>
  <c r="BX197" s="1"/>
  <c r="DM197"/>
  <c r="CQ197"/>
  <c r="BJ197"/>
  <c r="BM197" s="1"/>
  <c r="AN197"/>
  <c r="AQ197" s="1"/>
  <c r="AY197"/>
  <c r="BB197" s="1"/>
  <c r="CE201"/>
  <c r="CD202"/>
  <c r="F199"/>
  <c r="Q199" s="1"/>
  <c r="F198"/>
  <c r="Q198" s="1"/>
  <c r="C200"/>
  <c r="CI197"/>
  <c r="AA203"/>
  <c r="AB203" s="1"/>
  <c r="AL203"/>
  <c r="AM203" s="1"/>
  <c r="AW202"/>
  <c r="AX202" s="1"/>
  <c r="BH204"/>
  <c r="BI204" s="1"/>
  <c r="BS202"/>
  <c r="BT202" s="1"/>
  <c r="CZ203"/>
  <c r="DA203" s="1"/>
  <c r="BB199" l="1"/>
  <c r="T199"/>
  <c r="DB199"/>
  <c r="AN199"/>
  <c r="CF199"/>
  <c r="CI199" s="1"/>
  <c r="AY199"/>
  <c r="DM199"/>
  <c r="CQ199"/>
  <c r="BJ199"/>
  <c r="BM199" s="1"/>
  <c r="AC199"/>
  <c r="AF199" s="1"/>
  <c r="BU199"/>
  <c r="BX199" s="1"/>
  <c r="DL203"/>
  <c r="DK204"/>
  <c r="CP202"/>
  <c r="CO203"/>
  <c r="BJ198"/>
  <c r="BM198" s="1"/>
  <c r="DB198"/>
  <c r="CQ198"/>
  <c r="AN198"/>
  <c r="AQ198" s="1"/>
  <c r="CF198"/>
  <c r="CI198" s="1"/>
  <c r="AC198"/>
  <c r="AF198" s="1"/>
  <c r="DM198"/>
  <c r="BU198"/>
  <c r="AY198"/>
  <c r="BB198" s="1"/>
  <c r="CE202"/>
  <c r="CD203"/>
  <c r="AQ199"/>
  <c r="C201"/>
  <c r="T198"/>
  <c r="BX198"/>
  <c r="AA204"/>
  <c r="AB204" s="1"/>
  <c r="AL204"/>
  <c r="AM204" s="1"/>
  <c r="AW203"/>
  <c r="AX203" s="1"/>
  <c r="BH205"/>
  <c r="BI205" s="1"/>
  <c r="BS203"/>
  <c r="BT203" s="1"/>
  <c r="CZ204"/>
  <c r="DA204" s="1"/>
  <c r="CE203" l="1"/>
  <c r="CD204"/>
  <c r="DL204"/>
  <c r="DK205"/>
  <c r="CP203"/>
  <c r="CO204"/>
  <c r="C202"/>
  <c r="F200"/>
  <c r="Q200" s="1"/>
  <c r="AA205"/>
  <c r="AB205" s="1"/>
  <c r="AL205"/>
  <c r="AM205" s="1"/>
  <c r="AW204"/>
  <c r="AX204" s="1"/>
  <c r="BH206"/>
  <c r="BI206" s="1"/>
  <c r="BS204"/>
  <c r="BT204" s="1"/>
  <c r="CZ205"/>
  <c r="DA205" s="1"/>
  <c r="CE204" l="1"/>
  <c r="CD205"/>
  <c r="DL205"/>
  <c r="DK206"/>
  <c r="CQ200"/>
  <c r="DM200"/>
  <c r="AY200"/>
  <c r="DB200"/>
  <c r="AN200"/>
  <c r="AQ200" s="1"/>
  <c r="BJ200"/>
  <c r="BM200" s="1"/>
  <c r="CF200"/>
  <c r="CI200" s="1"/>
  <c r="AC200"/>
  <c r="AF200" s="1"/>
  <c r="BU200"/>
  <c r="BX200" s="1"/>
  <c r="CP204"/>
  <c r="CO205"/>
  <c r="T200"/>
  <c r="BB200"/>
  <c r="F201"/>
  <c r="Q201" s="1"/>
  <c r="C203"/>
  <c r="F202"/>
  <c r="Q202" s="1"/>
  <c r="AA206"/>
  <c r="AB206" s="1"/>
  <c r="AL206"/>
  <c r="AM206" s="1"/>
  <c r="AW205"/>
  <c r="AX205" s="1"/>
  <c r="BH207"/>
  <c r="BI207" s="1"/>
  <c r="BS205"/>
  <c r="BT205" s="1"/>
  <c r="CZ206"/>
  <c r="DA206" s="1"/>
  <c r="T202" l="1"/>
  <c r="AN202"/>
  <c r="AQ202" s="1"/>
  <c r="DM202"/>
  <c r="DB202"/>
  <c r="BU202"/>
  <c r="BX202" s="1"/>
  <c r="AY202"/>
  <c r="BB202" s="1"/>
  <c r="AC202"/>
  <c r="AF202" s="1"/>
  <c r="BJ202"/>
  <c r="BM202" s="1"/>
  <c r="CF202"/>
  <c r="CI202" s="1"/>
  <c r="CQ202"/>
  <c r="CE205"/>
  <c r="CD206"/>
  <c r="DL206"/>
  <c r="DK207"/>
  <c r="T201"/>
  <c r="AC201"/>
  <c r="AF201" s="1"/>
  <c r="BJ201"/>
  <c r="BM201" s="1"/>
  <c r="CF201"/>
  <c r="CI201" s="1"/>
  <c r="AY201"/>
  <c r="BB201" s="1"/>
  <c r="CQ201"/>
  <c r="DM201"/>
  <c r="AN201"/>
  <c r="DB201"/>
  <c r="BU201"/>
  <c r="BX201" s="1"/>
  <c r="CP205"/>
  <c r="CO206"/>
  <c r="AQ201"/>
  <c r="C204"/>
  <c r="AA207"/>
  <c r="AB207" s="1"/>
  <c r="AL207"/>
  <c r="AM207" s="1"/>
  <c r="AW206"/>
  <c r="AX206" s="1"/>
  <c r="BH208"/>
  <c r="BI208" s="1"/>
  <c r="BS206"/>
  <c r="BT206" s="1"/>
  <c r="CZ207"/>
  <c r="DA207" s="1"/>
  <c r="CP206" l="1"/>
  <c r="CO207"/>
  <c r="CE206"/>
  <c r="CD207"/>
  <c r="DL207"/>
  <c r="DK208"/>
  <c r="F203"/>
  <c r="Q203" s="1"/>
  <c r="C205"/>
  <c r="AA208"/>
  <c r="AB208" s="1"/>
  <c r="AL208"/>
  <c r="AM208" s="1"/>
  <c r="AW207"/>
  <c r="AX207" s="1"/>
  <c r="BH209"/>
  <c r="BI209" s="1"/>
  <c r="BS207"/>
  <c r="BT207" s="1"/>
  <c r="CZ208"/>
  <c r="DA208" s="1"/>
  <c r="DL208" l="1"/>
  <c r="DK209"/>
  <c r="CE207"/>
  <c r="CD208"/>
  <c r="DB203"/>
  <c r="CQ203"/>
  <c r="AN203"/>
  <c r="BJ203"/>
  <c r="BM203" s="1"/>
  <c r="AY203"/>
  <c r="BB203" s="1"/>
  <c r="CF203"/>
  <c r="CI203" s="1"/>
  <c r="AC203"/>
  <c r="AF203" s="1"/>
  <c r="BU203"/>
  <c r="BX203" s="1"/>
  <c r="DM203"/>
  <c r="CP207"/>
  <c r="CO208"/>
  <c r="F204"/>
  <c r="Q204" s="1"/>
  <c r="C206"/>
  <c r="T203"/>
  <c r="AQ203"/>
  <c r="AA209"/>
  <c r="AB209" s="1"/>
  <c r="AL209"/>
  <c r="AM209" s="1"/>
  <c r="AW208"/>
  <c r="AX208" s="1"/>
  <c r="BH210"/>
  <c r="BI210" s="1"/>
  <c r="BS208"/>
  <c r="BT208" s="1"/>
  <c r="CZ209"/>
  <c r="DA209" s="1"/>
  <c r="T204" l="1"/>
  <c r="AC204"/>
  <c r="AF204" s="1"/>
  <c r="BU204"/>
  <c r="BX204" s="1"/>
  <c r="AN204"/>
  <c r="AQ204" s="1"/>
  <c r="CQ204"/>
  <c r="CF204"/>
  <c r="DB204"/>
  <c r="DM204"/>
  <c r="BJ204"/>
  <c r="BM204" s="1"/>
  <c r="AY204"/>
  <c r="DL209"/>
  <c r="DK210"/>
  <c r="CE208"/>
  <c r="CD209"/>
  <c r="CP208"/>
  <c r="CO209"/>
  <c r="BB204"/>
  <c r="CI204"/>
  <c r="C207"/>
  <c r="F205"/>
  <c r="Q205" s="1"/>
  <c r="AA210"/>
  <c r="AB210" s="1"/>
  <c r="AL210"/>
  <c r="AM210" s="1"/>
  <c r="AW209"/>
  <c r="AX209" s="1"/>
  <c r="BH211"/>
  <c r="BI211" s="1"/>
  <c r="BS209"/>
  <c r="BT209" s="1"/>
  <c r="CZ210"/>
  <c r="DA210" s="1"/>
  <c r="T205" l="1"/>
  <c r="AC205"/>
  <c r="AF205" s="1"/>
  <c r="BJ205"/>
  <c r="AY205"/>
  <c r="BB205" s="1"/>
  <c r="CQ205"/>
  <c r="AN205"/>
  <c r="DB205"/>
  <c r="DM205"/>
  <c r="CF205"/>
  <c r="CI205" s="1"/>
  <c r="BU205"/>
  <c r="BX205" s="1"/>
  <c r="DL210"/>
  <c r="DK211"/>
  <c r="CE209"/>
  <c r="CD210"/>
  <c r="CP209"/>
  <c r="CO210"/>
  <c r="AQ205"/>
  <c r="BM205"/>
  <c r="C208"/>
  <c r="F206"/>
  <c r="Q206" s="1"/>
  <c r="AA211"/>
  <c r="AB211" s="1"/>
  <c r="AL211"/>
  <c r="AM211" s="1"/>
  <c r="AW210"/>
  <c r="AX210" s="1"/>
  <c r="BH212"/>
  <c r="BI212" s="1"/>
  <c r="BS210"/>
  <c r="BT210" s="1"/>
  <c r="CZ211"/>
  <c r="DA211" s="1"/>
  <c r="T206" l="1"/>
  <c r="DB206"/>
  <c r="CF206"/>
  <c r="CI206" s="1"/>
  <c r="AN206"/>
  <c r="AQ206" s="1"/>
  <c r="AC206"/>
  <c r="AF206" s="1"/>
  <c r="DM206"/>
  <c r="BU206"/>
  <c r="CQ206"/>
  <c r="AY206"/>
  <c r="BB206" s="1"/>
  <c r="BJ206"/>
  <c r="BM206" s="1"/>
  <c r="CE210"/>
  <c r="CD211"/>
  <c r="DL211"/>
  <c r="DK212"/>
  <c r="CP210"/>
  <c r="CO211"/>
  <c r="BX206"/>
  <c r="C209"/>
  <c r="F207"/>
  <c r="Q207" s="1"/>
  <c r="AA212"/>
  <c r="AB212" s="1"/>
  <c r="AL212"/>
  <c r="AM212" s="1"/>
  <c r="AW211"/>
  <c r="AX211" s="1"/>
  <c r="BH213"/>
  <c r="BI213" s="1"/>
  <c r="BS211"/>
  <c r="BT211" s="1"/>
  <c r="CZ212"/>
  <c r="DA212" s="1"/>
  <c r="CP211" l="1"/>
  <c r="CO212"/>
  <c r="T207"/>
  <c r="CQ207"/>
  <c r="CF207"/>
  <c r="AN207"/>
  <c r="DB207"/>
  <c r="DM207"/>
  <c r="BJ207"/>
  <c r="BM207" s="1"/>
  <c r="AY207"/>
  <c r="BB207" s="1"/>
  <c r="BU207"/>
  <c r="BX207" s="1"/>
  <c r="AC207"/>
  <c r="AF207" s="1"/>
  <c r="DL212"/>
  <c r="DK213"/>
  <c r="CE211"/>
  <c r="CD212"/>
  <c r="F208"/>
  <c r="Q208" s="1"/>
  <c r="C210"/>
  <c r="CI207"/>
  <c r="AQ207"/>
  <c r="AA213"/>
  <c r="AB213" s="1"/>
  <c r="AL213"/>
  <c r="AM213" s="1"/>
  <c r="AW212"/>
  <c r="AX212" s="1"/>
  <c r="BH214"/>
  <c r="BI214" s="1"/>
  <c r="BS212"/>
  <c r="BT212" s="1"/>
  <c r="CZ213"/>
  <c r="DA213" s="1"/>
  <c r="T208" l="1"/>
  <c r="AN208"/>
  <c r="AQ208" s="1"/>
  <c r="AC208"/>
  <c r="AF208" s="1"/>
  <c r="DM208"/>
  <c r="CQ208"/>
  <c r="CF208"/>
  <c r="DB208"/>
  <c r="AY208"/>
  <c r="BB208" s="1"/>
  <c r="BU208"/>
  <c r="BX208" s="1"/>
  <c r="BJ208"/>
  <c r="BM208" s="1"/>
  <c r="CP212"/>
  <c r="CO213"/>
  <c r="DL213"/>
  <c r="DK214"/>
  <c r="CE212"/>
  <c r="CD213"/>
  <c r="C211"/>
  <c r="CI208"/>
  <c r="F209"/>
  <c r="Q209" s="1"/>
  <c r="AA214"/>
  <c r="AB214" s="1"/>
  <c r="AL214"/>
  <c r="AM214" s="1"/>
  <c r="AW213"/>
  <c r="AX213" s="1"/>
  <c r="BH215"/>
  <c r="BI215" s="1"/>
  <c r="BS213"/>
  <c r="BT213" s="1"/>
  <c r="CZ214"/>
  <c r="DA214" s="1"/>
  <c r="CP213" l="1"/>
  <c r="CO214"/>
  <c r="T209"/>
  <c r="DM209"/>
  <c r="BU209"/>
  <c r="BX209" s="1"/>
  <c r="AY209"/>
  <c r="AC209"/>
  <c r="AF209" s="1"/>
  <c r="DB209"/>
  <c r="CQ209"/>
  <c r="BJ209"/>
  <c r="BM209" s="1"/>
  <c r="AN209"/>
  <c r="AQ209" s="1"/>
  <c r="CF209"/>
  <c r="CI209" s="1"/>
  <c r="DL214"/>
  <c r="DK215"/>
  <c r="CE213"/>
  <c r="CD214"/>
  <c r="C212"/>
  <c r="F210"/>
  <c r="Q210" s="1"/>
  <c r="BB209"/>
  <c r="AA215"/>
  <c r="AB215" s="1"/>
  <c r="AL215"/>
  <c r="AM215" s="1"/>
  <c r="AW214"/>
  <c r="AX214" s="1"/>
  <c r="BH216"/>
  <c r="BI216" s="1"/>
  <c r="BS214"/>
  <c r="BT214" s="1"/>
  <c r="CZ215"/>
  <c r="DA215" s="1"/>
  <c r="CP214" l="1"/>
  <c r="CO215"/>
  <c r="T210"/>
  <c r="CQ210"/>
  <c r="AC210"/>
  <c r="AF210" s="1"/>
  <c r="DM210"/>
  <c r="CF210"/>
  <c r="DB210"/>
  <c r="BJ210"/>
  <c r="BM210" s="1"/>
  <c r="AY210"/>
  <c r="BB210" s="1"/>
  <c r="AN210"/>
  <c r="AQ210" s="1"/>
  <c r="BU210"/>
  <c r="BX210" s="1"/>
  <c r="DL215"/>
  <c r="DK216"/>
  <c r="CE214"/>
  <c r="CD215"/>
  <c r="F211"/>
  <c r="Q211" s="1"/>
  <c r="CI210"/>
  <c r="C213"/>
  <c r="AA216"/>
  <c r="AB216" s="1"/>
  <c r="AL216"/>
  <c r="AM216" s="1"/>
  <c r="AW215"/>
  <c r="AX215" s="1"/>
  <c r="BH217"/>
  <c r="BI217" s="1"/>
  <c r="BS215"/>
  <c r="BT215" s="1"/>
  <c r="CZ216"/>
  <c r="DA216" s="1"/>
  <c r="CP215" l="1"/>
  <c r="CO216"/>
  <c r="T211"/>
  <c r="CF211"/>
  <c r="CI211" s="1"/>
  <c r="AN211"/>
  <c r="AQ211" s="1"/>
  <c r="CQ211"/>
  <c r="AC211"/>
  <c r="AF211" s="1"/>
  <c r="DM211"/>
  <c r="BU211"/>
  <c r="BX211" s="1"/>
  <c r="DB211"/>
  <c r="BJ211"/>
  <c r="BM211" s="1"/>
  <c r="AY211"/>
  <c r="BB211" s="1"/>
  <c r="DL216"/>
  <c r="DK217"/>
  <c r="CE215"/>
  <c r="CD216"/>
  <c r="F212"/>
  <c r="Q212" s="1"/>
  <c r="C214"/>
  <c r="AA217"/>
  <c r="AB217" s="1"/>
  <c r="AL217"/>
  <c r="AM217" s="1"/>
  <c r="AW216"/>
  <c r="AX216" s="1"/>
  <c r="BH218"/>
  <c r="BI218" s="1"/>
  <c r="BS216"/>
  <c r="BT216" s="1"/>
  <c r="CZ217"/>
  <c r="DA217" s="1"/>
  <c r="CE216" l="1"/>
  <c r="CD217"/>
  <c r="CQ212"/>
  <c r="BU212"/>
  <c r="BX212" s="1"/>
  <c r="AY212"/>
  <c r="BJ212"/>
  <c r="AC212"/>
  <c r="AF212" s="1"/>
  <c r="AN212"/>
  <c r="AQ212" s="1"/>
  <c r="DM212"/>
  <c r="DB212"/>
  <c r="CF212"/>
  <c r="CI212" s="1"/>
  <c r="CP216"/>
  <c r="CO217"/>
  <c r="DL217"/>
  <c r="DK218"/>
  <c r="T212"/>
  <c r="BM212"/>
  <c r="BB212"/>
  <c r="C215"/>
  <c r="F213"/>
  <c r="Q213" s="1"/>
  <c r="AA218"/>
  <c r="AB218" s="1"/>
  <c r="AL218"/>
  <c r="AM218" s="1"/>
  <c r="AW217"/>
  <c r="AX217" s="1"/>
  <c r="BH219"/>
  <c r="BI219" s="1"/>
  <c r="BS217"/>
  <c r="BT217" s="1"/>
  <c r="CZ218"/>
  <c r="DA218" s="1"/>
  <c r="CE217" l="1"/>
  <c r="CD218"/>
  <c r="CP217"/>
  <c r="CO218"/>
  <c r="T213"/>
  <c r="BU213"/>
  <c r="CF213"/>
  <c r="BJ213"/>
  <c r="BM213" s="1"/>
  <c r="DM213"/>
  <c r="DB213"/>
  <c r="CQ213"/>
  <c r="AN213"/>
  <c r="AQ213" s="1"/>
  <c r="AC213"/>
  <c r="AF213" s="1"/>
  <c r="AY213"/>
  <c r="BB213" s="1"/>
  <c r="DL218"/>
  <c r="DK219"/>
  <c r="F215"/>
  <c r="Q215" s="1"/>
  <c r="F214"/>
  <c r="Q214" s="1"/>
  <c r="C216"/>
  <c r="CI213"/>
  <c r="BX213"/>
  <c r="AA219"/>
  <c r="AB219" s="1"/>
  <c r="AL219"/>
  <c r="AM219" s="1"/>
  <c r="AW218"/>
  <c r="AX218" s="1"/>
  <c r="BH220"/>
  <c r="BI220" s="1"/>
  <c r="BS218"/>
  <c r="BT218" s="1"/>
  <c r="CZ219"/>
  <c r="DA219" s="1"/>
  <c r="T215" l="1"/>
  <c r="CF215"/>
  <c r="CI215" s="1"/>
  <c r="AC215"/>
  <c r="AF215" s="1"/>
  <c r="DB215"/>
  <c r="AN215"/>
  <c r="BJ215"/>
  <c r="BM215" s="1"/>
  <c r="CQ215"/>
  <c r="BU215"/>
  <c r="BX215" s="1"/>
  <c r="DM215"/>
  <c r="AY215"/>
  <c r="BB215" s="1"/>
  <c r="T214"/>
  <c r="AC214"/>
  <c r="AF214" s="1"/>
  <c r="BJ214"/>
  <c r="BM214" s="1"/>
  <c r="DB214"/>
  <c r="CQ214"/>
  <c r="AY214"/>
  <c r="BB214" s="1"/>
  <c r="DM214"/>
  <c r="BU214"/>
  <c r="BX214" s="1"/>
  <c r="CF214"/>
  <c r="CI214" s="1"/>
  <c r="AN214"/>
  <c r="AQ214" s="1"/>
  <c r="CE218"/>
  <c r="CD219"/>
  <c r="CP218"/>
  <c r="CO219"/>
  <c r="DL219"/>
  <c r="DK220"/>
  <c r="AQ215"/>
  <c r="C217"/>
  <c r="AA220"/>
  <c r="AB220" s="1"/>
  <c r="AL220"/>
  <c r="AM220" s="1"/>
  <c r="AW219"/>
  <c r="AX219" s="1"/>
  <c r="BH221"/>
  <c r="BI221" s="1"/>
  <c r="BS219"/>
  <c r="BT219" s="1"/>
  <c r="CZ220"/>
  <c r="DA220" s="1"/>
  <c r="CE219" l="1"/>
  <c r="CD220"/>
  <c r="DL220"/>
  <c r="DK221"/>
  <c r="CP219"/>
  <c r="CO220"/>
  <c r="C218"/>
  <c r="F216"/>
  <c r="Q216" s="1"/>
  <c r="AA221"/>
  <c r="AB221" s="1"/>
  <c r="AL221"/>
  <c r="AM221" s="1"/>
  <c r="AW220"/>
  <c r="AX220" s="1"/>
  <c r="BH222"/>
  <c r="BI222" s="1"/>
  <c r="BS220"/>
  <c r="BT220" s="1"/>
  <c r="CZ221"/>
  <c r="DA221" s="1"/>
  <c r="DL221" l="1"/>
  <c r="DK222"/>
  <c r="CP220"/>
  <c r="CO221"/>
  <c r="DB216"/>
  <c r="CQ216"/>
  <c r="DM216"/>
  <c r="BU216"/>
  <c r="BX216" s="1"/>
  <c r="AY216"/>
  <c r="BB216" s="1"/>
  <c r="BJ216"/>
  <c r="BM216" s="1"/>
  <c r="AN216"/>
  <c r="AQ216" s="1"/>
  <c r="CF216"/>
  <c r="AC216"/>
  <c r="AF216" s="1"/>
  <c r="CE220"/>
  <c r="CD221"/>
  <c r="C219"/>
  <c r="CI216"/>
  <c r="T216"/>
  <c r="CM3"/>
  <c r="F217"/>
  <c r="Q217" s="1"/>
  <c r="AA222"/>
  <c r="AB222" s="1"/>
  <c r="AL222"/>
  <c r="AM222" s="1"/>
  <c r="AW221"/>
  <c r="AX221" s="1"/>
  <c r="BH223"/>
  <c r="BI223" s="1"/>
  <c r="BS221"/>
  <c r="BT221" s="1"/>
  <c r="CZ222"/>
  <c r="DA222" s="1"/>
  <c r="DL222" l="1"/>
  <c r="DK223"/>
  <c r="DM217"/>
  <c r="AN217"/>
  <c r="DB217"/>
  <c r="AC217"/>
  <c r="AF217" s="1"/>
  <c r="CF217"/>
  <c r="AY217"/>
  <c r="BB217" s="1"/>
  <c r="CQ217"/>
  <c r="CT217" s="1"/>
  <c r="BJ217"/>
  <c r="BM217" s="1"/>
  <c r="BU217"/>
  <c r="CP221"/>
  <c r="CO222"/>
  <c r="CE221"/>
  <c r="CD222"/>
  <c r="CL88"/>
  <c r="CL106"/>
  <c r="CL41"/>
  <c r="CL336"/>
  <c r="CL161"/>
  <c r="CL197"/>
  <c r="CL213"/>
  <c r="CL226"/>
  <c r="CL143"/>
  <c r="CL320"/>
  <c r="CL205"/>
  <c r="CL119"/>
  <c r="CL235"/>
  <c r="CL349"/>
  <c r="CL353"/>
  <c r="CL132"/>
  <c r="CL258"/>
  <c r="CL117"/>
  <c r="CL105"/>
  <c r="CL216"/>
  <c r="CL286"/>
  <c r="CL203"/>
  <c r="CL269"/>
  <c r="CL266"/>
  <c r="CL294"/>
  <c r="CL111"/>
  <c r="CL198"/>
  <c r="CL326"/>
  <c r="CL164"/>
  <c r="CL175"/>
  <c r="CL200"/>
  <c r="CL316"/>
  <c r="CL52"/>
  <c r="CL378"/>
  <c r="CL154"/>
  <c r="CL186"/>
  <c r="CL357"/>
  <c r="CL380"/>
  <c r="CL11"/>
  <c r="CL313"/>
  <c r="CL379"/>
  <c r="CL300"/>
  <c r="CL402"/>
  <c r="CL184"/>
  <c r="CL47"/>
  <c r="CL55"/>
  <c r="CL171"/>
  <c r="CL292"/>
  <c r="CL22"/>
  <c r="CL304"/>
  <c r="CL293"/>
  <c r="CL12"/>
  <c r="CL373"/>
  <c r="CL120"/>
  <c r="CL315"/>
  <c r="CL397"/>
  <c r="CL28"/>
  <c r="CL218"/>
  <c r="CL209"/>
  <c r="CL163"/>
  <c r="CL84"/>
  <c r="CL80"/>
  <c r="CL103"/>
  <c r="CL114"/>
  <c r="CL350"/>
  <c r="CL194"/>
  <c r="CL257"/>
  <c r="CL278"/>
  <c r="CL152"/>
  <c r="CL18"/>
  <c r="CL125"/>
  <c r="CL157"/>
  <c r="CL223"/>
  <c r="CL144"/>
  <c r="CL364"/>
  <c r="CL17"/>
  <c r="CL67"/>
  <c r="CL45"/>
  <c r="CL268"/>
  <c r="CL241"/>
  <c r="CL340"/>
  <c r="CL73"/>
  <c r="CL191"/>
  <c r="CL260"/>
  <c r="CL366"/>
  <c r="CL283"/>
  <c r="CL59"/>
  <c r="CL345"/>
  <c r="CL255"/>
  <c r="CL375"/>
  <c r="CL75"/>
  <c r="CL252"/>
  <c r="CL284"/>
  <c r="CL354"/>
  <c r="CL124"/>
  <c r="CL251"/>
  <c r="CL79"/>
  <c r="CL285"/>
  <c r="CL158"/>
  <c r="CL131"/>
  <c r="CL358"/>
  <c r="CL174"/>
  <c r="CL290"/>
  <c r="CL15"/>
  <c r="CL19"/>
  <c r="CL61"/>
  <c r="CL196"/>
  <c r="CL90"/>
  <c r="CL262"/>
  <c r="CL227"/>
  <c r="CL49"/>
  <c r="CL72"/>
  <c r="CL85"/>
  <c r="CL347"/>
  <c r="CL66"/>
  <c r="CL221"/>
  <c r="CL287"/>
  <c r="CL156"/>
  <c r="CL81"/>
  <c r="CL140"/>
  <c r="CL256"/>
  <c r="CL367"/>
  <c r="CL288"/>
  <c r="CL64"/>
  <c r="CL96"/>
  <c r="CL271"/>
  <c r="CL40"/>
  <c r="CL305"/>
  <c r="CL31"/>
  <c r="CL78"/>
  <c r="CL274"/>
  <c r="CL328"/>
  <c r="CL242"/>
  <c r="CL390"/>
  <c r="CL388"/>
  <c r="CL267"/>
  <c r="CL51"/>
  <c r="CL333"/>
  <c r="CL222"/>
  <c r="CL207"/>
  <c r="CL359"/>
  <c r="CL95"/>
  <c r="CL16"/>
  <c r="CL193"/>
  <c r="CL225"/>
  <c r="CL400"/>
  <c r="CL26"/>
  <c r="CL314"/>
  <c r="CL92"/>
  <c r="CL162"/>
  <c r="CL145"/>
  <c r="CL298"/>
  <c r="CL43"/>
  <c r="CL54"/>
  <c r="CL237"/>
  <c r="CL371"/>
  <c r="CL188"/>
  <c r="CL177"/>
  <c r="CL165"/>
  <c r="CL303"/>
  <c r="CL83"/>
  <c r="CL370"/>
  <c r="CL231"/>
  <c r="CL109"/>
  <c r="CL372"/>
  <c r="CL173"/>
  <c r="CL239"/>
  <c r="CL160"/>
  <c r="CL276"/>
  <c r="CL94"/>
  <c r="CL405"/>
  <c r="CL70"/>
  <c r="CL308"/>
  <c r="CL229"/>
  <c r="CL6"/>
  <c r="CL291"/>
  <c r="CL169"/>
  <c r="CL321"/>
  <c r="CL384"/>
  <c r="CL243"/>
  <c r="CL233"/>
  <c r="CL141"/>
  <c r="CL166"/>
  <c r="CL346"/>
  <c r="CL329"/>
  <c r="CL208"/>
  <c r="CL57"/>
  <c r="CL147"/>
  <c r="CL383"/>
  <c r="CL116"/>
  <c r="CL206"/>
  <c r="CL339"/>
  <c r="CL307"/>
  <c r="CL53"/>
  <c r="CL138"/>
  <c r="CL352"/>
  <c r="CL270"/>
  <c r="CL386"/>
  <c r="CL112"/>
  <c r="CL33"/>
  <c r="CL99"/>
  <c r="CL219"/>
  <c r="CL38"/>
  <c r="CL42"/>
  <c r="CL98"/>
  <c r="CL361"/>
  <c r="CL176"/>
  <c r="CL20"/>
  <c r="CL146"/>
  <c r="CL182"/>
  <c r="CL244"/>
  <c r="CL224"/>
  <c r="CL403"/>
  <c r="CL129"/>
  <c r="CL104"/>
  <c r="CL86"/>
  <c r="CL118"/>
  <c r="CL180"/>
  <c r="CL101"/>
  <c r="CL126"/>
  <c r="CL311"/>
  <c r="CL281"/>
  <c r="CL115"/>
  <c r="CL217"/>
  <c r="CL142"/>
  <c r="CL170"/>
  <c r="CL189"/>
  <c r="CL275"/>
  <c r="CL259"/>
  <c r="CL325"/>
  <c r="CL250"/>
  <c r="CL312"/>
  <c r="CL128"/>
  <c r="CL113"/>
  <c r="CL46"/>
  <c r="CL341"/>
  <c r="CL310"/>
  <c r="CL179"/>
  <c r="CL249"/>
  <c r="CL365"/>
  <c r="CL93"/>
  <c r="CL187"/>
  <c r="CL102"/>
  <c r="CL376"/>
  <c r="CL261"/>
  <c r="CL254"/>
  <c r="CL406"/>
  <c r="CL296"/>
  <c r="CL245"/>
  <c r="CL343"/>
  <c r="CL8"/>
  <c r="CL263"/>
  <c r="CL133"/>
  <c r="CL277"/>
  <c r="CL214"/>
  <c r="CL181"/>
  <c r="CL201"/>
  <c r="CL44"/>
  <c r="CL202"/>
  <c r="CL87"/>
  <c r="CL153"/>
  <c r="CL387"/>
  <c r="CL337"/>
  <c r="CL330"/>
  <c r="CL215"/>
  <c r="CL392"/>
  <c r="CL23"/>
  <c r="CL89"/>
  <c r="CL264"/>
  <c r="CL301"/>
  <c r="CL192"/>
  <c r="CL362"/>
  <c r="CL323"/>
  <c r="CL134"/>
  <c r="CL297"/>
  <c r="CL34"/>
  <c r="CL148"/>
  <c r="CL136"/>
  <c r="CL168"/>
  <c r="CL238"/>
  <c r="CL155"/>
  <c r="CL29"/>
  <c r="CL151"/>
  <c r="CL30"/>
  <c r="CL348"/>
  <c r="CL13"/>
  <c r="CL21"/>
  <c r="CL74"/>
  <c r="CL385"/>
  <c r="CL246"/>
  <c r="CL220"/>
  <c r="CL230"/>
  <c r="CL398"/>
  <c r="CL159"/>
  <c r="CL324"/>
  <c r="CL122"/>
  <c r="CL295"/>
  <c r="CL327"/>
  <c r="CL393"/>
  <c r="CL167"/>
  <c r="CL369"/>
  <c r="CL279"/>
  <c r="CL76"/>
  <c r="CL178"/>
  <c r="CL135"/>
  <c r="CL123"/>
  <c r="CL39"/>
  <c r="CL71"/>
  <c r="CL137"/>
  <c r="CL62"/>
  <c r="CL58"/>
  <c r="CL377"/>
  <c r="CL68"/>
  <c r="CL265"/>
  <c r="CL190"/>
  <c r="CL363"/>
  <c r="CL248"/>
  <c r="CL130"/>
  <c r="CL282"/>
  <c r="CL389"/>
  <c r="CL199"/>
  <c r="CL50"/>
  <c r="CL317"/>
  <c r="CL195"/>
  <c r="CL25"/>
  <c r="CL9"/>
  <c r="CL331"/>
  <c r="CL107"/>
  <c r="CL139"/>
  <c r="CL318"/>
  <c r="CL334"/>
  <c r="CL382"/>
  <c r="CL306"/>
  <c r="CL368"/>
  <c r="CL289"/>
  <c r="CL355"/>
  <c r="CL322"/>
  <c r="CL228"/>
  <c r="CL280"/>
  <c r="CL309"/>
  <c r="CL185"/>
  <c r="CL240"/>
  <c r="CL273"/>
  <c r="CL394"/>
  <c r="CL7"/>
  <c r="CL110"/>
  <c r="CL27"/>
  <c r="CL204"/>
  <c r="CL236"/>
  <c r="CL14"/>
  <c r="CL65"/>
  <c r="CL247"/>
  <c r="CL37"/>
  <c r="CL342"/>
  <c r="CL35"/>
  <c r="CL374"/>
  <c r="CL172"/>
  <c r="CL381"/>
  <c r="CL82"/>
  <c r="CL253"/>
  <c r="CL63"/>
  <c r="CL404"/>
  <c r="CL36"/>
  <c r="CL210"/>
  <c r="CL127"/>
  <c r="CL91"/>
  <c r="CL150"/>
  <c r="CL121"/>
  <c r="CL232"/>
  <c r="CL302"/>
  <c r="CL344"/>
  <c r="CL108"/>
  <c r="CL183"/>
  <c r="CL299"/>
  <c r="CL401"/>
  <c r="CL351"/>
  <c r="CL272"/>
  <c r="CL48"/>
  <c r="CL338"/>
  <c r="CL212"/>
  <c r="CL332"/>
  <c r="CL32"/>
  <c r="CL10"/>
  <c r="CL356"/>
  <c r="CL234"/>
  <c r="CL319"/>
  <c r="CL360"/>
  <c r="CL60"/>
  <c r="CL69"/>
  <c r="CL391"/>
  <c r="CL56"/>
  <c r="CL335"/>
  <c r="CL149"/>
  <c r="CL396"/>
  <c r="CL97"/>
  <c r="CL100"/>
  <c r="CL77"/>
  <c r="CL399"/>
  <c r="CL395"/>
  <c r="CL211"/>
  <c r="CL24"/>
  <c r="C220"/>
  <c r="F218"/>
  <c r="Q218" s="1"/>
  <c r="AQ217"/>
  <c r="CI217"/>
  <c r="T217"/>
  <c r="BX217"/>
  <c r="AA223"/>
  <c r="AB223" s="1"/>
  <c r="AL223"/>
  <c r="AM223" s="1"/>
  <c r="AW222"/>
  <c r="AX222" s="1"/>
  <c r="BH224"/>
  <c r="BI224" s="1"/>
  <c r="BS222"/>
  <c r="BT222" s="1"/>
  <c r="CZ223"/>
  <c r="DA223" s="1"/>
  <c r="DL223" l="1"/>
  <c r="DK224"/>
  <c r="T218"/>
  <c r="BU218"/>
  <c r="BX218" s="1"/>
  <c r="CQ218"/>
  <c r="DB218"/>
  <c r="AC218"/>
  <c r="AF218" s="1"/>
  <c r="DM218"/>
  <c r="BJ218"/>
  <c r="BM218" s="1"/>
  <c r="AN218"/>
  <c r="AQ218" s="1"/>
  <c r="CF218"/>
  <c r="CI218" s="1"/>
  <c r="AY218"/>
  <c r="BB218" s="1"/>
  <c r="CP222"/>
  <c r="CO223"/>
  <c r="CE222"/>
  <c r="CD223"/>
  <c r="C221"/>
  <c r="F219"/>
  <c r="Q219" s="1"/>
  <c r="CT218"/>
  <c r="AA224"/>
  <c r="AB224" s="1"/>
  <c r="AL224"/>
  <c r="AM224" s="1"/>
  <c r="AW223"/>
  <c r="AX223" s="1"/>
  <c r="BH225"/>
  <c r="BI225" s="1"/>
  <c r="BS223"/>
  <c r="BT223" s="1"/>
  <c r="CZ224"/>
  <c r="DA224" s="1"/>
  <c r="DL224" l="1"/>
  <c r="DK225"/>
  <c r="T219"/>
  <c r="CQ219"/>
  <c r="CT219" s="1"/>
  <c r="BU219"/>
  <c r="BX219" s="1"/>
  <c r="AY219"/>
  <c r="DB219"/>
  <c r="AN219"/>
  <c r="AQ219" s="1"/>
  <c r="AC219"/>
  <c r="AF219" s="1"/>
  <c r="DM219"/>
  <c r="CF219"/>
  <c r="CI219" s="1"/>
  <c r="BJ219"/>
  <c r="BM219" s="1"/>
  <c r="CP223"/>
  <c r="CO224"/>
  <c r="CE223"/>
  <c r="CD224"/>
  <c r="C222"/>
  <c r="F220"/>
  <c r="Q220" s="1"/>
  <c r="BB219"/>
  <c r="AA225"/>
  <c r="AB225" s="1"/>
  <c r="AL225"/>
  <c r="AM225" s="1"/>
  <c r="AW224"/>
  <c r="AX224" s="1"/>
  <c r="BH226"/>
  <c r="BI226" s="1"/>
  <c r="BS224"/>
  <c r="BT224" s="1"/>
  <c r="CZ225"/>
  <c r="DA225" s="1"/>
  <c r="T220" l="1"/>
  <c r="AN220"/>
  <c r="AQ220" s="1"/>
  <c r="BU220"/>
  <c r="BX220" s="1"/>
  <c r="CF220"/>
  <c r="CI220" s="1"/>
  <c r="DB220"/>
  <c r="AY220"/>
  <c r="AC220"/>
  <c r="AF220" s="1"/>
  <c r="DM220"/>
  <c r="BJ220"/>
  <c r="BM220" s="1"/>
  <c r="CQ220"/>
  <c r="CT220" s="1"/>
  <c r="DL225"/>
  <c r="DK226"/>
  <c r="CP224"/>
  <c r="CO225"/>
  <c r="CE224"/>
  <c r="CD225"/>
  <c r="C223"/>
  <c r="BB220"/>
  <c r="F221"/>
  <c r="Q221" s="1"/>
  <c r="AA226"/>
  <c r="AB226" s="1"/>
  <c r="AL226"/>
  <c r="AM226" s="1"/>
  <c r="AW225"/>
  <c r="AX225" s="1"/>
  <c r="BH227"/>
  <c r="BI227" s="1"/>
  <c r="BS225"/>
  <c r="BT225" s="1"/>
  <c r="CZ226"/>
  <c r="DA226" s="1"/>
  <c r="CP225" l="1"/>
  <c r="CO226"/>
  <c r="DL226"/>
  <c r="DK227"/>
  <c r="AC221"/>
  <c r="AF221" s="1"/>
  <c r="DM221"/>
  <c r="BJ221"/>
  <c r="AN221"/>
  <c r="AQ221" s="1"/>
  <c r="BU221"/>
  <c r="BX221" s="1"/>
  <c r="AY221"/>
  <c r="BB221" s="1"/>
  <c r="CF221"/>
  <c r="CI221" s="1"/>
  <c r="DB221"/>
  <c r="CQ221"/>
  <c r="CE225"/>
  <c r="CD226"/>
  <c r="C224"/>
  <c r="T221"/>
  <c r="BM221"/>
  <c r="CT221"/>
  <c r="F222"/>
  <c r="Q222" s="1"/>
  <c r="AA227"/>
  <c r="AB227" s="1"/>
  <c r="AL227"/>
  <c r="AM227" s="1"/>
  <c r="AW226"/>
  <c r="AX226" s="1"/>
  <c r="BH228"/>
  <c r="BI228" s="1"/>
  <c r="BS226"/>
  <c r="BT226" s="1"/>
  <c r="CZ227"/>
  <c r="DA227" s="1"/>
  <c r="CP226" l="1"/>
  <c r="CO227"/>
  <c r="DL227"/>
  <c r="DK228"/>
  <c r="T222"/>
  <c r="DM222"/>
  <c r="CF222"/>
  <c r="CI222" s="1"/>
  <c r="BJ222"/>
  <c r="AY222"/>
  <c r="BB222" s="1"/>
  <c r="BU222"/>
  <c r="BX222" s="1"/>
  <c r="AC222"/>
  <c r="AF222" s="1"/>
  <c r="DB222"/>
  <c r="AN222"/>
  <c r="CQ222"/>
  <c r="CT222" s="1"/>
  <c r="CE226"/>
  <c r="CD227"/>
  <c r="C225"/>
  <c r="F223"/>
  <c r="Q223" s="1"/>
  <c r="AQ222"/>
  <c r="BM222"/>
  <c r="AA228"/>
  <c r="AB228" s="1"/>
  <c r="AL228"/>
  <c r="AM228" s="1"/>
  <c r="AW227"/>
  <c r="AX227" s="1"/>
  <c r="BH229"/>
  <c r="BI229" s="1"/>
  <c r="BS227"/>
  <c r="BT227" s="1"/>
  <c r="CZ228"/>
  <c r="DA228" s="1"/>
  <c r="DL228" l="1"/>
  <c r="DK229"/>
  <c r="CP227"/>
  <c r="CO228"/>
  <c r="AC223"/>
  <c r="AF223" s="1"/>
  <c r="BJ223"/>
  <c r="BU223"/>
  <c r="BX223" s="1"/>
  <c r="CF223"/>
  <c r="CI223" s="1"/>
  <c r="AN223"/>
  <c r="AQ223" s="1"/>
  <c r="DM223"/>
  <c r="DB223"/>
  <c r="AY223"/>
  <c r="BB223" s="1"/>
  <c r="CQ223"/>
  <c r="CE227"/>
  <c r="CD228"/>
  <c r="C226"/>
  <c r="F224"/>
  <c r="Q224" s="1"/>
  <c r="T223"/>
  <c r="CT223"/>
  <c r="BM223"/>
  <c r="AA229"/>
  <c r="AB229" s="1"/>
  <c r="AL229"/>
  <c r="AM229" s="1"/>
  <c r="AW228"/>
  <c r="AX228" s="1"/>
  <c r="BH230"/>
  <c r="BI230" s="1"/>
  <c r="BS228"/>
  <c r="BT228" s="1"/>
  <c r="CZ229"/>
  <c r="DA229" s="1"/>
  <c r="CP228" l="1"/>
  <c r="CO229"/>
  <c r="CE228"/>
  <c r="CD229"/>
  <c r="DL229"/>
  <c r="DK230"/>
  <c r="AC224"/>
  <c r="AF224" s="1"/>
  <c r="DM224"/>
  <c r="CQ224"/>
  <c r="CT224" s="1"/>
  <c r="AN224"/>
  <c r="AQ224" s="1"/>
  <c r="BU224"/>
  <c r="AY224"/>
  <c r="BB224" s="1"/>
  <c r="DB224"/>
  <c r="CF224"/>
  <c r="BJ224"/>
  <c r="C227"/>
  <c r="BX224"/>
  <c r="T224"/>
  <c r="BM224"/>
  <c r="CI224"/>
  <c r="F225"/>
  <c r="Q225" s="1"/>
  <c r="AA230"/>
  <c r="AB230" s="1"/>
  <c r="AL230"/>
  <c r="AM230" s="1"/>
  <c r="AW229"/>
  <c r="AX229" s="1"/>
  <c r="BH231"/>
  <c r="BI231" s="1"/>
  <c r="BS229"/>
  <c r="BT229" s="1"/>
  <c r="CZ230"/>
  <c r="DA230" s="1"/>
  <c r="T225" l="1"/>
  <c r="CF225"/>
  <c r="CI225" s="1"/>
  <c r="AY225"/>
  <c r="BB225" s="1"/>
  <c r="AN225"/>
  <c r="AQ225" s="1"/>
  <c r="BU225"/>
  <c r="BX225" s="1"/>
  <c r="BJ225"/>
  <c r="CQ225"/>
  <c r="AC225"/>
  <c r="AF225" s="1"/>
  <c r="DM225"/>
  <c r="DB225"/>
  <c r="CE229"/>
  <c r="CD230"/>
  <c r="DL230"/>
  <c r="DK231"/>
  <c r="CP229"/>
  <c r="CO230"/>
  <c r="C228"/>
  <c r="F226"/>
  <c r="Q226" s="1"/>
  <c r="BM225"/>
  <c r="CT225"/>
  <c r="AA231"/>
  <c r="AB231" s="1"/>
  <c r="AL231"/>
  <c r="AM231" s="1"/>
  <c r="AW230"/>
  <c r="AX230" s="1"/>
  <c r="BH232"/>
  <c r="BI232" s="1"/>
  <c r="BS230"/>
  <c r="BT230" s="1"/>
  <c r="CZ231"/>
  <c r="DA231" s="1"/>
  <c r="T226" l="1"/>
  <c r="CF226"/>
  <c r="CI226" s="1"/>
  <c r="AN226"/>
  <c r="AQ226" s="1"/>
  <c r="AC226"/>
  <c r="AF226" s="1"/>
  <c r="AY226"/>
  <c r="BB226" s="1"/>
  <c r="CQ226"/>
  <c r="DM226"/>
  <c r="BU226"/>
  <c r="BX226" s="1"/>
  <c r="BJ226"/>
  <c r="BM226" s="1"/>
  <c r="DB226"/>
  <c r="DL231"/>
  <c r="DK232"/>
  <c r="CE230"/>
  <c r="CD231"/>
  <c r="CP230"/>
  <c r="CO231"/>
  <c r="C229"/>
  <c r="CT226"/>
  <c r="F227"/>
  <c r="Q227" s="1"/>
  <c r="AA232"/>
  <c r="AB232" s="1"/>
  <c r="AL232"/>
  <c r="AM232" s="1"/>
  <c r="AW231"/>
  <c r="AX231" s="1"/>
  <c r="BH233"/>
  <c r="BI233" s="1"/>
  <c r="BS231"/>
  <c r="BT231" s="1"/>
  <c r="CZ232"/>
  <c r="DA232" s="1"/>
  <c r="T227" l="1"/>
  <c r="AY227"/>
  <c r="BB227" s="1"/>
  <c r="BJ227"/>
  <c r="BM227" s="1"/>
  <c r="CF227"/>
  <c r="CI227" s="1"/>
  <c r="BU227"/>
  <c r="BX227" s="1"/>
  <c r="DB227"/>
  <c r="AN227"/>
  <c r="AC227"/>
  <c r="AF227" s="1"/>
  <c r="DM227"/>
  <c r="CQ227"/>
  <c r="CT227" s="1"/>
  <c r="CE231"/>
  <c r="CD232"/>
  <c r="DL232"/>
  <c r="DK233"/>
  <c r="CP231"/>
  <c r="CO232"/>
  <c r="C230"/>
  <c r="AQ227"/>
  <c r="F228"/>
  <c r="Q228" s="1"/>
  <c r="AA233"/>
  <c r="AB233" s="1"/>
  <c r="AL233"/>
  <c r="AM233" s="1"/>
  <c r="AW232"/>
  <c r="AX232" s="1"/>
  <c r="BH234"/>
  <c r="BI234" s="1"/>
  <c r="BS232"/>
  <c r="BT232" s="1"/>
  <c r="CZ233"/>
  <c r="DA233" s="1"/>
  <c r="T228" l="1"/>
  <c r="DB228"/>
  <c r="AY228"/>
  <c r="BB228" s="1"/>
  <c r="CQ228"/>
  <c r="CT228" s="1"/>
  <c r="BU228"/>
  <c r="BX228" s="1"/>
  <c r="BJ228"/>
  <c r="AN228"/>
  <c r="AC228"/>
  <c r="AF228" s="1"/>
  <c r="CF228"/>
  <c r="CI228" s="1"/>
  <c r="DM228"/>
  <c r="CE232"/>
  <c r="CD233"/>
  <c r="DL233"/>
  <c r="DK234"/>
  <c r="CP232"/>
  <c r="CO233"/>
  <c r="C231"/>
  <c r="F229"/>
  <c r="Q229" s="1"/>
  <c r="BM228"/>
  <c r="AQ228"/>
  <c r="AA234"/>
  <c r="AB234" s="1"/>
  <c r="AL234"/>
  <c r="AM234" s="1"/>
  <c r="AW233"/>
  <c r="AX233" s="1"/>
  <c r="BH235"/>
  <c r="BI235" s="1"/>
  <c r="BS233"/>
  <c r="BT233" s="1"/>
  <c r="CZ234"/>
  <c r="DA234" s="1"/>
  <c r="CP233" l="1"/>
  <c r="CO234"/>
  <c r="CE233"/>
  <c r="CD234"/>
  <c r="CF229"/>
  <c r="CI229" s="1"/>
  <c r="CQ229"/>
  <c r="AC229"/>
  <c r="AF229" s="1"/>
  <c r="DB229"/>
  <c r="BJ229"/>
  <c r="BM229" s="1"/>
  <c r="BU229"/>
  <c r="BX229" s="1"/>
  <c r="AN229"/>
  <c r="AQ229" s="1"/>
  <c r="DM229"/>
  <c r="AY229"/>
  <c r="DL234"/>
  <c r="DK235"/>
  <c r="C232"/>
  <c r="BB229"/>
  <c r="T229"/>
  <c r="CT229"/>
  <c r="F230"/>
  <c r="Q230" s="1"/>
  <c r="AA235"/>
  <c r="AB235" s="1"/>
  <c r="AL235"/>
  <c r="AM235" s="1"/>
  <c r="AW234"/>
  <c r="AX234" s="1"/>
  <c r="BH236"/>
  <c r="BI236" s="1"/>
  <c r="BS234"/>
  <c r="BT234" s="1"/>
  <c r="CZ235"/>
  <c r="DA235" s="1"/>
  <c r="T230" l="1"/>
  <c r="AN230"/>
  <c r="AQ230" s="1"/>
  <c r="DB230"/>
  <c r="DM230"/>
  <c r="BJ230"/>
  <c r="BM230" s="1"/>
  <c r="AY230"/>
  <c r="BB230" s="1"/>
  <c r="CF230"/>
  <c r="BU230"/>
  <c r="BX230" s="1"/>
  <c r="AC230"/>
  <c r="AF230" s="1"/>
  <c r="CQ230"/>
  <c r="CT230" s="1"/>
  <c r="CE234"/>
  <c r="CD235"/>
  <c r="CP234"/>
  <c r="CO235"/>
  <c r="DL235"/>
  <c r="DK236"/>
  <c r="C233"/>
  <c r="F231"/>
  <c r="Q231" s="1"/>
  <c r="CI230"/>
  <c r="AA236"/>
  <c r="AB236" s="1"/>
  <c r="AL236"/>
  <c r="AM236" s="1"/>
  <c r="AW235"/>
  <c r="AX235" s="1"/>
  <c r="BH237"/>
  <c r="BI237" s="1"/>
  <c r="BS235"/>
  <c r="BT235" s="1"/>
  <c r="CZ236"/>
  <c r="DA236" s="1"/>
  <c r="CP235" l="1"/>
  <c r="CO236"/>
  <c r="T231"/>
  <c r="AC231"/>
  <c r="AF231" s="1"/>
  <c r="BJ231"/>
  <c r="AN231"/>
  <c r="DM231"/>
  <c r="DB231"/>
  <c r="BU231"/>
  <c r="BX231" s="1"/>
  <c r="CQ231"/>
  <c r="CT231" s="1"/>
  <c r="AY231"/>
  <c r="BB231" s="1"/>
  <c r="CF231"/>
  <c r="CI231" s="1"/>
  <c r="CE235"/>
  <c r="CD236"/>
  <c r="DL236"/>
  <c r="DK237"/>
  <c r="C234"/>
  <c r="F232"/>
  <c r="Q232" s="1"/>
  <c r="AQ231"/>
  <c r="BM231"/>
  <c r="AA237"/>
  <c r="AB237" s="1"/>
  <c r="AL237"/>
  <c r="AM237" s="1"/>
  <c r="AW236"/>
  <c r="AX236" s="1"/>
  <c r="BH238"/>
  <c r="BI238" s="1"/>
  <c r="BS236"/>
  <c r="BT236" s="1"/>
  <c r="CZ237"/>
  <c r="DA237" s="1"/>
  <c r="CP236" l="1"/>
  <c r="CO237"/>
  <c r="T232"/>
  <c r="CF232"/>
  <c r="CI232" s="1"/>
  <c r="AC232"/>
  <c r="AF232" s="1"/>
  <c r="AN232"/>
  <c r="BU232"/>
  <c r="BX232" s="1"/>
  <c r="BJ232"/>
  <c r="BM232" s="1"/>
  <c r="AY232"/>
  <c r="BB232" s="1"/>
  <c r="CQ232"/>
  <c r="CT232" s="1"/>
  <c r="DM232"/>
  <c r="DB232"/>
  <c r="CE236"/>
  <c r="CD237"/>
  <c r="DL237"/>
  <c r="DK238"/>
  <c r="C235"/>
  <c r="AQ232"/>
  <c r="F233"/>
  <c r="Q233" s="1"/>
  <c r="AA238"/>
  <c r="AB238" s="1"/>
  <c r="AL238"/>
  <c r="AM238" s="1"/>
  <c r="AW237"/>
  <c r="AX237" s="1"/>
  <c r="BH239"/>
  <c r="BI239" s="1"/>
  <c r="BS237"/>
  <c r="BT237" s="1"/>
  <c r="CZ238"/>
  <c r="DA238" s="1"/>
  <c r="T233" l="1"/>
  <c r="CQ233"/>
  <c r="CT233" s="1"/>
  <c r="AY233"/>
  <c r="BB233" s="1"/>
  <c r="BU233"/>
  <c r="DB233"/>
  <c r="CF233"/>
  <c r="AN233"/>
  <c r="AC233"/>
  <c r="AF233" s="1"/>
  <c r="DM233"/>
  <c r="BJ233"/>
  <c r="BM233" s="1"/>
  <c r="CP237"/>
  <c r="CO238"/>
  <c r="CE237"/>
  <c r="CD238"/>
  <c r="DL238"/>
  <c r="DK239"/>
  <c r="C236"/>
  <c r="BX233"/>
  <c r="CI233"/>
  <c r="AQ233"/>
  <c r="F234"/>
  <c r="Q234" s="1"/>
  <c r="AA239"/>
  <c r="AB239" s="1"/>
  <c r="AL239"/>
  <c r="AM239" s="1"/>
  <c r="AW238"/>
  <c r="AX238" s="1"/>
  <c r="BH240"/>
  <c r="BI240" s="1"/>
  <c r="BS238"/>
  <c r="BT238" s="1"/>
  <c r="CZ239"/>
  <c r="DA239" s="1"/>
  <c r="CP238" l="1"/>
  <c r="CO239"/>
  <c r="T234"/>
  <c r="AY234"/>
  <c r="BB234" s="1"/>
  <c r="DB234"/>
  <c r="CQ234"/>
  <c r="CT234" s="1"/>
  <c r="BU234"/>
  <c r="AN234"/>
  <c r="AQ234" s="1"/>
  <c r="AC234"/>
  <c r="AF234" s="1"/>
  <c r="BJ234"/>
  <c r="BM234" s="1"/>
  <c r="CF234"/>
  <c r="CI234" s="1"/>
  <c r="DM234"/>
  <c r="CE238"/>
  <c r="CD239"/>
  <c r="DL239"/>
  <c r="DK240"/>
  <c r="C237"/>
  <c r="F235"/>
  <c r="Q235" s="1"/>
  <c r="BX234"/>
  <c r="AA240"/>
  <c r="AB240" s="1"/>
  <c r="AL240"/>
  <c r="AM240" s="1"/>
  <c r="AW239"/>
  <c r="AX239" s="1"/>
  <c r="BH241"/>
  <c r="BI241" s="1"/>
  <c r="BS239"/>
  <c r="BT239" s="1"/>
  <c r="CZ240"/>
  <c r="DA240" s="1"/>
  <c r="CP239" l="1"/>
  <c r="CO240"/>
  <c r="T235"/>
  <c r="CF235"/>
  <c r="CI235" s="1"/>
  <c r="AC235"/>
  <c r="AF235" s="1"/>
  <c r="BJ235"/>
  <c r="BM235" s="1"/>
  <c r="BU235"/>
  <c r="AN235"/>
  <c r="AQ235" s="1"/>
  <c r="CQ235"/>
  <c r="CT235" s="1"/>
  <c r="DM235"/>
  <c r="DB235"/>
  <c r="AY235"/>
  <c r="BB235" s="1"/>
  <c r="CE239"/>
  <c r="CD240"/>
  <c r="DL240"/>
  <c r="DK241"/>
  <c r="C238"/>
  <c r="F236"/>
  <c r="Q236" s="1"/>
  <c r="BX235"/>
  <c r="AA241"/>
  <c r="AB241" s="1"/>
  <c r="AL241"/>
  <c r="AM241" s="1"/>
  <c r="AW240"/>
  <c r="AX240" s="1"/>
  <c r="BH242"/>
  <c r="BI242" s="1"/>
  <c r="BS240"/>
  <c r="BT240" s="1"/>
  <c r="CZ241"/>
  <c r="DA241" s="1"/>
  <c r="T236" l="1"/>
  <c r="BU236"/>
  <c r="BX236" s="1"/>
  <c r="CF236"/>
  <c r="CI236" s="1"/>
  <c r="DM236"/>
  <c r="AN236"/>
  <c r="AQ236" s="1"/>
  <c r="CQ236"/>
  <c r="AC236"/>
  <c r="AF236" s="1"/>
  <c r="DB236"/>
  <c r="BJ236"/>
  <c r="BM236" s="1"/>
  <c r="AY236"/>
  <c r="BB236" s="1"/>
  <c r="CP240"/>
  <c r="CO241"/>
  <c r="CE240"/>
  <c r="CD241"/>
  <c r="DL241"/>
  <c r="DK242"/>
  <c r="C239"/>
  <c r="CT236"/>
  <c r="F237"/>
  <c r="Q237" s="1"/>
  <c r="AA242"/>
  <c r="AB242" s="1"/>
  <c r="AL242"/>
  <c r="AM242" s="1"/>
  <c r="AW241"/>
  <c r="AX241" s="1"/>
  <c r="BH243"/>
  <c r="BI243" s="1"/>
  <c r="BS241"/>
  <c r="BT241" s="1"/>
  <c r="CZ242"/>
  <c r="DA242" s="1"/>
  <c r="CE241" l="1"/>
  <c r="CD242"/>
  <c r="T237"/>
  <c r="AC237"/>
  <c r="AF237" s="1"/>
  <c r="BU237"/>
  <c r="CQ237"/>
  <c r="CF237"/>
  <c r="CI237" s="1"/>
  <c r="AY237"/>
  <c r="BB237" s="1"/>
  <c r="AN237"/>
  <c r="AQ237" s="1"/>
  <c r="DM237"/>
  <c r="BJ237"/>
  <c r="BM237" s="1"/>
  <c r="DB237"/>
  <c r="CP241"/>
  <c r="CO242"/>
  <c r="DL242"/>
  <c r="DK243"/>
  <c r="C240"/>
  <c r="BX237"/>
  <c r="CT237"/>
  <c r="F238"/>
  <c r="Q238" s="1"/>
  <c r="AA243"/>
  <c r="AB243" s="1"/>
  <c r="AL243"/>
  <c r="AM243" s="1"/>
  <c r="AW242"/>
  <c r="AX242" s="1"/>
  <c r="BH244"/>
  <c r="BI244" s="1"/>
  <c r="BS242"/>
  <c r="BT242" s="1"/>
  <c r="CZ243"/>
  <c r="DA243" s="1"/>
  <c r="T238" l="1"/>
  <c r="DM238"/>
  <c r="DB238"/>
  <c r="AN238"/>
  <c r="AQ238" s="1"/>
  <c r="CQ238"/>
  <c r="CT238" s="1"/>
  <c r="CF238"/>
  <c r="BU238"/>
  <c r="AC238"/>
  <c r="AF238" s="1"/>
  <c r="AY238"/>
  <c r="BB238" s="1"/>
  <c r="BJ238"/>
  <c r="BM238" s="1"/>
  <c r="CE242"/>
  <c r="CD243"/>
  <c r="CP242"/>
  <c r="CO243"/>
  <c r="DL243"/>
  <c r="DK244"/>
  <c r="C241"/>
  <c r="CI238"/>
  <c r="BX238"/>
  <c r="F239"/>
  <c r="Q239" s="1"/>
  <c r="AA244"/>
  <c r="AB244" s="1"/>
  <c r="AL244"/>
  <c r="AM244" s="1"/>
  <c r="AW243"/>
  <c r="AX243" s="1"/>
  <c r="BH245"/>
  <c r="BI245" s="1"/>
  <c r="BS243"/>
  <c r="BT243" s="1"/>
  <c r="CZ244"/>
  <c r="DA244" s="1"/>
  <c r="CE243" l="1"/>
  <c r="CD244"/>
  <c r="CP243"/>
  <c r="CO244"/>
  <c r="AN239"/>
  <c r="DB239"/>
  <c r="BJ239"/>
  <c r="CF239"/>
  <c r="CI239" s="1"/>
  <c r="BU239"/>
  <c r="BX239" s="1"/>
  <c r="CQ239"/>
  <c r="CT239" s="1"/>
  <c r="AY239"/>
  <c r="BB239" s="1"/>
  <c r="AC239"/>
  <c r="AF239" s="1"/>
  <c r="DM239"/>
  <c r="DL244"/>
  <c r="DK245"/>
  <c r="C242"/>
  <c r="AQ239"/>
  <c r="T239"/>
  <c r="BM239"/>
  <c r="F240"/>
  <c r="Q240" s="1"/>
  <c r="AA245"/>
  <c r="AB245" s="1"/>
  <c r="AL245"/>
  <c r="AM245" s="1"/>
  <c r="AW244"/>
  <c r="AX244" s="1"/>
  <c r="BH246"/>
  <c r="BI246" s="1"/>
  <c r="BS244"/>
  <c r="BT244" s="1"/>
  <c r="CZ245"/>
  <c r="DA245" s="1"/>
  <c r="T240" l="1"/>
  <c r="DM240"/>
  <c r="CF240"/>
  <c r="CI240" s="1"/>
  <c r="BU240"/>
  <c r="BX240" s="1"/>
  <c r="AY240"/>
  <c r="AN240"/>
  <c r="DB240"/>
  <c r="CQ240"/>
  <c r="CT240" s="1"/>
  <c r="AC240"/>
  <c r="AF240" s="1"/>
  <c r="BJ240"/>
  <c r="BM240" s="1"/>
  <c r="CE244"/>
  <c r="CD245"/>
  <c r="CP244"/>
  <c r="CO245"/>
  <c r="DL245"/>
  <c r="DK246"/>
  <c r="C243"/>
  <c r="F241"/>
  <c r="Q241" s="1"/>
  <c r="BB240"/>
  <c r="AQ240"/>
  <c r="AA246"/>
  <c r="AB246" s="1"/>
  <c r="AL246"/>
  <c r="AM246" s="1"/>
  <c r="AW245"/>
  <c r="AX245" s="1"/>
  <c r="BH247"/>
  <c r="BI247" s="1"/>
  <c r="BS245"/>
  <c r="BT245" s="1"/>
  <c r="CZ246"/>
  <c r="DA246" s="1"/>
  <c r="T241" l="1"/>
  <c r="AN241"/>
  <c r="AQ241" s="1"/>
  <c r="CF241"/>
  <c r="CI241" s="1"/>
  <c r="DM241"/>
  <c r="DB241"/>
  <c r="CQ241"/>
  <c r="BU241"/>
  <c r="BJ241"/>
  <c r="BM241" s="1"/>
  <c r="AC241"/>
  <c r="AF241" s="1"/>
  <c r="AY241"/>
  <c r="BB241" s="1"/>
  <c r="CP245"/>
  <c r="CO246"/>
  <c r="DL246"/>
  <c r="DK247"/>
  <c r="CE245"/>
  <c r="CD246"/>
  <c r="C244"/>
  <c r="F242"/>
  <c r="Q242" s="1"/>
  <c r="CT241"/>
  <c r="BX241"/>
  <c r="AA247"/>
  <c r="AB247" s="1"/>
  <c r="AL247"/>
  <c r="AM247" s="1"/>
  <c r="AW246"/>
  <c r="AX246" s="1"/>
  <c r="BH248"/>
  <c r="BI248" s="1"/>
  <c r="BS246"/>
  <c r="BT246" s="1"/>
  <c r="CZ247"/>
  <c r="DA247" s="1"/>
  <c r="T242" l="1"/>
  <c r="CF242"/>
  <c r="CI242" s="1"/>
  <c r="DM242"/>
  <c r="BJ242"/>
  <c r="BM242" s="1"/>
  <c r="AC242"/>
  <c r="AF242" s="1"/>
  <c r="DB242"/>
  <c r="AN242"/>
  <c r="CQ242"/>
  <c r="CT242" s="1"/>
  <c r="BU242"/>
  <c r="BX242" s="1"/>
  <c r="AY242"/>
  <c r="BB242" s="1"/>
  <c r="CP246"/>
  <c r="CO247"/>
  <c r="DL247"/>
  <c r="DK248"/>
  <c r="CE246"/>
  <c r="CD247"/>
  <c r="C245"/>
  <c r="F243"/>
  <c r="Q243" s="1"/>
  <c r="AQ242"/>
  <c r="AA248"/>
  <c r="AB248" s="1"/>
  <c r="AL248"/>
  <c r="AM248" s="1"/>
  <c r="AW247"/>
  <c r="AX247" s="1"/>
  <c r="BH249"/>
  <c r="BI249" s="1"/>
  <c r="BS247"/>
  <c r="BT247" s="1"/>
  <c r="CZ248"/>
  <c r="DA248" s="1"/>
  <c r="T243" l="1"/>
  <c r="AC243"/>
  <c r="AF243" s="1"/>
  <c r="DM243"/>
  <c r="BJ243"/>
  <c r="BM243" s="1"/>
  <c r="AN243"/>
  <c r="AQ243" s="1"/>
  <c r="DB243"/>
  <c r="CF243"/>
  <c r="CQ243"/>
  <c r="CT243" s="1"/>
  <c r="BU243"/>
  <c r="BX243" s="1"/>
  <c r="AY243"/>
  <c r="BB243" s="1"/>
  <c r="CP247"/>
  <c r="CO248"/>
  <c r="DL248"/>
  <c r="DK249"/>
  <c r="CE247"/>
  <c r="CD248"/>
  <c r="C246"/>
  <c r="F244"/>
  <c r="Q244" s="1"/>
  <c r="CI243"/>
  <c r="AA249"/>
  <c r="AB249" s="1"/>
  <c r="AL249"/>
  <c r="AM249" s="1"/>
  <c r="AW248"/>
  <c r="AX248" s="1"/>
  <c r="BH250"/>
  <c r="BI250" s="1"/>
  <c r="BS248"/>
  <c r="BT248" s="1"/>
  <c r="CZ249"/>
  <c r="DA249" s="1"/>
  <c r="CP248" l="1"/>
  <c r="CO249"/>
  <c r="DL249"/>
  <c r="DK250"/>
  <c r="T244"/>
  <c r="CF244"/>
  <c r="AC244"/>
  <c r="AF244" s="1"/>
  <c r="DB244"/>
  <c r="AY244"/>
  <c r="BB244" s="1"/>
  <c r="AN244"/>
  <c r="AQ244" s="1"/>
  <c r="DM244"/>
  <c r="CQ244"/>
  <c r="CT244" s="1"/>
  <c r="BJ244"/>
  <c r="BM244" s="1"/>
  <c r="BU244"/>
  <c r="CE248"/>
  <c r="CD249"/>
  <c r="C247"/>
  <c r="F245"/>
  <c r="Q245" s="1"/>
  <c r="BX244"/>
  <c r="CI244"/>
  <c r="AA250"/>
  <c r="AB250" s="1"/>
  <c r="AL250"/>
  <c r="AM250" s="1"/>
  <c r="AW249"/>
  <c r="AX249" s="1"/>
  <c r="BH251"/>
  <c r="BI251" s="1"/>
  <c r="BS249"/>
  <c r="BT249" s="1"/>
  <c r="CZ250"/>
  <c r="DA250" s="1"/>
  <c r="CP249" l="1"/>
  <c r="CO250"/>
  <c r="T245"/>
  <c r="AC245"/>
  <c r="AF245" s="1"/>
  <c r="CQ245"/>
  <c r="CT245" s="1"/>
  <c r="CF245"/>
  <c r="AN245"/>
  <c r="BU245"/>
  <c r="BX245" s="1"/>
  <c r="DM245"/>
  <c r="AY245"/>
  <c r="BB245" s="1"/>
  <c r="DB245"/>
  <c r="BJ245"/>
  <c r="BM245" s="1"/>
  <c r="DL250"/>
  <c r="DK251"/>
  <c r="CE249"/>
  <c r="CD250"/>
  <c r="C248"/>
  <c r="F246"/>
  <c r="Q246" s="1"/>
  <c r="CI245"/>
  <c r="AQ245"/>
  <c r="AA251"/>
  <c r="AB251" s="1"/>
  <c r="AL251"/>
  <c r="AM251" s="1"/>
  <c r="AW250"/>
  <c r="AX250" s="1"/>
  <c r="BH252"/>
  <c r="BI252" s="1"/>
  <c r="BS250"/>
  <c r="BT250" s="1"/>
  <c r="CZ251"/>
  <c r="DA251" s="1"/>
  <c r="T246" l="1"/>
  <c r="CF246"/>
  <c r="CI246" s="1"/>
  <c r="DM246"/>
  <c r="DB246"/>
  <c r="CQ246"/>
  <c r="CT246" s="1"/>
  <c r="AN246"/>
  <c r="AQ246" s="1"/>
  <c r="BJ246"/>
  <c r="AC246"/>
  <c r="AF246" s="1"/>
  <c r="BU246"/>
  <c r="BX246" s="1"/>
  <c r="AY246"/>
  <c r="BB246" s="1"/>
  <c r="CE250"/>
  <c r="CD251"/>
  <c r="CP250"/>
  <c r="CO251"/>
  <c r="DL251"/>
  <c r="DK252"/>
  <c r="C249"/>
  <c r="F247"/>
  <c r="Q247" s="1"/>
  <c r="BM246"/>
  <c r="AA252"/>
  <c r="AB252" s="1"/>
  <c r="AL252"/>
  <c r="AM252" s="1"/>
  <c r="AW251"/>
  <c r="AX251" s="1"/>
  <c r="BH253"/>
  <c r="BI253" s="1"/>
  <c r="BS251"/>
  <c r="BT251" s="1"/>
  <c r="CZ252"/>
  <c r="DA252" s="1"/>
  <c r="T247" l="1"/>
  <c r="CF247"/>
  <c r="CI247" s="1"/>
  <c r="AN247"/>
  <c r="AQ247" s="1"/>
  <c r="BU247"/>
  <c r="BX247" s="1"/>
  <c r="DM247"/>
  <c r="DB247"/>
  <c r="AY247"/>
  <c r="CQ247"/>
  <c r="CT247" s="1"/>
  <c r="AC247"/>
  <c r="AF247" s="1"/>
  <c r="BJ247"/>
  <c r="BM247" s="1"/>
  <c r="CP251"/>
  <c r="CO252"/>
  <c r="CE251"/>
  <c r="CD252"/>
  <c r="DL252"/>
  <c r="DK253"/>
  <c r="C250"/>
  <c r="F248"/>
  <c r="Q248" s="1"/>
  <c r="BB247"/>
  <c r="AA253"/>
  <c r="AB253" s="1"/>
  <c r="AL253"/>
  <c r="AM253" s="1"/>
  <c r="AW252"/>
  <c r="AX252" s="1"/>
  <c r="BH254"/>
  <c r="BI254" s="1"/>
  <c r="BS252"/>
  <c r="BT252" s="1"/>
  <c r="CZ253"/>
  <c r="DA253" s="1"/>
  <c r="CE252" l="1"/>
  <c r="CD253"/>
  <c r="CP252"/>
  <c r="CO253"/>
  <c r="T248"/>
  <c r="CF248"/>
  <c r="CI248" s="1"/>
  <c r="BU248"/>
  <c r="BJ248"/>
  <c r="BM248" s="1"/>
  <c r="DB248"/>
  <c r="AC248"/>
  <c r="AF248" s="1"/>
  <c r="DM248"/>
  <c r="AN248"/>
  <c r="AQ248" s="1"/>
  <c r="CQ248"/>
  <c r="CT248" s="1"/>
  <c r="AY248"/>
  <c r="BB248" s="1"/>
  <c r="DL253"/>
  <c r="DK254"/>
  <c r="C251"/>
  <c r="F249"/>
  <c r="Q249" s="1"/>
  <c r="BX248"/>
  <c r="AA254"/>
  <c r="AB254" s="1"/>
  <c r="AL254"/>
  <c r="AM254" s="1"/>
  <c r="AW253"/>
  <c r="AX253" s="1"/>
  <c r="BH255"/>
  <c r="BI255" s="1"/>
  <c r="BS253"/>
  <c r="BT253" s="1"/>
  <c r="CZ254"/>
  <c r="DA254" s="1"/>
  <c r="T249" l="1"/>
  <c r="DM249"/>
  <c r="BJ249"/>
  <c r="BM249" s="1"/>
  <c r="AY249"/>
  <c r="BB249" s="1"/>
  <c r="AN249"/>
  <c r="AQ249" s="1"/>
  <c r="AC249"/>
  <c r="AF249" s="1"/>
  <c r="DB249"/>
  <c r="BU249"/>
  <c r="BX249" s="1"/>
  <c r="CF249"/>
  <c r="CI249" s="1"/>
  <c r="CQ249"/>
  <c r="CT249" s="1"/>
  <c r="CP253"/>
  <c r="CO254"/>
  <c r="CE253"/>
  <c r="CD254"/>
  <c r="DL254"/>
  <c r="DK255"/>
  <c r="C252"/>
  <c r="F250"/>
  <c r="Q250" s="1"/>
  <c r="AA255"/>
  <c r="AB255" s="1"/>
  <c r="AL255"/>
  <c r="AM255" s="1"/>
  <c r="AW254"/>
  <c r="AX254" s="1"/>
  <c r="BH256"/>
  <c r="BI256" s="1"/>
  <c r="BS254"/>
  <c r="BT254" s="1"/>
  <c r="CZ255"/>
  <c r="DA255" s="1"/>
  <c r="CE254" l="1"/>
  <c r="CD255"/>
  <c r="T250"/>
  <c r="AC250"/>
  <c r="AF250" s="1"/>
  <c r="BJ250"/>
  <c r="BM250" s="1"/>
  <c r="CF250"/>
  <c r="AY250"/>
  <c r="DM250"/>
  <c r="DB250"/>
  <c r="BU250"/>
  <c r="BX250" s="1"/>
  <c r="CQ250"/>
  <c r="CT250" s="1"/>
  <c r="AN250"/>
  <c r="AQ250" s="1"/>
  <c r="CP254"/>
  <c r="CO255"/>
  <c r="DL255"/>
  <c r="DK256"/>
  <c r="C253"/>
  <c r="F251"/>
  <c r="Q251" s="1"/>
  <c r="BB250"/>
  <c r="CI250"/>
  <c r="AA256"/>
  <c r="AB256" s="1"/>
  <c r="AL256"/>
  <c r="AM256" s="1"/>
  <c r="AW255"/>
  <c r="AX255" s="1"/>
  <c r="BH257"/>
  <c r="BI257" s="1"/>
  <c r="BS255"/>
  <c r="BT255" s="1"/>
  <c r="CZ256"/>
  <c r="DA256" s="1"/>
  <c r="CP255" l="1"/>
  <c r="CO256"/>
  <c r="CE255"/>
  <c r="CD256"/>
  <c r="T251"/>
  <c r="AN251"/>
  <c r="BJ251"/>
  <c r="AC251"/>
  <c r="AF251" s="1"/>
  <c r="DM251"/>
  <c r="DB251"/>
  <c r="CF251"/>
  <c r="CI251" s="1"/>
  <c r="BU251"/>
  <c r="BX251" s="1"/>
  <c r="AY251"/>
  <c r="BB251" s="1"/>
  <c r="CQ251"/>
  <c r="CT251" s="1"/>
  <c r="DL256"/>
  <c r="DK257"/>
  <c r="C254"/>
  <c r="F252"/>
  <c r="Q252" s="1"/>
  <c r="AQ251"/>
  <c r="BM251"/>
  <c r="AA257"/>
  <c r="AB257" s="1"/>
  <c r="AL257"/>
  <c r="AM257" s="1"/>
  <c r="AW256"/>
  <c r="AX256" s="1"/>
  <c r="BH258"/>
  <c r="BI258" s="1"/>
  <c r="BS256"/>
  <c r="BT256" s="1"/>
  <c r="CZ257"/>
  <c r="DA257" s="1"/>
  <c r="CP256" l="1"/>
  <c r="CO257"/>
  <c r="T252"/>
  <c r="AC252"/>
  <c r="AF252" s="1"/>
  <c r="AN252"/>
  <c r="AY252"/>
  <c r="BB252" s="1"/>
  <c r="CF252"/>
  <c r="BU252"/>
  <c r="BX252" s="1"/>
  <c r="BJ252"/>
  <c r="BM252" s="1"/>
  <c r="DM252"/>
  <c r="DB252"/>
  <c r="CQ252"/>
  <c r="CT252" s="1"/>
  <c r="CE256"/>
  <c r="CD257"/>
  <c r="DL257"/>
  <c r="DK258"/>
  <c r="C255"/>
  <c r="F253"/>
  <c r="Q253" s="1"/>
  <c r="AQ252"/>
  <c r="CI252"/>
  <c r="AA258"/>
  <c r="AB258" s="1"/>
  <c r="AL258"/>
  <c r="AM258" s="1"/>
  <c r="AW257"/>
  <c r="AX257" s="1"/>
  <c r="BH259"/>
  <c r="BI259" s="1"/>
  <c r="BS257"/>
  <c r="BT257" s="1"/>
  <c r="CZ258"/>
  <c r="DA258" s="1"/>
  <c r="CP257" l="1"/>
  <c r="CO258"/>
  <c r="CE257"/>
  <c r="CD258"/>
  <c r="T253"/>
  <c r="AC253"/>
  <c r="AF253" s="1"/>
  <c r="DB253"/>
  <c r="BU253"/>
  <c r="BX253" s="1"/>
  <c r="AN253"/>
  <c r="AQ253" s="1"/>
  <c r="BJ253"/>
  <c r="BM253" s="1"/>
  <c r="CF253"/>
  <c r="CI253" s="1"/>
  <c r="AY253"/>
  <c r="BB253" s="1"/>
  <c r="DM253"/>
  <c r="CQ253"/>
  <c r="DL258"/>
  <c r="DK259"/>
  <c r="C256"/>
  <c r="F254"/>
  <c r="Q254" s="1"/>
  <c r="CT253"/>
  <c r="AA259"/>
  <c r="AB259" s="1"/>
  <c r="AL259"/>
  <c r="AM259" s="1"/>
  <c r="AW258"/>
  <c r="AX258" s="1"/>
  <c r="BH260"/>
  <c r="BI260" s="1"/>
  <c r="BS258"/>
  <c r="BT258" s="1"/>
  <c r="CZ259"/>
  <c r="DA259" s="1"/>
  <c r="CP258" l="1"/>
  <c r="CO259"/>
  <c r="T254"/>
  <c r="AY254"/>
  <c r="BB254" s="1"/>
  <c r="CQ254"/>
  <c r="CT254" s="1"/>
  <c r="AN254"/>
  <c r="BU254"/>
  <c r="DB254"/>
  <c r="CF254"/>
  <c r="CI254" s="1"/>
  <c r="BJ254"/>
  <c r="BM254" s="1"/>
  <c r="AC254"/>
  <c r="AF254" s="1"/>
  <c r="DM254"/>
  <c r="CE258"/>
  <c r="CD259"/>
  <c r="DL259"/>
  <c r="DK260"/>
  <c r="C257"/>
  <c r="AQ254"/>
  <c r="BX254"/>
  <c r="F255"/>
  <c r="Q255" s="1"/>
  <c r="AA260"/>
  <c r="AB260" s="1"/>
  <c r="AL260"/>
  <c r="AM260" s="1"/>
  <c r="AW259"/>
  <c r="AX259" s="1"/>
  <c r="BH261"/>
  <c r="BI261" s="1"/>
  <c r="BS259"/>
  <c r="BT259" s="1"/>
  <c r="CZ260"/>
  <c r="DA260" s="1"/>
  <c r="T255" l="1"/>
  <c r="AY255"/>
  <c r="BB255" s="1"/>
  <c r="CF255"/>
  <c r="CI255" s="1"/>
  <c r="DM255"/>
  <c r="CQ255"/>
  <c r="DB255"/>
  <c r="AN255"/>
  <c r="AC255"/>
  <c r="AF255" s="1"/>
  <c r="BU255"/>
  <c r="BX255" s="1"/>
  <c r="BJ255"/>
  <c r="BM255" s="1"/>
  <c r="CP259"/>
  <c r="CO260"/>
  <c r="CE259"/>
  <c r="CD260"/>
  <c r="DL260"/>
  <c r="DK261"/>
  <c r="C258"/>
  <c r="AQ255"/>
  <c r="CT255"/>
  <c r="F256"/>
  <c r="Q256" s="1"/>
  <c r="AA261"/>
  <c r="AB261" s="1"/>
  <c r="AL261"/>
  <c r="AM261" s="1"/>
  <c r="AW260"/>
  <c r="AX260" s="1"/>
  <c r="BH262"/>
  <c r="BI262" s="1"/>
  <c r="BS260"/>
  <c r="BT260" s="1"/>
  <c r="CZ261"/>
  <c r="DA261" s="1"/>
  <c r="CP260" l="1"/>
  <c r="CO261"/>
  <c r="CE260"/>
  <c r="CD261"/>
  <c r="T256"/>
  <c r="AC256"/>
  <c r="AF256" s="1"/>
  <c r="DM256"/>
  <c r="DB256"/>
  <c r="BJ256"/>
  <c r="BM256" s="1"/>
  <c r="CQ256"/>
  <c r="CT256" s="1"/>
  <c r="BU256"/>
  <c r="BX256" s="1"/>
  <c r="CF256"/>
  <c r="CI256" s="1"/>
  <c r="AN256"/>
  <c r="AY256"/>
  <c r="BB256" s="1"/>
  <c r="DL261"/>
  <c r="DK262"/>
  <c r="C259"/>
  <c r="F257"/>
  <c r="Q257" s="1"/>
  <c r="AQ256"/>
  <c r="AA262"/>
  <c r="AB262" s="1"/>
  <c r="AL262"/>
  <c r="AM262" s="1"/>
  <c r="AW261"/>
  <c r="AX261" s="1"/>
  <c r="BH263"/>
  <c r="BI263" s="1"/>
  <c r="BS261"/>
  <c r="BT261" s="1"/>
  <c r="CZ262"/>
  <c r="DA262" s="1"/>
  <c r="CP261" l="1"/>
  <c r="CO262"/>
  <c r="T257"/>
  <c r="CF257"/>
  <c r="BU257"/>
  <c r="BX257" s="1"/>
  <c r="AY257"/>
  <c r="BB257" s="1"/>
  <c r="BJ257"/>
  <c r="AC257"/>
  <c r="AF257" s="1"/>
  <c r="AN257"/>
  <c r="AQ257" s="1"/>
  <c r="CQ257"/>
  <c r="CT257" s="1"/>
  <c r="DM257"/>
  <c r="DB257"/>
  <c r="CE261"/>
  <c r="CD262"/>
  <c r="DL262"/>
  <c r="DK263"/>
  <c r="C260"/>
  <c r="F258"/>
  <c r="Q258" s="1"/>
  <c r="CI257"/>
  <c r="BM257"/>
  <c r="AA263"/>
  <c r="AB263" s="1"/>
  <c r="AL263"/>
  <c r="AM263" s="1"/>
  <c r="AW262"/>
  <c r="AX262" s="1"/>
  <c r="BH264"/>
  <c r="BI264" s="1"/>
  <c r="BS262"/>
  <c r="BT262" s="1"/>
  <c r="CZ263"/>
  <c r="DA263" s="1"/>
  <c r="T258" l="1"/>
  <c r="AC258"/>
  <c r="AF258" s="1"/>
  <c r="DB258"/>
  <c r="BJ258"/>
  <c r="BM258" s="1"/>
  <c r="AY258"/>
  <c r="BB258" s="1"/>
  <c r="AN258"/>
  <c r="AQ258" s="1"/>
  <c r="CF258"/>
  <c r="CQ258"/>
  <c r="CT258" s="1"/>
  <c r="BU258"/>
  <c r="BX258" s="1"/>
  <c r="DM258"/>
  <c r="DL263"/>
  <c r="DK264"/>
  <c r="CP262"/>
  <c r="CO263"/>
  <c r="CE262"/>
  <c r="CD263"/>
  <c r="C261"/>
  <c r="F259"/>
  <c r="Q259" s="1"/>
  <c r="CI258"/>
  <c r="AA264"/>
  <c r="AB264" s="1"/>
  <c r="AL264"/>
  <c r="AM264" s="1"/>
  <c r="AW263"/>
  <c r="AX263" s="1"/>
  <c r="BH265"/>
  <c r="BI265" s="1"/>
  <c r="BS263"/>
  <c r="BT263" s="1"/>
  <c r="CZ264"/>
  <c r="DA264" s="1"/>
  <c r="CP263" l="1"/>
  <c r="CO264"/>
  <c r="T259"/>
  <c r="BJ259"/>
  <c r="BM259" s="1"/>
  <c r="CF259"/>
  <c r="AC259"/>
  <c r="AF259" s="1"/>
  <c r="AN259"/>
  <c r="DB259"/>
  <c r="BU259"/>
  <c r="BX259" s="1"/>
  <c r="DM259"/>
  <c r="AY259"/>
  <c r="BB259" s="1"/>
  <c r="CQ259"/>
  <c r="CT259" s="1"/>
  <c r="DL264"/>
  <c r="DK265"/>
  <c r="CE263"/>
  <c r="CD264"/>
  <c r="C262"/>
  <c r="F260"/>
  <c r="Q260" s="1"/>
  <c r="CI259"/>
  <c r="AQ259"/>
  <c r="AA265"/>
  <c r="AB265" s="1"/>
  <c r="AL265"/>
  <c r="AM265" s="1"/>
  <c r="AW264"/>
  <c r="AX264" s="1"/>
  <c r="BH266"/>
  <c r="BI266" s="1"/>
  <c r="BS264"/>
  <c r="BT264" s="1"/>
  <c r="CZ265"/>
  <c r="DA265" s="1"/>
  <c r="CP264" l="1"/>
  <c r="CO265"/>
  <c r="T260"/>
  <c r="AY260"/>
  <c r="BB260" s="1"/>
  <c r="BU260"/>
  <c r="BX260" s="1"/>
  <c r="AN260"/>
  <c r="CF260"/>
  <c r="BJ260"/>
  <c r="BM260" s="1"/>
  <c r="AC260"/>
  <c r="AF260" s="1"/>
  <c r="DM260"/>
  <c r="DB260"/>
  <c r="CQ260"/>
  <c r="CT260" s="1"/>
  <c r="DL265"/>
  <c r="DK266"/>
  <c r="CE264"/>
  <c r="CD265"/>
  <c r="C263"/>
  <c r="F261"/>
  <c r="Q261" s="1"/>
  <c r="AQ260"/>
  <c r="CI260"/>
  <c r="AA266"/>
  <c r="AB266" s="1"/>
  <c r="AL266"/>
  <c r="AM266" s="1"/>
  <c r="AW265"/>
  <c r="AX265" s="1"/>
  <c r="BH267"/>
  <c r="BI267" s="1"/>
  <c r="BS265"/>
  <c r="BT265" s="1"/>
  <c r="CZ266"/>
  <c r="DA266" s="1"/>
  <c r="CP265" l="1"/>
  <c r="CO266"/>
  <c r="T261"/>
  <c r="AC261"/>
  <c r="AF261" s="1"/>
  <c r="BJ261"/>
  <c r="BU261"/>
  <c r="BX261" s="1"/>
  <c r="AY261"/>
  <c r="AN261"/>
  <c r="AQ261" s="1"/>
  <c r="CQ261"/>
  <c r="CT261" s="1"/>
  <c r="CF261"/>
  <c r="CI261" s="1"/>
  <c r="DM261"/>
  <c r="DB261"/>
  <c r="DL266"/>
  <c r="DK267"/>
  <c r="CE265"/>
  <c r="CD266"/>
  <c r="C264"/>
  <c r="F262"/>
  <c r="Q262" s="1"/>
  <c r="BM261"/>
  <c r="BB261"/>
  <c r="AA267"/>
  <c r="AB267" s="1"/>
  <c r="AL267"/>
  <c r="AM267" s="1"/>
  <c r="AW266"/>
  <c r="AX266" s="1"/>
  <c r="BH268"/>
  <c r="BI268" s="1"/>
  <c r="BS266"/>
  <c r="BT266" s="1"/>
  <c r="CZ267"/>
  <c r="DA267" s="1"/>
  <c r="DL267" l="1"/>
  <c r="DK268"/>
  <c r="T262"/>
  <c r="CF262"/>
  <c r="CI262" s="1"/>
  <c r="BU262"/>
  <c r="BX262" s="1"/>
  <c r="AN262"/>
  <c r="AQ262" s="1"/>
  <c r="DM262"/>
  <c r="AY262"/>
  <c r="BB262" s="1"/>
  <c r="CQ262"/>
  <c r="CT262" s="1"/>
  <c r="AC262"/>
  <c r="AF262" s="1"/>
  <c r="DB262"/>
  <c r="BJ262"/>
  <c r="BM262" s="1"/>
  <c r="CP266"/>
  <c r="CO267"/>
  <c r="CE266"/>
  <c r="CD267"/>
  <c r="C265"/>
  <c r="F263"/>
  <c r="Q263" s="1"/>
  <c r="AA268"/>
  <c r="AB268" s="1"/>
  <c r="AL268"/>
  <c r="AM268" s="1"/>
  <c r="AW267"/>
  <c r="AX267" s="1"/>
  <c r="BH269"/>
  <c r="BI269" s="1"/>
  <c r="BS267"/>
  <c r="BT267" s="1"/>
  <c r="CZ268"/>
  <c r="DA268" s="1"/>
  <c r="T263" l="1"/>
  <c r="DM263"/>
  <c r="AY263"/>
  <c r="BB263" s="1"/>
  <c r="AN263"/>
  <c r="AQ263" s="1"/>
  <c r="DB263"/>
  <c r="BJ263"/>
  <c r="CF263"/>
  <c r="CQ263"/>
  <c r="CT263" s="1"/>
  <c r="AC263"/>
  <c r="AF263" s="1"/>
  <c r="BU263"/>
  <c r="BX263" s="1"/>
  <c r="CP267"/>
  <c r="CO268"/>
  <c r="DL268"/>
  <c r="DK269"/>
  <c r="CE267"/>
  <c r="CD268"/>
  <c r="C266"/>
  <c r="F264"/>
  <c r="Q264" s="1"/>
  <c r="CI263"/>
  <c r="BM263"/>
  <c r="AA269"/>
  <c r="AB269" s="1"/>
  <c r="AL269"/>
  <c r="AM269" s="1"/>
  <c r="AW268"/>
  <c r="AX268" s="1"/>
  <c r="BH270"/>
  <c r="BI270" s="1"/>
  <c r="BS268"/>
  <c r="BT268" s="1"/>
  <c r="CZ269"/>
  <c r="DA269" s="1"/>
  <c r="CP268" l="1"/>
  <c r="CO269"/>
  <c r="DL269"/>
  <c r="DK270"/>
  <c r="T264"/>
  <c r="DM264"/>
  <c r="AC264"/>
  <c r="AF264" s="1"/>
  <c r="BU264"/>
  <c r="BX264" s="1"/>
  <c r="DB264"/>
  <c r="CF264"/>
  <c r="CI264" s="1"/>
  <c r="CQ264"/>
  <c r="CT264" s="1"/>
  <c r="AN264"/>
  <c r="AQ264" s="1"/>
  <c r="BJ264"/>
  <c r="BM264" s="1"/>
  <c r="AY264"/>
  <c r="CE268"/>
  <c r="CD269"/>
  <c r="C267"/>
  <c r="F265"/>
  <c r="Q265" s="1"/>
  <c r="BB264"/>
  <c r="AA270"/>
  <c r="AB270" s="1"/>
  <c r="AL270"/>
  <c r="AM270" s="1"/>
  <c r="AW269"/>
  <c r="AX269" s="1"/>
  <c r="BH271"/>
  <c r="BI271" s="1"/>
  <c r="BS269"/>
  <c r="BT269" s="1"/>
  <c r="CZ270"/>
  <c r="DA270" s="1"/>
  <c r="CP269" l="1"/>
  <c r="CO270"/>
  <c r="T265"/>
  <c r="AC265"/>
  <c r="AF265" s="1"/>
  <c r="DB265"/>
  <c r="BU265"/>
  <c r="AY265"/>
  <c r="BB265" s="1"/>
  <c r="DM265"/>
  <c r="CF265"/>
  <c r="CI265" s="1"/>
  <c r="CQ265"/>
  <c r="CT265" s="1"/>
  <c r="AN265"/>
  <c r="AQ265" s="1"/>
  <c r="BJ265"/>
  <c r="BM265" s="1"/>
  <c r="DL270"/>
  <c r="DK271"/>
  <c r="CE269"/>
  <c r="CD270"/>
  <c r="C268"/>
  <c r="F266"/>
  <c r="Q266" s="1"/>
  <c r="BX265"/>
  <c r="AA271"/>
  <c r="AB271" s="1"/>
  <c r="AL271"/>
  <c r="AM271" s="1"/>
  <c r="AW270"/>
  <c r="AX270" s="1"/>
  <c r="BH272"/>
  <c r="BI272" s="1"/>
  <c r="BS270"/>
  <c r="BT270" s="1"/>
  <c r="CZ271"/>
  <c r="DA271" s="1"/>
  <c r="T266" l="1"/>
  <c r="DB266"/>
  <c r="BU266"/>
  <c r="BX266" s="1"/>
  <c r="DM266"/>
  <c r="AC266"/>
  <c r="AF266" s="1"/>
  <c r="AN266"/>
  <c r="AQ266" s="1"/>
  <c r="AY266"/>
  <c r="CF266"/>
  <c r="CI266" s="1"/>
  <c r="BJ266"/>
  <c r="BM266" s="1"/>
  <c r="CQ266"/>
  <c r="CT266" s="1"/>
  <c r="CP270"/>
  <c r="CO271"/>
  <c r="DL271"/>
  <c r="DK272"/>
  <c r="CE270"/>
  <c r="CD271"/>
  <c r="C269"/>
  <c r="CX3"/>
  <c r="BB266"/>
  <c r="F267"/>
  <c r="Q267" s="1"/>
  <c r="AA272"/>
  <c r="AB272" s="1"/>
  <c r="AL272"/>
  <c r="AM272" s="1"/>
  <c r="AW271"/>
  <c r="AX271" s="1"/>
  <c r="BH273"/>
  <c r="BI273" s="1"/>
  <c r="BS271"/>
  <c r="BT271" s="1"/>
  <c r="CZ272"/>
  <c r="DA272" s="1"/>
  <c r="CE271" l="1"/>
  <c r="CD272"/>
  <c r="T267"/>
  <c r="CF267"/>
  <c r="CI267" s="1"/>
  <c r="AY267"/>
  <c r="BB267" s="1"/>
  <c r="BJ267"/>
  <c r="AC267"/>
  <c r="AF267" s="1"/>
  <c r="DM267"/>
  <c r="CQ267"/>
  <c r="CT267" s="1"/>
  <c r="BU267"/>
  <c r="BX267" s="1"/>
  <c r="AN267"/>
  <c r="AQ267" s="1"/>
  <c r="DB267"/>
  <c r="DE267" s="1"/>
  <c r="CP271"/>
  <c r="CO272"/>
  <c r="DL272"/>
  <c r="DK273"/>
  <c r="C270"/>
  <c r="F268"/>
  <c r="Q268" s="1"/>
  <c r="BM267"/>
  <c r="CW210"/>
  <c r="CW153"/>
  <c r="CW319"/>
  <c r="CW186"/>
  <c r="CW300"/>
  <c r="CW304"/>
  <c r="CW161"/>
  <c r="CW245"/>
  <c r="CW263"/>
  <c r="CW207"/>
  <c r="CW269"/>
  <c r="CW165"/>
  <c r="CW211"/>
  <c r="CW137"/>
  <c r="CW13"/>
  <c r="CW141"/>
  <c r="CW375"/>
  <c r="CW217"/>
  <c r="CW188"/>
  <c r="CW381"/>
  <c r="CW49"/>
  <c r="CW251"/>
  <c r="CW265"/>
  <c r="CW209"/>
  <c r="CW255"/>
  <c r="CW234"/>
  <c r="CW195"/>
  <c r="CW117"/>
  <c r="CW227"/>
  <c r="CW60"/>
  <c r="CW8"/>
  <c r="CW274"/>
  <c r="CW175"/>
  <c r="CW135"/>
  <c r="CW268"/>
  <c r="CW78"/>
  <c r="CW189"/>
  <c r="CW206"/>
  <c r="CW404"/>
  <c r="CW339"/>
  <c r="CW233"/>
  <c r="CW35"/>
  <c r="CW406"/>
  <c r="CW37"/>
  <c r="CW15"/>
  <c r="CW332"/>
  <c r="CW84"/>
  <c r="CW386"/>
  <c r="CW303"/>
  <c r="CW372"/>
  <c r="CW389"/>
  <c r="CW197"/>
  <c r="CW285"/>
  <c r="CW40"/>
  <c r="CW58"/>
  <c r="CW79"/>
  <c r="CW327"/>
  <c r="CW39"/>
  <c r="CW215"/>
  <c r="CW82"/>
  <c r="CW316"/>
  <c r="CW185"/>
  <c r="CW86"/>
  <c r="CW91"/>
  <c r="CW156"/>
  <c r="CW306"/>
  <c r="CW250"/>
  <c r="CW228"/>
  <c r="CW208"/>
  <c r="CW254"/>
  <c r="CW180"/>
  <c r="CW240"/>
  <c r="CW204"/>
  <c r="CW374"/>
  <c r="CW318"/>
  <c r="CW81"/>
  <c r="CW147"/>
  <c r="CW305"/>
  <c r="CW324"/>
  <c r="CW336"/>
  <c r="CW314"/>
  <c r="CW315"/>
  <c r="CW340"/>
  <c r="CW198"/>
  <c r="CW120"/>
  <c r="CW94"/>
  <c r="CW192"/>
  <c r="CW11"/>
  <c r="CW100"/>
  <c r="CW69"/>
  <c r="CW296"/>
  <c r="CW7"/>
  <c r="CW126"/>
  <c r="CW134"/>
  <c r="CW146"/>
  <c r="CW56"/>
  <c r="CW36"/>
  <c r="CW261"/>
  <c r="CW140"/>
  <c r="CW68"/>
  <c r="CW379"/>
  <c r="CW337"/>
  <c r="CW299"/>
  <c r="CW77"/>
  <c r="CW57"/>
  <c r="CW133"/>
  <c r="CW401"/>
  <c r="CW248"/>
  <c r="CW302"/>
  <c r="CW179"/>
  <c r="CW191"/>
  <c r="CW169"/>
  <c r="CW364"/>
  <c r="CW109"/>
  <c r="CW220"/>
  <c r="CW258"/>
  <c r="CW349"/>
  <c r="CW359"/>
  <c r="CW260"/>
  <c r="CW129"/>
  <c r="CW388"/>
  <c r="CW72"/>
  <c r="CW158"/>
  <c r="CW326"/>
  <c r="CW193"/>
  <c r="CW384"/>
  <c r="CW377"/>
  <c r="CW329"/>
  <c r="CW344"/>
  <c r="CW32"/>
  <c r="CW123"/>
  <c r="CW172"/>
  <c r="CW292"/>
  <c r="CW73"/>
  <c r="CW121"/>
  <c r="CW370"/>
  <c r="CW119"/>
  <c r="CW362"/>
  <c r="CW376"/>
  <c r="CW277"/>
  <c r="CW280"/>
  <c r="CW131"/>
  <c r="CW181"/>
  <c r="CW9"/>
  <c r="CW354"/>
  <c r="CW400"/>
  <c r="CW155"/>
  <c r="CW358"/>
  <c r="CW284"/>
  <c r="CW264"/>
  <c r="CW139"/>
  <c r="CW307"/>
  <c r="CW113"/>
  <c r="CW232"/>
  <c r="CW93"/>
  <c r="CW108"/>
  <c r="CW249"/>
  <c r="CW334"/>
  <c r="CW347"/>
  <c r="CW199"/>
  <c r="CW288"/>
  <c r="CW10"/>
  <c r="CW235"/>
  <c r="CW385"/>
  <c r="CW53"/>
  <c r="CW281"/>
  <c r="CW222"/>
  <c r="CW166"/>
  <c r="CW212"/>
  <c r="CW266"/>
  <c r="CW152"/>
  <c r="CW101"/>
  <c r="CW246"/>
  <c r="CW12"/>
  <c r="CW290"/>
  <c r="CW259"/>
  <c r="CW194"/>
  <c r="CW45"/>
  <c r="CW396"/>
  <c r="CW308"/>
  <c r="CW252"/>
  <c r="CW85"/>
  <c r="CW202"/>
  <c r="CW366"/>
  <c r="CW55"/>
  <c r="CW342"/>
  <c r="CW395"/>
  <c r="CW373"/>
  <c r="CW89"/>
  <c r="CW41"/>
  <c r="CW343"/>
  <c r="CW115"/>
  <c r="CW148"/>
  <c r="CW253"/>
  <c r="CW118"/>
  <c r="CW62"/>
  <c r="CW312"/>
  <c r="CW378"/>
  <c r="CW159"/>
  <c r="CW391"/>
  <c r="CW14"/>
  <c r="CW182"/>
  <c r="CW21"/>
  <c r="CW244"/>
  <c r="CW363"/>
  <c r="CW177"/>
  <c r="CW230"/>
  <c r="CW23"/>
  <c r="CW43"/>
  <c r="CW219"/>
  <c r="CW163"/>
  <c r="CW107"/>
  <c r="CW174"/>
  <c r="CW200"/>
  <c r="CW243"/>
  <c r="CW321"/>
  <c r="CW242"/>
  <c r="CW331"/>
  <c r="CW275"/>
  <c r="CW278"/>
  <c r="CW31"/>
  <c r="CW262"/>
  <c r="CW309"/>
  <c r="CW22"/>
  <c r="CW310"/>
  <c r="CW356"/>
  <c r="CW325"/>
  <c r="CW167"/>
  <c r="CW221"/>
  <c r="CW16"/>
  <c r="CW361"/>
  <c r="CW355"/>
  <c r="CW190"/>
  <c r="CW393"/>
  <c r="CW196"/>
  <c r="CW398"/>
  <c r="CW103"/>
  <c r="CW47"/>
  <c r="CW236"/>
  <c r="CW218"/>
  <c r="CW178"/>
  <c r="CW164"/>
  <c r="CW345"/>
  <c r="CW70"/>
  <c r="CW338"/>
  <c r="CW171"/>
  <c r="CW328"/>
  <c r="CW256"/>
  <c r="CW348"/>
  <c r="CW111"/>
  <c r="CW279"/>
  <c r="CW214"/>
  <c r="CW59"/>
  <c r="CW24"/>
  <c r="CW294"/>
  <c r="CW397"/>
  <c r="CW20"/>
  <c r="CW102"/>
  <c r="CW160"/>
  <c r="CW76"/>
  <c r="CW272"/>
  <c r="CW173"/>
  <c r="CW124"/>
  <c r="CW287"/>
  <c r="CW130"/>
  <c r="CW298"/>
  <c r="CW270"/>
  <c r="CW150"/>
  <c r="CW341"/>
  <c r="CW168"/>
  <c r="CW286"/>
  <c r="CW184"/>
  <c r="CW17"/>
  <c r="CW330"/>
  <c r="CW231"/>
  <c r="CW132"/>
  <c r="CW92"/>
  <c r="CW67"/>
  <c r="CW90"/>
  <c r="CW369"/>
  <c r="CW313"/>
  <c r="CW26"/>
  <c r="CW360"/>
  <c r="CW365"/>
  <c r="CW125"/>
  <c r="CW367"/>
  <c r="CW311"/>
  <c r="CW357"/>
  <c r="CW283"/>
  <c r="CW383"/>
  <c r="CW241"/>
  <c r="CW106"/>
  <c r="CW66"/>
  <c r="CW157"/>
  <c r="CW34"/>
  <c r="CW110"/>
  <c r="CW382"/>
  <c r="CW276"/>
  <c r="CW142"/>
  <c r="CW405"/>
  <c r="CW154"/>
  <c r="CW350"/>
  <c r="CW87"/>
  <c r="CW80"/>
  <c r="CW97"/>
  <c r="CW28"/>
  <c r="CW52"/>
  <c r="CW83"/>
  <c r="CW64"/>
  <c r="CW291"/>
  <c r="CW371"/>
  <c r="CW224"/>
  <c r="CW48"/>
  <c r="CW239"/>
  <c r="CW46"/>
  <c r="CW257"/>
  <c r="CW203"/>
  <c r="CW44"/>
  <c r="CW247"/>
  <c r="CW216"/>
  <c r="CW151"/>
  <c r="CW403"/>
  <c r="CW27"/>
  <c r="CW293"/>
  <c r="CW271"/>
  <c r="CW297"/>
  <c r="CW223"/>
  <c r="CW229"/>
  <c r="CW289"/>
  <c r="CW392"/>
  <c r="CW333"/>
  <c r="CW29"/>
  <c r="CW237"/>
  <c r="CW88"/>
  <c r="CW346"/>
  <c r="CW387"/>
  <c r="CW75"/>
  <c r="CW19"/>
  <c r="CW38"/>
  <c r="CW335"/>
  <c r="CW116"/>
  <c r="CW95"/>
  <c r="CW71"/>
  <c r="CW380"/>
  <c r="CW54"/>
  <c r="CW143"/>
  <c r="CW112"/>
  <c r="CW99"/>
  <c r="CW50"/>
  <c r="CW33"/>
  <c r="CW225"/>
  <c r="CW136"/>
  <c r="CW183"/>
  <c r="CW205"/>
  <c r="CW127"/>
  <c r="CW51"/>
  <c r="CW105"/>
  <c r="CW65"/>
  <c r="CW98"/>
  <c r="CW144"/>
  <c r="CW394"/>
  <c r="CW145"/>
  <c r="CW114"/>
  <c r="CW6"/>
  <c r="CW273"/>
  <c r="CW61"/>
  <c r="CW201"/>
  <c r="CW267"/>
  <c r="CW176"/>
  <c r="CW282"/>
  <c r="CW25"/>
  <c r="CW301"/>
  <c r="CW390"/>
  <c r="CW402"/>
  <c r="CW149"/>
  <c r="CW170"/>
  <c r="CW30"/>
  <c r="CW138"/>
  <c r="CW352"/>
  <c r="CW226"/>
  <c r="CW353"/>
  <c r="CW399"/>
  <c r="CW368"/>
  <c r="CW187"/>
  <c r="CW122"/>
  <c r="CW42"/>
  <c r="CW351"/>
  <c r="CW295"/>
  <c r="CW128"/>
  <c r="CW104"/>
  <c r="CW213"/>
  <c r="CW317"/>
  <c r="CW63"/>
  <c r="CW162"/>
  <c r="CW74"/>
  <c r="CW18"/>
  <c r="CW320"/>
  <c r="CW323"/>
  <c r="CW238"/>
  <c r="CW96"/>
  <c r="CW322"/>
  <c r="AA273"/>
  <c r="AB273" s="1"/>
  <c r="AL273"/>
  <c r="AM273" s="1"/>
  <c r="AW272"/>
  <c r="AX272" s="1"/>
  <c r="BH274"/>
  <c r="BI274" s="1"/>
  <c r="BS272"/>
  <c r="BT272" s="1"/>
  <c r="CZ273"/>
  <c r="DA273" s="1"/>
  <c r="CE272" l="1"/>
  <c r="CD273"/>
  <c r="T268"/>
  <c r="CF268"/>
  <c r="CI268" s="1"/>
  <c r="AC268"/>
  <c r="AF268" s="1"/>
  <c r="DM268"/>
  <c r="DB268"/>
  <c r="DE268" s="1"/>
  <c r="CQ268"/>
  <c r="AN268"/>
  <c r="AQ268" s="1"/>
  <c r="BU268"/>
  <c r="BX268" s="1"/>
  <c r="BJ268"/>
  <c r="BM268" s="1"/>
  <c r="AY268"/>
  <c r="BB268" s="1"/>
  <c r="CP272"/>
  <c r="CO273"/>
  <c r="DL273"/>
  <c r="DK274"/>
  <c r="C271"/>
  <c r="F269"/>
  <c r="Q269" s="1"/>
  <c r="CT268"/>
  <c r="AA274"/>
  <c r="AB274" s="1"/>
  <c r="AL274"/>
  <c r="AM274" s="1"/>
  <c r="AW273"/>
  <c r="AX273" s="1"/>
  <c r="BH275"/>
  <c r="BI275" s="1"/>
  <c r="BS273"/>
  <c r="BT273" s="1"/>
  <c r="CZ274"/>
  <c r="DA274" s="1"/>
  <c r="T269" l="1"/>
  <c r="AN269"/>
  <c r="AQ269" s="1"/>
  <c r="AC269"/>
  <c r="AF269" s="1"/>
  <c r="DB269"/>
  <c r="DE269" s="1"/>
  <c r="DM269"/>
  <c r="BJ269"/>
  <c r="AY269"/>
  <c r="CF269"/>
  <c r="CQ269"/>
  <c r="CT269" s="1"/>
  <c r="BU269"/>
  <c r="BX269" s="1"/>
  <c r="CE273"/>
  <c r="CD274"/>
  <c r="CP273"/>
  <c r="CO274"/>
  <c r="DL274"/>
  <c r="DK275"/>
  <c r="C272"/>
  <c r="F270"/>
  <c r="Q270" s="1"/>
  <c r="CI269"/>
  <c r="BM269"/>
  <c r="BB269"/>
  <c r="AA275"/>
  <c r="AB275" s="1"/>
  <c r="AL275"/>
  <c r="AM275" s="1"/>
  <c r="AW274"/>
  <c r="AX274" s="1"/>
  <c r="BH276"/>
  <c r="BI276" s="1"/>
  <c r="BS274"/>
  <c r="BT274" s="1"/>
  <c r="CZ275"/>
  <c r="DA275" s="1"/>
  <c r="T270" l="1"/>
  <c r="DB270"/>
  <c r="DE270" s="1"/>
  <c r="AY270"/>
  <c r="BB270" s="1"/>
  <c r="CF270"/>
  <c r="CI270" s="1"/>
  <c r="AC270"/>
  <c r="AF270" s="1"/>
  <c r="BU270"/>
  <c r="BJ270"/>
  <c r="CQ270"/>
  <c r="CT270" s="1"/>
  <c r="AN270"/>
  <c r="AQ270" s="1"/>
  <c r="DM270"/>
  <c r="CE274"/>
  <c r="CD275"/>
  <c r="CP274"/>
  <c r="CO275"/>
  <c r="DL275"/>
  <c r="DK276"/>
  <c r="C273"/>
  <c r="F271"/>
  <c r="Q271" s="1"/>
  <c r="BX270"/>
  <c r="BM270"/>
  <c r="AA276"/>
  <c r="AB276" s="1"/>
  <c r="AL276"/>
  <c r="AM276" s="1"/>
  <c r="AW275"/>
  <c r="AX275" s="1"/>
  <c r="BH277"/>
  <c r="BI277" s="1"/>
  <c r="BS275"/>
  <c r="BT275" s="1"/>
  <c r="CZ276"/>
  <c r="DA276" s="1"/>
  <c r="DL276" l="1"/>
  <c r="DK277"/>
  <c r="CE275"/>
  <c r="CD276"/>
  <c r="CP275"/>
  <c r="CO276"/>
  <c r="AN271"/>
  <c r="AC271"/>
  <c r="AF271" s="1"/>
  <c r="DM271"/>
  <c r="DB271"/>
  <c r="DE271" s="1"/>
  <c r="AY271"/>
  <c r="BB271" s="1"/>
  <c r="BJ271"/>
  <c r="CQ271"/>
  <c r="CT271" s="1"/>
  <c r="CF271"/>
  <c r="CI271" s="1"/>
  <c r="BU271"/>
  <c r="C274"/>
  <c r="F272"/>
  <c r="Q272" s="1"/>
  <c r="BM271"/>
  <c r="T271"/>
  <c r="BX271"/>
  <c r="AQ271"/>
  <c r="AA277"/>
  <c r="AB277" s="1"/>
  <c r="AL277"/>
  <c r="AM277" s="1"/>
  <c r="AW276"/>
  <c r="AX276" s="1"/>
  <c r="BH278"/>
  <c r="BI278" s="1"/>
  <c r="BS276"/>
  <c r="BT276" s="1"/>
  <c r="CZ277"/>
  <c r="DA277" s="1"/>
  <c r="T272" l="1"/>
  <c r="CF272"/>
  <c r="CI272" s="1"/>
  <c r="CQ272"/>
  <c r="CT272" s="1"/>
  <c r="DM272"/>
  <c r="DB272"/>
  <c r="DE272" s="1"/>
  <c r="AY272"/>
  <c r="BU272"/>
  <c r="BJ272"/>
  <c r="BM272" s="1"/>
  <c r="AN272"/>
  <c r="AQ272" s="1"/>
  <c r="AC272"/>
  <c r="AF272" s="1"/>
  <c r="CE276"/>
  <c r="CD277"/>
  <c r="CP276"/>
  <c r="CO277"/>
  <c r="DL277"/>
  <c r="DK278"/>
  <c r="C275"/>
  <c r="F273"/>
  <c r="Q273" s="1"/>
  <c r="BB272"/>
  <c r="BX272"/>
  <c r="AA278"/>
  <c r="AB278" s="1"/>
  <c r="AL278"/>
  <c r="AM278" s="1"/>
  <c r="AW277"/>
  <c r="AX277" s="1"/>
  <c r="BH279"/>
  <c r="BI279" s="1"/>
  <c r="BS277"/>
  <c r="BT277" s="1"/>
  <c r="CZ278"/>
  <c r="DA278" s="1"/>
  <c r="T273" l="1"/>
  <c r="AC273"/>
  <c r="AF273" s="1"/>
  <c r="DB273"/>
  <c r="DE273" s="1"/>
  <c r="BJ273"/>
  <c r="BM273" s="1"/>
  <c r="AY273"/>
  <c r="DM273"/>
  <c r="CF273"/>
  <c r="BU273"/>
  <c r="BX273" s="1"/>
  <c r="AN273"/>
  <c r="AQ273" s="1"/>
  <c r="CQ273"/>
  <c r="CT273" s="1"/>
  <c r="CE277"/>
  <c r="CD278"/>
  <c r="CP277"/>
  <c r="CO278"/>
  <c r="DL278"/>
  <c r="DK279"/>
  <c r="C276"/>
  <c r="F274"/>
  <c r="Q274" s="1"/>
  <c r="BB273"/>
  <c r="CI273"/>
  <c r="AA279"/>
  <c r="AB279" s="1"/>
  <c r="AL279"/>
  <c r="AM279" s="1"/>
  <c r="AW278"/>
  <c r="AX278" s="1"/>
  <c r="BH280"/>
  <c r="BI280" s="1"/>
  <c r="BS278"/>
  <c r="BT278" s="1"/>
  <c r="CZ279"/>
  <c r="DA279" s="1"/>
  <c r="CP278" l="1"/>
  <c r="CO279"/>
  <c r="CE278"/>
  <c r="CD279"/>
  <c r="T274"/>
  <c r="BU274"/>
  <c r="DB274"/>
  <c r="DE274" s="1"/>
  <c r="CQ274"/>
  <c r="CT274" s="1"/>
  <c r="DM274"/>
  <c r="AC274"/>
  <c r="AF274" s="1"/>
  <c r="CF274"/>
  <c r="CI274" s="1"/>
  <c r="AN274"/>
  <c r="AQ274" s="1"/>
  <c r="BJ274"/>
  <c r="BM274" s="1"/>
  <c r="AY274"/>
  <c r="DL279"/>
  <c r="DK280"/>
  <c r="C277"/>
  <c r="F275"/>
  <c r="Q275" s="1"/>
  <c r="BX274"/>
  <c r="BB274"/>
  <c r="AA280"/>
  <c r="AB280" s="1"/>
  <c r="AL280"/>
  <c r="AM280" s="1"/>
  <c r="AW279"/>
  <c r="AX279" s="1"/>
  <c r="BH281"/>
  <c r="BI281" s="1"/>
  <c r="BS279"/>
  <c r="BT279" s="1"/>
  <c r="CZ280"/>
  <c r="DA280" s="1"/>
  <c r="T275" l="1"/>
  <c r="AN275"/>
  <c r="AQ275" s="1"/>
  <c r="AC275"/>
  <c r="AF275" s="1"/>
  <c r="CQ275"/>
  <c r="BU275"/>
  <c r="CF275"/>
  <c r="CI275" s="1"/>
  <c r="DM275"/>
  <c r="DB275"/>
  <c r="DE275" s="1"/>
  <c r="BJ275"/>
  <c r="BM275" s="1"/>
  <c r="AY275"/>
  <c r="BB275" s="1"/>
  <c r="CP279"/>
  <c r="CO280"/>
  <c r="CE279"/>
  <c r="CD280"/>
  <c r="DL280"/>
  <c r="DK281"/>
  <c r="C278"/>
  <c r="CT275"/>
  <c r="BX275"/>
  <c r="F276"/>
  <c r="Q276" s="1"/>
  <c r="AA281"/>
  <c r="AB281" s="1"/>
  <c r="AL281"/>
  <c r="AM281" s="1"/>
  <c r="AW280"/>
  <c r="AX280" s="1"/>
  <c r="BH282"/>
  <c r="BI282" s="1"/>
  <c r="BS280"/>
  <c r="BT280" s="1"/>
  <c r="CZ281"/>
  <c r="DA281" s="1"/>
  <c r="T276" l="1"/>
  <c r="CF276"/>
  <c r="CI276" s="1"/>
  <c r="CQ276"/>
  <c r="CT276" s="1"/>
  <c r="BU276"/>
  <c r="BX276" s="1"/>
  <c r="BJ276"/>
  <c r="BM276" s="1"/>
  <c r="AY276"/>
  <c r="AN276"/>
  <c r="DM276"/>
  <c r="AC276"/>
  <c r="AF276" s="1"/>
  <c r="DB276"/>
  <c r="DE276" s="1"/>
  <c r="CP280"/>
  <c r="CO281"/>
  <c r="CE280"/>
  <c r="CD281"/>
  <c r="DL281"/>
  <c r="DK282"/>
  <c r="C279"/>
  <c r="F277"/>
  <c r="Q277" s="1"/>
  <c r="BB276"/>
  <c r="AQ276"/>
  <c r="AA282"/>
  <c r="AB282" s="1"/>
  <c r="AL282"/>
  <c r="AM282" s="1"/>
  <c r="AW281"/>
  <c r="AX281" s="1"/>
  <c r="BH283"/>
  <c r="BI283" s="1"/>
  <c r="BS281"/>
  <c r="BT281" s="1"/>
  <c r="CZ282"/>
  <c r="DA282" s="1"/>
  <c r="CE281" l="1"/>
  <c r="CD282"/>
  <c r="CP281"/>
  <c r="CO282"/>
  <c r="T277"/>
  <c r="BJ277"/>
  <c r="AC277"/>
  <c r="AF277" s="1"/>
  <c r="CF277"/>
  <c r="AN277"/>
  <c r="AQ277" s="1"/>
  <c r="CQ277"/>
  <c r="CT277" s="1"/>
  <c r="BU277"/>
  <c r="BX277" s="1"/>
  <c r="AY277"/>
  <c r="BB277" s="1"/>
  <c r="DM277"/>
  <c r="DB277"/>
  <c r="DE277" s="1"/>
  <c r="DL282"/>
  <c r="DK283"/>
  <c r="C280"/>
  <c r="F278"/>
  <c r="Q278" s="1"/>
  <c r="BM277"/>
  <c r="CI277"/>
  <c r="AA283"/>
  <c r="AB283" s="1"/>
  <c r="AL283"/>
  <c r="AM283" s="1"/>
  <c r="AW282"/>
  <c r="AX282" s="1"/>
  <c r="BH284"/>
  <c r="BI284" s="1"/>
  <c r="BS282"/>
  <c r="BT282" s="1"/>
  <c r="CZ283"/>
  <c r="DA283" s="1"/>
  <c r="CE282" l="1"/>
  <c r="CD283"/>
  <c r="CP282"/>
  <c r="CO283"/>
  <c r="T278"/>
  <c r="DM278"/>
  <c r="BJ278"/>
  <c r="CF278"/>
  <c r="DB278"/>
  <c r="DE278" s="1"/>
  <c r="CQ278"/>
  <c r="CT278" s="1"/>
  <c r="BU278"/>
  <c r="BX278" s="1"/>
  <c r="AY278"/>
  <c r="BB278" s="1"/>
  <c r="AC278"/>
  <c r="AF278" s="1"/>
  <c r="AN278"/>
  <c r="AQ278" s="1"/>
  <c r="DL283"/>
  <c r="DK284"/>
  <c r="C281"/>
  <c r="F279"/>
  <c r="Q279" s="1"/>
  <c r="BM278"/>
  <c r="CI278"/>
  <c r="AA284"/>
  <c r="AB284" s="1"/>
  <c r="AL284"/>
  <c r="AM284" s="1"/>
  <c r="AW283"/>
  <c r="AX283" s="1"/>
  <c r="BH285"/>
  <c r="BI285" s="1"/>
  <c r="BS283"/>
  <c r="BT283" s="1"/>
  <c r="CZ284"/>
  <c r="DA284" s="1"/>
  <c r="T279" l="1"/>
  <c r="DB279"/>
  <c r="DE279" s="1"/>
  <c r="CQ279"/>
  <c r="CT279" s="1"/>
  <c r="BJ279"/>
  <c r="BM279" s="1"/>
  <c r="AN279"/>
  <c r="AQ279" s="1"/>
  <c r="DM279"/>
  <c r="AY279"/>
  <c r="AC279"/>
  <c r="AF279" s="1"/>
  <c r="CF279"/>
  <c r="CI279" s="1"/>
  <c r="BU279"/>
  <c r="BX279" s="1"/>
  <c r="CE283"/>
  <c r="CD284"/>
  <c r="CP283"/>
  <c r="CO284"/>
  <c r="DL284"/>
  <c r="DK285"/>
  <c r="C282"/>
  <c r="BB279"/>
  <c r="F280"/>
  <c r="Q280" s="1"/>
  <c r="AA285"/>
  <c r="AB285" s="1"/>
  <c r="AL285"/>
  <c r="AM285" s="1"/>
  <c r="AW284"/>
  <c r="AX284" s="1"/>
  <c r="BH286"/>
  <c r="BI286" s="1"/>
  <c r="BS284"/>
  <c r="BT284" s="1"/>
  <c r="CZ285"/>
  <c r="DA285" s="1"/>
  <c r="T280" l="1"/>
  <c r="CF280"/>
  <c r="CI280" s="1"/>
  <c r="AC280"/>
  <c r="AF280" s="1"/>
  <c r="AN280"/>
  <c r="AQ280" s="1"/>
  <c r="CQ280"/>
  <c r="CT280" s="1"/>
  <c r="DM280"/>
  <c r="BU280"/>
  <c r="BX280" s="1"/>
  <c r="DB280"/>
  <c r="BJ280"/>
  <c r="BM280" s="1"/>
  <c r="AY280"/>
  <c r="BB280" s="1"/>
  <c r="CE284"/>
  <c r="CD285"/>
  <c r="CP284"/>
  <c r="CO285"/>
  <c r="DL285"/>
  <c r="DK286"/>
  <c r="C283"/>
  <c r="F281"/>
  <c r="Q281" s="1"/>
  <c r="DE280"/>
  <c r="AA286"/>
  <c r="AB286" s="1"/>
  <c r="AL286"/>
  <c r="AM286" s="1"/>
  <c r="AW285"/>
  <c r="AX285" s="1"/>
  <c r="BH287"/>
  <c r="BI287" s="1"/>
  <c r="BS285"/>
  <c r="BT285" s="1"/>
  <c r="CZ286"/>
  <c r="DA286" s="1"/>
  <c r="T281" l="1"/>
  <c r="CF281"/>
  <c r="CI281" s="1"/>
  <c r="CQ281"/>
  <c r="CT281" s="1"/>
  <c r="AY281"/>
  <c r="BB281" s="1"/>
  <c r="DB281"/>
  <c r="BJ281"/>
  <c r="BM281" s="1"/>
  <c r="DM281"/>
  <c r="BU281"/>
  <c r="AN281"/>
  <c r="AQ281" s="1"/>
  <c r="AC281"/>
  <c r="AF281" s="1"/>
  <c r="CE285"/>
  <c r="CD286"/>
  <c r="CP285"/>
  <c r="CO286"/>
  <c r="DL286"/>
  <c r="DK287"/>
  <c r="C284"/>
  <c r="F282"/>
  <c r="Q282" s="1"/>
  <c r="DE281"/>
  <c r="BX281"/>
  <c r="AA287"/>
  <c r="AB287" s="1"/>
  <c r="AL287"/>
  <c r="AM287" s="1"/>
  <c r="AW286"/>
  <c r="AX286" s="1"/>
  <c r="BH288"/>
  <c r="BI288" s="1"/>
  <c r="BS286"/>
  <c r="BT286" s="1"/>
  <c r="CZ287"/>
  <c r="DA287" s="1"/>
  <c r="T282" l="1"/>
  <c r="CQ282"/>
  <c r="CT282" s="1"/>
  <c r="DB282"/>
  <c r="DE282" s="1"/>
  <c r="BU282"/>
  <c r="BX282" s="1"/>
  <c r="AC282"/>
  <c r="AF282" s="1"/>
  <c r="DM282"/>
  <c r="CF282"/>
  <c r="AN282"/>
  <c r="BJ282"/>
  <c r="BM282" s="1"/>
  <c r="AY282"/>
  <c r="BB282" s="1"/>
  <c r="CE286"/>
  <c r="CD287"/>
  <c r="CP286"/>
  <c r="CO287"/>
  <c r="DL287"/>
  <c r="DK288"/>
  <c r="C285"/>
  <c r="F283"/>
  <c r="Q283" s="1"/>
  <c r="AQ282"/>
  <c r="CI282"/>
  <c r="AA288"/>
  <c r="AB288" s="1"/>
  <c r="AL288"/>
  <c r="AM288" s="1"/>
  <c r="AW287"/>
  <c r="AX287" s="1"/>
  <c r="BH289"/>
  <c r="BI289" s="1"/>
  <c r="BS287"/>
  <c r="BT287" s="1"/>
  <c r="CZ288"/>
  <c r="DA288" s="1"/>
  <c r="T283" l="1"/>
  <c r="CF283"/>
  <c r="CI283" s="1"/>
  <c r="BJ283"/>
  <c r="BM283" s="1"/>
  <c r="CQ283"/>
  <c r="CT283" s="1"/>
  <c r="BU283"/>
  <c r="BX283" s="1"/>
  <c r="DM283"/>
  <c r="DB283"/>
  <c r="AC283"/>
  <c r="AF283" s="1"/>
  <c r="AN283"/>
  <c r="AQ283" s="1"/>
  <c r="AY283"/>
  <c r="BB283" s="1"/>
  <c r="CE287"/>
  <c r="CD288"/>
  <c r="CP287"/>
  <c r="CO288"/>
  <c r="DL288"/>
  <c r="DK289"/>
  <c r="C286"/>
  <c r="DE283"/>
  <c r="F284"/>
  <c r="Q284" s="1"/>
  <c r="AA289"/>
  <c r="AB289" s="1"/>
  <c r="AL289"/>
  <c r="AM289" s="1"/>
  <c r="AW288"/>
  <c r="AX288" s="1"/>
  <c r="BH290"/>
  <c r="BI290" s="1"/>
  <c r="BS288"/>
  <c r="BT288" s="1"/>
  <c r="CZ289"/>
  <c r="DA289" s="1"/>
  <c r="T284" l="1"/>
  <c r="CQ284"/>
  <c r="CT284" s="1"/>
  <c r="AN284"/>
  <c r="AQ284" s="1"/>
  <c r="DB284"/>
  <c r="DE284" s="1"/>
  <c r="BJ284"/>
  <c r="BM284" s="1"/>
  <c r="AC284"/>
  <c r="AF284" s="1"/>
  <c r="CF284"/>
  <c r="DM284"/>
  <c r="BU284"/>
  <c r="BX284" s="1"/>
  <c r="AY284"/>
  <c r="BB284" s="1"/>
  <c r="CP288"/>
  <c r="CO289"/>
  <c r="CE288"/>
  <c r="CD289"/>
  <c r="DL289"/>
  <c r="DK290"/>
  <c r="C287"/>
  <c r="F285"/>
  <c r="Q285" s="1"/>
  <c r="CI284"/>
  <c r="AA290"/>
  <c r="AB290" s="1"/>
  <c r="AL290"/>
  <c r="AM290" s="1"/>
  <c r="AW289"/>
  <c r="AX289" s="1"/>
  <c r="BH291"/>
  <c r="BI291" s="1"/>
  <c r="BS289"/>
  <c r="BT289" s="1"/>
  <c r="CZ290"/>
  <c r="DA290" s="1"/>
  <c r="T285" l="1"/>
  <c r="AN285"/>
  <c r="AQ285" s="1"/>
  <c r="DB285"/>
  <c r="DE285" s="1"/>
  <c r="AC285"/>
  <c r="AF285" s="1"/>
  <c r="BJ285"/>
  <c r="BM285" s="1"/>
  <c r="CQ285"/>
  <c r="BU285"/>
  <c r="AY285"/>
  <c r="CF285"/>
  <c r="CI285" s="1"/>
  <c r="DM285"/>
  <c r="CE289"/>
  <c r="CD290"/>
  <c r="CP289"/>
  <c r="CO290"/>
  <c r="DL290"/>
  <c r="DK291"/>
  <c r="C288"/>
  <c r="F286"/>
  <c r="Q286" s="1"/>
  <c r="BB285"/>
  <c r="CT285"/>
  <c r="BX285"/>
  <c r="AA291"/>
  <c r="AB291" s="1"/>
  <c r="AL291"/>
  <c r="AM291" s="1"/>
  <c r="AW290"/>
  <c r="AX290" s="1"/>
  <c r="BH292"/>
  <c r="BI292" s="1"/>
  <c r="BS290"/>
  <c r="BT290" s="1"/>
  <c r="CZ291"/>
  <c r="DA291" s="1"/>
  <c r="CE290" l="1"/>
  <c r="CD291"/>
  <c r="T286"/>
  <c r="AN286"/>
  <c r="AC286"/>
  <c r="AF286" s="1"/>
  <c r="AY286"/>
  <c r="BB286" s="1"/>
  <c r="DM286"/>
  <c r="CQ286"/>
  <c r="CT286" s="1"/>
  <c r="BJ286"/>
  <c r="BM286" s="1"/>
  <c r="CF286"/>
  <c r="CI286" s="1"/>
  <c r="BU286"/>
  <c r="BX286" s="1"/>
  <c r="DB286"/>
  <c r="DE286" s="1"/>
  <c r="CP290"/>
  <c r="CO291"/>
  <c r="DL291"/>
  <c r="DK292"/>
  <c r="C289"/>
  <c r="AQ286"/>
  <c r="F287"/>
  <c r="Q287" s="1"/>
  <c r="AA292"/>
  <c r="AB292" s="1"/>
  <c r="AL292"/>
  <c r="AM292" s="1"/>
  <c r="AW291"/>
  <c r="AX291" s="1"/>
  <c r="BH293"/>
  <c r="BI293" s="1"/>
  <c r="BS291"/>
  <c r="BT291" s="1"/>
  <c r="CZ292"/>
  <c r="DA292" s="1"/>
  <c r="T287" l="1"/>
  <c r="CQ287"/>
  <c r="CT287" s="1"/>
  <c r="DM287"/>
  <c r="AN287"/>
  <c r="AQ287" s="1"/>
  <c r="DB287"/>
  <c r="BU287"/>
  <c r="AC287"/>
  <c r="AF287" s="1"/>
  <c r="CF287"/>
  <c r="CI287" s="1"/>
  <c r="BJ287"/>
  <c r="BM287" s="1"/>
  <c r="AY287"/>
  <c r="BB287" s="1"/>
  <c r="CE291"/>
  <c r="CD292"/>
  <c r="CP291"/>
  <c r="CO292"/>
  <c r="DL292"/>
  <c r="DK293"/>
  <c r="C290"/>
  <c r="BX287"/>
  <c r="DE287"/>
  <c r="F288"/>
  <c r="Q288" s="1"/>
  <c r="AA293"/>
  <c r="AB293" s="1"/>
  <c r="AL293"/>
  <c r="AM293" s="1"/>
  <c r="AW292"/>
  <c r="AX292" s="1"/>
  <c r="BH294"/>
  <c r="BI294" s="1"/>
  <c r="BS292"/>
  <c r="BT292" s="1"/>
  <c r="CZ293"/>
  <c r="DA293" s="1"/>
  <c r="DL293" l="1"/>
  <c r="DK294"/>
  <c r="CE292"/>
  <c r="CD293"/>
  <c r="CP292"/>
  <c r="CO293"/>
  <c r="CF288"/>
  <c r="CQ288"/>
  <c r="CT288" s="1"/>
  <c r="AN288"/>
  <c r="AQ288" s="1"/>
  <c r="AY288"/>
  <c r="BB288" s="1"/>
  <c r="BU288"/>
  <c r="BJ288"/>
  <c r="BM288" s="1"/>
  <c r="AC288"/>
  <c r="AF288" s="1"/>
  <c r="DM288"/>
  <c r="DB288"/>
  <c r="C291"/>
  <c r="BX288"/>
  <c r="T288"/>
  <c r="DE288"/>
  <c r="CI288"/>
  <c r="F289"/>
  <c r="Q289" s="1"/>
  <c r="AA294"/>
  <c r="AB294" s="1"/>
  <c r="AL294"/>
  <c r="AM294" s="1"/>
  <c r="AW293"/>
  <c r="AX293" s="1"/>
  <c r="BH295"/>
  <c r="BI295" s="1"/>
  <c r="BS293"/>
  <c r="BT293" s="1"/>
  <c r="CZ294"/>
  <c r="DA294" s="1"/>
  <c r="T289" l="1"/>
  <c r="DB289"/>
  <c r="DE289" s="1"/>
  <c r="BJ289"/>
  <c r="BM289" s="1"/>
  <c r="CF289"/>
  <c r="CI289" s="1"/>
  <c r="CQ289"/>
  <c r="CT289" s="1"/>
  <c r="AN289"/>
  <c r="AY289"/>
  <c r="DM289"/>
  <c r="AC289"/>
  <c r="AF289" s="1"/>
  <c r="BU289"/>
  <c r="BX289" s="1"/>
  <c r="CE293"/>
  <c r="CD294"/>
  <c r="DL294"/>
  <c r="DK295"/>
  <c r="CP293"/>
  <c r="CO294"/>
  <c r="C292"/>
  <c r="F290"/>
  <c r="Q290" s="1"/>
  <c r="BB289"/>
  <c r="AQ289"/>
  <c r="AA295"/>
  <c r="AB295" s="1"/>
  <c r="AL295"/>
  <c r="AM295" s="1"/>
  <c r="AW294"/>
  <c r="AX294" s="1"/>
  <c r="BH296"/>
  <c r="BI296" s="1"/>
  <c r="BS294"/>
  <c r="BT294" s="1"/>
  <c r="CZ295"/>
  <c r="DA295" s="1"/>
  <c r="CE294" l="1"/>
  <c r="CD295"/>
  <c r="T290"/>
  <c r="BJ290"/>
  <c r="CF290"/>
  <c r="CI290" s="1"/>
  <c r="DB290"/>
  <c r="CQ290"/>
  <c r="CT290" s="1"/>
  <c r="BU290"/>
  <c r="BX290" s="1"/>
  <c r="AY290"/>
  <c r="BB290" s="1"/>
  <c r="AN290"/>
  <c r="AQ290" s="1"/>
  <c r="AC290"/>
  <c r="AF290" s="1"/>
  <c r="DM290"/>
  <c r="DL295"/>
  <c r="DK296"/>
  <c r="CP294"/>
  <c r="CO295"/>
  <c r="F291"/>
  <c r="Q291" s="1"/>
  <c r="BM290"/>
  <c r="DE290"/>
  <c r="C293"/>
  <c r="AA296"/>
  <c r="AB296" s="1"/>
  <c r="AL296"/>
  <c r="AM296" s="1"/>
  <c r="AW295"/>
  <c r="AX295" s="1"/>
  <c r="BH297"/>
  <c r="BI297" s="1"/>
  <c r="BS295"/>
  <c r="BT295" s="1"/>
  <c r="CZ296"/>
  <c r="DA296" s="1"/>
  <c r="T291" l="1"/>
  <c r="CF291"/>
  <c r="CI291" s="1"/>
  <c r="BJ291"/>
  <c r="BU291"/>
  <c r="AY291"/>
  <c r="AN291"/>
  <c r="AC291"/>
  <c r="AF291" s="1"/>
  <c r="DM291"/>
  <c r="DB291"/>
  <c r="DE291" s="1"/>
  <c r="CQ291"/>
  <c r="CT291" s="1"/>
  <c r="CE295"/>
  <c r="CD296"/>
  <c r="DL296"/>
  <c r="DK297"/>
  <c r="CP295"/>
  <c r="CO296"/>
  <c r="AQ291"/>
  <c r="BM291"/>
  <c r="BX291"/>
  <c r="BB291"/>
  <c r="C294"/>
  <c r="F292"/>
  <c r="Q292" s="1"/>
  <c r="AA297"/>
  <c r="AB297" s="1"/>
  <c r="AL297"/>
  <c r="AM297" s="1"/>
  <c r="AW296"/>
  <c r="AX296" s="1"/>
  <c r="BH298"/>
  <c r="BI298" s="1"/>
  <c r="BS296"/>
  <c r="BT296" s="1"/>
  <c r="CZ297"/>
  <c r="DA297" s="1"/>
  <c r="CE296" l="1"/>
  <c r="CD297"/>
  <c r="DL297"/>
  <c r="DK298"/>
  <c r="T292"/>
  <c r="DM292"/>
  <c r="BJ292"/>
  <c r="DB292"/>
  <c r="DE292" s="1"/>
  <c r="BU292"/>
  <c r="BX292" s="1"/>
  <c r="CF292"/>
  <c r="CI292" s="1"/>
  <c r="AY292"/>
  <c r="BB292" s="1"/>
  <c r="AN292"/>
  <c r="AQ292" s="1"/>
  <c r="AC292"/>
  <c r="AF292" s="1"/>
  <c r="CQ292"/>
  <c r="CP296"/>
  <c r="CO297"/>
  <c r="C295"/>
  <c r="F293"/>
  <c r="Q293" s="1"/>
  <c r="BM292"/>
  <c r="CT292"/>
  <c r="AA298"/>
  <c r="AB298" s="1"/>
  <c r="AL298"/>
  <c r="AM298" s="1"/>
  <c r="AW297"/>
  <c r="AX297" s="1"/>
  <c r="BH299"/>
  <c r="BI299" s="1"/>
  <c r="BS297"/>
  <c r="BT297" s="1"/>
  <c r="CZ298"/>
  <c r="DA298" s="1"/>
  <c r="DL298" l="1"/>
  <c r="DK299"/>
  <c r="T293"/>
  <c r="AN293"/>
  <c r="AQ293" s="1"/>
  <c r="AC293"/>
  <c r="AF293" s="1"/>
  <c r="DM293"/>
  <c r="DB293"/>
  <c r="CQ293"/>
  <c r="CT293" s="1"/>
  <c r="BU293"/>
  <c r="BX293" s="1"/>
  <c r="CF293"/>
  <c r="CI293" s="1"/>
  <c r="BJ293"/>
  <c r="BM293" s="1"/>
  <c r="AY293"/>
  <c r="CE297"/>
  <c r="CD298"/>
  <c r="CP297"/>
  <c r="CO298"/>
  <c r="C296"/>
  <c r="BB293"/>
  <c r="DE293"/>
  <c r="F294"/>
  <c r="Q294" s="1"/>
  <c r="AA299"/>
  <c r="AB299" s="1"/>
  <c r="AL299"/>
  <c r="AM299" s="1"/>
  <c r="AW298"/>
  <c r="AX298" s="1"/>
  <c r="BH300"/>
  <c r="BI300" s="1"/>
  <c r="BS298"/>
  <c r="BT298" s="1"/>
  <c r="CZ299"/>
  <c r="DA299" s="1"/>
  <c r="T294" l="1"/>
  <c r="DB294"/>
  <c r="DE294" s="1"/>
  <c r="AY294"/>
  <c r="BB294" s="1"/>
  <c r="AC294"/>
  <c r="AF294" s="1"/>
  <c r="BJ294"/>
  <c r="CQ294"/>
  <c r="CT294" s="1"/>
  <c r="BU294"/>
  <c r="CF294"/>
  <c r="CI294" s="1"/>
  <c r="AN294"/>
  <c r="AQ294" s="1"/>
  <c r="DM294"/>
  <c r="DL299"/>
  <c r="DK300"/>
  <c r="CE298"/>
  <c r="CD299"/>
  <c r="CP298"/>
  <c r="CO299"/>
  <c r="C297"/>
  <c r="F295"/>
  <c r="Q295" s="1"/>
  <c r="BM294"/>
  <c r="BX294"/>
  <c r="AA300"/>
  <c r="AB300" s="1"/>
  <c r="AL300"/>
  <c r="AM300" s="1"/>
  <c r="AW299"/>
  <c r="AX299" s="1"/>
  <c r="BH301"/>
  <c r="BI301" s="1"/>
  <c r="BS299"/>
  <c r="BT299" s="1"/>
  <c r="CZ300"/>
  <c r="DA300" s="1"/>
  <c r="T295" l="1"/>
  <c r="AC295"/>
  <c r="AF295" s="1"/>
  <c r="DM295"/>
  <c r="CQ295"/>
  <c r="CT295" s="1"/>
  <c r="CF295"/>
  <c r="CI295" s="1"/>
  <c r="AN295"/>
  <c r="AQ295" s="1"/>
  <c r="BJ295"/>
  <c r="AY295"/>
  <c r="BB295" s="1"/>
  <c r="DB295"/>
  <c r="DE295" s="1"/>
  <c r="BU295"/>
  <c r="BX295" s="1"/>
  <c r="CE299"/>
  <c r="CD300"/>
  <c r="DL300"/>
  <c r="DK301"/>
  <c r="CP299"/>
  <c r="CO300"/>
  <c r="C298"/>
  <c r="F296"/>
  <c r="Q296" s="1"/>
  <c r="BM295"/>
  <c r="AA301"/>
  <c r="AB301" s="1"/>
  <c r="AL301"/>
  <c r="AM301" s="1"/>
  <c r="AW300"/>
  <c r="AX300" s="1"/>
  <c r="BH302"/>
  <c r="BI302" s="1"/>
  <c r="BS300"/>
  <c r="BT300" s="1"/>
  <c r="CZ301"/>
  <c r="DA301" s="1"/>
  <c r="T296" l="1"/>
  <c r="AN296"/>
  <c r="AQ296" s="1"/>
  <c r="DM296"/>
  <c r="BJ296"/>
  <c r="AC296"/>
  <c r="AF296" s="1"/>
  <c r="CQ296"/>
  <c r="BU296"/>
  <c r="AY296"/>
  <c r="BB296" s="1"/>
  <c r="CF296"/>
  <c r="CI296" s="1"/>
  <c r="DB296"/>
  <c r="DE296" s="1"/>
  <c r="CE300"/>
  <c r="CD301"/>
  <c r="DL301"/>
  <c r="DK302"/>
  <c r="CP300"/>
  <c r="CO301"/>
  <c r="C299"/>
  <c r="BM296"/>
  <c r="CT296"/>
  <c r="BX296"/>
  <c r="F297"/>
  <c r="Q297" s="1"/>
  <c r="AA302"/>
  <c r="AB302" s="1"/>
  <c r="AL302"/>
  <c r="AM302" s="1"/>
  <c r="AW301"/>
  <c r="AX301" s="1"/>
  <c r="BH303"/>
  <c r="BI303" s="1"/>
  <c r="BS301"/>
  <c r="BT301" s="1"/>
  <c r="CZ302"/>
  <c r="DA302" s="1"/>
  <c r="T297" l="1"/>
  <c r="AC297"/>
  <c r="AF297" s="1"/>
  <c r="DB297"/>
  <c r="DE297" s="1"/>
  <c r="CF297"/>
  <c r="CI297" s="1"/>
  <c r="BU297"/>
  <c r="BX297" s="1"/>
  <c r="AN297"/>
  <c r="AQ297" s="1"/>
  <c r="CQ297"/>
  <c r="DM297"/>
  <c r="AY297"/>
  <c r="BB297" s="1"/>
  <c r="BJ297"/>
  <c r="BM297" s="1"/>
  <c r="CE301"/>
  <c r="CD302"/>
  <c r="DL302"/>
  <c r="DK303"/>
  <c r="CP301"/>
  <c r="CO302"/>
  <c r="C300"/>
  <c r="F298"/>
  <c r="Q298" s="1"/>
  <c r="CT297"/>
  <c r="AA303"/>
  <c r="AB303" s="1"/>
  <c r="AL303"/>
  <c r="AM303" s="1"/>
  <c r="AW302"/>
  <c r="AX302" s="1"/>
  <c r="BH304"/>
  <c r="BI304" s="1"/>
  <c r="BS302"/>
  <c r="BT302" s="1"/>
  <c r="CZ303"/>
  <c r="DA303" s="1"/>
  <c r="T298" l="1"/>
  <c r="DB298"/>
  <c r="DE298" s="1"/>
  <c r="AN298"/>
  <c r="AQ298" s="1"/>
  <c r="AC298"/>
  <c r="AF298" s="1"/>
  <c r="CF298"/>
  <c r="CI298" s="1"/>
  <c r="BU298"/>
  <c r="AY298"/>
  <c r="CQ298"/>
  <c r="CT298" s="1"/>
  <c r="BJ298"/>
  <c r="BM298" s="1"/>
  <c r="DM298"/>
  <c r="CE302"/>
  <c r="CD303"/>
  <c r="DL303"/>
  <c r="DK304"/>
  <c r="CP302"/>
  <c r="CO303"/>
  <c r="C301"/>
  <c r="BB298"/>
  <c r="BX298"/>
  <c r="F299"/>
  <c r="Q299" s="1"/>
  <c r="AA304"/>
  <c r="AB304" s="1"/>
  <c r="AL304"/>
  <c r="AM304" s="1"/>
  <c r="AW303"/>
  <c r="AX303" s="1"/>
  <c r="BH305"/>
  <c r="BI305" s="1"/>
  <c r="BS303"/>
  <c r="BT303" s="1"/>
  <c r="CZ304"/>
  <c r="DA304" s="1"/>
  <c r="CE303" l="1"/>
  <c r="CD304"/>
  <c r="DL304"/>
  <c r="DK305"/>
  <c r="T299"/>
  <c r="BU299"/>
  <c r="BX299" s="1"/>
  <c r="DM299"/>
  <c r="AC299"/>
  <c r="AF299" s="1"/>
  <c r="DB299"/>
  <c r="DE299" s="1"/>
  <c r="CF299"/>
  <c r="CI299" s="1"/>
  <c r="AN299"/>
  <c r="AQ299" s="1"/>
  <c r="BJ299"/>
  <c r="BM299" s="1"/>
  <c r="AY299"/>
  <c r="BB299" s="1"/>
  <c r="CQ299"/>
  <c r="CP303"/>
  <c r="CO304"/>
  <c r="C302"/>
  <c r="F300"/>
  <c r="Q300" s="1"/>
  <c r="CT299"/>
  <c r="AA305"/>
  <c r="AB305" s="1"/>
  <c r="AL305"/>
  <c r="AM305" s="1"/>
  <c r="AW304"/>
  <c r="AX304" s="1"/>
  <c r="BH306"/>
  <c r="BI306" s="1"/>
  <c r="BS304"/>
  <c r="BT304" s="1"/>
  <c r="CZ305"/>
  <c r="DA305" s="1"/>
  <c r="CE304" l="1"/>
  <c r="CD305"/>
  <c r="T300"/>
  <c r="AN300"/>
  <c r="AQ300" s="1"/>
  <c r="AY300"/>
  <c r="BB300" s="1"/>
  <c r="BJ300"/>
  <c r="CQ300"/>
  <c r="CT300" s="1"/>
  <c r="BU300"/>
  <c r="BX300" s="1"/>
  <c r="AC300"/>
  <c r="AF300" s="1"/>
  <c r="DM300"/>
  <c r="CF300"/>
  <c r="CI300" s="1"/>
  <c r="DB300"/>
  <c r="DE300" s="1"/>
  <c r="DL305"/>
  <c r="DK306"/>
  <c r="CP304"/>
  <c r="CO305"/>
  <c r="C303"/>
  <c r="F301"/>
  <c r="Q301" s="1"/>
  <c r="BM300"/>
  <c r="AA306"/>
  <c r="AB306" s="1"/>
  <c r="AL306"/>
  <c r="AM306" s="1"/>
  <c r="AW305"/>
  <c r="AX305" s="1"/>
  <c r="BH307"/>
  <c r="BI307" s="1"/>
  <c r="BS305"/>
  <c r="BT305" s="1"/>
  <c r="CZ306"/>
  <c r="DA306" s="1"/>
  <c r="T301" l="1"/>
  <c r="BU301"/>
  <c r="BX301" s="1"/>
  <c r="CF301"/>
  <c r="CI301" s="1"/>
  <c r="CQ301"/>
  <c r="CT301" s="1"/>
  <c r="DM301"/>
  <c r="AY301"/>
  <c r="DB301"/>
  <c r="DE301" s="1"/>
  <c r="BJ301"/>
  <c r="BM301" s="1"/>
  <c r="AN301"/>
  <c r="AQ301" s="1"/>
  <c r="AC301"/>
  <c r="AF301" s="1"/>
  <c r="CE305"/>
  <c r="CD306"/>
  <c r="DL306"/>
  <c r="DK307"/>
  <c r="CP305"/>
  <c r="CO306"/>
  <c r="F302"/>
  <c r="Q302" s="1"/>
  <c r="C304"/>
  <c r="BB301"/>
  <c r="AA307"/>
  <c r="AB307" s="1"/>
  <c r="AL307"/>
  <c r="AM307" s="1"/>
  <c r="AW306"/>
  <c r="AX306" s="1"/>
  <c r="BH308"/>
  <c r="BI308" s="1"/>
  <c r="BS306"/>
  <c r="BT306" s="1"/>
  <c r="CZ307"/>
  <c r="DA307" s="1"/>
  <c r="DL307" l="1"/>
  <c r="DK308"/>
  <c r="T302"/>
  <c r="CF302"/>
  <c r="CI302" s="1"/>
  <c r="BJ302"/>
  <c r="DM302"/>
  <c r="CQ302"/>
  <c r="AC302"/>
  <c r="AF302" s="1"/>
  <c r="AN302"/>
  <c r="AQ302" s="1"/>
  <c r="BU302"/>
  <c r="BX302" s="1"/>
  <c r="AY302"/>
  <c r="BB302" s="1"/>
  <c r="DB302"/>
  <c r="CE306"/>
  <c r="CD307"/>
  <c r="CP306"/>
  <c r="CO307"/>
  <c r="F304"/>
  <c r="Q304" s="1"/>
  <c r="BM302"/>
  <c r="DE302"/>
  <c r="CT302"/>
  <c r="F303"/>
  <c r="Q303" s="1"/>
  <c r="C305"/>
  <c r="AA308"/>
  <c r="AB308" s="1"/>
  <c r="AL308"/>
  <c r="AM308" s="1"/>
  <c r="AW307"/>
  <c r="AX307" s="1"/>
  <c r="BH309"/>
  <c r="BI309" s="1"/>
  <c r="BS307"/>
  <c r="BT307" s="1"/>
  <c r="CZ308"/>
  <c r="DA308" s="1"/>
  <c r="T304" l="1"/>
  <c r="DM304"/>
  <c r="BU304"/>
  <c r="BX304" s="1"/>
  <c r="CQ304"/>
  <c r="CT304" s="1"/>
  <c r="AY304"/>
  <c r="BJ304"/>
  <c r="BM304" s="1"/>
  <c r="AC304"/>
  <c r="AF304" s="1"/>
  <c r="AN304"/>
  <c r="AQ304" s="1"/>
  <c r="DB304"/>
  <c r="DE304" s="1"/>
  <c r="CF304"/>
  <c r="CI304" s="1"/>
  <c r="T303"/>
  <c r="AN303"/>
  <c r="AQ303" s="1"/>
  <c r="BJ303"/>
  <c r="BM303" s="1"/>
  <c r="CQ303"/>
  <c r="CT303" s="1"/>
  <c r="BU303"/>
  <c r="BX303" s="1"/>
  <c r="AY303"/>
  <c r="BB303" s="1"/>
  <c r="CF303"/>
  <c r="CI303" s="1"/>
  <c r="DM303"/>
  <c r="DB303"/>
  <c r="DE303" s="1"/>
  <c r="AC303"/>
  <c r="AF303" s="1"/>
  <c r="DL308"/>
  <c r="DK309"/>
  <c r="CE307"/>
  <c r="CD308"/>
  <c r="CP307"/>
  <c r="CO308"/>
  <c r="BB304"/>
  <c r="C306"/>
  <c r="AA309"/>
  <c r="AB309" s="1"/>
  <c r="AL309"/>
  <c r="AM309" s="1"/>
  <c r="AW308"/>
  <c r="AX308" s="1"/>
  <c r="BH310"/>
  <c r="BI310" s="1"/>
  <c r="BS308"/>
  <c r="BT308" s="1"/>
  <c r="CZ309"/>
  <c r="DA309" s="1"/>
  <c r="DL309" l="1"/>
  <c r="DK310"/>
  <c r="CP308"/>
  <c r="CO309"/>
  <c r="CE308"/>
  <c r="CD309"/>
  <c r="C307"/>
  <c r="F305"/>
  <c r="Q305" s="1"/>
  <c r="AA310"/>
  <c r="AB310" s="1"/>
  <c r="AL310"/>
  <c r="AM310" s="1"/>
  <c r="AW309"/>
  <c r="AX309" s="1"/>
  <c r="BH311"/>
  <c r="BI311" s="1"/>
  <c r="BS309"/>
  <c r="BT309" s="1"/>
  <c r="CZ310"/>
  <c r="DA310" s="1"/>
  <c r="CP309" l="1"/>
  <c r="CO310"/>
  <c r="CE309"/>
  <c r="CD310"/>
  <c r="T305"/>
  <c r="CF305"/>
  <c r="CI305" s="1"/>
  <c r="DM305"/>
  <c r="BJ305"/>
  <c r="BM305" s="1"/>
  <c r="AC305"/>
  <c r="AF305" s="1"/>
  <c r="DB305"/>
  <c r="DE305" s="1"/>
  <c r="AN305"/>
  <c r="AQ305" s="1"/>
  <c r="BU305"/>
  <c r="BX305" s="1"/>
  <c r="CQ305"/>
  <c r="CT305" s="1"/>
  <c r="AY305"/>
  <c r="BB305" s="1"/>
  <c r="DL310"/>
  <c r="DK311"/>
  <c r="C308"/>
  <c r="F306"/>
  <c r="Q306" s="1"/>
  <c r="AA311"/>
  <c r="AB311" s="1"/>
  <c r="AL311"/>
  <c r="AM311" s="1"/>
  <c r="AW310"/>
  <c r="AX310" s="1"/>
  <c r="BH312"/>
  <c r="BI312" s="1"/>
  <c r="BS310"/>
  <c r="BT310" s="1"/>
  <c r="CZ311"/>
  <c r="DA311" s="1"/>
  <c r="T306" l="1"/>
  <c r="AN306"/>
  <c r="AQ306" s="1"/>
  <c r="AC306"/>
  <c r="AF306" s="1"/>
  <c r="BU306"/>
  <c r="BX306" s="1"/>
  <c r="DM306"/>
  <c r="DB306"/>
  <c r="AY306"/>
  <c r="CQ306"/>
  <c r="CT306" s="1"/>
  <c r="CF306"/>
  <c r="CI306" s="1"/>
  <c r="BJ306"/>
  <c r="BM306" s="1"/>
  <c r="CP310"/>
  <c r="CO311"/>
  <c r="CE310"/>
  <c r="CD311"/>
  <c r="DL311"/>
  <c r="DK312"/>
  <c r="C309"/>
  <c r="F307"/>
  <c r="Q307" s="1"/>
  <c r="BB306"/>
  <c r="DE306"/>
  <c r="AA312"/>
  <c r="AB312" s="1"/>
  <c r="AL312"/>
  <c r="AM312" s="1"/>
  <c r="AW311"/>
  <c r="AX311" s="1"/>
  <c r="BH313"/>
  <c r="BI313" s="1"/>
  <c r="BS311"/>
  <c r="BT311" s="1"/>
  <c r="CZ312"/>
  <c r="DA312" s="1"/>
  <c r="T307" l="1"/>
  <c r="CQ307"/>
  <c r="CT307" s="1"/>
  <c r="AN307"/>
  <c r="AQ307" s="1"/>
  <c r="BJ307"/>
  <c r="BM307" s="1"/>
  <c r="AY307"/>
  <c r="CF307"/>
  <c r="CI307" s="1"/>
  <c r="AC307"/>
  <c r="AF307" s="1"/>
  <c r="BU307"/>
  <c r="BX307" s="1"/>
  <c r="DM307"/>
  <c r="DB307"/>
  <c r="DE307" s="1"/>
  <c r="CE311"/>
  <c r="CD312"/>
  <c r="CP311"/>
  <c r="CO312"/>
  <c r="DL312"/>
  <c r="DK313"/>
  <c r="C310"/>
  <c r="BB307"/>
  <c r="F308"/>
  <c r="Q308" s="1"/>
  <c r="AA313"/>
  <c r="AB313" s="1"/>
  <c r="AL313"/>
  <c r="AM313" s="1"/>
  <c r="AW312"/>
  <c r="AX312" s="1"/>
  <c r="BH314"/>
  <c r="BI314" s="1"/>
  <c r="BS312"/>
  <c r="BT312" s="1"/>
  <c r="CZ313"/>
  <c r="DA313" s="1"/>
  <c r="T308" l="1"/>
  <c r="DM308"/>
  <c r="CF308"/>
  <c r="CI308" s="1"/>
  <c r="AC308"/>
  <c r="AF308" s="1"/>
  <c r="BJ308"/>
  <c r="BM308" s="1"/>
  <c r="BU308"/>
  <c r="AY308"/>
  <c r="BB308" s="1"/>
  <c r="DB308"/>
  <c r="DE308" s="1"/>
  <c r="AN308"/>
  <c r="AQ308" s="1"/>
  <c r="CQ308"/>
  <c r="CT308" s="1"/>
  <c r="CE312"/>
  <c r="CD313"/>
  <c r="CP312"/>
  <c r="CO313"/>
  <c r="DL313"/>
  <c r="DK314"/>
  <c r="C311"/>
  <c r="BX308"/>
  <c r="F309"/>
  <c r="Q309" s="1"/>
  <c r="AA314"/>
  <c r="AB314" s="1"/>
  <c r="AL314"/>
  <c r="AM314" s="1"/>
  <c r="AW313"/>
  <c r="AX313" s="1"/>
  <c r="BH315"/>
  <c r="BI315" s="1"/>
  <c r="BS313"/>
  <c r="BT313" s="1"/>
  <c r="CZ314"/>
  <c r="DA314" s="1"/>
  <c r="T309" l="1"/>
  <c r="CF309"/>
  <c r="CI309" s="1"/>
  <c r="CQ309"/>
  <c r="CT309" s="1"/>
  <c r="AN309"/>
  <c r="AQ309" s="1"/>
  <c r="AC309"/>
  <c r="AF309" s="1"/>
  <c r="BU309"/>
  <c r="BJ309"/>
  <c r="DM309"/>
  <c r="AY309"/>
  <c r="BB309" s="1"/>
  <c r="DB309"/>
  <c r="DE309" s="1"/>
  <c r="CE313"/>
  <c r="CD314"/>
  <c r="CP313"/>
  <c r="CO314"/>
  <c r="DL314"/>
  <c r="DK315"/>
  <c r="C312"/>
  <c r="BM309"/>
  <c r="BX309"/>
  <c r="F310"/>
  <c r="Q310" s="1"/>
  <c r="AA315"/>
  <c r="AB315" s="1"/>
  <c r="AL315"/>
  <c r="AM315" s="1"/>
  <c r="AW314"/>
  <c r="AX314" s="1"/>
  <c r="BH316"/>
  <c r="BI316" s="1"/>
  <c r="BS314"/>
  <c r="BT314" s="1"/>
  <c r="CZ315"/>
  <c r="DA315" s="1"/>
  <c r="CE314" l="1"/>
  <c r="CD315"/>
  <c r="DL315"/>
  <c r="DK316"/>
  <c r="T310"/>
  <c r="CF310"/>
  <c r="DM310"/>
  <c r="DB310"/>
  <c r="DE310" s="1"/>
  <c r="AY310"/>
  <c r="BB310" s="1"/>
  <c r="BU310"/>
  <c r="BX310" s="1"/>
  <c r="CQ310"/>
  <c r="CT310" s="1"/>
  <c r="AC310"/>
  <c r="AF310" s="1"/>
  <c r="BJ310"/>
  <c r="BM310" s="1"/>
  <c r="AN310"/>
  <c r="CP314"/>
  <c r="CO315"/>
  <c r="C313"/>
  <c r="CI310"/>
  <c r="AQ310"/>
  <c r="F311"/>
  <c r="Q311" s="1"/>
  <c r="AA316"/>
  <c r="AB316" s="1"/>
  <c r="AL316"/>
  <c r="AM316" s="1"/>
  <c r="AW315"/>
  <c r="AX315" s="1"/>
  <c r="BH317"/>
  <c r="BI317" s="1"/>
  <c r="BS315"/>
  <c r="BT315" s="1"/>
  <c r="CZ316"/>
  <c r="DA316" s="1"/>
  <c r="T311" l="1"/>
  <c r="DB311"/>
  <c r="DE311" s="1"/>
  <c r="BJ311"/>
  <c r="BM311" s="1"/>
  <c r="AC311"/>
  <c r="AF311" s="1"/>
  <c r="DM311"/>
  <c r="AN311"/>
  <c r="BU311"/>
  <c r="CQ311"/>
  <c r="CT311" s="1"/>
  <c r="CF311"/>
  <c r="CI311" s="1"/>
  <c r="AY311"/>
  <c r="BB311" s="1"/>
  <c r="CE315"/>
  <c r="CD316"/>
  <c r="DL316"/>
  <c r="DK317"/>
  <c r="CP315"/>
  <c r="CO316"/>
  <c r="C314"/>
  <c r="AQ311"/>
  <c r="BX311"/>
  <c r="F312"/>
  <c r="Q312" s="1"/>
  <c r="AA317"/>
  <c r="AB317" s="1"/>
  <c r="AL317"/>
  <c r="AM317" s="1"/>
  <c r="AW316"/>
  <c r="AX316" s="1"/>
  <c r="BH318"/>
  <c r="BI318" s="1"/>
  <c r="BS316"/>
  <c r="BT316" s="1"/>
  <c r="CZ317"/>
  <c r="DA317" s="1"/>
  <c r="CE316" l="1"/>
  <c r="CD317"/>
  <c r="T312"/>
  <c r="BJ312"/>
  <c r="BM312" s="1"/>
  <c r="CQ312"/>
  <c r="AC312"/>
  <c r="AF312" s="1"/>
  <c r="DM312"/>
  <c r="AY312"/>
  <c r="BB312" s="1"/>
  <c r="AN312"/>
  <c r="AQ312" s="1"/>
  <c r="BU312"/>
  <c r="BX312" s="1"/>
  <c r="CF312"/>
  <c r="CI312" s="1"/>
  <c r="DB312"/>
  <c r="DE312" s="1"/>
  <c r="DL317"/>
  <c r="DK318"/>
  <c r="CP316"/>
  <c r="CO317"/>
  <c r="C315"/>
  <c r="CT312"/>
  <c r="F313"/>
  <c r="Q313" s="1"/>
  <c r="AA318"/>
  <c r="AB318" s="1"/>
  <c r="AL318"/>
  <c r="AM318" s="1"/>
  <c r="AW317"/>
  <c r="AX317" s="1"/>
  <c r="BH319"/>
  <c r="BI319" s="1"/>
  <c r="BS317"/>
  <c r="BT317" s="1"/>
  <c r="CZ318"/>
  <c r="DA318" s="1"/>
  <c r="T313" l="1"/>
  <c r="BJ313"/>
  <c r="BM313" s="1"/>
  <c r="DM313"/>
  <c r="DB313"/>
  <c r="DE313" s="1"/>
  <c r="AC313"/>
  <c r="AF313" s="1"/>
  <c r="CQ313"/>
  <c r="BU313"/>
  <c r="BX313" s="1"/>
  <c r="CF313"/>
  <c r="CI313" s="1"/>
  <c r="AN313"/>
  <c r="AQ313" s="1"/>
  <c r="AY313"/>
  <c r="BB313" s="1"/>
  <c r="CE317"/>
  <c r="CD318"/>
  <c r="DL318"/>
  <c r="DK319"/>
  <c r="CP317"/>
  <c r="CO318"/>
  <c r="C316"/>
  <c r="F314"/>
  <c r="Q314" s="1"/>
  <c r="CT313"/>
  <c r="AA319"/>
  <c r="AB319" s="1"/>
  <c r="AL319"/>
  <c r="AM319" s="1"/>
  <c r="AW318"/>
  <c r="AX318" s="1"/>
  <c r="BH320"/>
  <c r="BI320" s="1"/>
  <c r="BS318"/>
  <c r="BT318" s="1"/>
  <c r="CZ319"/>
  <c r="DA319" s="1"/>
  <c r="T314" l="1"/>
  <c r="AN314"/>
  <c r="AQ314" s="1"/>
  <c r="BJ314"/>
  <c r="BM314" s="1"/>
  <c r="CF314"/>
  <c r="CI314" s="1"/>
  <c r="CQ314"/>
  <c r="CT314" s="1"/>
  <c r="BU314"/>
  <c r="AY314"/>
  <c r="AC314"/>
  <c r="AF314" s="1"/>
  <c r="DM314"/>
  <c r="DB314"/>
  <c r="DE314" s="1"/>
  <c r="DL319"/>
  <c r="DK320"/>
  <c r="CE318"/>
  <c r="CD319"/>
  <c r="CP318"/>
  <c r="CO319"/>
  <c r="C317"/>
  <c r="BB314"/>
  <c r="BX314"/>
  <c r="F315"/>
  <c r="Q315" s="1"/>
  <c r="AA320"/>
  <c r="AB320" s="1"/>
  <c r="AL320"/>
  <c r="AM320" s="1"/>
  <c r="AW319"/>
  <c r="AX319" s="1"/>
  <c r="BH321"/>
  <c r="BI321" s="1"/>
  <c r="BS319"/>
  <c r="BT319" s="1"/>
  <c r="CZ320"/>
  <c r="DA320" s="1"/>
  <c r="T315" l="1"/>
  <c r="BU315"/>
  <c r="BX315" s="1"/>
  <c r="AY315"/>
  <c r="BB315" s="1"/>
  <c r="BJ315"/>
  <c r="BM315" s="1"/>
  <c r="CQ315"/>
  <c r="AC315"/>
  <c r="AF315" s="1"/>
  <c r="DM315"/>
  <c r="DB315"/>
  <c r="DE315" s="1"/>
  <c r="CF315"/>
  <c r="CI315" s="1"/>
  <c r="AN315"/>
  <c r="AQ315" s="1"/>
  <c r="DL320"/>
  <c r="DK321"/>
  <c r="CE319"/>
  <c r="CD320"/>
  <c r="CP319"/>
  <c r="CO320"/>
  <c r="F317"/>
  <c r="Q317" s="1"/>
  <c r="F316"/>
  <c r="Q316" s="1"/>
  <c r="CT315"/>
  <c r="C318"/>
  <c r="AA321"/>
  <c r="AB321" s="1"/>
  <c r="AL321"/>
  <c r="AM321" s="1"/>
  <c r="AW320"/>
  <c r="AX320" s="1"/>
  <c r="BH322"/>
  <c r="BI322" s="1"/>
  <c r="BS320"/>
  <c r="BT320" s="1"/>
  <c r="CZ321"/>
  <c r="DA321" s="1"/>
  <c r="T317" l="1"/>
  <c r="DM317"/>
  <c r="AY317"/>
  <c r="BB317" s="1"/>
  <c r="AC317"/>
  <c r="AF317" s="1"/>
  <c r="DB317"/>
  <c r="DE317" s="1"/>
  <c r="AN317"/>
  <c r="CF317"/>
  <c r="CI317" s="1"/>
  <c r="CQ317"/>
  <c r="CT317" s="1"/>
  <c r="BJ317"/>
  <c r="BM317" s="1"/>
  <c r="BU317"/>
  <c r="BX317" s="1"/>
  <c r="T316"/>
  <c r="CF316"/>
  <c r="CI316" s="1"/>
  <c r="AY316"/>
  <c r="BB316" s="1"/>
  <c r="AN316"/>
  <c r="BU316"/>
  <c r="BX316" s="1"/>
  <c r="CQ316"/>
  <c r="CT316" s="1"/>
  <c r="AC316"/>
  <c r="AF316" s="1"/>
  <c r="DM316"/>
  <c r="BJ316"/>
  <c r="BM316" s="1"/>
  <c r="DB316"/>
  <c r="DE316" s="1"/>
  <c r="DL321"/>
  <c r="DK322"/>
  <c r="CE320"/>
  <c r="CD321"/>
  <c r="CP320"/>
  <c r="CO321"/>
  <c r="C319"/>
  <c r="AQ316"/>
  <c r="AQ317"/>
  <c r="AA322"/>
  <c r="AB322" s="1"/>
  <c r="AL322"/>
  <c r="AM322" s="1"/>
  <c r="AW321"/>
  <c r="AX321" s="1"/>
  <c r="BH323"/>
  <c r="BI323" s="1"/>
  <c r="BS321"/>
  <c r="BT321" s="1"/>
  <c r="CZ322"/>
  <c r="DA322" s="1"/>
  <c r="CP321" l="1"/>
  <c r="CO322"/>
  <c r="DL322"/>
  <c r="DK323"/>
  <c r="CE321"/>
  <c r="CD322"/>
  <c r="F318"/>
  <c r="Q318" s="1"/>
  <c r="C320"/>
  <c r="AA323"/>
  <c r="AB323" s="1"/>
  <c r="AL323"/>
  <c r="AM323" s="1"/>
  <c r="AW322"/>
  <c r="AX322" s="1"/>
  <c r="BH324"/>
  <c r="BI324" s="1"/>
  <c r="BS322"/>
  <c r="BT322" s="1"/>
  <c r="CZ323"/>
  <c r="DA323" s="1"/>
  <c r="CP322" l="1"/>
  <c r="CO323"/>
  <c r="DL323"/>
  <c r="DK324"/>
  <c r="DM318"/>
  <c r="DB318"/>
  <c r="BU318"/>
  <c r="AN318"/>
  <c r="AQ318" s="1"/>
  <c r="CQ318"/>
  <c r="CT318" s="1"/>
  <c r="AY318"/>
  <c r="BB318" s="1"/>
  <c r="CF318"/>
  <c r="CI318" s="1"/>
  <c r="AC318"/>
  <c r="AF318" s="1"/>
  <c r="BJ318"/>
  <c r="BM318" s="1"/>
  <c r="CE322"/>
  <c r="CD323"/>
  <c r="F319"/>
  <c r="Q319" s="1"/>
  <c r="C321"/>
  <c r="T318"/>
  <c r="BX318"/>
  <c r="DE318"/>
  <c r="AA324"/>
  <c r="AB324" s="1"/>
  <c r="AL324"/>
  <c r="AM324" s="1"/>
  <c r="AW323"/>
  <c r="AX323" s="1"/>
  <c r="BH325"/>
  <c r="BI325" s="1"/>
  <c r="BS323"/>
  <c r="BT323" s="1"/>
  <c r="CZ324"/>
  <c r="DA324" s="1"/>
  <c r="T319" l="1"/>
  <c r="BU319"/>
  <c r="BX319" s="1"/>
  <c r="CF319"/>
  <c r="CI319" s="1"/>
  <c r="DM319"/>
  <c r="CQ319"/>
  <c r="CT319" s="1"/>
  <c r="AN319"/>
  <c r="BJ319"/>
  <c r="AY319"/>
  <c r="DB319"/>
  <c r="DE319" s="1"/>
  <c r="AC319"/>
  <c r="AF319" s="1"/>
  <c r="DL324"/>
  <c r="DK325"/>
  <c r="CP323"/>
  <c r="CO324"/>
  <c r="CE323"/>
  <c r="CD324"/>
  <c r="C322"/>
  <c r="F320"/>
  <c r="Q320" s="1"/>
  <c r="AQ319"/>
  <c r="BM319"/>
  <c r="BB319"/>
  <c r="AA325"/>
  <c r="AB325" s="1"/>
  <c r="AL325"/>
  <c r="AM325" s="1"/>
  <c r="AW324"/>
  <c r="AX324" s="1"/>
  <c r="BH326"/>
  <c r="BI326" s="1"/>
  <c r="BS324"/>
  <c r="BT324" s="1"/>
  <c r="CZ325"/>
  <c r="DA325" s="1"/>
  <c r="T320" l="1"/>
  <c r="CQ320"/>
  <c r="CT320" s="1"/>
  <c r="AC320"/>
  <c r="AF320" s="1"/>
  <c r="DB320"/>
  <c r="DE320" s="1"/>
  <c r="BJ320"/>
  <c r="BM320" s="1"/>
  <c r="CF320"/>
  <c r="CI320" s="1"/>
  <c r="AN320"/>
  <c r="AY320"/>
  <c r="BB320" s="1"/>
  <c r="BU320"/>
  <c r="BX320" s="1"/>
  <c r="DM320"/>
  <c r="CP324"/>
  <c r="CO325"/>
  <c r="DL325"/>
  <c r="DK326"/>
  <c r="CE324"/>
  <c r="CD325"/>
  <c r="C323"/>
  <c r="F321"/>
  <c r="Q321" s="1"/>
  <c r="AQ320"/>
  <c r="AA326"/>
  <c r="AB326" s="1"/>
  <c r="AL326"/>
  <c r="AM326" s="1"/>
  <c r="AW325"/>
  <c r="AX325" s="1"/>
  <c r="BH327"/>
  <c r="BI327" s="1"/>
  <c r="BS325"/>
  <c r="BT325" s="1"/>
  <c r="CZ326"/>
  <c r="DA326" s="1"/>
  <c r="T321" l="1"/>
  <c r="AN321"/>
  <c r="AQ321" s="1"/>
  <c r="DB321"/>
  <c r="DE321" s="1"/>
  <c r="BU321"/>
  <c r="BX321" s="1"/>
  <c r="CF321"/>
  <c r="AC321"/>
  <c r="AF321" s="1"/>
  <c r="BJ321"/>
  <c r="AY321"/>
  <c r="BB321" s="1"/>
  <c r="CQ321"/>
  <c r="CT321" s="1"/>
  <c r="DM321"/>
  <c r="DL326"/>
  <c r="DK327"/>
  <c r="CP325"/>
  <c r="CO326"/>
  <c r="CE325"/>
  <c r="CD326"/>
  <c r="C324"/>
  <c r="BM321"/>
  <c r="CI321"/>
  <c r="F322"/>
  <c r="Q322" s="1"/>
  <c r="AA327"/>
  <c r="AB327" s="1"/>
  <c r="AL327"/>
  <c r="AM327" s="1"/>
  <c r="AW326"/>
  <c r="AX326" s="1"/>
  <c r="BH328"/>
  <c r="BI328" s="1"/>
  <c r="BS326"/>
  <c r="BT326" s="1"/>
  <c r="CZ327"/>
  <c r="DA327" s="1"/>
  <c r="CE326" l="1"/>
  <c r="CD327"/>
  <c r="T322"/>
  <c r="DB322"/>
  <c r="DE322" s="1"/>
  <c r="BU322"/>
  <c r="AY322"/>
  <c r="BB322" s="1"/>
  <c r="AN322"/>
  <c r="DM322"/>
  <c r="BJ322"/>
  <c r="BM322" s="1"/>
  <c r="CF322"/>
  <c r="CI322" s="1"/>
  <c r="AC322"/>
  <c r="AF322" s="1"/>
  <c r="CQ322"/>
  <c r="CT322" s="1"/>
  <c r="CP326"/>
  <c r="CO327"/>
  <c r="DL327"/>
  <c r="DK328"/>
  <c r="C325"/>
  <c r="BX322"/>
  <c r="AQ322"/>
  <c r="F323"/>
  <c r="Q323" s="1"/>
  <c r="AA328"/>
  <c r="AB328" s="1"/>
  <c r="AL328"/>
  <c r="AM328" s="1"/>
  <c r="AW327"/>
  <c r="AX327" s="1"/>
  <c r="BH329"/>
  <c r="BI329" s="1"/>
  <c r="BS327"/>
  <c r="BT327" s="1"/>
  <c r="CZ328"/>
  <c r="DA328" s="1"/>
  <c r="T323" l="1"/>
  <c r="AC323"/>
  <c r="AF323" s="1"/>
  <c r="AY323"/>
  <c r="BB323" s="1"/>
  <c r="CF323"/>
  <c r="CI323" s="1"/>
  <c r="DM323"/>
  <c r="DB323"/>
  <c r="CQ323"/>
  <c r="BU323"/>
  <c r="BX323" s="1"/>
  <c r="BJ323"/>
  <c r="BM323" s="1"/>
  <c r="AN323"/>
  <c r="AQ323" s="1"/>
  <c r="CE327"/>
  <c r="CD328"/>
  <c r="CP327"/>
  <c r="CO328"/>
  <c r="DL328"/>
  <c r="DK329"/>
  <c r="C326"/>
  <c r="CT323"/>
  <c r="DE323"/>
  <c r="F324"/>
  <c r="Q324" s="1"/>
  <c r="AA329"/>
  <c r="AB329" s="1"/>
  <c r="AL329"/>
  <c r="AM329" s="1"/>
  <c r="AW328"/>
  <c r="AX328" s="1"/>
  <c r="BH330"/>
  <c r="BI330" s="1"/>
  <c r="BS328"/>
  <c r="BT328" s="1"/>
  <c r="CZ329"/>
  <c r="DA329" s="1"/>
  <c r="CE328" l="1"/>
  <c r="CD329"/>
  <c r="CP328"/>
  <c r="CO329"/>
  <c r="T324"/>
  <c r="DB324"/>
  <c r="BJ324"/>
  <c r="AC324"/>
  <c r="AF324" s="1"/>
  <c r="DM324"/>
  <c r="BU324"/>
  <c r="BX324" s="1"/>
  <c r="AY324"/>
  <c r="BB324" s="1"/>
  <c r="CF324"/>
  <c r="CI324" s="1"/>
  <c r="AN324"/>
  <c r="AQ324" s="1"/>
  <c r="CQ324"/>
  <c r="CT324" s="1"/>
  <c r="DL329"/>
  <c r="DK330"/>
  <c r="C327"/>
  <c r="F325"/>
  <c r="Q325" s="1"/>
  <c r="DE324"/>
  <c r="BM324"/>
  <c r="AA330"/>
  <c r="AB330" s="1"/>
  <c r="AL330"/>
  <c r="AM330" s="1"/>
  <c r="AW329"/>
  <c r="AX329" s="1"/>
  <c r="BH331"/>
  <c r="BI331" s="1"/>
  <c r="BS329"/>
  <c r="BT329" s="1"/>
  <c r="CZ330"/>
  <c r="DA330" s="1"/>
  <c r="CE329" l="1"/>
  <c r="CD330"/>
  <c r="T325"/>
  <c r="BU325"/>
  <c r="BX325" s="1"/>
  <c r="AY325"/>
  <c r="BB325" s="1"/>
  <c r="AN325"/>
  <c r="AQ325" s="1"/>
  <c r="DM325"/>
  <c r="DB325"/>
  <c r="DE325" s="1"/>
  <c r="BJ325"/>
  <c r="BM325" s="1"/>
  <c r="AC325"/>
  <c r="AF325" s="1"/>
  <c r="CQ325"/>
  <c r="CT325" s="1"/>
  <c r="CF325"/>
  <c r="CI325" s="1"/>
  <c r="CP329"/>
  <c r="CO330"/>
  <c r="DL330"/>
  <c r="DK331"/>
  <c r="C328"/>
  <c r="F326"/>
  <c r="Q326" s="1"/>
  <c r="AA331"/>
  <c r="AB331" s="1"/>
  <c r="AL331"/>
  <c r="AM331" s="1"/>
  <c r="AW330"/>
  <c r="AX330" s="1"/>
  <c r="BH332"/>
  <c r="BI332" s="1"/>
  <c r="BS330"/>
  <c r="BT330" s="1"/>
  <c r="CZ331"/>
  <c r="DA331" s="1"/>
  <c r="T326" l="1"/>
  <c r="CF326"/>
  <c r="CI326" s="1"/>
  <c r="AN326"/>
  <c r="AQ326" s="1"/>
  <c r="CQ326"/>
  <c r="CT326" s="1"/>
  <c r="BU326"/>
  <c r="AY326"/>
  <c r="DM326"/>
  <c r="DB326"/>
  <c r="DE326" s="1"/>
  <c r="AC326"/>
  <c r="AF326" s="1"/>
  <c r="BJ326"/>
  <c r="BM326" s="1"/>
  <c r="CE330"/>
  <c r="CD331"/>
  <c r="CP330"/>
  <c r="CO331"/>
  <c r="DL331"/>
  <c r="DK332"/>
  <c r="C329"/>
  <c r="BX326"/>
  <c r="BB326"/>
  <c r="F327"/>
  <c r="Q327" s="1"/>
  <c r="AA332"/>
  <c r="AB332" s="1"/>
  <c r="AL332"/>
  <c r="AM332" s="1"/>
  <c r="AW331"/>
  <c r="AX331" s="1"/>
  <c r="BH333"/>
  <c r="BI333" s="1"/>
  <c r="BS331"/>
  <c r="BT331" s="1"/>
  <c r="CZ332"/>
  <c r="DA332" s="1"/>
  <c r="T327" l="1"/>
  <c r="CQ327"/>
  <c r="CT327" s="1"/>
  <c r="BU327"/>
  <c r="BX327" s="1"/>
  <c r="CF327"/>
  <c r="CI327" s="1"/>
  <c r="DB327"/>
  <c r="DE327" s="1"/>
  <c r="AY327"/>
  <c r="AN327"/>
  <c r="AC327"/>
  <c r="AF327" s="1"/>
  <c r="DM327"/>
  <c r="BJ327"/>
  <c r="BM327" s="1"/>
  <c r="CE331"/>
  <c r="CD332"/>
  <c r="CP331"/>
  <c r="CO332"/>
  <c r="DL332"/>
  <c r="DK333"/>
  <c r="C330"/>
  <c r="F328"/>
  <c r="Q328" s="1"/>
  <c r="AQ327"/>
  <c r="BB327"/>
  <c r="AA333"/>
  <c r="AB333" s="1"/>
  <c r="AL333"/>
  <c r="AM333" s="1"/>
  <c r="AW332"/>
  <c r="AX332" s="1"/>
  <c r="BH334"/>
  <c r="BI334" s="1"/>
  <c r="BS332"/>
  <c r="BT332" s="1"/>
  <c r="CZ333"/>
  <c r="DA333" s="1"/>
  <c r="CP332" l="1"/>
  <c r="CO333"/>
  <c r="T328"/>
  <c r="AC328"/>
  <c r="AF328" s="1"/>
  <c r="CQ328"/>
  <c r="CT328" s="1"/>
  <c r="BU328"/>
  <c r="AY328"/>
  <c r="CF328"/>
  <c r="CI328" s="1"/>
  <c r="AN328"/>
  <c r="AQ328" s="1"/>
  <c r="BJ328"/>
  <c r="BM328" s="1"/>
  <c r="DM328"/>
  <c r="DB328"/>
  <c r="DE328" s="1"/>
  <c r="CE332"/>
  <c r="CD333"/>
  <c r="DL333"/>
  <c r="DK334"/>
  <c r="F329"/>
  <c r="Q329" s="1"/>
  <c r="C331"/>
  <c r="BB328"/>
  <c r="BX328"/>
  <c r="AA334"/>
  <c r="AB334" s="1"/>
  <c r="AL334"/>
  <c r="AM334" s="1"/>
  <c r="AW333"/>
  <c r="AX333" s="1"/>
  <c r="BH335"/>
  <c r="BI335" s="1"/>
  <c r="BS333"/>
  <c r="BT333" s="1"/>
  <c r="CZ334"/>
  <c r="DA334" s="1"/>
  <c r="T329" l="1"/>
  <c r="AN329"/>
  <c r="AQ329" s="1"/>
  <c r="DM329"/>
  <c r="BU329"/>
  <c r="BX329" s="1"/>
  <c r="AY329"/>
  <c r="BB329" s="1"/>
  <c r="AC329"/>
  <c r="AF329" s="1"/>
  <c r="DB329"/>
  <c r="BJ329"/>
  <c r="BM329" s="1"/>
  <c r="CF329"/>
  <c r="CI329" s="1"/>
  <c r="CQ329"/>
  <c r="CT329" s="1"/>
  <c r="CP333"/>
  <c r="CO334"/>
  <c r="CE333"/>
  <c r="CD334"/>
  <c r="DL334"/>
  <c r="DK335"/>
  <c r="F331"/>
  <c r="Q331" s="1"/>
  <c r="DE329"/>
  <c r="C332"/>
  <c r="F330"/>
  <c r="Q330" s="1"/>
  <c r="AA335"/>
  <c r="AB335" s="1"/>
  <c r="AL335"/>
  <c r="AM335" s="1"/>
  <c r="AW334"/>
  <c r="AX334" s="1"/>
  <c r="BH336"/>
  <c r="BI336" s="1"/>
  <c r="BS334"/>
  <c r="BT334" s="1"/>
  <c r="CZ335"/>
  <c r="DA335" s="1"/>
  <c r="CP334" l="1"/>
  <c r="CO335"/>
  <c r="CE334"/>
  <c r="CD335"/>
  <c r="T331"/>
  <c r="BU331"/>
  <c r="BX331" s="1"/>
  <c r="AN331"/>
  <c r="AC331"/>
  <c r="AF331" s="1"/>
  <c r="CQ331"/>
  <c r="CT331" s="1"/>
  <c r="CF331"/>
  <c r="CI331" s="1"/>
  <c r="BJ331"/>
  <c r="BM331" s="1"/>
  <c r="AY331"/>
  <c r="BB331" s="1"/>
  <c r="DM331"/>
  <c r="DB331"/>
  <c r="DE331" s="1"/>
  <c r="BJ330"/>
  <c r="BM330" s="1"/>
  <c r="CF330"/>
  <c r="CI330" s="1"/>
  <c r="DM330"/>
  <c r="AY330"/>
  <c r="BB330" s="1"/>
  <c r="DB330"/>
  <c r="DE330" s="1"/>
  <c r="BU330"/>
  <c r="AC330"/>
  <c r="AF330" s="1"/>
  <c r="AN330"/>
  <c r="CQ330"/>
  <c r="CT330" s="1"/>
  <c r="DL335"/>
  <c r="DK336"/>
  <c r="T330"/>
  <c r="BX330"/>
  <c r="AQ330"/>
  <c r="C333"/>
  <c r="DI3"/>
  <c r="DH388" s="1"/>
  <c r="AQ331"/>
  <c r="AA336"/>
  <c r="AB336" s="1"/>
  <c r="AL336"/>
  <c r="AM336" s="1"/>
  <c r="AW335"/>
  <c r="AX335" s="1"/>
  <c r="BH337"/>
  <c r="BI337" s="1"/>
  <c r="BS335"/>
  <c r="BT335" s="1"/>
  <c r="CZ336"/>
  <c r="DA336" s="1"/>
  <c r="DH16" l="1"/>
  <c r="DH204"/>
  <c r="DH247"/>
  <c r="DH227"/>
  <c r="DH317"/>
  <c r="DH374"/>
  <c r="DH104"/>
  <c r="DH190"/>
  <c r="DH180"/>
  <c r="DH118"/>
  <c r="DH135"/>
  <c r="DH186"/>
  <c r="DH331"/>
  <c r="DH352"/>
  <c r="DH117"/>
  <c r="DH365"/>
  <c r="DH147"/>
  <c r="DH85"/>
  <c r="DH139"/>
  <c r="DH36"/>
  <c r="DH42"/>
  <c r="DH298"/>
  <c r="DH206"/>
  <c r="DH69"/>
  <c r="CP335"/>
  <c r="CO336"/>
  <c r="DL336"/>
  <c r="DK337"/>
  <c r="CE335"/>
  <c r="CD336"/>
  <c r="DH212"/>
  <c r="DH262"/>
  <c r="DH287"/>
  <c r="DH25"/>
  <c r="DH271"/>
  <c r="DH155"/>
  <c r="DH241"/>
  <c r="DH89"/>
  <c r="DH141"/>
  <c r="DH158"/>
  <c r="DH7"/>
  <c r="DH404"/>
  <c r="DH37"/>
  <c r="DH66"/>
  <c r="DH288"/>
  <c r="DH207"/>
  <c r="DH275"/>
  <c r="DH109"/>
  <c r="DH336"/>
  <c r="DH234"/>
  <c r="DH255"/>
  <c r="DH312"/>
  <c r="DH341"/>
  <c r="DH144"/>
  <c r="DH225"/>
  <c r="DH157"/>
  <c r="DH211"/>
  <c r="DH334"/>
  <c r="DH38"/>
  <c r="DH94"/>
  <c r="DH148"/>
  <c r="DH367"/>
  <c r="DH103"/>
  <c r="DH125"/>
  <c r="DH264"/>
  <c r="DH221"/>
  <c r="DH87"/>
  <c r="DH137"/>
  <c r="DH160"/>
  <c r="DH149"/>
  <c r="DH254"/>
  <c r="DH328"/>
  <c r="DH373"/>
  <c r="DH306"/>
  <c r="DH197"/>
  <c r="DH50"/>
  <c r="DH115"/>
  <c r="DH239"/>
  <c r="DH268"/>
  <c r="DH228"/>
  <c r="DH370"/>
  <c r="DH27"/>
  <c r="DH156"/>
  <c r="DH177"/>
  <c r="DH189"/>
  <c r="DH39"/>
  <c r="DH400"/>
  <c r="DH61"/>
  <c r="DH270"/>
  <c r="DH280"/>
  <c r="DH178"/>
  <c r="DH401"/>
  <c r="DH273"/>
  <c r="DH51"/>
  <c r="DH17"/>
  <c r="DH348"/>
  <c r="DH70"/>
  <c r="DH11"/>
  <c r="DH284"/>
  <c r="DH92"/>
  <c r="DH246"/>
  <c r="DH344"/>
  <c r="DH340"/>
  <c r="DH302"/>
  <c r="DH130"/>
  <c r="DH256"/>
  <c r="DH210"/>
  <c r="DH301"/>
  <c r="DH361"/>
  <c r="DH222"/>
  <c r="DH116"/>
  <c r="DH97"/>
  <c r="DH114"/>
  <c r="DH217"/>
  <c r="DH55"/>
  <c r="DH185"/>
  <c r="DH339"/>
  <c r="DH216"/>
  <c r="DH205"/>
  <c r="DH52"/>
  <c r="DH333"/>
  <c r="DH32"/>
  <c r="DH380"/>
  <c r="DH167"/>
  <c r="DH120"/>
  <c r="DH233"/>
  <c r="DH253"/>
  <c r="DH350"/>
  <c r="DH29"/>
  <c r="DH296"/>
  <c r="DH106"/>
  <c r="DH62"/>
  <c r="DH259"/>
  <c r="DH161"/>
  <c r="DH124"/>
  <c r="DH93"/>
  <c r="DH174"/>
  <c r="DH72"/>
  <c r="DH278"/>
  <c r="DH265"/>
  <c r="DH276"/>
  <c r="DH208"/>
  <c r="DH169"/>
  <c r="DH375"/>
  <c r="DH10"/>
  <c r="DH289"/>
  <c r="DH383"/>
  <c r="DH90"/>
  <c r="DH150"/>
  <c r="DH303"/>
  <c r="DH199"/>
  <c r="DH108"/>
  <c r="DH84"/>
  <c r="DH382"/>
  <c r="DH214"/>
  <c r="DH168"/>
  <c r="DH272"/>
  <c r="DH83"/>
  <c r="DH362"/>
  <c r="DH360"/>
  <c r="DH252"/>
  <c r="DH35"/>
  <c r="DH91"/>
  <c r="DH21"/>
  <c r="DH129"/>
  <c r="DH43"/>
  <c r="DH308"/>
  <c r="DH329"/>
  <c r="DH318"/>
  <c r="DH300"/>
  <c r="DH41"/>
  <c r="DH23"/>
  <c r="DH258"/>
  <c r="DH82"/>
  <c r="DH398"/>
  <c r="DH390"/>
  <c r="DH236"/>
  <c r="DH286"/>
  <c r="DH86"/>
  <c r="DH173"/>
  <c r="DH133"/>
  <c r="DH187"/>
  <c r="DH22"/>
  <c r="DH224"/>
  <c r="DH229"/>
  <c r="DH112"/>
  <c r="DH126"/>
  <c r="DH202"/>
  <c r="DH314"/>
  <c r="DH80"/>
  <c r="DH194"/>
  <c r="DH198"/>
  <c r="DH213"/>
  <c r="DH110"/>
  <c r="DH188"/>
  <c r="DH24"/>
  <c r="DH71"/>
  <c r="DH19"/>
  <c r="DH163"/>
  <c r="DH215"/>
  <c r="DH266"/>
  <c r="DH391"/>
  <c r="DH292"/>
  <c r="DH384"/>
  <c r="DH231"/>
  <c r="DH330"/>
  <c r="DH15"/>
  <c r="DH337"/>
  <c r="DH165"/>
  <c r="DH74"/>
  <c r="DH119"/>
  <c r="DH226"/>
  <c r="DH81"/>
  <c r="DH402"/>
  <c r="DH30"/>
  <c r="DH128"/>
  <c r="DH100"/>
  <c r="DH342"/>
  <c r="DH369"/>
  <c r="DH192"/>
  <c r="DH67"/>
  <c r="DH232"/>
  <c r="DH9"/>
  <c r="DH335"/>
  <c r="DH162"/>
  <c r="DH327"/>
  <c r="DH121"/>
  <c r="DH372"/>
  <c r="DH291"/>
  <c r="DH140"/>
  <c r="DH257"/>
  <c r="DH196"/>
  <c r="DH99"/>
  <c r="DH172"/>
  <c r="DH159"/>
  <c r="DH193"/>
  <c r="DH48"/>
  <c r="DH201"/>
  <c r="DH12"/>
  <c r="DH175"/>
  <c r="DH170"/>
  <c r="DH307"/>
  <c r="DH54"/>
  <c r="DH321"/>
  <c r="DH14"/>
  <c r="DH75"/>
  <c r="DH263"/>
  <c r="DH364"/>
  <c r="DH152"/>
  <c r="DH95"/>
  <c r="DH176"/>
  <c r="DH304"/>
  <c r="DH102"/>
  <c r="DH184"/>
  <c r="DH378"/>
  <c r="DH79"/>
  <c r="DH111"/>
  <c r="DH57"/>
  <c r="DH58"/>
  <c r="DH34"/>
  <c r="DH107"/>
  <c r="DH293"/>
  <c r="DH183"/>
  <c r="DH309"/>
  <c r="DH313"/>
  <c r="DH98"/>
  <c r="DH220"/>
  <c r="DH237"/>
  <c r="DH356"/>
  <c r="DH345"/>
  <c r="DH31"/>
  <c r="DH18"/>
  <c r="DH261"/>
  <c r="DH88"/>
  <c r="DH386"/>
  <c r="DH269"/>
  <c r="DH385"/>
  <c r="DH346"/>
  <c r="DH249"/>
  <c r="DH316"/>
  <c r="DH143"/>
  <c r="DH326"/>
  <c r="DH28"/>
  <c r="DH40"/>
  <c r="DH397"/>
  <c r="DH310"/>
  <c r="DH6"/>
  <c r="DH282"/>
  <c r="DH60"/>
  <c r="DH122"/>
  <c r="DH171"/>
  <c r="DH387"/>
  <c r="DH223"/>
  <c r="DH363"/>
  <c r="DH200"/>
  <c r="DH63"/>
  <c r="DH377"/>
  <c r="DH392"/>
  <c r="DH146"/>
  <c r="DH251"/>
  <c r="DH153"/>
  <c r="DH164"/>
  <c r="DH195"/>
  <c r="DH376"/>
  <c r="DH343"/>
  <c r="DH353"/>
  <c r="DH56"/>
  <c r="DH250"/>
  <c r="DH393"/>
  <c r="DH46"/>
  <c r="DH101"/>
  <c r="DH248"/>
  <c r="DH8"/>
  <c r="DH33"/>
  <c r="DH366"/>
  <c r="DH127"/>
  <c r="DH359"/>
  <c r="DH154"/>
  <c r="DH274"/>
  <c r="DH96"/>
  <c r="DH218"/>
  <c r="DH240"/>
  <c r="DH49"/>
  <c r="DH357"/>
  <c r="DH78"/>
  <c r="DH295"/>
  <c r="DH325"/>
  <c r="F332"/>
  <c r="Q332" s="1"/>
  <c r="DH77"/>
  <c r="DH277"/>
  <c r="DH358"/>
  <c r="DH290"/>
  <c r="DH166"/>
  <c r="DH136"/>
  <c r="DH281"/>
  <c r="DH238"/>
  <c r="DH399"/>
  <c r="DH299"/>
  <c r="DH47"/>
  <c r="DH394"/>
  <c r="DH405"/>
  <c r="DH351"/>
  <c r="DH403"/>
  <c r="DH181"/>
  <c r="DH381"/>
  <c r="DH242"/>
  <c r="DH349"/>
  <c r="DH219"/>
  <c r="DH406"/>
  <c r="DH134"/>
  <c r="DH20"/>
  <c r="DH338"/>
  <c r="DH179"/>
  <c r="DH65"/>
  <c r="DH320"/>
  <c r="DH371"/>
  <c r="DH323"/>
  <c r="DH332"/>
  <c r="DH324"/>
  <c r="DH145"/>
  <c r="DH138"/>
  <c r="DH315"/>
  <c r="DH297"/>
  <c r="DH395"/>
  <c r="DH26"/>
  <c r="DH105"/>
  <c r="DH132"/>
  <c r="DH113"/>
  <c r="DH354"/>
  <c r="DH230"/>
  <c r="DH294"/>
  <c r="DH322"/>
  <c r="DH245"/>
  <c r="DH59"/>
  <c r="DH203"/>
  <c r="DH68"/>
  <c r="DH44"/>
  <c r="C334"/>
  <c r="DH76"/>
  <c r="DH235"/>
  <c r="DH347"/>
  <c r="DH64"/>
  <c r="DH305"/>
  <c r="DH355"/>
  <c r="DH151"/>
  <c r="DH243"/>
  <c r="DH191"/>
  <c r="DH45"/>
  <c r="DH379"/>
  <c r="DH267"/>
  <c r="DH123"/>
  <c r="DH260"/>
  <c r="DH279"/>
  <c r="DH13"/>
  <c r="DH182"/>
  <c r="DH244"/>
  <c r="DH53"/>
  <c r="DH311"/>
  <c r="DH142"/>
  <c r="DH319"/>
  <c r="DH285"/>
  <c r="DH396"/>
  <c r="DH209"/>
  <c r="DH389"/>
  <c r="DH73"/>
  <c r="DH131"/>
  <c r="DH368"/>
  <c r="DH283"/>
  <c r="AA337"/>
  <c r="AB337" s="1"/>
  <c r="AL337"/>
  <c r="AM337" s="1"/>
  <c r="AW336"/>
  <c r="AX336" s="1"/>
  <c r="BH338"/>
  <c r="BI338" s="1"/>
  <c r="BS336"/>
  <c r="BT336" s="1"/>
  <c r="CZ337"/>
  <c r="DA337" s="1"/>
  <c r="CP336" l="1"/>
  <c r="CO337"/>
  <c r="DL337"/>
  <c r="DK338"/>
  <c r="CE336"/>
  <c r="CD337"/>
  <c r="DM332"/>
  <c r="DP332" s="1"/>
  <c r="BJ332"/>
  <c r="BM332" s="1"/>
  <c r="AY332"/>
  <c r="BB332" s="1"/>
  <c r="CF332"/>
  <c r="CI332" s="1"/>
  <c r="AN332"/>
  <c r="AQ332" s="1"/>
  <c r="DB332"/>
  <c r="DE332" s="1"/>
  <c r="BU332"/>
  <c r="BX332" s="1"/>
  <c r="AC332"/>
  <c r="AF332" s="1"/>
  <c r="CQ332"/>
  <c r="CT332" s="1"/>
  <c r="T332"/>
  <c r="C335"/>
  <c r="F333"/>
  <c r="Q333" s="1"/>
  <c r="AA338"/>
  <c r="AB338" s="1"/>
  <c r="AL338"/>
  <c r="AM338" s="1"/>
  <c r="AW337"/>
  <c r="AX337" s="1"/>
  <c r="BH339"/>
  <c r="BI339" s="1"/>
  <c r="BS337"/>
  <c r="BT337" s="1"/>
  <c r="CZ338"/>
  <c r="DA338" s="1"/>
  <c r="DL338" l="1"/>
  <c r="DK339"/>
  <c r="CP337"/>
  <c r="CO338"/>
  <c r="CE337"/>
  <c r="CD338"/>
  <c r="BU333"/>
  <c r="AY333"/>
  <c r="BB333" s="1"/>
  <c r="DM333"/>
  <c r="DP333" s="1"/>
  <c r="CQ333"/>
  <c r="CT333" s="1"/>
  <c r="AN333"/>
  <c r="AQ333" s="1"/>
  <c r="AC333"/>
  <c r="AF333" s="1"/>
  <c r="DB333"/>
  <c r="DE333" s="1"/>
  <c r="BJ333"/>
  <c r="CF333"/>
  <c r="C336"/>
  <c r="F334"/>
  <c r="Q334" s="1"/>
  <c r="BX333"/>
  <c r="BM333"/>
  <c r="T333"/>
  <c r="CI333"/>
  <c r="AA339"/>
  <c r="AB339" s="1"/>
  <c r="AL339"/>
  <c r="AM339" s="1"/>
  <c r="AW338"/>
  <c r="AX338" s="1"/>
  <c r="BH340"/>
  <c r="BI340" s="1"/>
  <c r="BS338"/>
  <c r="BT338" s="1"/>
  <c r="CZ339"/>
  <c r="DA339" s="1"/>
  <c r="DL339" l="1"/>
  <c r="DK340"/>
  <c r="CP338"/>
  <c r="CO339"/>
  <c r="CE338"/>
  <c r="CD339"/>
  <c r="DB334"/>
  <c r="DE334" s="1"/>
  <c r="DM334"/>
  <c r="DP334" s="1"/>
  <c r="AN334"/>
  <c r="AQ334" s="1"/>
  <c r="BU334"/>
  <c r="BX334" s="1"/>
  <c r="AY334"/>
  <c r="BB334" s="1"/>
  <c r="CF334"/>
  <c r="CQ334"/>
  <c r="AC334"/>
  <c r="AF334" s="1"/>
  <c r="BJ334"/>
  <c r="BM334" s="1"/>
  <c r="C337"/>
  <c r="CI334"/>
  <c r="CT334"/>
  <c r="T334"/>
  <c r="F335"/>
  <c r="Q335" s="1"/>
  <c r="AA340"/>
  <c r="AB340" s="1"/>
  <c r="AL340"/>
  <c r="AM340" s="1"/>
  <c r="AW339"/>
  <c r="AX339" s="1"/>
  <c r="BH341"/>
  <c r="BI341" s="1"/>
  <c r="BS339"/>
  <c r="BT339" s="1"/>
  <c r="CZ340"/>
  <c r="DA340" s="1"/>
  <c r="CP339" l="1"/>
  <c r="CO340"/>
  <c r="CE339"/>
  <c r="CD340"/>
  <c r="DL340"/>
  <c r="DK341"/>
  <c r="CF335"/>
  <c r="AY335"/>
  <c r="BB335" s="1"/>
  <c r="DM335"/>
  <c r="DP335" s="1"/>
  <c r="BU335"/>
  <c r="BX335" s="1"/>
  <c r="BJ335"/>
  <c r="BM335" s="1"/>
  <c r="AC335"/>
  <c r="AF335" s="1"/>
  <c r="DB335"/>
  <c r="DE335" s="1"/>
  <c r="AN335"/>
  <c r="AQ335" s="1"/>
  <c r="CQ335"/>
  <c r="F337"/>
  <c r="Q337" s="1"/>
  <c r="F336"/>
  <c r="Q336" s="1"/>
  <c r="C338"/>
  <c r="T335"/>
  <c r="CT335"/>
  <c r="CI335"/>
  <c r="AA341"/>
  <c r="AB341" s="1"/>
  <c r="AL341"/>
  <c r="AM341" s="1"/>
  <c r="AW340"/>
  <c r="AX340" s="1"/>
  <c r="BH342"/>
  <c r="BI342" s="1"/>
  <c r="BS340"/>
  <c r="BT340" s="1"/>
  <c r="CZ341"/>
  <c r="DA341" s="1"/>
  <c r="T336" l="1"/>
  <c r="AY336"/>
  <c r="BB336" s="1"/>
  <c r="BJ336"/>
  <c r="BM336" s="1"/>
  <c r="CF336"/>
  <c r="CI336" s="1"/>
  <c r="CQ336"/>
  <c r="CT336" s="1"/>
  <c r="DM336"/>
  <c r="DP336" s="1"/>
  <c r="AN336"/>
  <c r="DB336"/>
  <c r="DE336" s="1"/>
  <c r="AC336"/>
  <c r="AF336" s="1"/>
  <c r="BU336"/>
  <c r="BX336" s="1"/>
  <c r="CE340"/>
  <c r="CD341"/>
  <c r="DL341"/>
  <c r="DK342"/>
  <c r="BU337"/>
  <c r="DM337"/>
  <c r="DP337" s="1"/>
  <c r="AN337"/>
  <c r="AQ337" s="1"/>
  <c r="AC337"/>
  <c r="AF337" s="1"/>
  <c r="CQ337"/>
  <c r="CT337" s="1"/>
  <c r="DB337"/>
  <c r="DE337" s="1"/>
  <c r="CF337"/>
  <c r="BJ337"/>
  <c r="BM337" s="1"/>
  <c r="AY337"/>
  <c r="BB337" s="1"/>
  <c r="CP340"/>
  <c r="CO341"/>
  <c r="CI337"/>
  <c r="C339"/>
  <c r="BX337"/>
  <c r="AQ336"/>
  <c r="T337"/>
  <c r="AA342"/>
  <c r="AB342" s="1"/>
  <c r="AL342"/>
  <c r="AM342" s="1"/>
  <c r="AW341"/>
  <c r="AX341" s="1"/>
  <c r="BH343"/>
  <c r="BI343" s="1"/>
  <c r="BS341"/>
  <c r="BT341" s="1"/>
  <c r="CZ342"/>
  <c r="DA342" s="1"/>
  <c r="CP341" l="1"/>
  <c r="CO342"/>
  <c r="CE341"/>
  <c r="CD342"/>
  <c r="DL342"/>
  <c r="DK343"/>
  <c r="C340"/>
  <c r="F338"/>
  <c r="Q338" s="1"/>
  <c r="AA343"/>
  <c r="AB343" s="1"/>
  <c r="AL343"/>
  <c r="AM343" s="1"/>
  <c r="AW342"/>
  <c r="AX342" s="1"/>
  <c r="BH344"/>
  <c r="BI344" s="1"/>
  <c r="BS342"/>
  <c r="BT342" s="1"/>
  <c r="CZ343"/>
  <c r="DA343" s="1"/>
  <c r="T338" l="1"/>
  <c r="BU338"/>
  <c r="BX338" s="1"/>
  <c r="DB338"/>
  <c r="DE338" s="1"/>
  <c r="AC338"/>
  <c r="AF338" s="1"/>
  <c r="DM338"/>
  <c r="DP338" s="1"/>
  <c r="AN338"/>
  <c r="CF338"/>
  <c r="AY338"/>
  <c r="BB338" s="1"/>
  <c r="CQ338"/>
  <c r="CT338" s="1"/>
  <c r="BJ338"/>
  <c r="BM338" s="1"/>
  <c r="CE342"/>
  <c r="CD343"/>
  <c r="DL343"/>
  <c r="DK344"/>
  <c r="CP342"/>
  <c r="CO343"/>
  <c r="F340"/>
  <c r="Q340" s="1"/>
  <c r="F339"/>
  <c r="Q339" s="1"/>
  <c r="CI338"/>
  <c r="AQ338"/>
  <c r="C341"/>
  <c r="AA344"/>
  <c r="AB344" s="1"/>
  <c r="AL344"/>
  <c r="AM344" s="1"/>
  <c r="AW343"/>
  <c r="AX343" s="1"/>
  <c r="BH345"/>
  <c r="BI345" s="1"/>
  <c r="BS343"/>
  <c r="BT343" s="1"/>
  <c r="CZ344"/>
  <c r="DA344" s="1"/>
  <c r="CT340" l="1"/>
  <c r="T340"/>
  <c r="CF340"/>
  <c r="CI340" s="1"/>
  <c r="DM340"/>
  <c r="DP340" s="1"/>
  <c r="CQ340"/>
  <c r="DB340"/>
  <c r="DE340" s="1"/>
  <c r="BU340"/>
  <c r="AN340"/>
  <c r="AQ340" s="1"/>
  <c r="AC340"/>
  <c r="AF340" s="1"/>
  <c r="AY340"/>
  <c r="BB340" s="1"/>
  <c r="BJ340"/>
  <c r="BM340" s="1"/>
  <c r="T339"/>
  <c r="DM339"/>
  <c r="DP339" s="1"/>
  <c r="BJ339"/>
  <c r="BM339" s="1"/>
  <c r="AY339"/>
  <c r="DB339"/>
  <c r="DE339" s="1"/>
  <c r="AN339"/>
  <c r="AQ339" s="1"/>
  <c r="AC339"/>
  <c r="AF339" s="1"/>
  <c r="BU339"/>
  <c r="BX339" s="1"/>
  <c r="CQ339"/>
  <c r="CT339" s="1"/>
  <c r="CF339"/>
  <c r="CI339" s="1"/>
  <c r="DL344"/>
  <c r="DK345"/>
  <c r="CE343"/>
  <c r="CD344"/>
  <c r="CP343"/>
  <c r="CO344"/>
  <c r="BB339"/>
  <c r="C342"/>
  <c r="BX340"/>
  <c r="AA345"/>
  <c r="AB345" s="1"/>
  <c r="AL345"/>
  <c r="AM345" s="1"/>
  <c r="AW344"/>
  <c r="AX344" s="1"/>
  <c r="BH346"/>
  <c r="BI346" s="1"/>
  <c r="BS344"/>
  <c r="BT344" s="1"/>
  <c r="CZ345"/>
  <c r="DA345" s="1"/>
  <c r="CE344" l="1"/>
  <c r="CD345"/>
  <c r="DL345"/>
  <c r="DK346"/>
  <c r="CP344"/>
  <c r="CO345"/>
  <c r="F341"/>
  <c r="Q341" s="1"/>
  <c r="C343"/>
  <c r="AA346"/>
  <c r="AB346" s="1"/>
  <c r="AL346"/>
  <c r="AM346" s="1"/>
  <c r="AW345"/>
  <c r="AX345" s="1"/>
  <c r="BH347"/>
  <c r="BI347" s="1"/>
  <c r="BS345"/>
  <c r="BT345" s="1"/>
  <c r="CZ346"/>
  <c r="DA346" s="1"/>
  <c r="CE345" l="1"/>
  <c r="CD346"/>
  <c r="DL346"/>
  <c r="DK347"/>
  <c r="CP345"/>
  <c r="CO346"/>
  <c r="BU341"/>
  <c r="BJ341"/>
  <c r="BM341" s="1"/>
  <c r="AY341"/>
  <c r="BB341" s="1"/>
  <c r="AN341"/>
  <c r="AQ341" s="1"/>
  <c r="CQ341"/>
  <c r="DB341"/>
  <c r="DE341" s="1"/>
  <c r="CF341"/>
  <c r="CI341" s="1"/>
  <c r="AC341"/>
  <c r="AF341" s="1"/>
  <c r="DM341"/>
  <c r="F342"/>
  <c r="Q342" s="1"/>
  <c r="CT341"/>
  <c r="T341"/>
  <c r="DP341"/>
  <c r="BX341"/>
  <c r="C344"/>
  <c r="AA347"/>
  <c r="AB347" s="1"/>
  <c r="AL347"/>
  <c r="AM347" s="1"/>
  <c r="AW346"/>
  <c r="AX346" s="1"/>
  <c r="BH348"/>
  <c r="BI348" s="1"/>
  <c r="BS346"/>
  <c r="BT346" s="1"/>
  <c r="CZ347"/>
  <c r="DA347" s="1"/>
  <c r="T342" l="1"/>
  <c r="DM342"/>
  <c r="DP342" s="1"/>
  <c r="CQ342"/>
  <c r="CT342" s="1"/>
  <c r="AN342"/>
  <c r="DB342"/>
  <c r="DE342" s="1"/>
  <c r="AC342"/>
  <c r="AF342" s="1"/>
  <c r="BU342"/>
  <c r="BX342" s="1"/>
  <c r="BJ342"/>
  <c r="CF342"/>
  <c r="CI342" s="1"/>
  <c r="AY342"/>
  <c r="BB342" s="1"/>
  <c r="CE346"/>
  <c r="CD347"/>
  <c r="DL347"/>
  <c r="DK348"/>
  <c r="CP346"/>
  <c r="CO347"/>
  <c r="AQ342"/>
  <c r="BM342"/>
  <c r="C345"/>
  <c r="F343"/>
  <c r="Q343" s="1"/>
  <c r="AA348"/>
  <c r="AB348" s="1"/>
  <c r="AL348"/>
  <c r="AM348" s="1"/>
  <c r="AW347"/>
  <c r="AX347" s="1"/>
  <c r="BH349"/>
  <c r="BI349" s="1"/>
  <c r="BS347"/>
  <c r="BT347" s="1"/>
  <c r="CZ348"/>
  <c r="DA348" s="1"/>
  <c r="CE347" l="1"/>
  <c r="CD348"/>
  <c r="DL348"/>
  <c r="DK349"/>
  <c r="T343"/>
  <c r="DB343"/>
  <c r="AC343"/>
  <c r="AF343" s="1"/>
  <c r="CQ343"/>
  <c r="CT343" s="1"/>
  <c r="AN343"/>
  <c r="AQ343" s="1"/>
  <c r="BU343"/>
  <c r="BX343" s="1"/>
  <c r="AY343"/>
  <c r="BB343" s="1"/>
  <c r="CF343"/>
  <c r="DM343"/>
  <c r="DP343" s="1"/>
  <c r="BJ343"/>
  <c r="CP347"/>
  <c r="CO348"/>
  <c r="CI343"/>
  <c r="BM343"/>
  <c r="DE343"/>
  <c r="C346"/>
  <c r="F344"/>
  <c r="Q344" s="1"/>
  <c r="AA349"/>
  <c r="AB349" s="1"/>
  <c r="AL349"/>
  <c r="AM349" s="1"/>
  <c r="AW348"/>
  <c r="AX348" s="1"/>
  <c r="BH350"/>
  <c r="BI350" s="1"/>
  <c r="BS348"/>
  <c r="BT348" s="1"/>
  <c r="CZ349"/>
  <c r="DA349" s="1"/>
  <c r="DL349" l="1"/>
  <c r="DK350"/>
  <c r="CE348"/>
  <c r="CD349"/>
  <c r="DB344"/>
  <c r="BU344"/>
  <c r="AY344"/>
  <c r="CQ344"/>
  <c r="CT344" s="1"/>
  <c r="BJ344"/>
  <c r="BM344" s="1"/>
  <c r="AN344"/>
  <c r="AQ344" s="1"/>
  <c r="CF344"/>
  <c r="CI344" s="1"/>
  <c r="AC344"/>
  <c r="AF344" s="1"/>
  <c r="DM344"/>
  <c r="CP348"/>
  <c r="CO349"/>
  <c r="F346"/>
  <c r="Q346" s="1"/>
  <c r="DE344"/>
  <c r="BB344"/>
  <c r="T344"/>
  <c r="DP344"/>
  <c r="BX344"/>
  <c r="C347"/>
  <c r="F345"/>
  <c r="Q345" s="1"/>
  <c r="AA350"/>
  <c r="AB350" s="1"/>
  <c r="AL350"/>
  <c r="AM350" s="1"/>
  <c r="AW349"/>
  <c r="AX349" s="1"/>
  <c r="BH351"/>
  <c r="BI351" s="1"/>
  <c r="BS349"/>
  <c r="BT349" s="1"/>
  <c r="CZ350"/>
  <c r="DA350" s="1"/>
  <c r="T346" l="1"/>
  <c r="DM346"/>
  <c r="DP346" s="1"/>
  <c r="BU346"/>
  <c r="BX346" s="1"/>
  <c r="BJ346"/>
  <c r="BM346" s="1"/>
  <c r="DB346"/>
  <c r="DE346" s="1"/>
  <c r="CF346"/>
  <c r="AC346"/>
  <c r="AF346" s="1"/>
  <c r="AN346"/>
  <c r="AQ346" s="1"/>
  <c r="AY346"/>
  <c r="BB346" s="1"/>
  <c r="CQ346"/>
  <c r="CT346" s="1"/>
  <c r="DL350"/>
  <c r="DK351"/>
  <c r="CE349"/>
  <c r="CD350"/>
  <c r="T345"/>
  <c r="AC345"/>
  <c r="AF345" s="1"/>
  <c r="DM345"/>
  <c r="DP345" s="1"/>
  <c r="CQ345"/>
  <c r="CT345" s="1"/>
  <c r="AY345"/>
  <c r="BB345" s="1"/>
  <c r="CF345"/>
  <c r="CI345" s="1"/>
  <c r="AN345"/>
  <c r="AQ345" s="1"/>
  <c r="DB345"/>
  <c r="DE345" s="1"/>
  <c r="BU345"/>
  <c r="BJ345"/>
  <c r="BM345" s="1"/>
  <c r="CP349"/>
  <c r="CO350"/>
  <c r="C348"/>
  <c r="CI346"/>
  <c r="BX345"/>
  <c r="AA351"/>
  <c r="AB351" s="1"/>
  <c r="AL351"/>
  <c r="AM351" s="1"/>
  <c r="AW350"/>
  <c r="AX350" s="1"/>
  <c r="BH352"/>
  <c r="BI352" s="1"/>
  <c r="BS350"/>
  <c r="BT350" s="1"/>
  <c r="CZ351"/>
  <c r="DA351" s="1"/>
  <c r="CP350" l="1"/>
  <c r="CO351"/>
  <c r="DL351"/>
  <c r="DK352"/>
  <c r="CE350"/>
  <c r="CD351"/>
  <c r="F347"/>
  <c r="Q347" s="1"/>
  <c r="C349"/>
  <c r="AA352"/>
  <c r="AB352" s="1"/>
  <c r="AL352"/>
  <c r="AM352" s="1"/>
  <c r="AW351"/>
  <c r="AX351" s="1"/>
  <c r="BH353"/>
  <c r="BI353" s="1"/>
  <c r="BS351"/>
  <c r="BT351" s="1"/>
  <c r="CZ352"/>
  <c r="DA352" s="1"/>
  <c r="CE351" l="1"/>
  <c r="CD352"/>
  <c r="T347"/>
  <c r="AN347"/>
  <c r="BU347"/>
  <c r="BX347" s="1"/>
  <c r="AC347"/>
  <c r="AF347" s="1"/>
  <c r="BJ347"/>
  <c r="CF347"/>
  <c r="AY347"/>
  <c r="BB347" s="1"/>
  <c r="DM347"/>
  <c r="DP347" s="1"/>
  <c r="CQ347"/>
  <c r="DB347"/>
  <c r="DE347" s="1"/>
  <c r="CP351"/>
  <c r="CO352"/>
  <c r="DL352"/>
  <c r="DK353"/>
  <c r="CT347"/>
  <c r="BM347"/>
  <c r="AQ347"/>
  <c r="CI347"/>
  <c r="C350"/>
  <c r="F348"/>
  <c r="Q348" s="1"/>
  <c r="AA353"/>
  <c r="AB353" s="1"/>
  <c r="AL353"/>
  <c r="AM353" s="1"/>
  <c r="AW352"/>
  <c r="AX352" s="1"/>
  <c r="BH354"/>
  <c r="BI354" s="1"/>
  <c r="BS352"/>
  <c r="BT352" s="1"/>
  <c r="CZ353"/>
  <c r="DA353" s="1"/>
  <c r="CE352" l="1"/>
  <c r="CD353"/>
  <c r="CP352"/>
  <c r="CO353"/>
  <c r="T348"/>
  <c r="BJ348"/>
  <c r="CQ348"/>
  <c r="DM348"/>
  <c r="DP348" s="1"/>
  <c r="BU348"/>
  <c r="BX348" s="1"/>
  <c r="CF348"/>
  <c r="CI348" s="1"/>
  <c r="DB348"/>
  <c r="DE348" s="1"/>
  <c r="AC348"/>
  <c r="AF348" s="1"/>
  <c r="AN348"/>
  <c r="AQ348" s="1"/>
  <c r="AY348"/>
  <c r="BB348" s="1"/>
  <c r="DL353"/>
  <c r="DK354"/>
  <c r="C351"/>
  <c r="F349"/>
  <c r="Q349" s="1"/>
  <c r="BM348"/>
  <c r="CT348"/>
  <c r="AA354"/>
  <c r="AB354" s="1"/>
  <c r="AL354"/>
  <c r="AM354" s="1"/>
  <c r="AW353"/>
  <c r="AX353" s="1"/>
  <c r="BH355"/>
  <c r="BI355" s="1"/>
  <c r="BS353"/>
  <c r="BT353" s="1"/>
  <c r="CZ354"/>
  <c r="DA354" s="1"/>
  <c r="CE353" l="1"/>
  <c r="CD354"/>
  <c r="CP353"/>
  <c r="CO354"/>
  <c r="T349"/>
  <c r="AY349"/>
  <c r="AN349"/>
  <c r="CF349"/>
  <c r="BU349"/>
  <c r="BX349" s="1"/>
  <c r="DM349"/>
  <c r="DP349" s="1"/>
  <c r="DB349"/>
  <c r="DE349" s="1"/>
  <c r="BJ349"/>
  <c r="BM349" s="1"/>
  <c r="AC349"/>
  <c r="AF349" s="1"/>
  <c r="CQ349"/>
  <c r="CT349" s="1"/>
  <c r="DL354"/>
  <c r="DK355"/>
  <c r="C352"/>
  <c r="F350"/>
  <c r="Q350" s="1"/>
  <c r="BB349"/>
  <c r="AQ349"/>
  <c r="CI349"/>
  <c r="AA355"/>
  <c r="AB355" s="1"/>
  <c r="AL355"/>
  <c r="AM355" s="1"/>
  <c r="AW354"/>
  <c r="AX354" s="1"/>
  <c r="BH356"/>
  <c r="BI356" s="1"/>
  <c r="BS354"/>
  <c r="BT354" s="1"/>
  <c r="CZ355"/>
  <c r="DA355" s="1"/>
  <c r="CE354" l="1"/>
  <c r="CD355"/>
  <c r="CP354"/>
  <c r="CO355"/>
  <c r="T350"/>
  <c r="DB350"/>
  <c r="DE350" s="1"/>
  <c r="AN350"/>
  <c r="AQ350" s="1"/>
  <c r="BJ350"/>
  <c r="BM350" s="1"/>
  <c r="CF350"/>
  <c r="CI350" s="1"/>
  <c r="CQ350"/>
  <c r="CT350" s="1"/>
  <c r="AC350"/>
  <c r="AF350" s="1"/>
  <c r="BU350"/>
  <c r="BX350" s="1"/>
  <c r="DM350"/>
  <c r="DP350" s="1"/>
  <c r="AY350"/>
  <c r="DL355"/>
  <c r="DK356"/>
  <c r="C353"/>
  <c r="BB350"/>
  <c r="F351"/>
  <c r="Q351" s="1"/>
  <c r="AA356"/>
  <c r="AB356" s="1"/>
  <c r="AL356"/>
  <c r="AM356" s="1"/>
  <c r="AW355"/>
  <c r="AX355" s="1"/>
  <c r="BH357"/>
  <c r="BI357" s="1"/>
  <c r="BS355"/>
  <c r="BT355" s="1"/>
  <c r="CZ356"/>
  <c r="DA356" s="1"/>
  <c r="CP355" l="1"/>
  <c r="CO356"/>
  <c r="T351"/>
  <c r="DM351"/>
  <c r="DP351" s="1"/>
  <c r="DB351"/>
  <c r="DE351" s="1"/>
  <c r="BU351"/>
  <c r="AC351"/>
  <c r="AF351" s="1"/>
  <c r="AY351"/>
  <c r="BB351" s="1"/>
  <c r="CF351"/>
  <c r="CI351" s="1"/>
  <c r="AN351"/>
  <c r="AQ351" s="1"/>
  <c r="BJ351"/>
  <c r="BM351" s="1"/>
  <c r="CQ351"/>
  <c r="CT351" s="1"/>
  <c r="CE355"/>
  <c r="CD356"/>
  <c r="DL356"/>
  <c r="DK357"/>
  <c r="C354"/>
  <c r="F352"/>
  <c r="Q352" s="1"/>
  <c r="BX351"/>
  <c r="AA357"/>
  <c r="AB357" s="1"/>
  <c r="AL357"/>
  <c r="AM357" s="1"/>
  <c r="AW356"/>
  <c r="AX356" s="1"/>
  <c r="BH358"/>
  <c r="BI358" s="1"/>
  <c r="BS356"/>
  <c r="BT356" s="1"/>
  <c r="CZ357"/>
  <c r="DA357" s="1"/>
  <c r="CP356" l="1"/>
  <c r="CO357"/>
  <c r="T352"/>
  <c r="CF352"/>
  <c r="AC352"/>
  <c r="AF352" s="1"/>
  <c r="DM352"/>
  <c r="DP352" s="1"/>
  <c r="AN352"/>
  <c r="DB352"/>
  <c r="DE352" s="1"/>
  <c r="CQ352"/>
  <c r="CT352" s="1"/>
  <c r="AY352"/>
  <c r="BB352" s="1"/>
  <c r="BJ352"/>
  <c r="BM352" s="1"/>
  <c r="BU352"/>
  <c r="BX352" s="1"/>
  <c r="CE356"/>
  <c r="CD357"/>
  <c r="DL357"/>
  <c r="DK358"/>
  <c r="C355"/>
  <c r="CI352"/>
  <c r="AQ352"/>
  <c r="F353"/>
  <c r="Q353" s="1"/>
  <c r="AA358"/>
  <c r="AB358" s="1"/>
  <c r="AL358"/>
  <c r="AM358" s="1"/>
  <c r="AW357"/>
  <c r="AX357" s="1"/>
  <c r="BH359"/>
  <c r="BI359" s="1"/>
  <c r="BS357"/>
  <c r="BT357" s="1"/>
  <c r="CZ358"/>
  <c r="DA358" s="1"/>
  <c r="CE357" l="1"/>
  <c r="CD358"/>
  <c r="CP357"/>
  <c r="CO358"/>
  <c r="T353"/>
  <c r="CF353"/>
  <c r="CQ353"/>
  <c r="DM353"/>
  <c r="DP353" s="1"/>
  <c r="DB353"/>
  <c r="DE353" s="1"/>
  <c r="BU353"/>
  <c r="BX353" s="1"/>
  <c r="AY353"/>
  <c r="BB353" s="1"/>
  <c r="AC353"/>
  <c r="AF353" s="1"/>
  <c r="AN353"/>
  <c r="AQ353" s="1"/>
  <c r="BJ353"/>
  <c r="BM353" s="1"/>
  <c r="DL358"/>
  <c r="DK359"/>
  <c r="C356"/>
  <c r="CT353"/>
  <c r="CI353"/>
  <c r="F354"/>
  <c r="Q354" s="1"/>
  <c r="AA359"/>
  <c r="AB359" s="1"/>
  <c r="AL359"/>
  <c r="AM359" s="1"/>
  <c r="AW358"/>
  <c r="AX358" s="1"/>
  <c r="BH360"/>
  <c r="BI360" s="1"/>
  <c r="BS358"/>
  <c r="BT358" s="1"/>
  <c r="CZ359"/>
  <c r="DA359" s="1"/>
  <c r="CE358" l="1"/>
  <c r="CD359"/>
  <c r="T354"/>
  <c r="AN354"/>
  <c r="AC354"/>
  <c r="AF354" s="1"/>
  <c r="DM354"/>
  <c r="BU354"/>
  <c r="CF354"/>
  <c r="CI354" s="1"/>
  <c r="CQ354"/>
  <c r="CT354" s="1"/>
  <c r="AY354"/>
  <c r="BB354" s="1"/>
  <c r="DB354"/>
  <c r="BJ354"/>
  <c r="BM354" s="1"/>
  <c r="CP358"/>
  <c r="CO359"/>
  <c r="DL359"/>
  <c r="DK360"/>
  <c r="AQ354"/>
  <c r="DE354"/>
  <c r="BX354"/>
  <c r="DP354"/>
  <c r="F355"/>
  <c r="Q355" s="1"/>
  <c r="C357"/>
  <c r="AA360"/>
  <c r="AB360" s="1"/>
  <c r="AL360"/>
  <c r="AM360" s="1"/>
  <c r="AW359"/>
  <c r="AX359" s="1"/>
  <c r="BH361"/>
  <c r="BI361" s="1"/>
  <c r="BS359"/>
  <c r="BT359" s="1"/>
  <c r="CZ360"/>
  <c r="DA360" s="1"/>
  <c r="CP359" l="1"/>
  <c r="CO360"/>
  <c r="CE359"/>
  <c r="CD360"/>
  <c r="DB355"/>
  <c r="DE355" s="1"/>
  <c r="BU355"/>
  <c r="AY355"/>
  <c r="AC355"/>
  <c r="AF355" s="1"/>
  <c r="CQ355"/>
  <c r="CT355" s="1"/>
  <c r="BJ355"/>
  <c r="CF355"/>
  <c r="CI355" s="1"/>
  <c r="AN355"/>
  <c r="AQ355" s="1"/>
  <c r="DM355"/>
  <c r="DP355" s="1"/>
  <c r="DL360"/>
  <c r="DK361"/>
  <c r="F356"/>
  <c r="Q356" s="1"/>
  <c r="BM355"/>
  <c r="BX355"/>
  <c r="T355"/>
  <c r="BB355"/>
  <c r="C358"/>
  <c r="AA361"/>
  <c r="AB361" s="1"/>
  <c r="AL361"/>
  <c r="AM361" s="1"/>
  <c r="AW360"/>
  <c r="AX360" s="1"/>
  <c r="BH362"/>
  <c r="BI362" s="1"/>
  <c r="BS360"/>
  <c r="BT360" s="1"/>
  <c r="CZ361"/>
  <c r="DA361" s="1"/>
  <c r="CP360" l="1"/>
  <c r="CO361"/>
  <c r="CE360"/>
  <c r="CD361"/>
  <c r="T356"/>
  <c r="CF356"/>
  <c r="BJ356"/>
  <c r="AY356"/>
  <c r="BB356" s="1"/>
  <c r="AC356"/>
  <c r="AF356" s="1"/>
  <c r="BU356"/>
  <c r="BX356" s="1"/>
  <c r="DM356"/>
  <c r="DB356"/>
  <c r="CQ356"/>
  <c r="CT356" s="1"/>
  <c r="AN356"/>
  <c r="DL361"/>
  <c r="DK362"/>
  <c r="CI356"/>
  <c r="DP356"/>
  <c r="DE356"/>
  <c r="AQ356"/>
  <c r="BM356"/>
  <c r="C359"/>
  <c r="F357"/>
  <c r="Q357" s="1"/>
  <c r="AA362"/>
  <c r="AB362" s="1"/>
  <c r="AL362"/>
  <c r="AM362" s="1"/>
  <c r="AW361"/>
  <c r="AX361" s="1"/>
  <c r="BH363"/>
  <c r="BI363" s="1"/>
  <c r="BS361"/>
  <c r="BT361" s="1"/>
  <c r="CZ362"/>
  <c r="DA362" s="1"/>
  <c r="DL362" l="1"/>
  <c r="DK363"/>
  <c r="CE361"/>
  <c r="CD362"/>
  <c r="T357"/>
  <c r="DM357"/>
  <c r="CQ357"/>
  <c r="CT357" s="1"/>
  <c r="BU357"/>
  <c r="BX357" s="1"/>
  <c r="AN357"/>
  <c r="AQ357" s="1"/>
  <c r="AY357"/>
  <c r="BB357" s="1"/>
  <c r="CF357"/>
  <c r="CI357" s="1"/>
  <c r="AC357"/>
  <c r="AF357" s="1"/>
  <c r="DB357"/>
  <c r="DE357" s="1"/>
  <c r="BJ357"/>
  <c r="CP361"/>
  <c r="CO362"/>
  <c r="C360"/>
  <c r="F358"/>
  <c r="Q358" s="1"/>
  <c r="BM357"/>
  <c r="DP357"/>
  <c r="AA363"/>
  <c r="AB363" s="1"/>
  <c r="AL363"/>
  <c r="AM363" s="1"/>
  <c r="AW362"/>
  <c r="AX362" s="1"/>
  <c r="BH364"/>
  <c r="BI364" s="1"/>
  <c r="BS362"/>
  <c r="BT362" s="1"/>
  <c r="CZ363"/>
  <c r="DA363" s="1"/>
  <c r="T358" l="1"/>
  <c r="AN358"/>
  <c r="AQ358" s="1"/>
  <c r="AY358"/>
  <c r="BB358" s="1"/>
  <c r="DM358"/>
  <c r="BU358"/>
  <c r="BX358" s="1"/>
  <c r="BJ358"/>
  <c r="AC358"/>
  <c r="AF358" s="1"/>
  <c r="DB358"/>
  <c r="DE358" s="1"/>
  <c r="CQ358"/>
  <c r="CT358" s="1"/>
  <c r="CF358"/>
  <c r="CI358" s="1"/>
  <c r="DL363"/>
  <c r="DK364"/>
  <c r="CE362"/>
  <c r="CD363"/>
  <c r="CP362"/>
  <c r="CO363"/>
  <c r="C361"/>
  <c r="DP358"/>
  <c r="BM358"/>
  <c r="F359"/>
  <c r="Q359" s="1"/>
  <c r="AA364"/>
  <c r="AB364" s="1"/>
  <c r="AL364"/>
  <c r="AM364" s="1"/>
  <c r="AW363"/>
  <c r="AX363" s="1"/>
  <c r="BH365"/>
  <c r="BI365" s="1"/>
  <c r="BS363"/>
  <c r="BT363" s="1"/>
  <c r="CZ364"/>
  <c r="DA364" s="1"/>
  <c r="DL364" l="1"/>
  <c r="DK365"/>
  <c r="T359"/>
  <c r="CF359"/>
  <c r="CI359" s="1"/>
  <c r="DB359"/>
  <c r="DE359" s="1"/>
  <c r="DM359"/>
  <c r="AY359"/>
  <c r="BB359" s="1"/>
  <c r="AC359"/>
  <c r="AF359" s="1"/>
  <c r="BJ359"/>
  <c r="BM359" s="1"/>
  <c r="AN359"/>
  <c r="AQ359" s="1"/>
  <c r="CQ359"/>
  <c r="CT359" s="1"/>
  <c r="BU359"/>
  <c r="BX359" s="1"/>
  <c r="CE363"/>
  <c r="CD364"/>
  <c r="CP363"/>
  <c r="CO364"/>
  <c r="C362"/>
  <c r="DP359"/>
  <c r="F360"/>
  <c r="Q360" s="1"/>
  <c r="AA365"/>
  <c r="AB365" s="1"/>
  <c r="AL365"/>
  <c r="AM365" s="1"/>
  <c r="AW364"/>
  <c r="AX364" s="1"/>
  <c r="BH366"/>
  <c r="BI366" s="1"/>
  <c r="BS364"/>
  <c r="BT364" s="1"/>
  <c r="CZ365"/>
  <c r="DA365" s="1"/>
  <c r="CE364" l="1"/>
  <c r="CD365"/>
  <c r="DL365"/>
  <c r="DK366"/>
  <c r="T360"/>
  <c r="DM360"/>
  <c r="CQ360"/>
  <c r="AN360"/>
  <c r="AQ360" s="1"/>
  <c r="DB360"/>
  <c r="DE360" s="1"/>
  <c r="AY360"/>
  <c r="BB360" s="1"/>
  <c r="CF360"/>
  <c r="CI360" s="1"/>
  <c r="AC360"/>
  <c r="AF360" s="1"/>
  <c r="BU360"/>
  <c r="BX360" s="1"/>
  <c r="BJ360"/>
  <c r="BM360" s="1"/>
  <c r="CP364"/>
  <c r="CO365"/>
  <c r="F362"/>
  <c r="Q362" s="1"/>
  <c r="C363"/>
  <c r="DP360"/>
  <c r="CT360"/>
  <c r="F361"/>
  <c r="Q361" s="1"/>
  <c r="AA366"/>
  <c r="AB366" s="1"/>
  <c r="AL366"/>
  <c r="AM366" s="1"/>
  <c r="AW365"/>
  <c r="AX365" s="1"/>
  <c r="BH367"/>
  <c r="BI367" s="1"/>
  <c r="BS365"/>
  <c r="BT365" s="1"/>
  <c r="CZ366"/>
  <c r="DA366" s="1"/>
  <c r="T362" l="1"/>
  <c r="DM362"/>
  <c r="DP362" s="1"/>
  <c r="BJ362"/>
  <c r="BM362" s="1"/>
  <c r="CF362"/>
  <c r="AC362"/>
  <c r="AF362" s="1"/>
  <c r="DB362"/>
  <c r="DE362" s="1"/>
  <c r="CQ362"/>
  <c r="CT362" s="1"/>
  <c r="AN362"/>
  <c r="AQ362" s="1"/>
  <c r="BU362"/>
  <c r="BX362" s="1"/>
  <c r="AY362"/>
  <c r="BB362" s="1"/>
  <c r="DL366"/>
  <c r="DK367"/>
  <c r="CE365"/>
  <c r="CD366"/>
  <c r="CQ361"/>
  <c r="CT361" s="1"/>
  <c r="AC361"/>
  <c r="AF361" s="1"/>
  <c r="BU361"/>
  <c r="BX361" s="1"/>
  <c r="BJ361"/>
  <c r="BM361" s="1"/>
  <c r="CF361"/>
  <c r="CI361" s="1"/>
  <c r="DM361"/>
  <c r="DP361" s="1"/>
  <c r="DB361"/>
  <c r="DE361" s="1"/>
  <c r="AN361"/>
  <c r="AY361"/>
  <c r="BB361" s="1"/>
  <c r="CP365"/>
  <c r="CO366"/>
  <c r="CI362"/>
  <c r="C364"/>
  <c r="AQ361"/>
  <c r="T361"/>
  <c r="AA367"/>
  <c r="AB367" s="1"/>
  <c r="AL367"/>
  <c r="AM367" s="1"/>
  <c r="AW366"/>
  <c r="AX366" s="1"/>
  <c r="BH368"/>
  <c r="BI368" s="1"/>
  <c r="BS366"/>
  <c r="BT366" s="1"/>
  <c r="CZ367"/>
  <c r="DA367" s="1"/>
  <c r="DL367" l="1"/>
  <c r="DK368"/>
  <c r="CP366"/>
  <c r="CO367"/>
  <c r="CE366"/>
  <c r="CD367"/>
  <c r="F363"/>
  <c r="Q363" s="1"/>
  <c r="C365"/>
  <c r="AA368"/>
  <c r="AB368" s="1"/>
  <c r="AL368"/>
  <c r="AM368" s="1"/>
  <c r="AW367"/>
  <c r="AX367" s="1"/>
  <c r="BH369"/>
  <c r="BI369" s="1"/>
  <c r="BS367"/>
  <c r="BT367" s="1"/>
  <c r="CZ368"/>
  <c r="DA368" s="1"/>
  <c r="CP367" l="1"/>
  <c r="CO368"/>
  <c r="CI363"/>
  <c r="CF363"/>
  <c r="AC363"/>
  <c r="AF363" s="1"/>
  <c r="CQ363"/>
  <c r="CT363" s="1"/>
  <c r="AN363"/>
  <c r="DM363"/>
  <c r="DP363" s="1"/>
  <c r="AY363"/>
  <c r="BB363" s="1"/>
  <c r="DB363"/>
  <c r="DE363" s="1"/>
  <c r="BJ363"/>
  <c r="BU363"/>
  <c r="BX363" s="1"/>
  <c r="DL368"/>
  <c r="DK369"/>
  <c r="CE367"/>
  <c r="CD368"/>
  <c r="T363"/>
  <c r="BM363"/>
  <c r="AQ363"/>
  <c r="C366"/>
  <c r="F364"/>
  <c r="Q364" s="1"/>
  <c r="AA369"/>
  <c r="AB369" s="1"/>
  <c r="AL369"/>
  <c r="AM369" s="1"/>
  <c r="AW368"/>
  <c r="AX368" s="1"/>
  <c r="BH370"/>
  <c r="BI370" s="1"/>
  <c r="BS368"/>
  <c r="BT368" s="1"/>
  <c r="CZ369"/>
  <c r="DA369" s="1"/>
  <c r="CE368" l="1"/>
  <c r="CD369"/>
  <c r="DL369"/>
  <c r="DK370"/>
  <c r="CP368"/>
  <c r="CO369"/>
  <c r="DM364"/>
  <c r="AY364"/>
  <c r="BB364" s="1"/>
  <c r="CF364"/>
  <c r="CI364" s="1"/>
  <c r="AC364"/>
  <c r="AF364" s="1"/>
  <c r="BJ364"/>
  <c r="BM364" s="1"/>
  <c r="CQ364"/>
  <c r="CT364" s="1"/>
  <c r="AN364"/>
  <c r="AQ364" s="1"/>
  <c r="DB364"/>
  <c r="DE364" s="1"/>
  <c r="BU364"/>
  <c r="C367"/>
  <c r="BX364"/>
  <c r="DP364"/>
  <c r="T364"/>
  <c r="F365"/>
  <c r="Q365" s="1"/>
  <c r="AA370"/>
  <c r="AB370" s="1"/>
  <c r="AL370"/>
  <c r="AM370" s="1"/>
  <c r="AW369"/>
  <c r="AX369" s="1"/>
  <c r="BH371"/>
  <c r="BI371" s="1"/>
  <c r="BS369"/>
  <c r="BT369" s="1"/>
  <c r="CZ370"/>
  <c r="DA370" s="1"/>
  <c r="CE369" l="1"/>
  <c r="CD370"/>
  <c r="DL370"/>
  <c r="DK371"/>
  <c r="T365"/>
  <c r="DB365"/>
  <c r="DE365" s="1"/>
  <c r="CQ365"/>
  <c r="BU365"/>
  <c r="BX365" s="1"/>
  <c r="AN365"/>
  <c r="AQ365" s="1"/>
  <c r="AC365"/>
  <c r="AF365" s="1"/>
  <c r="BJ365"/>
  <c r="BM365" s="1"/>
  <c r="AY365"/>
  <c r="BB365" s="1"/>
  <c r="DM365"/>
  <c r="DP365" s="1"/>
  <c r="CF365"/>
  <c r="CI365" s="1"/>
  <c r="CP369"/>
  <c r="CO370"/>
  <c r="F367"/>
  <c r="Q367" s="1"/>
  <c r="F366"/>
  <c r="Q366" s="1"/>
  <c r="CT365"/>
  <c r="C368"/>
  <c r="AA371"/>
  <c r="AB371" s="1"/>
  <c r="AL371"/>
  <c r="AM371" s="1"/>
  <c r="AW370"/>
  <c r="AX370" s="1"/>
  <c r="BH372"/>
  <c r="BI372" s="1"/>
  <c r="BS370"/>
  <c r="BT370" s="1"/>
  <c r="CZ371"/>
  <c r="DA371" s="1"/>
  <c r="T367" l="1"/>
  <c r="CF367"/>
  <c r="CI367" s="1"/>
  <c r="AN367"/>
  <c r="AQ367" s="1"/>
  <c r="AC367"/>
  <c r="AF367" s="1"/>
  <c r="DB367"/>
  <c r="CQ367"/>
  <c r="BJ367"/>
  <c r="AY367"/>
  <c r="BB367" s="1"/>
  <c r="DM367"/>
  <c r="DP367" s="1"/>
  <c r="BU367"/>
  <c r="BX367" s="1"/>
  <c r="T366"/>
  <c r="DM366"/>
  <c r="DP366" s="1"/>
  <c r="BJ366"/>
  <c r="BM366" s="1"/>
  <c r="AY366"/>
  <c r="BB366" s="1"/>
  <c r="AC366"/>
  <c r="AF366" s="1"/>
  <c r="AN366"/>
  <c r="AQ366" s="1"/>
  <c r="BU366"/>
  <c r="BX366" s="1"/>
  <c r="CF366"/>
  <c r="CI366" s="1"/>
  <c r="DB366"/>
  <c r="DE366" s="1"/>
  <c r="CQ366"/>
  <c r="CT366" s="1"/>
  <c r="CE370"/>
  <c r="CD371"/>
  <c r="DL371"/>
  <c r="DK372"/>
  <c r="CP370"/>
  <c r="CO371"/>
  <c r="DE367"/>
  <c r="C369"/>
  <c r="CT367"/>
  <c r="BM367"/>
  <c r="AA372"/>
  <c r="AB372" s="1"/>
  <c r="AL372"/>
  <c r="AM372" s="1"/>
  <c r="AW371"/>
  <c r="AX371" s="1"/>
  <c r="BH373"/>
  <c r="BI373" s="1"/>
  <c r="BS371"/>
  <c r="BT371" s="1"/>
  <c r="CZ372"/>
  <c r="DA372" s="1"/>
  <c r="DL372" l="1"/>
  <c r="DK373"/>
  <c r="CP371"/>
  <c r="CO372"/>
  <c r="CE371"/>
  <c r="CD372"/>
  <c r="C370"/>
  <c r="F368"/>
  <c r="Q368" s="1"/>
  <c r="AA373"/>
  <c r="AB373" s="1"/>
  <c r="AL373"/>
  <c r="AM373" s="1"/>
  <c r="AW372"/>
  <c r="AX372" s="1"/>
  <c r="BH374"/>
  <c r="BI374" s="1"/>
  <c r="BS372"/>
  <c r="BT372" s="1"/>
  <c r="CZ373"/>
  <c r="DA373" s="1"/>
  <c r="T368" l="1"/>
  <c r="AY368"/>
  <c r="BB368" s="1"/>
  <c r="CF368"/>
  <c r="CI368" s="1"/>
  <c r="AC368"/>
  <c r="AF368" s="1"/>
  <c r="AN368"/>
  <c r="DM368"/>
  <c r="DP368" s="1"/>
  <c r="BJ368"/>
  <c r="CQ368"/>
  <c r="CT368" s="1"/>
  <c r="DB368"/>
  <c r="DE368" s="1"/>
  <c r="BU368"/>
  <c r="BX368" s="1"/>
  <c r="DL373"/>
  <c r="DK374"/>
  <c r="CP372"/>
  <c r="CO373"/>
  <c r="CE372"/>
  <c r="CD373"/>
  <c r="C371"/>
  <c r="AQ368"/>
  <c r="BM368"/>
  <c r="F369"/>
  <c r="Q369" s="1"/>
  <c r="AA374"/>
  <c r="AB374" s="1"/>
  <c r="AL374"/>
  <c r="AM374" s="1"/>
  <c r="AW373"/>
  <c r="AX373" s="1"/>
  <c r="BH375"/>
  <c r="BI375" s="1"/>
  <c r="BS373"/>
  <c r="BT373" s="1"/>
  <c r="CZ374"/>
  <c r="DA374" s="1"/>
  <c r="CP373" l="1"/>
  <c r="CO374"/>
  <c r="T369"/>
  <c r="DM369"/>
  <c r="DP369" s="1"/>
  <c r="CF369"/>
  <c r="AC369"/>
  <c r="AF369" s="1"/>
  <c r="AN369"/>
  <c r="CQ369"/>
  <c r="CT369" s="1"/>
  <c r="BJ369"/>
  <c r="BM369" s="1"/>
  <c r="AY369"/>
  <c r="BB369" s="1"/>
  <c r="DB369"/>
  <c r="DE369" s="1"/>
  <c r="BU369"/>
  <c r="BX369" s="1"/>
  <c r="DL374"/>
  <c r="DK375"/>
  <c r="CE373"/>
  <c r="CD374"/>
  <c r="F370"/>
  <c r="Q370" s="1"/>
  <c r="C372"/>
  <c r="AQ369"/>
  <c r="CI369"/>
  <c r="AA375"/>
  <c r="AB375" s="1"/>
  <c r="AL375"/>
  <c r="AM375" s="1"/>
  <c r="AW374"/>
  <c r="AX374" s="1"/>
  <c r="BH376"/>
  <c r="BI376" s="1"/>
  <c r="BS374"/>
  <c r="BT374" s="1"/>
  <c r="CZ375"/>
  <c r="DA375" s="1"/>
  <c r="CP374" l="1"/>
  <c r="CO375"/>
  <c r="DL375"/>
  <c r="DK376"/>
  <c r="T370"/>
  <c r="AC370"/>
  <c r="AF370" s="1"/>
  <c r="AY370"/>
  <c r="CF370"/>
  <c r="CI370" s="1"/>
  <c r="DM370"/>
  <c r="DP370" s="1"/>
  <c r="DB370"/>
  <c r="DE370" s="1"/>
  <c r="CQ370"/>
  <c r="CT370" s="1"/>
  <c r="BU370"/>
  <c r="BX370" s="1"/>
  <c r="BJ370"/>
  <c r="BM370" s="1"/>
  <c r="AN370"/>
  <c r="CE374"/>
  <c r="CD375"/>
  <c r="C373"/>
  <c r="BB370"/>
  <c r="AQ370"/>
  <c r="F371"/>
  <c r="Q371" s="1"/>
  <c r="AA376"/>
  <c r="AB376" s="1"/>
  <c r="AL376"/>
  <c r="AM376" s="1"/>
  <c r="AW375"/>
  <c r="AX375" s="1"/>
  <c r="BH377"/>
  <c r="BI377" s="1"/>
  <c r="BS375"/>
  <c r="BT375" s="1"/>
  <c r="CZ376"/>
  <c r="DA376" s="1"/>
  <c r="CP375" l="1"/>
  <c r="CO376"/>
  <c r="DL376"/>
  <c r="DK377"/>
  <c r="T371"/>
  <c r="AY371"/>
  <c r="DB371"/>
  <c r="BJ371"/>
  <c r="AC371"/>
  <c r="AF371" s="1"/>
  <c r="CQ371"/>
  <c r="CT371" s="1"/>
  <c r="BU371"/>
  <c r="BX371" s="1"/>
  <c r="CF371"/>
  <c r="CI371" s="1"/>
  <c r="AN371"/>
  <c r="AQ371" s="1"/>
  <c r="DM371"/>
  <c r="DP371" s="1"/>
  <c r="CE375"/>
  <c r="CD376"/>
  <c r="C374"/>
  <c r="F372"/>
  <c r="Q372" s="1"/>
  <c r="DE371"/>
  <c r="BB371"/>
  <c r="BM371"/>
  <c r="AA377"/>
  <c r="AB377" s="1"/>
  <c r="AL377"/>
  <c r="AM377" s="1"/>
  <c r="AW376"/>
  <c r="AX376" s="1"/>
  <c r="BH378"/>
  <c r="BI378" s="1"/>
  <c r="BS376"/>
  <c r="BT376" s="1"/>
  <c r="CZ377"/>
  <c r="DA377" s="1"/>
  <c r="CP376" l="1"/>
  <c r="CO377"/>
  <c r="DL377"/>
  <c r="DK378"/>
  <c r="T372"/>
  <c r="DM372"/>
  <c r="BJ372"/>
  <c r="BM372" s="1"/>
  <c r="CF372"/>
  <c r="CI372" s="1"/>
  <c r="AN372"/>
  <c r="AQ372" s="1"/>
  <c r="DB372"/>
  <c r="DE372" s="1"/>
  <c r="AY372"/>
  <c r="BB372" s="1"/>
  <c r="AC372"/>
  <c r="AF372" s="1"/>
  <c r="BU372"/>
  <c r="CQ372"/>
  <c r="CE376"/>
  <c r="CD377"/>
  <c r="C375"/>
  <c r="F373"/>
  <c r="Q373" s="1"/>
  <c r="BX372"/>
  <c r="CT372"/>
  <c r="DP372"/>
  <c r="AA378"/>
  <c r="AB378" s="1"/>
  <c r="AL378"/>
  <c r="AM378" s="1"/>
  <c r="AW377"/>
  <c r="AX377" s="1"/>
  <c r="BH379"/>
  <c r="BI379" s="1"/>
  <c r="BS377"/>
  <c r="BT377" s="1"/>
  <c r="CZ378"/>
  <c r="DA378" s="1"/>
  <c r="DL378" l="1"/>
  <c r="DK379"/>
  <c r="CP377"/>
  <c r="CO378"/>
  <c r="CF373"/>
  <c r="CI373" s="1"/>
  <c r="CQ373"/>
  <c r="BU373"/>
  <c r="BX373" s="1"/>
  <c r="AY373"/>
  <c r="BB373" s="1"/>
  <c r="AC373"/>
  <c r="AF373" s="1"/>
  <c r="DM373"/>
  <c r="DP373" s="1"/>
  <c r="DB373"/>
  <c r="DE373" s="1"/>
  <c r="AN373"/>
  <c r="AQ373" s="1"/>
  <c r="BJ373"/>
  <c r="BM373" s="1"/>
  <c r="CE377"/>
  <c r="CD378"/>
  <c r="T373"/>
  <c r="CT373"/>
  <c r="C376"/>
  <c r="F374"/>
  <c r="Q374" s="1"/>
  <c r="AA379"/>
  <c r="AB379" s="1"/>
  <c r="AL379"/>
  <c r="AM379" s="1"/>
  <c r="AW378"/>
  <c r="AX378" s="1"/>
  <c r="BH380"/>
  <c r="BI380" s="1"/>
  <c r="BS378"/>
  <c r="BT378" s="1"/>
  <c r="CZ379"/>
  <c r="DA379" s="1"/>
  <c r="CE378" l="1"/>
  <c r="CD379"/>
  <c r="CP378"/>
  <c r="CO379"/>
  <c r="DL379"/>
  <c r="DK380"/>
  <c r="AN374"/>
  <c r="BU374"/>
  <c r="BX374" s="1"/>
  <c r="AC374"/>
  <c r="AF374" s="1"/>
  <c r="DB374"/>
  <c r="DE374" s="1"/>
  <c r="CF374"/>
  <c r="CI374" s="1"/>
  <c r="BJ374"/>
  <c r="BM374" s="1"/>
  <c r="AY374"/>
  <c r="BB374" s="1"/>
  <c r="CQ374"/>
  <c r="CT374" s="1"/>
  <c r="DM374"/>
  <c r="F375"/>
  <c r="Q375" s="1"/>
  <c r="C377"/>
  <c r="T374"/>
  <c r="AQ374"/>
  <c r="DP374"/>
  <c r="AA380"/>
  <c r="AB380" s="1"/>
  <c r="AL380"/>
  <c r="AM380" s="1"/>
  <c r="AW379"/>
  <c r="AX379" s="1"/>
  <c r="BH381"/>
  <c r="BI381" s="1"/>
  <c r="BS379"/>
  <c r="BT379" s="1"/>
  <c r="CZ380"/>
  <c r="DA380" s="1"/>
  <c r="T375" l="1"/>
  <c r="BJ375"/>
  <c r="BM375" s="1"/>
  <c r="DB375"/>
  <c r="DE375" s="1"/>
  <c r="AC375"/>
  <c r="AF375" s="1"/>
  <c r="AN375"/>
  <c r="AQ375" s="1"/>
  <c r="DM375"/>
  <c r="DP375" s="1"/>
  <c r="BU375"/>
  <c r="BX375" s="1"/>
  <c r="CF375"/>
  <c r="CI375" s="1"/>
  <c r="CQ375"/>
  <c r="CT375" s="1"/>
  <c r="AY375"/>
  <c r="BB375" s="1"/>
  <c r="CE379"/>
  <c r="CD380"/>
  <c r="CP379"/>
  <c r="CO380"/>
  <c r="DL380"/>
  <c r="DK381"/>
  <c r="F377"/>
  <c r="Q377" s="1"/>
  <c r="F376"/>
  <c r="Q376" s="1"/>
  <c r="C378"/>
  <c r="AA381"/>
  <c r="AB381" s="1"/>
  <c r="AL381"/>
  <c r="AM381" s="1"/>
  <c r="AW380"/>
  <c r="AX380" s="1"/>
  <c r="BH382"/>
  <c r="BI382" s="1"/>
  <c r="BS380"/>
  <c r="BT380" s="1"/>
  <c r="CZ381"/>
  <c r="DA381" s="1"/>
  <c r="T377" l="1"/>
  <c r="AY377"/>
  <c r="BB377" s="1"/>
  <c r="BU377"/>
  <c r="BX377" s="1"/>
  <c r="DM377"/>
  <c r="DP377" s="1"/>
  <c r="DB377"/>
  <c r="DE377" s="1"/>
  <c r="CQ377"/>
  <c r="CT377" s="1"/>
  <c r="AN377"/>
  <c r="AC377"/>
  <c r="AF377" s="1"/>
  <c r="BJ377"/>
  <c r="BM377" s="1"/>
  <c r="CF377"/>
  <c r="CI377" s="1"/>
  <c r="CE380"/>
  <c r="CD381"/>
  <c r="T376"/>
  <c r="BJ376"/>
  <c r="CF376"/>
  <c r="DM376"/>
  <c r="DP376" s="1"/>
  <c r="DB376"/>
  <c r="DE376" s="1"/>
  <c r="AN376"/>
  <c r="AQ376" s="1"/>
  <c r="AY376"/>
  <c r="BB376" s="1"/>
  <c r="AC376"/>
  <c r="AF376" s="1"/>
  <c r="CQ376"/>
  <c r="BU376"/>
  <c r="BX376" s="1"/>
  <c r="CP380"/>
  <c r="CO381"/>
  <c r="DL381"/>
  <c r="DK382"/>
  <c r="BM376"/>
  <c r="CT376"/>
  <c r="CI376"/>
  <c r="C379"/>
  <c r="AQ377"/>
  <c r="AA382"/>
  <c r="AB382" s="1"/>
  <c r="AL382"/>
  <c r="AM382" s="1"/>
  <c r="AW381"/>
  <c r="AX381" s="1"/>
  <c r="BH383"/>
  <c r="BI383" s="1"/>
  <c r="BS381"/>
  <c r="BT381" s="1"/>
  <c r="CZ382"/>
  <c r="DA382" s="1"/>
  <c r="CP381" l="1"/>
  <c r="CO382"/>
  <c r="CE381"/>
  <c r="CD382"/>
  <c r="DL382"/>
  <c r="DK383"/>
  <c r="F378"/>
  <c r="Q378" s="1"/>
  <c r="C380"/>
  <c r="AA383"/>
  <c r="AB383" s="1"/>
  <c r="AL383"/>
  <c r="AM383" s="1"/>
  <c r="AW382"/>
  <c r="AX382" s="1"/>
  <c r="BH384"/>
  <c r="BI384" s="1"/>
  <c r="BS382"/>
  <c r="BT382" s="1"/>
  <c r="CZ383"/>
  <c r="DA383" s="1"/>
  <c r="DL383" l="1"/>
  <c r="DK384"/>
  <c r="CP382"/>
  <c r="CO383"/>
  <c r="CE382"/>
  <c r="CD383"/>
  <c r="T378"/>
  <c r="CF378"/>
  <c r="CI378" s="1"/>
  <c r="BU378"/>
  <c r="BX378" s="1"/>
  <c r="AN378"/>
  <c r="AQ378" s="1"/>
  <c r="DM378"/>
  <c r="DP378" s="1"/>
  <c r="BJ378"/>
  <c r="BM378" s="1"/>
  <c r="AC378"/>
  <c r="AF378" s="1"/>
  <c r="CQ378"/>
  <c r="DB378"/>
  <c r="DE378" s="1"/>
  <c r="AY378"/>
  <c r="BB378" s="1"/>
  <c r="F379"/>
  <c r="Q379" s="1"/>
  <c r="C381"/>
  <c r="CT378"/>
  <c r="AA384"/>
  <c r="AB384" s="1"/>
  <c r="AL384"/>
  <c r="AM384" s="1"/>
  <c r="AW383"/>
  <c r="AX383" s="1"/>
  <c r="BH385"/>
  <c r="BI385" s="1"/>
  <c r="BS383"/>
  <c r="BT383" s="1"/>
  <c r="CZ384"/>
  <c r="DA384" s="1"/>
  <c r="DL384" l="1"/>
  <c r="DK385"/>
  <c r="CP383"/>
  <c r="CO384"/>
  <c r="AY379"/>
  <c r="BB379" s="1"/>
  <c r="DM379"/>
  <c r="BJ379"/>
  <c r="AN379"/>
  <c r="AQ379" s="1"/>
  <c r="AC379"/>
  <c r="AF379" s="1"/>
  <c r="DB379"/>
  <c r="DE379" s="1"/>
  <c r="CF379"/>
  <c r="CI379" s="1"/>
  <c r="CQ379"/>
  <c r="BU379"/>
  <c r="CE383"/>
  <c r="CD384"/>
  <c r="T379"/>
  <c r="CT379"/>
  <c r="DP379"/>
  <c r="BX379"/>
  <c r="BM379"/>
  <c r="F380"/>
  <c r="Q380" s="1"/>
  <c r="C382"/>
  <c r="AA385"/>
  <c r="AB385" s="1"/>
  <c r="AL385"/>
  <c r="AM385" s="1"/>
  <c r="AW384"/>
  <c r="AX384" s="1"/>
  <c r="BH386"/>
  <c r="BI386" s="1"/>
  <c r="BS384"/>
  <c r="BT384" s="1"/>
  <c r="CZ385"/>
  <c r="DA385" s="1"/>
  <c r="T380" l="1"/>
  <c r="BU380"/>
  <c r="BX380" s="1"/>
  <c r="AC380"/>
  <c r="AF380" s="1"/>
  <c r="AN380"/>
  <c r="AQ380" s="1"/>
  <c r="DM380"/>
  <c r="DP380" s="1"/>
  <c r="CF380"/>
  <c r="CI380" s="1"/>
  <c r="AY380"/>
  <c r="DB380"/>
  <c r="DE380" s="1"/>
  <c r="CQ380"/>
  <c r="CT380" s="1"/>
  <c r="BJ380"/>
  <c r="BM380" s="1"/>
  <c r="DL385"/>
  <c r="DK386"/>
  <c r="CP384"/>
  <c r="CO385"/>
  <c r="CE384"/>
  <c r="CD385"/>
  <c r="F381"/>
  <c r="Q381" s="1"/>
  <c r="C383"/>
  <c r="BB380"/>
  <c r="AA386"/>
  <c r="AB386" s="1"/>
  <c r="AL386"/>
  <c r="AM386" s="1"/>
  <c r="AW385"/>
  <c r="AX385" s="1"/>
  <c r="BH387"/>
  <c r="BI387" s="1"/>
  <c r="BS385"/>
  <c r="BT385" s="1"/>
  <c r="CZ386"/>
  <c r="DA386" s="1"/>
  <c r="DL386" l="1"/>
  <c r="DK387"/>
  <c r="T381"/>
  <c r="CF381"/>
  <c r="CI381" s="1"/>
  <c r="AN381"/>
  <c r="AQ381" s="1"/>
  <c r="CQ381"/>
  <c r="AY381"/>
  <c r="BU381"/>
  <c r="BX381" s="1"/>
  <c r="DM381"/>
  <c r="DP381" s="1"/>
  <c r="DB381"/>
  <c r="DE381" s="1"/>
  <c r="AC381"/>
  <c r="AF381" s="1"/>
  <c r="BJ381"/>
  <c r="BM381" s="1"/>
  <c r="CP385"/>
  <c r="CO386"/>
  <c r="CE385"/>
  <c r="CD386"/>
  <c r="F382"/>
  <c r="Q382" s="1"/>
  <c r="C384"/>
  <c r="CT381"/>
  <c r="BB381"/>
  <c r="AA387"/>
  <c r="AB387" s="1"/>
  <c r="AL387"/>
  <c r="AM387" s="1"/>
  <c r="AW386"/>
  <c r="AX386" s="1"/>
  <c r="BH388"/>
  <c r="BI388" s="1"/>
  <c r="BS386"/>
  <c r="BT386" s="1"/>
  <c r="CZ387"/>
  <c r="DA387" s="1"/>
  <c r="DL387" l="1"/>
  <c r="DK388"/>
  <c r="T382"/>
  <c r="DM382"/>
  <c r="CQ382"/>
  <c r="CT382" s="1"/>
  <c r="CF382"/>
  <c r="CI382" s="1"/>
  <c r="BJ382"/>
  <c r="AY382"/>
  <c r="BB382" s="1"/>
  <c r="DB382"/>
  <c r="DE382" s="1"/>
  <c r="BU382"/>
  <c r="BX382" s="1"/>
  <c r="AN382"/>
  <c r="AQ382" s="1"/>
  <c r="AC382"/>
  <c r="AF382" s="1"/>
  <c r="CP386"/>
  <c r="CO387"/>
  <c r="CE386"/>
  <c r="CD387"/>
  <c r="DP382"/>
  <c r="BM382"/>
  <c r="C385"/>
  <c r="F383"/>
  <c r="Q383" s="1"/>
  <c r="AA388"/>
  <c r="AB388" s="1"/>
  <c r="AL388"/>
  <c r="AM388" s="1"/>
  <c r="AW387"/>
  <c r="AX387" s="1"/>
  <c r="BH389"/>
  <c r="BI389" s="1"/>
  <c r="BS387"/>
  <c r="BT387" s="1"/>
  <c r="CZ388"/>
  <c r="DA388" s="1"/>
  <c r="DL388" l="1"/>
  <c r="DK389"/>
  <c r="CP387"/>
  <c r="CO388"/>
  <c r="T383"/>
  <c r="AC383"/>
  <c r="AF383" s="1"/>
  <c r="BJ383"/>
  <c r="CF383"/>
  <c r="CI383" s="1"/>
  <c r="DB383"/>
  <c r="DE383" s="1"/>
  <c r="CQ383"/>
  <c r="CT383" s="1"/>
  <c r="AY383"/>
  <c r="BB383" s="1"/>
  <c r="AN383"/>
  <c r="AQ383" s="1"/>
  <c r="DM383"/>
  <c r="BU383"/>
  <c r="BX383" s="1"/>
  <c r="CE387"/>
  <c r="CD388"/>
  <c r="C386"/>
  <c r="DP383"/>
  <c r="BM383"/>
  <c r="F384"/>
  <c r="Q384" s="1"/>
  <c r="AA389"/>
  <c r="AB389" s="1"/>
  <c r="AL389"/>
  <c r="AM389" s="1"/>
  <c r="AW388"/>
  <c r="AX388" s="1"/>
  <c r="BH390"/>
  <c r="BI390" s="1"/>
  <c r="BS388"/>
  <c r="BT388" s="1"/>
  <c r="CZ389"/>
  <c r="DA389" s="1"/>
  <c r="DL389" l="1"/>
  <c r="DK390"/>
  <c r="CP388"/>
  <c r="CO389"/>
  <c r="T384"/>
  <c r="CF384"/>
  <c r="AN384"/>
  <c r="AC384"/>
  <c r="AF384" s="1"/>
  <c r="CQ384"/>
  <c r="CT384" s="1"/>
  <c r="BJ384"/>
  <c r="BM384" s="1"/>
  <c r="AY384"/>
  <c r="BB384" s="1"/>
  <c r="DB384"/>
  <c r="DE384" s="1"/>
  <c r="BU384"/>
  <c r="BX384" s="1"/>
  <c r="DM384"/>
  <c r="DP384" s="1"/>
  <c r="CE388"/>
  <c r="CD389"/>
  <c r="F385"/>
  <c r="Q385" s="1"/>
  <c r="C387"/>
  <c r="AQ384"/>
  <c r="CI384"/>
  <c r="AA390"/>
  <c r="AB390" s="1"/>
  <c r="AL390"/>
  <c r="AM390" s="1"/>
  <c r="AW389"/>
  <c r="AX389" s="1"/>
  <c r="BH391"/>
  <c r="BI391" s="1"/>
  <c r="BS389"/>
  <c r="BT389" s="1"/>
  <c r="CZ390"/>
  <c r="DA390" s="1"/>
  <c r="DL390" l="1"/>
  <c r="DK391"/>
  <c r="T385"/>
  <c r="AC385"/>
  <c r="AF385" s="1"/>
  <c r="CQ385"/>
  <c r="BU385"/>
  <c r="AN385"/>
  <c r="CF385"/>
  <c r="CI385" s="1"/>
  <c r="DM385"/>
  <c r="DP385" s="1"/>
  <c r="AY385"/>
  <c r="BB385" s="1"/>
  <c r="DB385"/>
  <c r="BJ385"/>
  <c r="BM385" s="1"/>
  <c r="CP389"/>
  <c r="CO390"/>
  <c r="CE389"/>
  <c r="CD390"/>
  <c r="DE385"/>
  <c r="BX385"/>
  <c r="CT385"/>
  <c r="AQ385"/>
  <c r="C388"/>
  <c r="F386"/>
  <c r="Q386" s="1"/>
  <c r="AA391"/>
  <c r="AB391" s="1"/>
  <c r="AL391"/>
  <c r="AM391" s="1"/>
  <c r="AW390"/>
  <c r="AX390" s="1"/>
  <c r="BH392"/>
  <c r="BI392" s="1"/>
  <c r="BS390"/>
  <c r="BT390" s="1"/>
  <c r="CZ391"/>
  <c r="DA391" s="1"/>
  <c r="CE390" l="1"/>
  <c r="CD391"/>
  <c r="DM386"/>
  <c r="CQ386"/>
  <c r="CT386" s="1"/>
  <c r="BU386"/>
  <c r="BX386" s="1"/>
  <c r="AY386"/>
  <c r="BJ386"/>
  <c r="AC386"/>
  <c r="AF386" s="1"/>
  <c r="DB386"/>
  <c r="DE386" s="1"/>
  <c r="CF386"/>
  <c r="CI386" s="1"/>
  <c r="AN386"/>
  <c r="AQ386" s="1"/>
  <c r="CP390"/>
  <c r="CO391"/>
  <c r="DL391"/>
  <c r="DK392"/>
  <c r="F387"/>
  <c r="Q387" s="1"/>
  <c r="T386"/>
  <c r="DP386"/>
  <c r="BB386"/>
  <c r="BM386"/>
  <c r="C389"/>
  <c r="AA392"/>
  <c r="AB392" s="1"/>
  <c r="AL392"/>
  <c r="AM392" s="1"/>
  <c r="AW391"/>
  <c r="AX391" s="1"/>
  <c r="BH393"/>
  <c r="BI393" s="1"/>
  <c r="BS391"/>
  <c r="BT391" s="1"/>
  <c r="CZ392"/>
  <c r="DA392" s="1"/>
  <c r="CE391" l="1"/>
  <c r="CD392"/>
  <c r="CP391"/>
  <c r="CO392"/>
  <c r="CQ387"/>
  <c r="CT387" s="1"/>
  <c r="AY387"/>
  <c r="BJ387"/>
  <c r="AC387"/>
  <c r="AF387" s="1"/>
  <c r="DM387"/>
  <c r="DP387" s="1"/>
  <c r="DB387"/>
  <c r="DE387" s="1"/>
  <c r="CF387"/>
  <c r="CI387" s="1"/>
  <c r="AN387"/>
  <c r="AQ387" s="1"/>
  <c r="BU387"/>
  <c r="BX387" s="1"/>
  <c r="DL392"/>
  <c r="DK393"/>
  <c r="T387"/>
  <c r="BM387"/>
  <c r="BB387"/>
  <c r="C390"/>
  <c r="F388"/>
  <c r="Q388" s="1"/>
  <c r="AA393"/>
  <c r="AB393" s="1"/>
  <c r="AL393"/>
  <c r="AM393" s="1"/>
  <c r="AW392"/>
  <c r="AX392" s="1"/>
  <c r="BH394"/>
  <c r="BI394" s="1"/>
  <c r="BS392"/>
  <c r="BT392" s="1"/>
  <c r="CZ393"/>
  <c r="DA393" s="1"/>
  <c r="CP392" l="1"/>
  <c r="CO393"/>
  <c r="CE392"/>
  <c r="CD393"/>
  <c r="T388"/>
  <c r="CQ388"/>
  <c r="AN388"/>
  <c r="CF388"/>
  <c r="CI388" s="1"/>
  <c r="AC388"/>
  <c r="AF388" s="1"/>
  <c r="BJ388"/>
  <c r="BM388" s="1"/>
  <c r="BU388"/>
  <c r="BX388" s="1"/>
  <c r="DM388"/>
  <c r="DP388" s="1"/>
  <c r="DB388"/>
  <c r="AY388"/>
  <c r="DL393"/>
  <c r="DK394"/>
  <c r="CT388"/>
  <c r="DE388"/>
  <c r="BB388"/>
  <c r="AQ388"/>
  <c r="F389"/>
  <c r="Q389" s="1"/>
  <c r="C391"/>
  <c r="AA394"/>
  <c r="AB394" s="1"/>
  <c r="AL394"/>
  <c r="AM394" s="1"/>
  <c r="AW393"/>
  <c r="AX393" s="1"/>
  <c r="BH395"/>
  <c r="BI395" s="1"/>
  <c r="BS393"/>
  <c r="BT393" s="1"/>
  <c r="CZ394"/>
  <c r="DA394" s="1"/>
  <c r="CE393" l="1"/>
  <c r="CD394"/>
  <c r="CP393"/>
  <c r="CO394"/>
  <c r="T389"/>
  <c r="AN389"/>
  <c r="AQ389" s="1"/>
  <c r="DM389"/>
  <c r="DB389"/>
  <c r="DE389" s="1"/>
  <c r="CF389"/>
  <c r="CI389" s="1"/>
  <c r="AC389"/>
  <c r="AF389" s="1"/>
  <c r="BJ389"/>
  <c r="BM389" s="1"/>
  <c r="CQ389"/>
  <c r="CT389" s="1"/>
  <c r="BU389"/>
  <c r="BX389" s="1"/>
  <c r="AY389"/>
  <c r="BB389" s="1"/>
  <c r="DL394"/>
  <c r="DK395"/>
  <c r="C392"/>
  <c r="F390"/>
  <c r="Q390" s="1"/>
  <c r="DP389"/>
  <c r="AA395"/>
  <c r="AB395" s="1"/>
  <c r="AL395"/>
  <c r="AM395" s="1"/>
  <c r="AW394"/>
  <c r="AX394" s="1"/>
  <c r="BH396"/>
  <c r="BI396" s="1"/>
  <c r="BS394"/>
  <c r="BT394" s="1"/>
  <c r="CZ395"/>
  <c r="DA395" s="1"/>
  <c r="CE394" l="1"/>
  <c r="CD395"/>
  <c r="T390"/>
  <c r="DB390"/>
  <c r="DE390" s="1"/>
  <c r="CQ390"/>
  <c r="CF390"/>
  <c r="CI390" s="1"/>
  <c r="BJ390"/>
  <c r="AY390"/>
  <c r="BB390" s="1"/>
  <c r="AN390"/>
  <c r="AQ390" s="1"/>
  <c r="AC390"/>
  <c r="AF390" s="1"/>
  <c r="DM390"/>
  <c r="DP390" s="1"/>
  <c r="BU390"/>
  <c r="BX390" s="1"/>
  <c r="CP394"/>
  <c r="CO395"/>
  <c r="DL395"/>
  <c r="DK396"/>
  <c r="F392"/>
  <c r="Q392" s="1"/>
  <c r="F391"/>
  <c r="Q391" s="1"/>
  <c r="CT390"/>
  <c r="BM390"/>
  <c r="C393"/>
  <c r="AA396"/>
  <c r="AB396" s="1"/>
  <c r="AL396"/>
  <c r="AM396" s="1"/>
  <c r="AW395"/>
  <c r="AX395" s="1"/>
  <c r="BH397"/>
  <c r="BI397" s="1"/>
  <c r="BS395"/>
  <c r="BT395" s="1"/>
  <c r="CZ396"/>
  <c r="DA396" s="1"/>
  <c r="T392" l="1"/>
  <c r="DM392"/>
  <c r="DP392" s="1"/>
  <c r="DB392"/>
  <c r="DE392" s="1"/>
  <c r="CQ392"/>
  <c r="CT392" s="1"/>
  <c r="AC392"/>
  <c r="AF392" s="1"/>
  <c r="AN392"/>
  <c r="BJ392"/>
  <c r="CF392"/>
  <c r="CI392" s="1"/>
  <c r="BU392"/>
  <c r="BX392" s="1"/>
  <c r="AY392"/>
  <c r="BB392" s="1"/>
  <c r="T391"/>
  <c r="CQ391"/>
  <c r="CT391" s="1"/>
  <c r="DM391"/>
  <c r="DP391" s="1"/>
  <c r="CF391"/>
  <c r="CI391" s="1"/>
  <c r="BJ391"/>
  <c r="BM391" s="1"/>
  <c r="AY391"/>
  <c r="BB391" s="1"/>
  <c r="BU391"/>
  <c r="BX391" s="1"/>
  <c r="AN391"/>
  <c r="AQ391" s="1"/>
  <c r="AC391"/>
  <c r="AF391" s="1"/>
  <c r="DB391"/>
  <c r="DE391" s="1"/>
  <c r="CP395"/>
  <c r="CO396"/>
  <c r="CE395"/>
  <c r="CD396"/>
  <c r="DL396"/>
  <c r="DK397"/>
  <c r="C394"/>
  <c r="BM392"/>
  <c r="AQ392"/>
  <c r="AA397"/>
  <c r="AB397" s="1"/>
  <c r="AL397"/>
  <c r="AM397" s="1"/>
  <c r="AW396"/>
  <c r="AX396" s="1"/>
  <c r="BH398"/>
  <c r="BI398" s="1"/>
  <c r="BS396"/>
  <c r="BT396" s="1"/>
  <c r="CZ397"/>
  <c r="DA397" s="1"/>
  <c r="CE396" l="1"/>
  <c r="CD397"/>
  <c r="DL397"/>
  <c r="DK398"/>
  <c r="CP396"/>
  <c r="CO397"/>
  <c r="F393"/>
  <c r="Q393" s="1"/>
  <c r="C395"/>
  <c r="AA398"/>
  <c r="AB398" s="1"/>
  <c r="AL398"/>
  <c r="AM398" s="1"/>
  <c r="AW397"/>
  <c r="AX397" s="1"/>
  <c r="BH399"/>
  <c r="BI399" s="1"/>
  <c r="BS397"/>
  <c r="BT397" s="1"/>
  <c r="CZ398"/>
  <c r="DA398" s="1"/>
  <c r="CE397" l="1"/>
  <c r="CD398"/>
  <c r="DL398"/>
  <c r="DK399"/>
  <c r="T393"/>
  <c r="DM393"/>
  <c r="DB393"/>
  <c r="AY393"/>
  <c r="BB393" s="1"/>
  <c r="BJ393"/>
  <c r="BM393" s="1"/>
  <c r="AN393"/>
  <c r="AC393"/>
  <c r="AF393" s="1"/>
  <c r="CQ393"/>
  <c r="CT393" s="1"/>
  <c r="CF393"/>
  <c r="CI393" s="1"/>
  <c r="BU393"/>
  <c r="CP397"/>
  <c r="CO398"/>
  <c r="AQ393"/>
  <c r="BX393"/>
  <c r="DP393"/>
  <c r="DE393"/>
  <c r="C396"/>
  <c r="F394"/>
  <c r="Q394" s="1"/>
  <c r="AA399"/>
  <c r="AB399" s="1"/>
  <c r="AL399"/>
  <c r="AM399" s="1"/>
  <c r="AW398"/>
  <c r="AX398" s="1"/>
  <c r="BH400"/>
  <c r="BI400" s="1"/>
  <c r="BS398"/>
  <c r="BT398" s="1"/>
  <c r="CZ399"/>
  <c r="DA399" s="1"/>
  <c r="CE398" l="1"/>
  <c r="CD399"/>
  <c r="DL399"/>
  <c r="DK400"/>
  <c r="T394"/>
  <c r="AN394"/>
  <c r="DB394"/>
  <c r="CQ394"/>
  <c r="CT394" s="1"/>
  <c r="BJ394"/>
  <c r="BM394" s="1"/>
  <c r="AC394"/>
  <c r="AF394" s="1"/>
  <c r="AY394"/>
  <c r="BB394" s="1"/>
  <c r="CF394"/>
  <c r="CI394" s="1"/>
  <c r="BU394"/>
  <c r="DM394"/>
  <c r="CP398"/>
  <c r="CO399"/>
  <c r="AQ394"/>
  <c r="DP394"/>
  <c r="DE394"/>
  <c r="BX394"/>
  <c r="C397"/>
  <c r="F395"/>
  <c r="Q395" s="1"/>
  <c r="AA400"/>
  <c r="AB400" s="1"/>
  <c r="AL400"/>
  <c r="AM400" s="1"/>
  <c r="AW399"/>
  <c r="AX399" s="1"/>
  <c r="BH401"/>
  <c r="BI401" s="1"/>
  <c r="BS399"/>
  <c r="BT399" s="1"/>
  <c r="CZ400"/>
  <c r="DA400" s="1"/>
  <c r="CP399" l="1"/>
  <c r="CO400"/>
  <c r="CE399"/>
  <c r="CD400"/>
  <c r="DL400"/>
  <c r="DK401"/>
  <c r="DB395"/>
  <c r="CQ395"/>
  <c r="CT395" s="1"/>
  <c r="AN395"/>
  <c r="AQ395" s="1"/>
  <c r="BJ395"/>
  <c r="BM395" s="1"/>
  <c r="AY395"/>
  <c r="CF395"/>
  <c r="AC395"/>
  <c r="AF395" s="1"/>
  <c r="BU395"/>
  <c r="BX395" s="1"/>
  <c r="DM395"/>
  <c r="C398"/>
  <c r="BB395"/>
  <c r="CI395"/>
  <c r="DE395"/>
  <c r="T395"/>
  <c r="DP395"/>
  <c r="F396"/>
  <c r="Q396" s="1"/>
  <c r="AA401"/>
  <c r="AB401" s="1"/>
  <c r="AL401"/>
  <c r="AM401" s="1"/>
  <c r="AW400"/>
  <c r="AX400" s="1"/>
  <c r="BH402"/>
  <c r="BI402" s="1"/>
  <c r="BS400"/>
  <c r="BT400" s="1"/>
  <c r="CZ401"/>
  <c r="DA401" s="1"/>
  <c r="CE400" l="1"/>
  <c r="CD401"/>
  <c r="DL401"/>
  <c r="DK402"/>
  <c r="CP400"/>
  <c r="CO401"/>
  <c r="DB396"/>
  <c r="CF396"/>
  <c r="CI396" s="1"/>
  <c r="AN396"/>
  <c r="AQ396" s="1"/>
  <c r="BU396"/>
  <c r="BX396" s="1"/>
  <c r="AY396"/>
  <c r="BB396" s="1"/>
  <c r="AC396"/>
  <c r="AF396" s="1"/>
  <c r="CQ396"/>
  <c r="CT396" s="1"/>
  <c r="DM396"/>
  <c r="BJ396"/>
  <c r="F397"/>
  <c r="Q397" s="1"/>
  <c r="C399"/>
  <c r="T396"/>
  <c r="BM396"/>
  <c r="DP396"/>
  <c r="DE396"/>
  <c r="AA402"/>
  <c r="AB402" s="1"/>
  <c r="AL402"/>
  <c r="AM402" s="1"/>
  <c r="AW401"/>
  <c r="AX401" s="1"/>
  <c r="BH403"/>
  <c r="BI403" s="1"/>
  <c r="BS401"/>
  <c r="BT401" s="1"/>
  <c r="CZ402"/>
  <c r="DA402" s="1"/>
  <c r="CE401" l="1"/>
  <c r="CD402"/>
  <c r="DL402"/>
  <c r="DK403"/>
  <c r="T397"/>
  <c r="CQ397"/>
  <c r="CT397" s="1"/>
  <c r="AN397"/>
  <c r="DM397"/>
  <c r="DP397" s="1"/>
  <c r="BU397"/>
  <c r="BX397" s="1"/>
  <c r="BJ397"/>
  <c r="BM397" s="1"/>
  <c r="AY397"/>
  <c r="BB397" s="1"/>
  <c r="DB397"/>
  <c r="DE397" s="1"/>
  <c r="AC397"/>
  <c r="AF397" s="1"/>
  <c r="CF397"/>
  <c r="CP401"/>
  <c r="CO402"/>
  <c r="F399"/>
  <c r="Q399" s="1"/>
  <c r="F398"/>
  <c r="Q398" s="1"/>
  <c r="AQ397"/>
  <c r="CI397"/>
  <c r="C400"/>
  <c r="AA403"/>
  <c r="AB403" s="1"/>
  <c r="AL403"/>
  <c r="AM403" s="1"/>
  <c r="AW402"/>
  <c r="AX402" s="1"/>
  <c r="BH404"/>
  <c r="BI404" s="1"/>
  <c r="BS402"/>
  <c r="BT402" s="1"/>
  <c r="CZ403"/>
  <c r="DA403" s="1"/>
  <c r="T398" l="1"/>
  <c r="AC398"/>
  <c r="AF398" s="1"/>
  <c r="DM398"/>
  <c r="DP398" s="1"/>
  <c r="BU398"/>
  <c r="CF398"/>
  <c r="CI398" s="1"/>
  <c r="AN398"/>
  <c r="AY398"/>
  <c r="DB398"/>
  <c r="CQ398"/>
  <c r="CT398" s="1"/>
  <c r="BJ398"/>
  <c r="BM398" s="1"/>
  <c r="DL403"/>
  <c r="DK404"/>
  <c r="BU399"/>
  <c r="BX399" s="1"/>
  <c r="AN399"/>
  <c r="AQ399" s="1"/>
  <c r="CQ399"/>
  <c r="CT399" s="1"/>
  <c r="AY399"/>
  <c r="BB399" s="1"/>
  <c r="DB399"/>
  <c r="DE399" s="1"/>
  <c r="CF399"/>
  <c r="CI399" s="1"/>
  <c r="AC399"/>
  <c r="AF399" s="1"/>
  <c r="DM399"/>
  <c r="DP399" s="1"/>
  <c r="BJ399"/>
  <c r="BM399" s="1"/>
  <c r="CE402"/>
  <c r="CD403"/>
  <c r="CP402"/>
  <c r="CO403"/>
  <c r="BX398"/>
  <c r="AQ398"/>
  <c r="DE398"/>
  <c r="BB398"/>
  <c r="C401"/>
  <c r="T399"/>
  <c r="AA404"/>
  <c r="AB404" s="1"/>
  <c r="AL404"/>
  <c r="AM404" s="1"/>
  <c r="AW403"/>
  <c r="AX403" s="1"/>
  <c r="BH405"/>
  <c r="BI405" s="1"/>
  <c r="BS403"/>
  <c r="BT403" s="1"/>
  <c r="CZ404"/>
  <c r="DA404" s="1"/>
  <c r="CE403" l="1"/>
  <c r="CD404"/>
  <c r="CP403"/>
  <c r="CO404"/>
  <c r="DL404"/>
  <c r="DK405"/>
  <c r="F400"/>
  <c r="Q400" s="1"/>
  <c r="C402"/>
  <c r="AA405"/>
  <c r="AB405" s="1"/>
  <c r="AL405"/>
  <c r="AM405" s="1"/>
  <c r="AW404"/>
  <c r="AX404" s="1"/>
  <c r="BH406"/>
  <c r="BI406" s="1"/>
  <c r="BS404"/>
  <c r="BT404" s="1"/>
  <c r="CZ405"/>
  <c r="DA405" s="1"/>
  <c r="CP404" l="1"/>
  <c r="CO405"/>
  <c r="DL405"/>
  <c r="DK406"/>
  <c r="DL406" s="1"/>
  <c r="T400"/>
  <c r="AY400"/>
  <c r="BB400" s="1"/>
  <c r="BJ400"/>
  <c r="CF400"/>
  <c r="CI400" s="1"/>
  <c r="DM400"/>
  <c r="DP400" s="1"/>
  <c r="DB400"/>
  <c r="DE400" s="1"/>
  <c r="AN400"/>
  <c r="AQ400" s="1"/>
  <c r="CQ400"/>
  <c r="AC400"/>
  <c r="AF400" s="1"/>
  <c r="BU400"/>
  <c r="CE404"/>
  <c r="CD405"/>
  <c r="CT400"/>
  <c r="BX400"/>
  <c r="BM400"/>
  <c r="F401"/>
  <c r="Q401" s="1"/>
  <c r="C403"/>
  <c r="AA406"/>
  <c r="AB406" s="1"/>
  <c r="AL406"/>
  <c r="AM406" s="1"/>
  <c r="AW405"/>
  <c r="AX405" s="1"/>
  <c r="BS405"/>
  <c r="BT405" s="1"/>
  <c r="CZ406"/>
  <c r="DA406" s="1"/>
  <c r="CP405" l="1"/>
  <c r="CO406"/>
  <c r="CP406" s="1"/>
  <c r="T401"/>
  <c r="BU401"/>
  <c r="BX401" s="1"/>
  <c r="AY401"/>
  <c r="BB401" s="1"/>
  <c r="AN401"/>
  <c r="DM401"/>
  <c r="CF401"/>
  <c r="DB401"/>
  <c r="DE401" s="1"/>
  <c r="CQ401"/>
  <c r="CT401" s="1"/>
  <c r="BJ401"/>
  <c r="BM401" s="1"/>
  <c r="AC401"/>
  <c r="AF401" s="1"/>
  <c r="CE405"/>
  <c r="CD406"/>
  <c r="CE406" s="1"/>
  <c r="F402"/>
  <c r="Q402" s="1"/>
  <c r="CI401"/>
  <c r="DP401"/>
  <c r="AQ401"/>
  <c r="C404"/>
  <c r="AW406"/>
  <c r="AX406" s="1"/>
  <c r="BS406"/>
  <c r="BT406" s="1"/>
  <c r="T402" l="1"/>
  <c r="CQ402"/>
  <c r="CT402" s="1"/>
  <c r="CF402"/>
  <c r="CI402" s="1"/>
  <c r="AC402"/>
  <c r="AF402" s="1"/>
  <c r="BJ402"/>
  <c r="AN402"/>
  <c r="DM402"/>
  <c r="DP402" s="1"/>
  <c r="AY402"/>
  <c r="BB402" s="1"/>
  <c r="BU402"/>
  <c r="BX402" s="1"/>
  <c r="DB402"/>
  <c r="DE402" s="1"/>
  <c r="BM402"/>
  <c r="AQ402"/>
  <c r="C405"/>
  <c r="F403"/>
  <c r="Q403" s="1"/>
  <c r="T403" l="1"/>
  <c r="CQ403"/>
  <c r="CT403" s="1"/>
  <c r="CF403"/>
  <c r="CI403" s="1"/>
  <c r="DB403"/>
  <c r="DE403" s="1"/>
  <c r="BU403"/>
  <c r="BX403" s="1"/>
  <c r="AY403"/>
  <c r="BB403" s="1"/>
  <c r="AN403"/>
  <c r="AQ403" s="1"/>
  <c r="DM403"/>
  <c r="DP403" s="1"/>
  <c r="BJ403"/>
  <c r="BM403" s="1"/>
  <c r="AC403"/>
  <c r="AF403" s="1"/>
  <c r="C406"/>
  <c r="F404"/>
  <c r="Q404" s="1"/>
  <c r="T404" l="1"/>
  <c r="CF404"/>
  <c r="CI404" s="1"/>
  <c r="AN404"/>
  <c r="AQ404" s="1"/>
  <c r="CQ404"/>
  <c r="CT404" s="1"/>
  <c r="AC404"/>
  <c r="AF404" s="1"/>
  <c r="DB404"/>
  <c r="DE404" s="1"/>
  <c r="BU404"/>
  <c r="BX404" s="1"/>
  <c r="DM404"/>
  <c r="DP404" s="1"/>
  <c r="BJ404"/>
  <c r="BM404" s="1"/>
  <c r="AY404"/>
  <c r="BB404" s="1"/>
  <c r="C407"/>
  <c r="F405"/>
  <c r="Q405" s="1"/>
  <c r="T405" l="1"/>
  <c r="DM405"/>
  <c r="DP405" s="1"/>
  <c r="AY405"/>
  <c r="BB405" s="1"/>
  <c r="AN405"/>
  <c r="AQ405" s="1"/>
  <c r="CF405"/>
  <c r="CI405" s="1"/>
  <c r="AC405"/>
  <c r="AF405" s="1"/>
  <c r="CQ405"/>
  <c r="CT405" s="1"/>
  <c r="BU405"/>
  <c r="BX405" s="1"/>
  <c r="DB405"/>
  <c r="DE405" s="1"/>
  <c r="BJ405"/>
  <c r="BM405" s="1"/>
  <c r="C408"/>
  <c r="F407"/>
  <c r="F406"/>
  <c r="Q406" s="1"/>
  <c r="T406" l="1"/>
  <c r="CQ406"/>
  <c r="CT406" s="1"/>
  <c r="AY406"/>
  <c r="BB406" s="1"/>
  <c r="DM406"/>
  <c r="DP406" s="1"/>
  <c r="BJ406"/>
  <c r="BM406" s="1"/>
  <c r="CF406"/>
  <c r="CI406" s="1"/>
  <c r="AN406"/>
  <c r="DB406"/>
  <c r="DE406" s="1"/>
  <c r="AC406"/>
  <c r="AF406" s="1"/>
  <c r="BU406"/>
  <c r="BX406" s="1"/>
  <c r="C409"/>
  <c r="F408"/>
  <c r="AQ406"/>
  <c r="C410" l="1"/>
  <c r="F409"/>
  <c r="F410" l="1"/>
  <c r="C411"/>
  <c r="C412" l="1"/>
  <c r="F411"/>
  <c r="C413" l="1"/>
  <c r="F412"/>
  <c r="C414" l="1"/>
  <c r="F413"/>
  <c r="C415" l="1"/>
  <c r="F414"/>
  <c r="C416" l="1"/>
  <c r="F415"/>
  <c r="C417" l="1"/>
  <c r="F416"/>
  <c r="C418" l="1"/>
  <c r="F417"/>
  <c r="C419" l="1"/>
  <c r="F418"/>
  <c r="C420" l="1"/>
  <c r="F419"/>
  <c r="C421" l="1"/>
  <c r="F420"/>
  <c r="C422" l="1"/>
  <c r="F421"/>
  <c r="F422" l="1"/>
  <c r="C423"/>
  <c r="C424" l="1"/>
  <c r="F423"/>
  <c r="C425" l="1"/>
  <c r="F424"/>
  <c r="F425" l="1"/>
  <c r="C426"/>
  <c r="F426" l="1"/>
  <c r="C427"/>
  <c r="F427" l="1"/>
  <c r="C428"/>
  <c r="C429" l="1"/>
  <c r="F428"/>
  <c r="C430" l="1"/>
  <c r="F429"/>
  <c r="F430" l="1"/>
  <c r="C431"/>
  <c r="C432" l="1"/>
  <c r="F431"/>
  <c r="C433" l="1"/>
  <c r="F432"/>
  <c r="C434" l="1"/>
  <c r="F433"/>
  <c r="C435" l="1"/>
  <c r="F434"/>
  <c r="C436" l="1"/>
  <c r="F435"/>
  <c r="C437" l="1"/>
  <c r="F436"/>
  <c r="C438" l="1"/>
  <c r="F437"/>
  <c r="C439" l="1"/>
  <c r="F438"/>
  <c r="C440" l="1"/>
  <c r="F439"/>
  <c r="C441" l="1"/>
  <c r="F440"/>
  <c r="C442" l="1"/>
  <c r="F441"/>
  <c r="C443" l="1"/>
  <c r="F442"/>
  <c r="C444" l="1"/>
  <c r="F443"/>
  <c r="F444" l="1"/>
  <c r="C445"/>
  <c r="C446" l="1"/>
  <c r="F445"/>
  <c r="C447" l="1"/>
  <c r="F446"/>
  <c r="F447" l="1"/>
  <c r="C448"/>
  <c r="F448" l="1"/>
  <c r="C449"/>
  <c r="C450" l="1"/>
  <c r="F449"/>
  <c r="C451" l="1"/>
  <c r="F450"/>
  <c r="F451" l="1"/>
  <c r="C452"/>
  <c r="C453" l="1"/>
  <c r="F452"/>
  <c r="C454" l="1"/>
  <c r="F453"/>
  <c r="C455" l="1"/>
  <c r="F454"/>
  <c r="C456" l="1"/>
  <c r="F455"/>
  <c r="C457" l="1"/>
  <c r="F456"/>
  <c r="C458" l="1"/>
  <c r="F457"/>
  <c r="F458" l="1"/>
  <c r="C459"/>
  <c r="C460" l="1"/>
  <c r="F459"/>
  <c r="C461" l="1"/>
  <c r="F460"/>
  <c r="C462" l="1"/>
  <c r="F461"/>
  <c r="C463" l="1"/>
  <c r="F462"/>
  <c r="C464" l="1"/>
  <c r="F463"/>
  <c r="C465" l="1"/>
  <c r="F464"/>
  <c r="C466" l="1"/>
  <c r="F465"/>
  <c r="C467" l="1"/>
  <c r="F466"/>
  <c r="C468" l="1"/>
  <c r="F467"/>
  <c r="F468" l="1"/>
  <c r="C469"/>
  <c r="C470" l="1"/>
  <c r="F469"/>
  <c r="C471" l="1"/>
  <c r="F470"/>
  <c r="C472" l="1"/>
  <c r="F471"/>
  <c r="C473" l="1"/>
  <c r="F472"/>
  <c r="C474" l="1"/>
  <c r="F473"/>
  <c r="C475" l="1"/>
  <c r="F474"/>
  <c r="C476" l="1"/>
  <c r="F475"/>
  <c r="C477" l="1"/>
  <c r="F476"/>
  <c r="C478" l="1"/>
  <c r="F477"/>
  <c r="C479" l="1"/>
  <c r="F478"/>
  <c r="C480" l="1"/>
  <c r="F479"/>
  <c r="C481" l="1"/>
  <c r="F480"/>
  <c r="C482" l="1"/>
  <c r="F481"/>
  <c r="C483" l="1"/>
  <c r="F482"/>
  <c r="C484" l="1"/>
  <c r="F483"/>
  <c r="C485" l="1"/>
  <c r="F484"/>
  <c r="C486" l="1"/>
  <c r="F485"/>
  <c r="C487" l="1"/>
  <c r="F486"/>
  <c r="C488" l="1"/>
  <c r="F487"/>
  <c r="C489" l="1"/>
  <c r="F488"/>
  <c r="C490" l="1"/>
  <c r="F489"/>
  <c r="C491" l="1"/>
  <c r="F490"/>
  <c r="C492" l="1"/>
  <c r="F491"/>
  <c r="C493" l="1"/>
  <c r="F492"/>
  <c r="C494" l="1"/>
  <c r="F493"/>
  <c r="C495" l="1"/>
  <c r="F494"/>
  <c r="C496" l="1"/>
  <c r="F495"/>
  <c r="C497" l="1"/>
  <c r="F496"/>
  <c r="C498" l="1"/>
  <c r="F497"/>
  <c r="C499" l="1"/>
  <c r="F498"/>
  <c r="C500" l="1"/>
  <c r="F499"/>
  <c r="C501" l="1"/>
  <c r="F500"/>
  <c r="C502" l="1"/>
  <c r="F501"/>
  <c r="C503" l="1"/>
  <c r="F502"/>
  <c r="C504" l="1"/>
  <c r="F503"/>
  <c r="C505" l="1"/>
  <c r="F504"/>
  <c r="C506" l="1"/>
  <c r="F505"/>
  <c r="C507" l="1"/>
  <c r="F506"/>
  <c r="C508" l="1"/>
  <c r="F507"/>
  <c r="C509" l="1"/>
  <c r="F508"/>
  <c r="C510" l="1"/>
  <c r="F509"/>
  <c r="C511" l="1"/>
  <c r="F510"/>
  <c r="F511" l="1"/>
  <c r="C512"/>
  <c r="C513" l="1"/>
  <c r="F512"/>
  <c r="C514" l="1"/>
  <c r="F513"/>
  <c r="C515" l="1"/>
  <c r="F514"/>
  <c r="C516" l="1"/>
  <c r="F515"/>
  <c r="C517" l="1"/>
  <c r="F516"/>
  <c r="C518" l="1"/>
  <c r="F517"/>
  <c r="C519" l="1"/>
  <c r="F518"/>
  <c r="C520" l="1"/>
  <c r="F519"/>
  <c r="C521" l="1"/>
  <c r="F520"/>
  <c r="C522" l="1"/>
  <c r="F521"/>
  <c r="C523" l="1"/>
  <c r="F522"/>
  <c r="C524" l="1"/>
  <c r="F523"/>
  <c r="C525" l="1"/>
  <c r="F524"/>
  <c r="C526" l="1"/>
  <c r="F525"/>
  <c r="C527" l="1"/>
  <c r="F526"/>
  <c r="C528" l="1"/>
  <c r="F527"/>
  <c r="C529" l="1"/>
  <c r="F528"/>
  <c r="C530" l="1"/>
  <c r="F529"/>
  <c r="C531" l="1"/>
  <c r="F530"/>
  <c r="C532" l="1"/>
  <c r="F531"/>
  <c r="C533" l="1"/>
  <c r="F532"/>
  <c r="C534" l="1"/>
  <c r="F533"/>
  <c r="C535" l="1"/>
  <c r="F534"/>
  <c r="C536" l="1"/>
  <c r="F535"/>
  <c r="C537" l="1"/>
  <c r="F536"/>
  <c r="C538" l="1"/>
  <c r="F537"/>
  <c r="C539" l="1"/>
  <c r="F538"/>
  <c r="C540" l="1"/>
  <c r="F539"/>
  <c r="C541" l="1"/>
  <c r="F540"/>
  <c r="C542" l="1"/>
  <c r="F541"/>
  <c r="C543" l="1"/>
  <c r="F542"/>
  <c r="C544" l="1"/>
  <c r="F543"/>
  <c r="C545" l="1"/>
  <c r="F544"/>
  <c r="C546" l="1"/>
  <c r="F545"/>
  <c r="C547" l="1"/>
  <c r="F546"/>
  <c r="C548" l="1"/>
  <c r="F547"/>
  <c r="C549" l="1"/>
  <c r="F548"/>
  <c r="C550" l="1"/>
  <c r="F549"/>
  <c r="C551" l="1"/>
  <c r="F550"/>
  <c r="F551" l="1"/>
  <c r="C552"/>
  <c r="C553" l="1"/>
  <c r="F552"/>
  <c r="C554" l="1"/>
  <c r="F553"/>
  <c r="F554" l="1"/>
  <c r="C555"/>
  <c r="C556" l="1"/>
  <c r="F555"/>
  <c r="C557" l="1"/>
  <c r="F556"/>
  <c r="C558" l="1"/>
  <c r="F557"/>
  <c r="C559" l="1"/>
  <c r="F558"/>
  <c r="C560" l="1"/>
  <c r="F559"/>
  <c r="C561" l="1"/>
  <c r="F560"/>
  <c r="C562" l="1"/>
  <c r="F561"/>
  <c r="C563" l="1"/>
  <c r="F562"/>
  <c r="C564" l="1"/>
  <c r="F563"/>
  <c r="C565" l="1"/>
  <c r="F564"/>
  <c r="C566" l="1"/>
  <c r="F565"/>
  <c r="C567" l="1"/>
  <c r="F566"/>
  <c r="C568" l="1"/>
  <c r="F567"/>
  <c r="C569" l="1"/>
  <c r="F568"/>
  <c r="C570" l="1"/>
  <c r="F569"/>
  <c r="C571" l="1"/>
  <c r="F570"/>
  <c r="C572" l="1"/>
  <c r="F571"/>
  <c r="C573" l="1"/>
  <c r="F572"/>
  <c r="C574" l="1"/>
  <c r="F573"/>
  <c r="C575" l="1"/>
  <c r="F574"/>
  <c r="C576" l="1"/>
  <c r="F575"/>
  <c r="C577" l="1"/>
  <c r="F576"/>
  <c r="C578" l="1"/>
  <c r="F577"/>
  <c r="C579" l="1"/>
  <c r="F578"/>
  <c r="C580" l="1"/>
  <c r="F579"/>
  <c r="C581" l="1"/>
  <c r="F580"/>
  <c r="C582" l="1"/>
  <c r="F581"/>
  <c r="C583" l="1"/>
  <c r="F582"/>
  <c r="C584" l="1"/>
  <c r="F583"/>
  <c r="C585" l="1"/>
  <c r="F584"/>
  <c r="C586" l="1"/>
  <c r="F585"/>
  <c r="C587" l="1"/>
  <c r="F586"/>
  <c r="C588" l="1"/>
  <c r="F587"/>
  <c r="C589" l="1"/>
  <c r="F588"/>
  <c r="C590" l="1"/>
  <c r="F589"/>
  <c r="C591" l="1"/>
  <c r="F590"/>
  <c r="C592" l="1"/>
  <c r="F591"/>
  <c r="C593" l="1"/>
  <c r="F592"/>
  <c r="C594" l="1"/>
  <c r="F593"/>
  <c r="C595" l="1"/>
  <c r="F594"/>
  <c r="C596" l="1"/>
  <c r="F595"/>
  <c r="C597" l="1"/>
  <c r="F596"/>
  <c r="C598" l="1"/>
  <c r="F597"/>
  <c r="C599" l="1"/>
  <c r="F598"/>
  <c r="C600" l="1"/>
  <c r="F599"/>
  <c r="C601" l="1"/>
  <c r="F600"/>
  <c r="C602" l="1"/>
  <c r="F601"/>
  <c r="C603" l="1"/>
  <c r="F602"/>
  <c r="C604" l="1"/>
  <c r="F603"/>
  <c r="C605" l="1"/>
  <c r="F604"/>
  <c r="C606" l="1"/>
  <c r="F605"/>
  <c r="C607" l="1"/>
  <c r="F606"/>
  <c r="C608" l="1"/>
  <c r="F607"/>
  <c r="C609" l="1"/>
  <c r="F608"/>
  <c r="C610" l="1"/>
  <c r="F609"/>
  <c r="C611" l="1"/>
  <c r="F610"/>
  <c r="C612" l="1"/>
  <c r="F611"/>
  <c r="C613" l="1"/>
  <c r="F612"/>
  <c r="C614" l="1"/>
  <c r="F613"/>
  <c r="F614" l="1"/>
  <c r="C615"/>
  <c r="C616" l="1"/>
  <c r="F615"/>
  <c r="C617" l="1"/>
  <c r="F616"/>
  <c r="C618" l="1"/>
  <c r="F617"/>
  <c r="C619" l="1"/>
  <c r="F618"/>
  <c r="C620" l="1"/>
  <c r="F619"/>
  <c r="C621" l="1"/>
  <c r="F620"/>
  <c r="C622" l="1"/>
  <c r="F621"/>
  <c r="C623" l="1"/>
  <c r="F622"/>
  <c r="C624" l="1"/>
  <c r="F623"/>
  <c r="C625" l="1"/>
  <c r="F624"/>
  <c r="C626" l="1"/>
  <c r="F625"/>
  <c r="C627" l="1"/>
  <c r="F626"/>
  <c r="C628" l="1"/>
  <c r="F627"/>
  <c r="C629" l="1"/>
  <c r="F628"/>
  <c r="C630" l="1"/>
  <c r="F629"/>
  <c r="F630" l="1"/>
  <c r="C631"/>
  <c r="C632" l="1"/>
  <c r="F631"/>
  <c r="C633" l="1"/>
  <c r="F632"/>
  <c r="C634" l="1"/>
  <c r="F633"/>
  <c r="C635" l="1"/>
  <c r="F634"/>
  <c r="C636" l="1"/>
  <c r="F635"/>
  <c r="C637" l="1"/>
  <c r="F636"/>
  <c r="C638" l="1"/>
  <c r="F637"/>
  <c r="C639" l="1"/>
  <c r="F638"/>
  <c r="C640" l="1"/>
  <c r="F639"/>
  <c r="F640" l="1"/>
  <c r="C641"/>
  <c r="C642" l="1"/>
  <c r="F641"/>
  <c r="C643" l="1"/>
  <c r="F642"/>
  <c r="C644" l="1"/>
  <c r="F643"/>
  <c r="C645" l="1"/>
  <c r="F644"/>
  <c r="C646" l="1"/>
  <c r="F645"/>
  <c r="C647" l="1"/>
  <c r="F646"/>
  <c r="C648" l="1"/>
  <c r="F647"/>
  <c r="C649" l="1"/>
  <c r="F648"/>
  <c r="C650" l="1"/>
  <c r="F649"/>
  <c r="C651" l="1"/>
  <c r="F650"/>
  <c r="C652" l="1"/>
  <c r="F651"/>
  <c r="C653" l="1"/>
  <c r="F652"/>
  <c r="C654" l="1"/>
  <c r="F653"/>
  <c r="C655" l="1"/>
  <c r="F654"/>
  <c r="C656" l="1"/>
  <c r="F655"/>
  <c r="C657" l="1"/>
  <c r="F656"/>
  <c r="C658" l="1"/>
  <c r="F657"/>
  <c r="C659" l="1"/>
  <c r="F658"/>
  <c r="C660" l="1"/>
  <c r="F659"/>
  <c r="C661" l="1"/>
  <c r="F660"/>
  <c r="C662" l="1"/>
  <c r="F661"/>
  <c r="C663" l="1"/>
  <c r="F662"/>
  <c r="C664" l="1"/>
  <c r="F663"/>
  <c r="C665" l="1"/>
  <c r="F664"/>
  <c r="C666" l="1"/>
  <c r="F665"/>
  <c r="C667" l="1"/>
  <c r="F666"/>
  <c r="C668" l="1"/>
  <c r="F667"/>
  <c r="F668" l="1"/>
  <c r="C669"/>
  <c r="C670" l="1"/>
  <c r="F669"/>
  <c r="C671" l="1"/>
  <c r="F670"/>
  <c r="C672" l="1"/>
  <c r="F671"/>
  <c r="C673" l="1"/>
  <c r="F672"/>
  <c r="C674" l="1"/>
  <c r="F673"/>
  <c r="C675" l="1"/>
  <c r="F674"/>
  <c r="C676" l="1"/>
  <c r="F675"/>
  <c r="C677" l="1"/>
  <c r="F676"/>
  <c r="C678" l="1"/>
  <c r="F677"/>
  <c r="C679" l="1"/>
  <c r="F678"/>
  <c r="C680" l="1"/>
  <c r="F679"/>
  <c r="C681" l="1"/>
  <c r="F680"/>
  <c r="C682" l="1"/>
  <c r="F681"/>
  <c r="C683" l="1"/>
  <c r="F682"/>
  <c r="F683" l="1"/>
  <c r="C684"/>
  <c r="C685" l="1"/>
  <c r="F684"/>
  <c r="C686" l="1"/>
  <c r="F685"/>
  <c r="C687" l="1"/>
  <c r="F686"/>
  <c r="C688" l="1"/>
  <c r="F687"/>
  <c r="C689" l="1"/>
  <c r="F688"/>
  <c r="C690" l="1"/>
  <c r="F689"/>
  <c r="C691" l="1"/>
  <c r="F690"/>
  <c r="C692" l="1"/>
  <c r="F691"/>
  <c r="C693" l="1"/>
  <c r="F692"/>
  <c r="C694" l="1"/>
  <c r="F693"/>
  <c r="C695" l="1"/>
  <c r="F694"/>
  <c r="C696" l="1"/>
  <c r="F695"/>
  <c r="C697" l="1"/>
  <c r="F696"/>
  <c r="C698" l="1"/>
  <c r="F697"/>
  <c r="C699" l="1"/>
  <c r="F698"/>
  <c r="C700" l="1"/>
  <c r="F699"/>
  <c r="C701" l="1"/>
  <c r="F700"/>
  <c r="C702" l="1"/>
  <c r="F701"/>
  <c r="C703" l="1"/>
  <c r="F702"/>
  <c r="C704" l="1"/>
  <c r="F703"/>
  <c r="C705" l="1"/>
  <c r="F704"/>
  <c r="C706" l="1"/>
  <c r="F705"/>
  <c r="C707" l="1"/>
  <c r="F706"/>
  <c r="C708" l="1"/>
  <c r="F707"/>
  <c r="F708" l="1"/>
  <c r="C709"/>
  <c r="C710" l="1"/>
  <c r="F709"/>
  <c r="C711" l="1"/>
  <c r="F710"/>
  <c r="C712" l="1"/>
  <c r="F711"/>
  <c r="C713" l="1"/>
  <c r="F712"/>
  <c r="C714" l="1"/>
  <c r="F713"/>
  <c r="C715" l="1"/>
  <c r="F714"/>
  <c r="C716" l="1"/>
  <c r="F715"/>
  <c r="C717" l="1"/>
  <c r="F716"/>
  <c r="C718" l="1"/>
  <c r="F717"/>
  <c r="C719" l="1"/>
  <c r="F718"/>
  <c r="C720" l="1"/>
  <c r="F719"/>
  <c r="C721" l="1"/>
  <c r="F720"/>
  <c r="C722" l="1"/>
  <c r="F721"/>
  <c r="C723" l="1"/>
  <c r="F722"/>
  <c r="C724" l="1"/>
  <c r="F723"/>
  <c r="C725" l="1"/>
  <c r="F724"/>
  <c r="C726" l="1"/>
  <c r="F725"/>
  <c r="C727" l="1"/>
  <c r="F726"/>
  <c r="C728" l="1"/>
  <c r="F727"/>
  <c r="C729" l="1"/>
  <c r="F728"/>
  <c r="C730" l="1"/>
  <c r="F729"/>
  <c r="C731" l="1"/>
  <c r="F730"/>
  <c r="C732" l="1"/>
  <c r="F731"/>
  <c r="C733" l="1"/>
  <c r="F732"/>
  <c r="C734" l="1"/>
  <c r="F733"/>
  <c r="C735" l="1"/>
  <c r="F734"/>
  <c r="C736" l="1"/>
  <c r="F735"/>
  <c r="C737" l="1"/>
  <c r="F736"/>
  <c r="C738" l="1"/>
  <c r="F737"/>
  <c r="C739" l="1"/>
  <c r="F738"/>
  <c r="C740" l="1"/>
  <c r="F739"/>
  <c r="C741" l="1"/>
  <c r="F740"/>
  <c r="C742" l="1"/>
  <c r="F741"/>
  <c r="F742" l="1"/>
  <c r="C743"/>
  <c r="C744" l="1"/>
  <c r="F743"/>
  <c r="C745" l="1"/>
  <c r="F744"/>
  <c r="C746" l="1"/>
  <c r="F745"/>
  <c r="C747" l="1"/>
  <c r="F746"/>
  <c r="C748" l="1"/>
  <c r="F747"/>
  <c r="C749" l="1"/>
  <c r="F748"/>
  <c r="C750" l="1"/>
  <c r="F749"/>
  <c r="C751" l="1"/>
  <c r="F750"/>
  <c r="C752" l="1"/>
  <c r="F751"/>
  <c r="C753" l="1"/>
  <c r="F752"/>
  <c r="C754" l="1"/>
  <c r="F753"/>
  <c r="C755" l="1"/>
  <c r="F754"/>
  <c r="C756" l="1"/>
  <c r="F755"/>
  <c r="C757" l="1"/>
  <c r="F756"/>
  <c r="C758" l="1"/>
  <c r="F757"/>
  <c r="C759" l="1"/>
  <c r="F758"/>
  <c r="C760" l="1"/>
  <c r="F759"/>
  <c r="C761" l="1"/>
  <c r="F760"/>
  <c r="C762" l="1"/>
  <c r="F761"/>
  <c r="C763" l="1"/>
  <c r="F762"/>
  <c r="C764" l="1"/>
  <c r="F763"/>
  <c r="C765" l="1"/>
  <c r="F764"/>
  <c r="C766" l="1"/>
  <c r="F765"/>
  <c r="C767" l="1"/>
  <c r="F766"/>
  <c r="C768" l="1"/>
  <c r="F767"/>
  <c r="C769" l="1"/>
  <c r="F768"/>
  <c r="C770" l="1"/>
  <c r="F769"/>
  <c r="C771" l="1"/>
  <c r="F770"/>
  <c r="C772" l="1"/>
  <c r="F771"/>
  <c r="C773" l="1"/>
  <c r="F772"/>
  <c r="C774" l="1"/>
  <c r="F773"/>
  <c r="C775" l="1"/>
  <c r="F774"/>
  <c r="C776" l="1"/>
  <c r="F775"/>
  <c r="C777" l="1"/>
  <c r="F776"/>
  <c r="C778" l="1"/>
  <c r="F777"/>
  <c r="C779" l="1"/>
  <c r="F778"/>
  <c r="C780" l="1"/>
  <c r="F779"/>
  <c r="C781" l="1"/>
  <c r="F780"/>
  <c r="C782" l="1"/>
  <c r="F781"/>
  <c r="C783" l="1"/>
  <c r="F782"/>
  <c r="C784" l="1"/>
  <c r="F783"/>
  <c r="C785" l="1"/>
  <c r="F784"/>
  <c r="C786" l="1"/>
  <c r="F785"/>
  <c r="C787" l="1"/>
  <c r="F786"/>
  <c r="C788" l="1"/>
  <c r="F787"/>
  <c r="C789" l="1"/>
  <c r="F788"/>
  <c r="C790" l="1"/>
  <c r="F789"/>
  <c r="C791" l="1"/>
  <c r="F790"/>
  <c r="C792" l="1"/>
  <c r="F791"/>
  <c r="C793" l="1"/>
  <c r="F792"/>
  <c r="C794" l="1"/>
  <c r="F793"/>
  <c r="C795" l="1"/>
  <c r="F794"/>
  <c r="F795" l="1"/>
  <c r="C796"/>
  <c r="C797" l="1"/>
  <c r="F796"/>
  <c r="C798" l="1"/>
  <c r="F797"/>
  <c r="C799" l="1"/>
  <c r="F798"/>
  <c r="F799" l="1"/>
  <c r="C800"/>
  <c r="C801" l="1"/>
  <c r="F800"/>
  <c r="C802" l="1"/>
  <c r="F801"/>
  <c r="F802" l="1"/>
  <c r="C803"/>
  <c r="C804" l="1"/>
  <c r="F803"/>
  <c r="C805" l="1"/>
  <c r="F804"/>
  <c r="F805" l="1"/>
  <c r="C806"/>
  <c r="C807" l="1"/>
  <c r="F806"/>
  <c r="C808" l="1"/>
  <c r="F807"/>
  <c r="C809" l="1"/>
  <c r="F808"/>
  <c r="C810" l="1"/>
  <c r="F809"/>
  <c r="C811" l="1"/>
  <c r="F810"/>
  <c r="C812" l="1"/>
  <c r="F811"/>
  <c r="C813" l="1"/>
  <c r="F812"/>
  <c r="C814" l="1"/>
  <c r="F813"/>
  <c r="C815" l="1"/>
  <c r="F814"/>
  <c r="F815" l="1"/>
  <c r="C816"/>
  <c r="C817" l="1"/>
  <c r="F816"/>
  <c r="C818" l="1"/>
  <c r="F817"/>
  <c r="F818" l="1"/>
  <c r="C819"/>
  <c r="C820" l="1"/>
  <c r="F819"/>
  <c r="C821" l="1"/>
  <c r="F820"/>
  <c r="C822" l="1"/>
  <c r="F821"/>
  <c r="C823" l="1"/>
  <c r="F822"/>
  <c r="C824" l="1"/>
  <c r="F823"/>
  <c r="C825" l="1"/>
  <c r="F824"/>
  <c r="C826" l="1"/>
  <c r="F825"/>
  <c r="C827" l="1"/>
  <c r="F826"/>
  <c r="F827" l="1"/>
  <c r="C828"/>
  <c r="F828" l="1"/>
  <c r="C829"/>
  <c r="C830" l="1"/>
  <c r="F829"/>
  <c r="C831" l="1"/>
  <c r="F830"/>
  <c r="F831" l="1"/>
  <c r="C832"/>
  <c r="C833" l="1"/>
  <c r="F832"/>
  <c r="C834" l="1"/>
  <c r="F833"/>
  <c r="C835" l="1"/>
  <c r="F834"/>
  <c r="C836" l="1"/>
  <c r="F835"/>
  <c r="C837" l="1"/>
  <c r="F836"/>
  <c r="F837" l="1"/>
  <c r="C838"/>
  <c r="C839" l="1"/>
  <c r="F838"/>
  <c r="C840" l="1"/>
  <c r="F839"/>
  <c r="C841" l="1"/>
  <c r="F840"/>
  <c r="C842" l="1"/>
  <c r="F841"/>
  <c r="C843" l="1"/>
  <c r="F842"/>
  <c r="C844" l="1"/>
  <c r="F843"/>
  <c r="C845" l="1"/>
  <c r="F844"/>
  <c r="C846" l="1"/>
  <c r="F845"/>
  <c r="C847" l="1"/>
  <c r="F846"/>
  <c r="C848" l="1"/>
  <c r="F847"/>
  <c r="C849" l="1"/>
  <c r="F848"/>
  <c r="C850" l="1"/>
  <c r="F849"/>
  <c r="C851" l="1"/>
  <c r="F850"/>
  <c r="F851" l="1"/>
  <c r="C852"/>
  <c r="C853" l="1"/>
  <c r="F852"/>
  <c r="F853" l="1"/>
  <c r="C854"/>
  <c r="F854" l="1"/>
  <c r="C855"/>
  <c r="C856" l="1"/>
  <c r="F855"/>
  <c r="C857" l="1"/>
  <c r="F856"/>
  <c r="C858" l="1"/>
  <c r="F857"/>
  <c r="C859" l="1"/>
  <c r="F858"/>
  <c r="C860" l="1"/>
  <c r="F859"/>
  <c r="C861" l="1"/>
  <c r="F860"/>
  <c r="C862" l="1"/>
  <c r="F861"/>
  <c r="C863" l="1"/>
  <c r="F862"/>
  <c r="C864" l="1"/>
  <c r="F863"/>
  <c r="C865" l="1"/>
  <c r="F864"/>
  <c r="C866" l="1"/>
  <c r="F865"/>
  <c r="C867" l="1"/>
  <c r="F866"/>
  <c r="C868" l="1"/>
  <c r="F867"/>
  <c r="C869" l="1"/>
  <c r="F868"/>
  <c r="C870" l="1"/>
  <c r="F869"/>
  <c r="C871" l="1"/>
  <c r="F870"/>
  <c r="C872" l="1"/>
  <c r="F871"/>
  <c r="C873" l="1"/>
  <c r="F872"/>
  <c r="C874" l="1"/>
  <c r="F873"/>
  <c r="C875" l="1"/>
  <c r="F874"/>
  <c r="C876" l="1"/>
  <c r="F875"/>
  <c r="C877" l="1"/>
  <c r="F876"/>
  <c r="C878" l="1"/>
  <c r="F877"/>
  <c r="F878" l="1"/>
  <c r="C879"/>
  <c r="F879" l="1"/>
  <c r="C880"/>
  <c r="C881" l="1"/>
  <c r="F880"/>
  <c r="C882" l="1"/>
  <c r="F881"/>
  <c r="C883" l="1"/>
  <c r="F882"/>
  <c r="C884" l="1"/>
  <c r="F883"/>
  <c r="C885" l="1"/>
  <c r="F884"/>
  <c r="F885" l="1"/>
  <c r="C886"/>
  <c r="C887" l="1"/>
  <c r="F886"/>
  <c r="C888" l="1"/>
  <c r="F887"/>
  <c r="F888" l="1"/>
  <c r="C889"/>
  <c r="C890" l="1"/>
  <c r="F889"/>
  <c r="C891" l="1"/>
  <c r="F890"/>
  <c r="C892" l="1"/>
  <c r="F891"/>
  <c r="C893" l="1"/>
  <c r="F892"/>
  <c r="C894" l="1"/>
  <c r="F893"/>
  <c r="C895" l="1"/>
  <c r="F894"/>
  <c r="C896" l="1"/>
  <c r="F895"/>
  <c r="C897" l="1"/>
  <c r="F896"/>
  <c r="C898" l="1"/>
  <c r="F897"/>
  <c r="F898" l="1"/>
  <c r="C899"/>
  <c r="C900" l="1"/>
  <c r="F899"/>
  <c r="C901" l="1"/>
  <c r="F900"/>
  <c r="C902" l="1"/>
  <c r="F901"/>
  <c r="C903" l="1"/>
  <c r="F902"/>
  <c r="F903" l="1"/>
  <c r="C904"/>
  <c r="C905" l="1"/>
  <c r="F904"/>
  <c r="C906" l="1"/>
  <c r="F905"/>
  <c r="T186" i="4"/>
  <c r="T171"/>
  <c r="T200"/>
  <c r="T184"/>
  <c r="T159"/>
  <c r="T161"/>
  <c r="T164"/>
  <c r="T172"/>
  <c r="T173"/>
  <c r="T187"/>
  <c r="T189"/>
  <c r="T204"/>
  <c r="T196"/>
  <c r="T188"/>
  <c r="T203"/>
  <c r="T162"/>
  <c r="T170"/>
  <c r="T178"/>
  <c r="T194"/>
  <c r="T202"/>
  <c r="T210"/>
  <c r="T177"/>
  <c r="T193"/>
  <c r="T201"/>
  <c r="T179"/>
  <c r="T165"/>
  <c r="T160"/>
  <c r="T199"/>
  <c r="T195"/>
  <c r="T214"/>
  <c r="T180"/>
  <c r="T169"/>
  <c r="T185"/>
  <c r="T209"/>
  <c r="T207"/>
  <c r="T163"/>
  <c r="T183"/>
  <c r="T213"/>
  <c r="T175"/>
  <c r="T168"/>
  <c r="T176"/>
  <c r="T192"/>
  <c r="T208"/>
  <c r="T198"/>
  <c r="T205"/>
  <c r="T211"/>
  <c r="T167"/>
  <c r="T191"/>
  <c r="T181"/>
  <c r="T174"/>
  <c r="T206"/>
  <c r="T190"/>
  <c r="T197"/>
  <c r="T166"/>
  <c r="T182"/>
  <c r="T212"/>
  <c r="Q110"/>
  <c r="T277"/>
  <c r="T341"/>
  <c r="T405"/>
  <c r="T469"/>
  <c r="T276"/>
  <c r="T340"/>
  <c r="T404"/>
  <c r="T468"/>
  <c r="T451"/>
  <c r="T275"/>
  <c r="T339"/>
  <c r="T403"/>
  <c r="T269"/>
  <c r="T333"/>
  <c r="T397"/>
  <c r="T461"/>
  <c r="T460"/>
  <c r="T268"/>
  <c r="T332"/>
  <c r="T396"/>
  <c r="T267"/>
  <c r="T331"/>
  <c r="T395"/>
  <c r="T443"/>
  <c r="T290"/>
  <c r="T322"/>
  <c r="T354"/>
  <c r="T386"/>
  <c r="T418"/>
  <c r="T450"/>
  <c r="T280"/>
  <c r="T312"/>
  <c r="T344"/>
  <c r="T376"/>
  <c r="T408"/>
  <c r="T440"/>
  <c r="T286"/>
  <c r="T318"/>
  <c r="T350"/>
  <c r="T382"/>
  <c r="T414"/>
  <c r="T325"/>
  <c r="T389"/>
  <c r="T453"/>
  <c r="T452"/>
  <c r="T324"/>
  <c r="T388"/>
  <c r="T323"/>
  <c r="T387"/>
  <c r="T282"/>
  <c r="T314"/>
  <c r="T346"/>
  <c r="T378"/>
  <c r="T410"/>
  <c r="T442"/>
  <c r="T474"/>
  <c r="T265"/>
  <c r="T297"/>
  <c r="T329"/>
  <c r="T361"/>
  <c r="T393"/>
  <c r="T425"/>
  <c r="T457"/>
  <c r="T295"/>
  <c r="T327"/>
  <c r="T359"/>
  <c r="T391"/>
  <c r="T423"/>
  <c r="T455"/>
  <c r="T445"/>
  <c r="T317"/>
  <c r="T381"/>
  <c r="T444"/>
  <c r="T316"/>
  <c r="T380"/>
  <c r="T315"/>
  <c r="T379"/>
  <c r="T435"/>
  <c r="T289"/>
  <c r="T321"/>
  <c r="T353"/>
  <c r="T385"/>
  <c r="T417"/>
  <c r="T454"/>
  <c r="T272"/>
  <c r="T304"/>
  <c r="T336"/>
  <c r="T368"/>
  <c r="T400"/>
  <c r="T432"/>
  <c r="T464"/>
  <c r="T449"/>
  <c r="T438"/>
  <c r="T278"/>
  <c r="T310"/>
  <c r="T342"/>
  <c r="T374"/>
  <c r="T406"/>
  <c r="T309"/>
  <c r="T373"/>
  <c r="T437"/>
  <c r="T308"/>
  <c r="T372"/>
  <c r="T436"/>
  <c r="T307"/>
  <c r="T371"/>
  <c r="T274"/>
  <c r="T306"/>
  <c r="T338"/>
  <c r="T370"/>
  <c r="T402"/>
  <c r="T434"/>
  <c r="T466"/>
  <c r="T473"/>
  <c r="T264"/>
  <c r="T296"/>
  <c r="T328"/>
  <c r="T360"/>
  <c r="T392"/>
  <c r="T424"/>
  <c r="T287"/>
  <c r="T319"/>
  <c r="T351"/>
  <c r="T383"/>
  <c r="T415"/>
  <c r="T447"/>
  <c r="T456"/>
  <c r="T471"/>
  <c r="T301"/>
  <c r="T365"/>
  <c r="T429"/>
  <c r="T300"/>
  <c r="T364"/>
  <c r="T428"/>
  <c r="T299"/>
  <c r="T363"/>
  <c r="T427"/>
  <c r="T470"/>
  <c r="T281"/>
  <c r="T313"/>
  <c r="T345"/>
  <c r="T377"/>
  <c r="T409"/>
  <c r="T441"/>
  <c r="T279"/>
  <c r="T311"/>
  <c r="T343"/>
  <c r="T375"/>
  <c r="T407"/>
  <c r="T439"/>
  <c r="T270"/>
  <c r="T302"/>
  <c r="T334"/>
  <c r="T366"/>
  <c r="T398"/>
  <c r="T430"/>
  <c r="T446"/>
  <c r="T421"/>
  <c r="T293"/>
  <c r="T357"/>
  <c r="T292"/>
  <c r="T356"/>
  <c r="T420"/>
  <c r="T291"/>
  <c r="T355"/>
  <c r="T419"/>
  <c r="T467"/>
  <c r="T266"/>
  <c r="T298"/>
  <c r="T330"/>
  <c r="T362"/>
  <c r="T394"/>
  <c r="T426"/>
  <c r="T458"/>
  <c r="T288"/>
  <c r="T320"/>
  <c r="T352"/>
  <c r="T384"/>
  <c r="T416"/>
  <c r="T448"/>
  <c r="T294"/>
  <c r="T326"/>
  <c r="T358"/>
  <c r="T390"/>
  <c r="T422"/>
  <c r="T285"/>
  <c r="T349"/>
  <c r="T413"/>
  <c r="T284"/>
  <c r="T348"/>
  <c r="T412"/>
  <c r="T283"/>
  <c r="T347"/>
  <c r="T411"/>
  <c r="T459"/>
  <c r="T462"/>
  <c r="T273"/>
  <c r="T305"/>
  <c r="T337"/>
  <c r="T369"/>
  <c r="T401"/>
  <c r="T433"/>
  <c r="T465"/>
  <c r="T472"/>
  <c r="T271"/>
  <c r="T303"/>
  <c r="T335"/>
  <c r="T367"/>
  <c r="T399"/>
  <c r="T431"/>
  <c r="Q215"/>
  <c r="T463"/>
  <c r="F906" i="5" l="1"/>
  <c r="T215" i="4"/>
  <c r="Q216"/>
  <c r="T110"/>
  <c r="Q111"/>
  <c r="Q217" l="1"/>
  <c r="T216"/>
  <c r="Q112"/>
  <c r="T111"/>
  <c r="Q218" l="1"/>
  <c r="T217"/>
  <c r="Q113"/>
  <c r="T112"/>
  <c r="Q219" l="1"/>
  <c r="T218"/>
  <c r="Q114"/>
  <c r="T113"/>
  <c r="Q220" l="1"/>
  <c r="T219"/>
  <c r="Q115"/>
  <c r="T114"/>
  <c r="Q221" l="1"/>
  <c r="T220"/>
  <c r="Q116"/>
  <c r="T115"/>
  <c r="Q222" l="1"/>
  <c r="T221"/>
  <c r="Q117"/>
  <c r="T116"/>
  <c r="Q223" l="1"/>
  <c r="T222"/>
  <c r="Q118"/>
  <c r="T117"/>
  <c r="Q224" l="1"/>
  <c r="T223"/>
  <c r="Q119"/>
  <c r="T118"/>
  <c r="Q225" l="1"/>
  <c r="T224"/>
  <c r="Q120"/>
  <c r="T119"/>
  <c r="Q226" l="1"/>
  <c r="T225"/>
  <c r="Q121"/>
  <c r="T120"/>
  <c r="Q227" l="1"/>
  <c r="T226"/>
  <c r="Q122"/>
  <c r="T121"/>
  <c r="Q228" l="1"/>
  <c r="T227"/>
  <c r="Q123"/>
  <c r="T122"/>
  <c r="Q229" l="1"/>
  <c r="T228"/>
  <c r="Q124"/>
  <c r="T123"/>
  <c r="Q230" l="1"/>
  <c r="T229"/>
  <c r="Q125"/>
  <c r="T124"/>
  <c r="Q231" l="1"/>
  <c r="T230"/>
  <c r="Q126"/>
  <c r="T125"/>
  <c r="Q232" l="1"/>
  <c r="T231"/>
  <c r="Q127"/>
  <c r="T126"/>
  <c r="Q233" l="1"/>
  <c r="T232"/>
  <c r="Q128"/>
  <c r="T127"/>
  <c r="Q234" l="1"/>
  <c r="T233"/>
  <c r="Q129"/>
  <c r="T128"/>
  <c r="Q235" l="1"/>
  <c r="T234"/>
  <c r="Q130"/>
  <c r="T129"/>
  <c r="Q236" l="1"/>
  <c r="T235"/>
  <c r="Q131"/>
  <c r="T130"/>
  <c r="Q237" l="1"/>
  <c r="T236"/>
  <c r="Q132"/>
  <c r="T131"/>
  <c r="Q238" l="1"/>
  <c r="T237"/>
  <c r="Q133"/>
  <c r="T132"/>
  <c r="Q239" l="1"/>
  <c r="T238"/>
  <c r="Q134"/>
  <c r="T133"/>
  <c r="Q240" l="1"/>
  <c r="T239"/>
  <c r="Q135"/>
  <c r="T134"/>
  <c r="Q241" l="1"/>
  <c r="T240"/>
  <c r="Q136"/>
  <c r="T135"/>
  <c r="Q242" l="1"/>
  <c r="T241"/>
  <c r="Q137"/>
  <c r="T136"/>
  <c r="Q243" l="1"/>
  <c r="T242"/>
  <c r="Q138"/>
  <c r="T137"/>
  <c r="Q244" l="1"/>
  <c r="T243"/>
  <c r="Q139"/>
  <c r="T138"/>
  <c r="Q245" l="1"/>
  <c r="T244"/>
  <c r="Q140"/>
  <c r="T139"/>
  <c r="Q246" l="1"/>
  <c r="T245"/>
  <c r="Q141"/>
  <c r="T140"/>
  <c r="Q247" l="1"/>
  <c r="T246"/>
  <c r="Q142"/>
  <c r="T141"/>
  <c r="Q248" l="1"/>
  <c r="T247"/>
  <c r="Q143"/>
  <c r="T142"/>
  <c r="Q249" l="1"/>
  <c r="T248"/>
  <c r="Q144"/>
  <c r="T143"/>
  <c r="Q250" l="1"/>
  <c r="T249"/>
  <c r="Q145"/>
  <c r="T144"/>
  <c r="Q251" l="1"/>
  <c r="T250"/>
  <c r="Q146"/>
  <c r="T145"/>
  <c r="Q252" l="1"/>
  <c r="T251"/>
  <c r="Q147"/>
  <c r="T146"/>
  <c r="Q253" l="1"/>
  <c r="T252"/>
  <c r="Q148"/>
  <c r="T147"/>
  <c r="Q254" l="1"/>
  <c r="T253"/>
  <c r="Q149"/>
  <c r="T148"/>
  <c r="Q255" l="1"/>
  <c r="T254"/>
  <c r="Q150"/>
  <c r="T149"/>
  <c r="Q256" l="1"/>
  <c r="T255"/>
  <c r="Q151"/>
  <c r="T150"/>
  <c r="Q257" l="1"/>
  <c r="T256"/>
  <c r="Q152"/>
  <c r="T151"/>
  <c r="Q258" l="1"/>
  <c r="T257"/>
  <c r="Q153"/>
  <c r="T152"/>
  <c r="Q259" l="1"/>
  <c r="T258"/>
  <c r="Q154"/>
  <c r="T153"/>
  <c r="Q260" l="1"/>
  <c r="T259"/>
  <c r="Q155"/>
  <c r="T154"/>
  <c r="Q261" l="1"/>
  <c r="T260"/>
  <c r="Q156"/>
  <c r="T155"/>
  <c r="Q262" l="1"/>
  <c r="T261"/>
  <c r="Q157"/>
  <c r="T156"/>
  <c r="Q263" l="1"/>
  <c r="T262"/>
  <c r="Q158"/>
  <c r="T157"/>
  <c r="AP3" i="5"/>
  <c r="S3"/>
  <c r="R156" s="1"/>
  <c r="BL3"/>
  <c r="AB3"/>
  <c r="AE3" s="1"/>
  <c r="BA3"/>
  <c r="DD3"/>
  <c r="CS3"/>
  <c r="CR204" s="1"/>
  <c r="CH3"/>
  <c r="BW3"/>
  <c r="DO3"/>
  <c r="DN243" s="1"/>
  <c r="T158" i="4" l="1"/>
  <c r="T263"/>
  <c r="CG340" i="5"/>
  <c r="CG124"/>
  <c r="CG329"/>
  <c r="CG209"/>
  <c r="CG328"/>
  <c r="CG271"/>
  <c r="CG22"/>
  <c r="CG396"/>
  <c r="CG81"/>
  <c r="CG287"/>
  <c r="CG238"/>
  <c r="CG116"/>
  <c r="CG92"/>
  <c r="CG230"/>
  <c r="CG242"/>
  <c r="CG236"/>
  <c r="CG241"/>
  <c r="CG342"/>
  <c r="CG228"/>
  <c r="CG366"/>
  <c r="CG223"/>
  <c r="CG164"/>
  <c r="CG165"/>
  <c r="CG50"/>
  <c r="CG229"/>
  <c r="CG360"/>
  <c r="CG374"/>
  <c r="CG119"/>
  <c r="CG180"/>
  <c r="CG330"/>
  <c r="CG80"/>
  <c r="CG214"/>
  <c r="CG156"/>
  <c r="CG300"/>
  <c r="CG69"/>
  <c r="CG243"/>
  <c r="CG400"/>
  <c r="CG346"/>
  <c r="CG151"/>
  <c r="CG267"/>
  <c r="CG372"/>
  <c r="CG134"/>
  <c r="CG105"/>
  <c r="CG95"/>
  <c r="CG67"/>
  <c r="CG63"/>
  <c r="CG198"/>
  <c r="CG87"/>
  <c r="CG312"/>
  <c r="CG60"/>
  <c r="CG270"/>
  <c r="CG31"/>
  <c r="CG326"/>
  <c r="CG20"/>
  <c r="CG352"/>
  <c r="CG272"/>
  <c r="CG23"/>
  <c r="CG353"/>
  <c r="CG100"/>
  <c r="CG249"/>
  <c r="CG160"/>
  <c r="CG363"/>
  <c r="CG274"/>
  <c r="CG93"/>
  <c r="CG279"/>
  <c r="CG397"/>
  <c r="CG304"/>
  <c r="CG55"/>
  <c r="CG166"/>
  <c r="CG193"/>
  <c r="CG247"/>
  <c r="CG307"/>
  <c r="CG257"/>
  <c r="CG246"/>
  <c r="CG355"/>
  <c r="CG217"/>
  <c r="CG235"/>
  <c r="CG203"/>
  <c r="CG79"/>
  <c r="CG173"/>
  <c r="CG269"/>
  <c r="CG325"/>
  <c r="CG104"/>
  <c r="CG108"/>
  <c r="CG401"/>
  <c r="CG144"/>
  <c r="CG154"/>
  <c r="CG115"/>
  <c r="CG336"/>
  <c r="CG252"/>
  <c r="CG11"/>
  <c r="CG322"/>
  <c r="CG298"/>
  <c r="CG196"/>
  <c r="CG181"/>
  <c r="CG128"/>
  <c r="CG30"/>
  <c r="CG293"/>
  <c r="CG205"/>
  <c r="CG121"/>
  <c r="CG315"/>
  <c r="CG292"/>
  <c r="CG382"/>
  <c r="CG296"/>
  <c r="CG98"/>
  <c r="CG290"/>
  <c r="CG369"/>
  <c r="CG221"/>
  <c r="CG359"/>
  <c r="CG348"/>
  <c r="CG245"/>
  <c r="CG59"/>
  <c r="CG251"/>
  <c r="CG225"/>
  <c r="CG212"/>
  <c r="CG139"/>
  <c r="CG268"/>
  <c r="CG244"/>
  <c r="CG175"/>
  <c r="CG47"/>
  <c r="CG91"/>
  <c r="CG393"/>
  <c r="CG64"/>
  <c r="CG83"/>
  <c r="CG161"/>
  <c r="CG68"/>
  <c r="CG96"/>
  <c r="CG43"/>
  <c r="CG190"/>
  <c r="CG191"/>
  <c r="CG403"/>
  <c r="CG110"/>
  <c r="CG26"/>
  <c r="CG281"/>
  <c r="CG226"/>
  <c r="CG232"/>
  <c r="CG171"/>
  <c r="CG179"/>
  <c r="CG15"/>
  <c r="CG16"/>
  <c r="CG33"/>
  <c r="CG89"/>
  <c r="CG295"/>
  <c r="CG174"/>
  <c r="CG264"/>
  <c r="CG41"/>
  <c r="CG195"/>
  <c r="CG379"/>
  <c r="CG273"/>
  <c r="CG61"/>
  <c r="CG345"/>
  <c r="CG49"/>
  <c r="CG82"/>
  <c r="CG54"/>
  <c r="CG387"/>
  <c r="CG289"/>
  <c r="CG157"/>
  <c r="CG231"/>
  <c r="CG375"/>
  <c r="CG368"/>
  <c r="CG159"/>
  <c r="CG56"/>
  <c r="CG208"/>
  <c r="CG13"/>
  <c r="CG306"/>
  <c r="CG327"/>
  <c r="CG40"/>
  <c r="CG8"/>
  <c r="CG344"/>
  <c r="CG74"/>
  <c r="CG148"/>
  <c r="CG376"/>
  <c r="CG350"/>
  <c r="CG77"/>
  <c r="CG233"/>
  <c r="CG318"/>
  <c r="CG94"/>
  <c r="CG176"/>
  <c r="CG38"/>
  <c r="CG339"/>
  <c r="CG137"/>
  <c r="CG155"/>
  <c r="CG239"/>
  <c r="CG76"/>
  <c r="CG140"/>
  <c r="CG388"/>
  <c r="CG17"/>
  <c r="CG97"/>
  <c r="CG51"/>
  <c r="CG301"/>
  <c r="CG227"/>
  <c r="CG73"/>
  <c r="CG398"/>
  <c r="CG263"/>
  <c r="CG260"/>
  <c r="CG106"/>
  <c r="CG280"/>
  <c r="CG364"/>
  <c r="CG24"/>
  <c r="CG213"/>
  <c r="CG356"/>
  <c r="CG335"/>
  <c r="CG86"/>
  <c r="CG380"/>
  <c r="CG248"/>
  <c r="CG265"/>
  <c r="CG333"/>
  <c r="CG34"/>
  <c r="CG84"/>
  <c r="CG250"/>
  <c r="CG294"/>
  <c r="CG218"/>
  <c r="CG240"/>
  <c r="CG224"/>
  <c r="CG303"/>
  <c r="CG337"/>
  <c r="CG114"/>
  <c r="CG320"/>
  <c r="CG377"/>
  <c r="CG299"/>
  <c r="CG395"/>
  <c r="CG373"/>
  <c r="CG185"/>
  <c r="CG394"/>
  <c r="CG46"/>
  <c r="CG258"/>
  <c r="CG354"/>
  <c r="CG138"/>
  <c r="CG129"/>
  <c r="CG143"/>
  <c r="CG142"/>
  <c r="CG109"/>
  <c r="CG66"/>
  <c r="CG120"/>
  <c r="CG27"/>
  <c r="CG152"/>
  <c r="CG206"/>
  <c r="CG332"/>
  <c r="CG331"/>
  <c r="CG237"/>
  <c r="CG187"/>
  <c r="CG358"/>
  <c r="CG6"/>
  <c r="CG186"/>
  <c r="CG285"/>
  <c r="CG201"/>
  <c r="CG277"/>
  <c r="CG197"/>
  <c r="CG286"/>
  <c r="CG266"/>
  <c r="CG253"/>
  <c r="CG111"/>
  <c r="CG37"/>
  <c r="CG170"/>
  <c r="CG338"/>
  <c r="CG131"/>
  <c r="CG362"/>
  <c r="CG145"/>
  <c r="CG220"/>
  <c r="CG28"/>
  <c r="CG390"/>
  <c r="CG261"/>
  <c r="CG88"/>
  <c r="CG383"/>
  <c r="CG313"/>
  <c r="CG7"/>
  <c r="CG9"/>
  <c r="CG334"/>
  <c r="CG132"/>
  <c r="CG57"/>
  <c r="CG305"/>
  <c r="CG18"/>
  <c r="CG216"/>
  <c r="CG341"/>
  <c r="CG48"/>
  <c r="CG255"/>
  <c r="CG133"/>
  <c r="CG317"/>
  <c r="CG32"/>
  <c r="CG126"/>
  <c r="CG282"/>
  <c r="CG58"/>
  <c r="CG135"/>
  <c r="CG202"/>
  <c r="CG107"/>
  <c r="CG406"/>
  <c r="CG219"/>
  <c r="CG391"/>
  <c r="CG309"/>
  <c r="CG172"/>
  <c r="CG127"/>
  <c r="CG158"/>
  <c r="CG319"/>
  <c r="CG321"/>
  <c r="CG324"/>
  <c r="CG141"/>
  <c r="CG125"/>
  <c r="CG283"/>
  <c r="CG25"/>
  <c r="CG392"/>
  <c r="CG42"/>
  <c r="CG169"/>
  <c r="CG204"/>
  <c r="CG402"/>
  <c r="CG123"/>
  <c r="CG168"/>
  <c r="CG222"/>
  <c r="CG199"/>
  <c r="CG405"/>
  <c r="CG178"/>
  <c r="CG122"/>
  <c r="CG276"/>
  <c r="CG370"/>
  <c r="CG210"/>
  <c r="CG254"/>
  <c r="CG310"/>
  <c r="CG103"/>
  <c r="CG117"/>
  <c r="CG297"/>
  <c r="CG118"/>
  <c r="CG188"/>
  <c r="CG194"/>
  <c r="CG182"/>
  <c r="CG323"/>
  <c r="CG215"/>
  <c r="CG351"/>
  <c r="CG44"/>
  <c r="CG90"/>
  <c r="CG200"/>
  <c r="CG53"/>
  <c r="CG308"/>
  <c r="CG302"/>
  <c r="CG39"/>
  <c r="CG163"/>
  <c r="CG347"/>
  <c r="CG192"/>
  <c r="CG385"/>
  <c r="CG314"/>
  <c r="CG35"/>
  <c r="CG85"/>
  <c r="CG45"/>
  <c r="CG153"/>
  <c r="CG101"/>
  <c r="CG404"/>
  <c r="CG381"/>
  <c r="CG177"/>
  <c r="CG399"/>
  <c r="CG147"/>
  <c r="CG278"/>
  <c r="CG19"/>
  <c r="CG71"/>
  <c r="CG207"/>
  <c r="CG149"/>
  <c r="CG386"/>
  <c r="CG72"/>
  <c r="CG357"/>
  <c r="CG167"/>
  <c r="CG365"/>
  <c r="CG78"/>
  <c r="CG14"/>
  <c r="CG262"/>
  <c r="CG183"/>
  <c r="CG367"/>
  <c r="CG184"/>
  <c r="CG284"/>
  <c r="CG130"/>
  <c r="CG275"/>
  <c r="CG211"/>
  <c r="CG70"/>
  <c r="CG378"/>
  <c r="CG371"/>
  <c r="CG75"/>
  <c r="CG234"/>
  <c r="CG162"/>
  <c r="CG10"/>
  <c r="CG316"/>
  <c r="CG256"/>
  <c r="CG102"/>
  <c r="CG146"/>
  <c r="CG112"/>
  <c r="CG150"/>
  <c r="CG349"/>
  <c r="CG259"/>
  <c r="CG291"/>
  <c r="CG389"/>
  <c r="CG21"/>
  <c r="CG343"/>
  <c r="CG311"/>
  <c r="CG384"/>
  <c r="CG62"/>
  <c r="CG361"/>
  <c r="CG189"/>
  <c r="CG65"/>
  <c r="CG29"/>
  <c r="CG36"/>
  <c r="CG12"/>
  <c r="CG52"/>
  <c r="CG136"/>
  <c r="CG288"/>
  <c r="CG99"/>
  <c r="CG113"/>
  <c r="AZ196"/>
  <c r="AZ255"/>
  <c r="AZ286"/>
  <c r="AZ51"/>
  <c r="AZ208"/>
  <c r="AZ31"/>
  <c r="AZ133"/>
  <c r="AZ77"/>
  <c r="AZ184"/>
  <c r="AZ128"/>
  <c r="AZ311"/>
  <c r="AZ169"/>
  <c r="AZ221"/>
  <c r="AZ74"/>
  <c r="AZ272"/>
  <c r="AZ260"/>
  <c r="AZ371"/>
  <c r="AZ181"/>
  <c r="AZ323"/>
  <c r="AZ70"/>
  <c r="AZ162"/>
  <c r="AZ124"/>
  <c r="AZ232"/>
  <c r="AZ178"/>
  <c r="AZ164"/>
  <c r="AZ142"/>
  <c r="AZ34"/>
  <c r="AZ365"/>
  <c r="AZ43"/>
  <c r="AZ312"/>
  <c r="AZ200"/>
  <c r="AZ206"/>
  <c r="AZ258"/>
  <c r="AZ253"/>
  <c r="AZ280"/>
  <c r="AZ49"/>
  <c r="AZ55"/>
  <c r="AZ28"/>
  <c r="AZ139"/>
  <c r="AZ22"/>
  <c r="AZ81"/>
  <c r="AZ64"/>
  <c r="AZ285"/>
  <c r="AZ284"/>
  <c r="AZ156"/>
  <c r="AZ276"/>
  <c r="AZ315"/>
  <c r="AZ59"/>
  <c r="AZ319"/>
  <c r="AZ396"/>
  <c r="AZ267"/>
  <c r="AZ78"/>
  <c r="AZ250"/>
  <c r="AZ248"/>
  <c r="AZ9"/>
  <c r="AZ83"/>
  <c r="AZ79"/>
  <c r="AZ174"/>
  <c r="AZ281"/>
  <c r="AZ336"/>
  <c r="AZ222"/>
  <c r="AZ329"/>
  <c r="AZ270"/>
  <c r="AZ377"/>
  <c r="AZ353"/>
  <c r="AZ130"/>
  <c r="AZ62"/>
  <c r="AZ202"/>
  <c r="AZ230"/>
  <c r="AZ58"/>
  <c r="AZ331"/>
  <c r="AZ236"/>
  <c r="AZ364"/>
  <c r="AZ136"/>
  <c r="AZ210"/>
  <c r="AZ173"/>
  <c r="AZ327"/>
  <c r="AZ204"/>
  <c r="AZ374"/>
  <c r="AZ67"/>
  <c r="AZ80"/>
  <c r="AZ76"/>
  <c r="AZ404"/>
  <c r="AZ109"/>
  <c r="AZ94"/>
  <c r="AZ251"/>
  <c r="AZ358"/>
  <c r="AZ302"/>
  <c r="AZ40"/>
  <c r="AZ191"/>
  <c r="AZ262"/>
  <c r="AZ90"/>
  <c r="AZ131"/>
  <c r="AZ240"/>
  <c r="AZ189"/>
  <c r="AZ368"/>
  <c r="AZ159"/>
  <c r="AZ60"/>
  <c r="AZ229"/>
  <c r="AZ242"/>
  <c r="AZ144"/>
  <c r="AZ143"/>
  <c r="AZ195"/>
  <c r="AZ226"/>
  <c r="AZ8"/>
  <c r="AZ180"/>
  <c r="AZ50"/>
  <c r="AZ334"/>
  <c r="AZ370"/>
  <c r="AZ350"/>
  <c r="AZ345"/>
  <c r="AZ88"/>
  <c r="AZ322"/>
  <c r="AZ127"/>
  <c r="AZ121"/>
  <c r="AZ212"/>
  <c r="AZ201"/>
  <c r="AZ7"/>
  <c r="AZ110"/>
  <c r="AZ382"/>
  <c r="AZ343"/>
  <c r="AZ246"/>
  <c r="AZ38"/>
  <c r="AZ71"/>
  <c r="AZ36"/>
  <c r="AZ361"/>
  <c r="AZ305"/>
  <c r="AZ101"/>
  <c r="AZ166"/>
  <c r="AZ266"/>
  <c r="AZ18"/>
  <c r="AZ310"/>
  <c r="AZ291"/>
  <c r="AZ100"/>
  <c r="AZ363"/>
  <c r="AZ296"/>
  <c r="AZ10"/>
  <c r="AZ398"/>
  <c r="AZ249"/>
  <c r="AZ399"/>
  <c r="AZ137"/>
  <c r="AZ243"/>
  <c r="AZ187"/>
  <c r="AZ333"/>
  <c r="AZ378"/>
  <c r="AZ360"/>
  <c r="AZ68"/>
  <c r="AZ6"/>
  <c r="AZ37"/>
  <c r="AZ391"/>
  <c r="AZ122"/>
  <c r="AZ120"/>
  <c r="AZ292"/>
  <c r="AZ105"/>
  <c r="AZ216"/>
  <c r="AZ340"/>
  <c r="AZ264"/>
  <c r="AZ182"/>
  <c r="AZ304"/>
  <c r="AZ326"/>
  <c r="AZ188"/>
  <c r="AZ313"/>
  <c r="AZ237"/>
  <c r="AZ26"/>
  <c r="AZ123"/>
  <c r="AZ175"/>
  <c r="AZ41"/>
  <c r="AZ321"/>
  <c r="AZ406"/>
  <c r="AZ167"/>
  <c r="AZ24"/>
  <c r="AZ148"/>
  <c r="AZ75"/>
  <c r="AZ290"/>
  <c r="AZ106"/>
  <c r="AZ338"/>
  <c r="AZ401"/>
  <c r="AZ219"/>
  <c r="AZ17"/>
  <c r="AZ25"/>
  <c r="AZ324"/>
  <c r="AZ21"/>
  <c r="AZ194"/>
  <c r="AZ256"/>
  <c r="AZ277"/>
  <c r="AZ108"/>
  <c r="AZ214"/>
  <c r="AZ158"/>
  <c r="AZ269"/>
  <c r="AZ376"/>
  <c r="AZ147"/>
  <c r="AZ220"/>
  <c r="AZ125"/>
  <c r="AZ384"/>
  <c r="AZ16"/>
  <c r="AZ114"/>
  <c r="AZ317"/>
  <c r="AZ354"/>
  <c r="AZ145"/>
  <c r="AZ186"/>
  <c r="AZ218"/>
  <c r="AZ328"/>
  <c r="AZ52"/>
  <c r="AZ379"/>
  <c r="AZ265"/>
  <c r="AZ257"/>
  <c r="AZ390"/>
  <c r="AZ53"/>
  <c r="AZ211"/>
  <c r="AZ56"/>
  <c r="AZ373"/>
  <c r="AZ126"/>
  <c r="AZ177"/>
  <c r="AZ135"/>
  <c r="AZ224"/>
  <c r="AZ273"/>
  <c r="AZ65"/>
  <c r="AZ54"/>
  <c r="AZ29"/>
  <c r="AZ372"/>
  <c r="AZ402"/>
  <c r="AZ316"/>
  <c r="AZ172"/>
  <c r="AZ283"/>
  <c r="AZ389"/>
  <c r="AZ217"/>
  <c r="AZ161"/>
  <c r="AZ268"/>
  <c r="AZ46"/>
  <c r="AZ386"/>
  <c r="AZ369"/>
  <c r="AZ405"/>
  <c r="AZ86"/>
  <c r="AZ234"/>
  <c r="AZ82"/>
  <c r="AZ381"/>
  <c r="AZ168"/>
  <c r="AZ348"/>
  <c r="AZ342"/>
  <c r="AZ97"/>
  <c r="AZ153"/>
  <c r="AZ300"/>
  <c r="AZ388"/>
  <c r="AZ227"/>
  <c r="AZ163"/>
  <c r="AZ63"/>
  <c r="AZ307"/>
  <c r="AZ282"/>
  <c r="AZ330"/>
  <c r="AZ11"/>
  <c r="AZ275"/>
  <c r="AZ245"/>
  <c r="AZ320"/>
  <c r="AZ91"/>
  <c r="AZ85"/>
  <c r="AZ306"/>
  <c r="AZ238"/>
  <c r="AZ233"/>
  <c r="AZ69"/>
  <c r="AZ355"/>
  <c r="AZ197"/>
  <c r="AZ171"/>
  <c r="AZ298"/>
  <c r="AZ295"/>
  <c r="AZ35"/>
  <c r="AZ141"/>
  <c r="AZ235"/>
  <c r="AZ42"/>
  <c r="AZ375"/>
  <c r="AZ20"/>
  <c r="AZ395"/>
  <c r="AZ15"/>
  <c r="AZ332"/>
  <c r="AZ146"/>
  <c r="AZ149"/>
  <c r="AZ134"/>
  <c r="AZ341"/>
  <c r="AZ96"/>
  <c r="AZ263"/>
  <c r="AZ294"/>
  <c r="AZ346"/>
  <c r="AZ392"/>
  <c r="AZ278"/>
  <c r="AZ113"/>
  <c r="AZ89"/>
  <c r="AZ33"/>
  <c r="AZ45"/>
  <c r="AZ239"/>
  <c r="AZ176"/>
  <c r="AZ179"/>
  <c r="AZ57"/>
  <c r="AZ318"/>
  <c r="AZ19"/>
  <c r="AZ157"/>
  <c r="AZ241"/>
  <c r="AZ344"/>
  <c r="AZ244"/>
  <c r="AZ215"/>
  <c r="AZ259"/>
  <c r="AZ27"/>
  <c r="AZ347"/>
  <c r="AZ231"/>
  <c r="AZ61"/>
  <c r="AZ209"/>
  <c r="AZ299"/>
  <c r="AZ309"/>
  <c r="AZ308"/>
  <c r="AZ383"/>
  <c r="AZ12"/>
  <c r="AZ154"/>
  <c r="AZ385"/>
  <c r="AZ129"/>
  <c r="AZ30"/>
  <c r="AZ140"/>
  <c r="AZ84"/>
  <c r="AZ87"/>
  <c r="AZ102"/>
  <c r="AZ73"/>
  <c r="AZ400"/>
  <c r="AZ228"/>
  <c r="AZ155"/>
  <c r="AZ261"/>
  <c r="AZ99"/>
  <c r="AZ93"/>
  <c r="AZ223"/>
  <c r="AZ48"/>
  <c r="AZ252"/>
  <c r="AZ203"/>
  <c r="AZ288"/>
  <c r="AZ39"/>
  <c r="AZ225"/>
  <c r="AZ152"/>
  <c r="AZ335"/>
  <c r="AZ387"/>
  <c r="AZ170"/>
  <c r="AZ279"/>
  <c r="AZ205"/>
  <c r="AZ107"/>
  <c r="AZ397"/>
  <c r="AZ337"/>
  <c r="AZ138"/>
  <c r="AZ192"/>
  <c r="AZ303"/>
  <c r="AZ116"/>
  <c r="AZ380"/>
  <c r="AZ44"/>
  <c r="AZ165"/>
  <c r="AZ367"/>
  <c r="AZ115"/>
  <c r="AZ403"/>
  <c r="AZ103"/>
  <c r="AZ271"/>
  <c r="AZ362"/>
  <c r="AZ98"/>
  <c r="AZ254"/>
  <c r="AZ352"/>
  <c r="AZ14"/>
  <c r="AZ185"/>
  <c r="AZ23"/>
  <c r="AZ207"/>
  <c r="AZ151"/>
  <c r="AZ366"/>
  <c r="AZ72"/>
  <c r="AZ13"/>
  <c r="AZ351"/>
  <c r="AZ183"/>
  <c r="AZ325"/>
  <c r="AZ287"/>
  <c r="AZ160"/>
  <c r="AZ349"/>
  <c r="AZ193"/>
  <c r="AZ357"/>
  <c r="AZ394"/>
  <c r="AZ359"/>
  <c r="AZ198"/>
  <c r="AZ314"/>
  <c r="AZ297"/>
  <c r="AZ274"/>
  <c r="AZ119"/>
  <c r="AZ150"/>
  <c r="AZ356"/>
  <c r="AZ190"/>
  <c r="AZ301"/>
  <c r="AZ112"/>
  <c r="AZ117"/>
  <c r="AZ95"/>
  <c r="AZ132"/>
  <c r="AZ47"/>
  <c r="AZ111"/>
  <c r="AZ213"/>
  <c r="AZ92"/>
  <c r="AZ118"/>
  <c r="AZ293"/>
  <c r="AZ393"/>
  <c r="AZ339"/>
  <c r="AZ104"/>
  <c r="AZ247"/>
  <c r="AZ32"/>
  <c r="AZ66"/>
  <c r="AZ289"/>
  <c r="AZ199"/>
  <c r="BK96"/>
  <c r="BK212"/>
  <c r="BK183"/>
  <c r="BK167"/>
  <c r="BK85"/>
  <c r="BK372"/>
  <c r="BK134"/>
  <c r="BK186"/>
  <c r="BK366"/>
  <c r="BK34"/>
  <c r="BK223"/>
  <c r="BK211"/>
  <c r="BK37"/>
  <c r="BK298"/>
  <c r="BK286"/>
  <c r="BK347"/>
  <c r="BK62"/>
  <c r="BK66"/>
  <c r="BK293"/>
  <c r="BK153"/>
  <c r="BK141"/>
  <c r="BK202"/>
  <c r="BK318"/>
  <c r="BK315"/>
  <c r="BK303"/>
  <c r="BK364"/>
  <c r="BK79"/>
  <c r="BK195"/>
  <c r="BK166"/>
  <c r="BK52"/>
  <c r="BK215"/>
  <c r="BK267"/>
  <c r="BK46"/>
  <c r="BK115"/>
  <c r="BK304"/>
  <c r="BK292"/>
  <c r="BK12"/>
  <c r="BK28"/>
  <c r="BK75"/>
  <c r="BK118"/>
  <c r="BK340"/>
  <c r="BK47"/>
  <c r="BK350"/>
  <c r="BK302"/>
  <c r="BK177"/>
  <c r="BK240"/>
  <c r="BK13"/>
  <c r="BK277"/>
  <c r="BK173"/>
  <c r="BK101"/>
  <c r="BK112"/>
  <c r="BK100"/>
  <c r="BK327"/>
  <c r="BK187"/>
  <c r="BK229"/>
  <c r="BK89"/>
  <c r="BK77"/>
  <c r="BK138"/>
  <c r="BK254"/>
  <c r="BK370"/>
  <c r="BK341"/>
  <c r="BK227"/>
  <c r="BK390"/>
  <c r="BK41"/>
  <c r="BK221"/>
  <c r="BK290"/>
  <c r="BK78"/>
  <c r="BK82"/>
  <c r="BK245"/>
  <c r="BK297"/>
  <c r="BK90"/>
  <c r="BK145"/>
  <c r="BK334"/>
  <c r="BK58"/>
  <c r="BK238"/>
  <c r="BK307"/>
  <c r="BK95"/>
  <c r="BK83"/>
  <c r="BK310"/>
  <c r="BK170"/>
  <c r="BK158"/>
  <c r="BK219"/>
  <c r="BK335"/>
  <c r="BK50"/>
  <c r="BK21"/>
  <c r="BK308"/>
  <c r="BK387"/>
  <c r="BK193"/>
  <c r="BK194"/>
  <c r="BK237"/>
  <c r="BK373"/>
  <c r="BK188"/>
  <c r="BK136"/>
  <c r="BK133"/>
  <c r="BK236"/>
  <c r="BK397"/>
  <c r="BK68"/>
  <c r="BK332"/>
  <c r="BK287"/>
  <c r="BK336"/>
  <c r="BK230"/>
  <c r="BK116"/>
  <c r="BK279"/>
  <c r="BK331"/>
  <c r="BK110"/>
  <c r="BK233"/>
  <c r="BK43"/>
  <c r="BK81"/>
  <c r="BK270"/>
  <c r="BK258"/>
  <c r="BK299"/>
  <c r="BK345"/>
  <c r="BK333"/>
  <c r="BK394"/>
  <c r="BK109"/>
  <c r="BK225"/>
  <c r="BK154"/>
  <c r="BK200"/>
  <c r="BK107"/>
  <c r="BK249"/>
  <c r="BK365"/>
  <c r="BK80"/>
  <c r="BK376"/>
  <c r="BK10"/>
  <c r="BK126"/>
  <c r="BK242"/>
  <c r="BK213"/>
  <c r="BK99"/>
  <c r="BK262"/>
  <c r="BK314"/>
  <c r="BK93"/>
  <c r="BK162"/>
  <c r="BK351"/>
  <c r="BK339"/>
  <c r="BK165"/>
  <c r="BK25"/>
  <c r="BK152"/>
  <c r="BK179"/>
  <c r="BK23"/>
  <c r="BK181"/>
  <c r="BK27"/>
  <c r="BK59"/>
  <c r="BK159"/>
  <c r="BK122"/>
  <c r="BK24"/>
  <c r="BK51"/>
  <c r="BK324"/>
  <c r="BK306"/>
  <c r="BK281"/>
  <c r="BK362"/>
  <c r="BK374"/>
  <c r="BK234"/>
  <c r="BK222"/>
  <c r="BK283"/>
  <c r="BK399"/>
  <c r="BK185"/>
  <c r="BK301"/>
  <c r="BK16"/>
  <c r="BK184"/>
  <c r="BK274"/>
  <c r="BK124"/>
  <c r="BK88"/>
  <c r="BK406"/>
  <c r="BK337"/>
  <c r="BK125"/>
  <c r="BK113"/>
  <c r="BK295"/>
  <c r="BK344"/>
  <c r="BK204"/>
  <c r="BK192"/>
  <c r="BK381"/>
  <c r="BK369"/>
  <c r="BK84"/>
  <c r="BK55"/>
  <c r="BK142"/>
  <c r="BK130"/>
  <c r="BK357"/>
  <c r="BK217"/>
  <c r="BK205"/>
  <c r="BK266"/>
  <c r="BK382"/>
  <c r="BK97"/>
  <c r="BK380"/>
  <c r="BK355"/>
  <c r="BK117"/>
  <c r="BK169"/>
  <c r="BK271"/>
  <c r="BK377"/>
  <c r="BK206"/>
  <c r="BK259"/>
  <c r="BK210"/>
  <c r="BK33"/>
  <c r="BK105"/>
  <c r="BK241"/>
  <c r="BK189"/>
  <c r="BK8"/>
  <c r="BK54"/>
  <c r="BK71"/>
  <c r="BK104"/>
  <c r="BK98"/>
  <c r="BK326"/>
  <c r="BK378"/>
  <c r="BK157"/>
  <c r="BK226"/>
  <c r="BK14"/>
  <c r="BK128"/>
  <c r="BK317"/>
  <c r="BK305"/>
  <c r="BK20"/>
  <c r="BK392"/>
  <c r="BK137"/>
  <c r="BK40"/>
  <c r="BK92"/>
  <c r="BK272"/>
  <c r="BK342"/>
  <c r="BK129"/>
  <c r="BK120"/>
  <c r="BK296"/>
  <c r="BK348"/>
  <c r="BK127"/>
  <c r="BK196"/>
  <c r="BK385"/>
  <c r="BK325"/>
  <c r="BK199"/>
  <c r="BK73"/>
  <c r="BK146"/>
  <c r="BK309"/>
  <c r="BK361"/>
  <c r="BK265"/>
  <c r="BK209"/>
  <c r="BK398"/>
  <c r="BK386"/>
  <c r="BK393"/>
  <c r="BK72"/>
  <c r="BK60"/>
  <c r="BK121"/>
  <c r="BK171"/>
  <c r="BK261"/>
  <c r="BK69"/>
  <c r="BK6"/>
  <c r="BK367"/>
  <c r="BK197"/>
  <c r="BK224"/>
  <c r="BK70"/>
  <c r="BK175"/>
  <c r="BK383"/>
  <c r="BK403"/>
  <c r="BK190"/>
  <c r="BK140"/>
  <c r="BK284"/>
  <c r="BK269"/>
  <c r="BK330"/>
  <c r="BK45"/>
  <c r="BK161"/>
  <c r="BK235"/>
  <c r="BK63"/>
  <c r="BK132"/>
  <c r="BK321"/>
  <c r="BK278"/>
  <c r="BK135"/>
  <c r="BK396"/>
  <c r="BK384"/>
  <c r="BK44"/>
  <c r="BK160"/>
  <c r="BK276"/>
  <c r="BK247"/>
  <c r="BK22"/>
  <c r="BK354"/>
  <c r="BK300"/>
  <c r="BK15"/>
  <c r="BK131"/>
  <c r="BK102"/>
  <c r="BK405"/>
  <c r="BK151"/>
  <c r="BK150"/>
  <c r="BK264"/>
  <c r="BK363"/>
  <c r="BK313"/>
  <c r="BK218"/>
  <c r="BK144"/>
  <c r="BK231"/>
  <c r="BK402"/>
  <c r="BK282"/>
  <c r="BK216"/>
  <c r="BK76"/>
  <c r="BK64"/>
  <c r="BK155"/>
  <c r="BK244"/>
  <c r="BK17"/>
  <c r="BK18"/>
  <c r="BK329"/>
  <c r="BK311"/>
  <c r="BK53"/>
  <c r="BK253"/>
  <c r="BK346"/>
  <c r="BK9"/>
  <c r="BK255"/>
  <c r="BK359"/>
  <c r="BK163"/>
  <c r="BK232"/>
  <c r="BK103"/>
  <c r="BK273"/>
  <c r="BK61"/>
  <c r="BK49"/>
  <c r="BK312"/>
  <c r="BK352"/>
  <c r="BK67"/>
  <c r="BK38"/>
  <c r="BK389"/>
  <c r="BK87"/>
  <c r="BK139"/>
  <c r="BK319"/>
  <c r="BK388"/>
  <c r="BK176"/>
  <c r="BK164"/>
  <c r="BK391"/>
  <c r="BK251"/>
  <c r="BK239"/>
  <c r="BK243"/>
  <c r="BK31"/>
  <c r="BK19"/>
  <c r="BK246"/>
  <c r="BK106"/>
  <c r="BK94"/>
  <c r="BK39"/>
  <c r="BK7"/>
  <c r="BK268"/>
  <c r="BK256"/>
  <c r="BK26"/>
  <c r="BK32"/>
  <c r="BK148"/>
  <c r="BK119"/>
  <c r="BK248"/>
  <c r="BK168"/>
  <c r="BK220"/>
  <c r="BK400"/>
  <c r="BK338"/>
  <c r="BK401"/>
  <c r="BK375"/>
  <c r="BK143"/>
  <c r="BK379"/>
  <c r="BK114"/>
  <c r="BK108"/>
  <c r="BK316"/>
  <c r="BK371"/>
  <c r="BK203"/>
  <c r="BK228"/>
  <c r="BK74"/>
  <c r="BK285"/>
  <c r="BK56"/>
  <c r="BK289"/>
  <c r="BK208"/>
  <c r="BK86"/>
  <c r="BK65"/>
  <c r="BK201"/>
  <c r="BK368"/>
  <c r="BK356"/>
  <c r="BK182"/>
  <c r="BK42"/>
  <c r="BK30"/>
  <c r="BK91"/>
  <c r="BK207"/>
  <c r="BK323"/>
  <c r="BK294"/>
  <c r="BK180"/>
  <c r="BK343"/>
  <c r="BK395"/>
  <c r="BK174"/>
  <c r="BK178"/>
  <c r="BK149"/>
  <c r="BK35"/>
  <c r="BK198"/>
  <c r="BK250"/>
  <c r="BK29"/>
  <c r="BK214"/>
  <c r="BK360"/>
  <c r="BK11"/>
  <c r="BK191"/>
  <c r="BK260"/>
  <c r="BK48"/>
  <c r="BK36"/>
  <c r="BK263"/>
  <c r="BK123"/>
  <c r="BK111"/>
  <c r="BK172"/>
  <c r="BK288"/>
  <c r="BK404"/>
  <c r="BK358"/>
  <c r="BK349"/>
  <c r="BK252"/>
  <c r="BK353"/>
  <c r="BK320"/>
  <c r="BK291"/>
  <c r="BK147"/>
  <c r="BK328"/>
  <c r="BK322"/>
  <c r="BK57"/>
  <c r="BK257"/>
  <c r="BK280"/>
  <c r="BK275"/>
  <c r="BK156"/>
  <c r="AD379"/>
  <c r="AD371"/>
  <c r="AD184"/>
  <c r="AD30"/>
  <c r="AD244"/>
  <c r="AD47"/>
  <c r="AD389"/>
  <c r="AD36"/>
  <c r="AD262"/>
  <c r="AD35"/>
  <c r="AD159"/>
  <c r="AD304"/>
  <c r="AD266"/>
  <c r="AD333"/>
  <c r="AD57"/>
  <c r="AD271"/>
  <c r="AD181"/>
  <c r="AD331"/>
  <c r="AD198"/>
  <c r="AD75"/>
  <c r="AD67"/>
  <c r="AD217"/>
  <c r="AD127"/>
  <c r="AD341"/>
  <c r="AD144"/>
  <c r="AD171"/>
  <c r="AD163"/>
  <c r="AD340"/>
  <c r="AD10"/>
  <c r="AD200"/>
  <c r="AD240"/>
  <c r="AD243"/>
  <c r="AD126"/>
  <c r="AD261"/>
  <c r="AD117"/>
  <c r="AD300"/>
  <c r="AD177"/>
  <c r="AD317"/>
  <c r="AD108"/>
  <c r="AD164"/>
  <c r="AD314"/>
  <c r="AD224"/>
  <c r="AD37"/>
  <c r="AD241"/>
  <c r="AD84"/>
  <c r="AD187"/>
  <c r="AD167"/>
  <c r="AD358"/>
  <c r="AD185"/>
  <c r="AD352"/>
  <c r="AD128"/>
  <c r="AD120"/>
  <c r="AD334"/>
  <c r="AD180"/>
  <c r="AD122"/>
  <c r="AD197"/>
  <c r="AD190"/>
  <c r="AD103"/>
  <c r="AD222"/>
  <c r="AD347"/>
  <c r="AD43"/>
  <c r="AD134"/>
  <c r="AD111"/>
  <c r="AD215"/>
  <c r="AD207"/>
  <c r="AD20"/>
  <c r="AD267"/>
  <c r="AD80"/>
  <c r="AD284"/>
  <c r="AD225"/>
  <c r="AD153"/>
  <c r="AD367"/>
  <c r="AD277"/>
  <c r="AD26"/>
  <c r="AD294"/>
  <c r="AD321"/>
  <c r="AD50"/>
  <c r="AD54"/>
  <c r="AD362"/>
  <c r="AD169"/>
  <c r="AD253"/>
  <c r="AD58"/>
  <c r="AD398"/>
  <c r="AD53"/>
  <c r="AD203"/>
  <c r="AD113"/>
  <c r="AD327"/>
  <c r="AD130"/>
  <c r="AD322"/>
  <c r="AD250"/>
  <c r="AD63"/>
  <c r="AD374"/>
  <c r="AD123"/>
  <c r="AD391"/>
  <c r="AD174"/>
  <c r="AD384"/>
  <c r="AD147"/>
  <c r="AD64"/>
  <c r="AD339"/>
  <c r="AD148"/>
  <c r="AD278"/>
  <c r="AD155"/>
  <c r="AD91"/>
  <c r="AD132"/>
  <c r="AD257"/>
  <c r="AD97"/>
  <c r="AD368"/>
  <c r="AD68"/>
  <c r="AD283"/>
  <c r="AD160"/>
  <c r="AD70"/>
  <c r="AD220"/>
  <c r="AD23"/>
  <c r="AD365"/>
  <c r="AD357"/>
  <c r="AD106"/>
  <c r="AD16"/>
  <c r="AD230"/>
  <c r="AD33"/>
  <c r="AD375"/>
  <c r="AD303"/>
  <c r="AD116"/>
  <c r="AD363"/>
  <c r="AD176"/>
  <c r="AD380"/>
  <c r="AD223"/>
  <c r="AD83"/>
  <c r="AD150"/>
  <c r="AD343"/>
  <c r="AD189"/>
  <c r="AD66"/>
  <c r="AD206"/>
  <c r="AD211"/>
  <c r="AD139"/>
  <c r="AD353"/>
  <c r="AD263"/>
  <c r="AD12"/>
  <c r="AD216"/>
  <c r="AD71"/>
  <c r="AD400"/>
  <c r="AD213"/>
  <c r="AD59"/>
  <c r="AD273"/>
  <c r="AD76"/>
  <c r="AD361"/>
  <c r="AD170"/>
  <c r="AD86"/>
  <c r="AD214"/>
  <c r="AD61"/>
  <c r="AD335"/>
  <c r="AD133"/>
  <c r="AD397"/>
  <c r="AD401"/>
  <c r="AD236"/>
  <c r="AD290"/>
  <c r="AD360"/>
  <c r="AD179"/>
  <c r="AD104"/>
  <c r="AD96"/>
  <c r="AD310"/>
  <c r="AD156"/>
  <c r="AD370"/>
  <c r="AD173"/>
  <c r="AD114"/>
  <c r="AD42"/>
  <c r="AD256"/>
  <c r="AD166"/>
  <c r="AD316"/>
  <c r="AD183"/>
  <c r="AD60"/>
  <c r="AD52"/>
  <c r="AD11"/>
  <c r="AD112"/>
  <c r="AD315"/>
  <c r="AD129"/>
  <c r="AD25"/>
  <c r="AD287"/>
  <c r="AD279"/>
  <c r="AD92"/>
  <c r="AD403"/>
  <c r="AD152"/>
  <c r="AD19"/>
  <c r="AD297"/>
  <c r="AD289"/>
  <c r="AD102"/>
  <c r="AD349"/>
  <c r="AD162"/>
  <c r="AD366"/>
  <c r="AD157"/>
  <c r="AD149"/>
  <c r="AD299"/>
  <c r="AD209"/>
  <c r="AD22"/>
  <c r="AD226"/>
  <c r="AD32"/>
  <c r="AD324"/>
  <c r="AD369"/>
  <c r="AD381"/>
  <c r="AD387"/>
  <c r="AD24"/>
  <c r="AD320"/>
  <c r="AD140"/>
  <c r="AD172"/>
  <c r="AD49"/>
  <c r="AD296"/>
  <c r="AD109"/>
  <c r="AD313"/>
  <c r="AD254"/>
  <c r="AD246"/>
  <c r="AD396"/>
  <c r="AD306"/>
  <c r="AD119"/>
  <c r="AD323"/>
  <c r="AD264"/>
  <c r="AD192"/>
  <c r="AD406"/>
  <c r="AD252"/>
  <c r="AD65"/>
  <c r="AD269"/>
  <c r="AD210"/>
  <c r="AD233"/>
  <c r="AD348"/>
  <c r="AD237"/>
  <c r="AD305"/>
  <c r="AD142"/>
  <c r="AD15"/>
  <c r="AD100"/>
  <c r="AD28"/>
  <c r="AD242"/>
  <c r="AD88"/>
  <c r="AD302"/>
  <c r="AD105"/>
  <c r="AD46"/>
  <c r="AD38"/>
  <c r="AD188"/>
  <c r="AD98"/>
  <c r="AD312"/>
  <c r="AD115"/>
  <c r="AD307"/>
  <c r="AD235"/>
  <c r="AD48"/>
  <c r="AD359"/>
  <c r="AD326"/>
  <c r="AD376"/>
  <c r="AD330"/>
  <c r="AD110"/>
  <c r="AD69"/>
  <c r="AD393"/>
  <c r="AD136"/>
  <c r="AD275"/>
  <c r="AD337"/>
  <c r="AD394"/>
  <c r="AD386"/>
  <c r="AD199"/>
  <c r="AD45"/>
  <c r="AD259"/>
  <c r="AD62"/>
  <c r="AD404"/>
  <c r="AD332"/>
  <c r="AD145"/>
  <c r="AD55"/>
  <c r="AD205"/>
  <c r="AD72"/>
  <c r="AD350"/>
  <c r="AD342"/>
  <c r="AD258"/>
  <c r="AD402"/>
  <c r="AD272"/>
  <c r="AD18"/>
  <c r="AD383"/>
  <c r="AD377"/>
  <c r="AD39"/>
  <c r="AD232"/>
  <c r="AD78"/>
  <c r="AD356"/>
  <c r="AD95"/>
  <c r="AD186"/>
  <c r="AD178"/>
  <c r="AD392"/>
  <c r="AD238"/>
  <c r="AD51"/>
  <c r="AD255"/>
  <c r="AD196"/>
  <c r="AD124"/>
  <c r="AD338"/>
  <c r="AD248"/>
  <c r="AD44"/>
  <c r="AD265"/>
  <c r="AD56"/>
  <c r="AD385"/>
  <c r="AD21"/>
  <c r="AD301"/>
  <c r="AD286"/>
  <c r="AD325"/>
  <c r="AD218"/>
  <c r="AD182"/>
  <c r="AD8"/>
  <c r="AD161"/>
  <c r="AD249"/>
  <c r="AD219"/>
  <c r="AD268"/>
  <c r="AD143"/>
  <c r="AD135"/>
  <c r="AD285"/>
  <c r="AD195"/>
  <c r="AD345"/>
  <c r="AD212"/>
  <c r="AD89"/>
  <c r="AD81"/>
  <c r="AD295"/>
  <c r="AD141"/>
  <c r="AD355"/>
  <c r="AD158"/>
  <c r="AD99"/>
  <c r="AD79"/>
  <c r="AD194"/>
  <c r="AD270"/>
  <c r="AD87"/>
  <c r="AD31"/>
  <c r="AD373"/>
  <c r="AD193"/>
  <c r="AD168"/>
  <c r="AD382"/>
  <c r="AD292"/>
  <c r="AD41"/>
  <c r="AD309"/>
  <c r="AD336"/>
  <c r="AD328"/>
  <c r="AD77"/>
  <c r="AD388"/>
  <c r="AD201"/>
  <c r="AD405"/>
  <c r="AD282"/>
  <c r="AD274"/>
  <c r="AD93"/>
  <c r="AD151"/>
  <c r="AD354"/>
  <c r="AD344"/>
  <c r="AD175"/>
  <c r="AD311"/>
  <c r="AD251"/>
  <c r="AD14"/>
  <c r="AD29"/>
  <c r="AD138"/>
  <c r="AD319"/>
  <c r="AD101"/>
  <c r="AD346"/>
  <c r="AD107"/>
  <c r="AD247"/>
  <c r="AD202"/>
  <c r="AD260"/>
  <c r="AD293"/>
  <c r="AD221"/>
  <c r="AD34"/>
  <c r="AD281"/>
  <c r="AD94"/>
  <c r="AD298"/>
  <c r="AD239"/>
  <c r="AD231"/>
  <c r="AD40"/>
  <c r="AD291"/>
  <c r="AD229"/>
  <c r="AD308"/>
  <c r="AD118"/>
  <c r="AD146"/>
  <c r="AD154"/>
  <c r="AD121"/>
  <c r="AD372"/>
  <c r="AD245"/>
  <c r="AD329"/>
  <c r="AD390"/>
  <c r="AD318"/>
  <c r="AD131"/>
  <c r="AD378"/>
  <c r="AD191"/>
  <c r="AD395"/>
  <c r="AD85"/>
  <c r="AD13"/>
  <c r="AD227"/>
  <c r="AD137"/>
  <c r="AD7"/>
  <c r="AD90"/>
  <c r="AD6"/>
  <c r="AD204"/>
  <c r="AD208"/>
  <c r="AD82"/>
  <c r="AD276"/>
  <c r="AD364"/>
  <c r="AD165"/>
  <c r="AD280"/>
  <c r="AD351"/>
  <c r="AD228"/>
  <c r="AD74"/>
  <c r="AD288"/>
  <c r="AD27"/>
  <c r="AD234"/>
  <c r="AD17"/>
  <c r="AD9"/>
  <c r="AD125"/>
  <c r="AD399"/>
  <c r="AD73"/>
  <c r="BV128"/>
  <c r="BV165"/>
  <c r="BV353"/>
  <c r="BV150"/>
  <c r="BV78"/>
  <c r="BV208"/>
  <c r="BV291"/>
  <c r="BV127"/>
  <c r="BV239"/>
  <c r="BV167"/>
  <c r="BV383"/>
  <c r="BV72"/>
  <c r="BV271"/>
  <c r="BV13"/>
  <c r="BV233"/>
  <c r="BV237"/>
  <c r="BV280"/>
  <c r="BV309"/>
  <c r="BV93"/>
  <c r="BV227"/>
  <c r="BV135"/>
  <c r="BV299"/>
  <c r="BV184"/>
  <c r="BV402"/>
  <c r="BV380"/>
  <c r="BV27"/>
  <c r="BV244"/>
  <c r="BV318"/>
  <c r="BV12"/>
  <c r="BV182"/>
  <c r="BV362"/>
  <c r="BV333"/>
  <c r="BV325"/>
  <c r="BV201"/>
  <c r="BV174"/>
  <c r="BV259"/>
  <c r="BV231"/>
  <c r="BV11"/>
  <c r="BV290"/>
  <c r="BV154"/>
  <c r="DN394"/>
  <c r="DN375"/>
  <c r="DN219"/>
  <c r="DN323"/>
  <c r="DN337"/>
  <c r="DN215"/>
  <c r="DN164"/>
  <c r="DN317"/>
  <c r="DN176"/>
  <c r="DN363"/>
  <c r="DN174"/>
  <c r="DN265"/>
  <c r="DN50"/>
  <c r="DN181"/>
  <c r="DN283"/>
  <c r="DN37"/>
  <c r="DN112"/>
  <c r="DN139"/>
  <c r="DN111"/>
  <c r="DN217"/>
  <c r="DN74"/>
  <c r="DN377"/>
  <c r="DN251"/>
  <c r="DN36"/>
  <c r="DN301"/>
  <c r="DN155"/>
  <c r="DN172"/>
  <c r="DN227"/>
  <c r="DN101"/>
  <c r="DN365"/>
  <c r="DN138"/>
  <c r="DN367"/>
  <c r="DN386"/>
  <c r="DN46"/>
  <c r="DN171"/>
  <c r="DN274"/>
  <c r="DN114"/>
  <c r="DN73"/>
  <c r="DN79"/>
  <c r="DN385"/>
  <c r="DN235"/>
  <c r="DN216"/>
  <c r="DN80"/>
  <c r="DN384"/>
  <c r="DN131"/>
  <c r="DN188"/>
  <c r="DN275"/>
  <c r="DN83"/>
  <c r="DN129"/>
  <c r="DN320"/>
  <c r="DN353"/>
  <c r="CR118"/>
  <c r="CR9"/>
  <c r="CR224"/>
  <c r="CR233"/>
  <c r="CR210"/>
  <c r="CR246"/>
  <c r="CR83"/>
  <c r="CR351"/>
  <c r="CR110"/>
  <c r="CR22"/>
  <c r="CR330"/>
  <c r="CR347"/>
  <c r="CR8"/>
  <c r="CR32"/>
  <c r="CR245"/>
  <c r="CR280"/>
  <c r="CR273"/>
  <c r="CR154"/>
  <c r="CR128"/>
  <c r="CR376"/>
  <c r="CR181"/>
  <c r="CR153"/>
  <c r="CR158"/>
  <c r="CR86"/>
  <c r="CR329"/>
  <c r="CR10"/>
  <c r="CR359"/>
  <c r="CR197"/>
  <c r="CR228"/>
  <c r="CR179"/>
  <c r="CR385"/>
  <c r="CR240"/>
  <c r="CR103"/>
  <c r="CR76"/>
  <c r="CR73"/>
  <c r="CR58"/>
  <c r="CR142"/>
  <c r="CR389"/>
  <c r="CR14"/>
  <c r="CR251"/>
  <c r="CR406"/>
  <c r="CR125"/>
  <c r="CR215"/>
  <c r="CR362"/>
  <c r="CR292"/>
  <c r="CR344"/>
  <c r="CR149"/>
  <c r="CR193"/>
  <c r="CR49"/>
  <c r="CR290"/>
  <c r="BV289"/>
  <c r="BV251"/>
  <c r="BV345"/>
  <c r="BV328"/>
  <c r="BV74"/>
  <c r="BV217"/>
  <c r="BV243"/>
  <c r="BV306"/>
  <c r="BV375"/>
  <c r="BV185"/>
  <c r="BV398"/>
  <c r="BV304"/>
  <c r="BV39"/>
  <c r="BV111"/>
  <c r="BV143"/>
  <c r="BV115"/>
  <c r="BV356"/>
  <c r="BV53"/>
  <c r="BV169"/>
  <c r="BV344"/>
  <c r="BV223"/>
  <c r="BV257"/>
  <c r="BV360"/>
  <c r="BV224"/>
  <c r="BV403"/>
  <c r="BV107"/>
  <c r="BV221"/>
  <c r="BV404"/>
  <c r="BV100"/>
  <c r="BV358"/>
  <c r="BV200"/>
  <c r="BV129"/>
  <c r="BV26"/>
  <c r="BV364"/>
  <c r="BV116"/>
  <c r="BV270"/>
  <c r="BV406"/>
  <c r="BV367"/>
  <c r="BV399"/>
  <c r="BV371"/>
  <c r="BV33"/>
  <c r="BV114"/>
  <c r="BV405"/>
  <c r="BV41"/>
  <c r="BV31"/>
  <c r="DN387"/>
  <c r="DN70"/>
  <c r="DN383"/>
  <c r="DN182"/>
  <c r="DN94"/>
  <c r="DN9"/>
  <c r="DN25"/>
  <c r="DN180"/>
  <c r="DN238"/>
  <c r="DN212"/>
  <c r="DN104"/>
  <c r="DN163"/>
  <c r="DN173"/>
  <c r="DN68"/>
  <c r="DN27"/>
  <c r="DN398"/>
  <c r="DN110"/>
  <c r="DN400"/>
  <c r="DN230"/>
  <c r="DN312"/>
  <c r="DN374"/>
  <c r="DN293"/>
  <c r="DN253"/>
  <c r="DN103"/>
  <c r="DN299"/>
  <c r="DN244"/>
  <c r="DN67"/>
  <c r="DN220"/>
  <c r="DN361"/>
  <c r="DN356"/>
  <c r="DN316"/>
  <c r="DN295"/>
  <c r="DN242"/>
  <c r="DN90"/>
  <c r="DN200"/>
  <c r="DN355"/>
  <c r="DN24"/>
  <c r="DN352"/>
  <c r="DN40"/>
  <c r="DN8"/>
  <c r="DN107"/>
  <c r="DN7"/>
  <c r="DN84"/>
  <c r="DN82"/>
  <c r="DN226"/>
  <c r="DN95"/>
  <c r="DN56"/>
  <c r="DN12"/>
  <c r="DN49"/>
  <c r="DN168"/>
  <c r="CR285"/>
  <c r="CR140"/>
  <c r="CR130"/>
  <c r="CR307"/>
  <c r="CR133"/>
  <c r="CR266"/>
  <c r="CR297"/>
  <c r="CR201"/>
  <c r="CR62"/>
  <c r="CR348"/>
  <c r="CR212"/>
  <c r="CR312"/>
  <c r="CR17"/>
  <c r="CR230"/>
  <c r="CR371"/>
  <c r="CR100"/>
  <c r="CR97"/>
  <c r="CR176"/>
  <c r="CR267"/>
  <c r="CR391"/>
  <c r="CR37"/>
  <c r="CR19"/>
  <c r="CR173"/>
  <c r="CR108"/>
  <c r="CR353"/>
  <c r="CR255"/>
  <c r="CR237"/>
  <c r="CR185"/>
  <c r="CR274"/>
  <c r="CR211"/>
  <c r="CR388"/>
  <c r="CR262"/>
  <c r="CR188"/>
  <c r="CR178"/>
  <c r="CR18"/>
  <c r="CR373"/>
  <c r="CR333"/>
  <c r="CR315"/>
  <c r="CR70"/>
  <c r="CR337"/>
  <c r="CR43"/>
  <c r="CR177"/>
  <c r="CR294"/>
  <c r="CR117"/>
  <c r="CR138"/>
  <c r="CR335"/>
  <c r="CR323"/>
  <c r="CR68"/>
  <c r="CR159"/>
  <c r="CR164"/>
  <c r="BV253"/>
  <c r="BV162"/>
  <c r="BV229"/>
  <c r="BV147"/>
  <c r="BV204"/>
  <c r="BV267"/>
  <c r="BV365"/>
  <c r="BV216"/>
  <c r="BV42"/>
  <c r="BV173"/>
  <c r="BV121"/>
  <c r="BV378"/>
  <c r="BV351"/>
  <c r="BV22"/>
  <c r="BV113"/>
  <c r="BV45"/>
  <c r="BV382"/>
  <c r="BV188"/>
  <c r="BV181"/>
  <c r="BV183"/>
  <c r="BV65"/>
  <c r="BV112"/>
  <c r="BV391"/>
  <c r="BV38"/>
  <c r="BV248"/>
  <c r="BV384"/>
  <c r="BV46"/>
  <c r="BV343"/>
  <c r="BV340"/>
  <c r="BV152"/>
  <c r="BV292"/>
  <c r="BV23"/>
  <c r="BV338"/>
  <c r="BV9"/>
  <c r="BV145"/>
  <c r="BV285"/>
  <c r="BV206"/>
  <c r="BV278"/>
  <c r="BV255"/>
  <c r="BV92"/>
  <c r="BV151"/>
  <c r="BV249"/>
  <c r="BV55"/>
  <c r="BV230"/>
  <c r="BV60"/>
  <c r="DN290"/>
  <c r="DN47"/>
  <c r="DN98"/>
  <c r="DN241"/>
  <c r="DN390"/>
  <c r="DN169"/>
  <c r="DN10"/>
  <c r="DN376"/>
  <c r="DN371"/>
  <c r="DN250"/>
  <c r="DN65"/>
  <c r="DN261"/>
  <c r="DN100"/>
  <c r="DN16"/>
  <c r="DN187"/>
  <c r="DN165"/>
  <c r="DN327"/>
  <c r="DN349"/>
  <c r="DN399"/>
  <c r="DN20"/>
  <c r="DN29"/>
  <c r="DN81"/>
  <c r="DN59"/>
  <c r="DN347"/>
  <c r="DN259"/>
  <c r="DN325"/>
  <c r="DN122"/>
  <c r="DN404"/>
  <c r="DN406"/>
  <c r="DN108"/>
  <c r="DN23"/>
  <c r="DN31"/>
  <c r="DN284"/>
  <c r="DN331"/>
  <c r="DN120"/>
  <c r="DN258"/>
  <c r="DN322"/>
  <c r="DN245"/>
  <c r="DN78"/>
  <c r="DN257"/>
  <c r="DN335"/>
  <c r="DN388"/>
  <c r="DN140"/>
  <c r="DN246"/>
  <c r="DN151"/>
  <c r="DN234"/>
  <c r="DN133"/>
  <c r="DN286"/>
  <c r="DN85"/>
  <c r="DN268"/>
  <c r="CR372"/>
  <c r="CR27"/>
  <c r="CR283"/>
  <c r="CR115"/>
  <c r="CR137"/>
  <c r="CR218"/>
  <c r="CR24"/>
  <c r="CR223"/>
  <c r="CR248"/>
  <c r="CR370"/>
  <c r="CR383"/>
  <c r="CR258"/>
  <c r="CR113"/>
  <c r="CR80"/>
  <c r="CR382"/>
  <c r="CR355"/>
  <c r="CR157"/>
  <c r="CR191"/>
  <c r="CR363"/>
  <c r="CR303"/>
  <c r="CR11"/>
  <c r="CR287"/>
  <c r="CR304"/>
  <c r="CR33"/>
  <c r="CR41"/>
  <c r="CR398"/>
  <c r="CR293"/>
  <c r="CR380"/>
  <c r="CR221"/>
  <c r="CR51"/>
  <c r="CR126"/>
  <c r="CR277"/>
  <c r="CR163"/>
  <c r="CR259"/>
  <c r="CR352"/>
  <c r="CR331"/>
  <c r="CR77"/>
  <c r="CR205"/>
  <c r="CR369"/>
  <c r="CR326"/>
  <c r="CR390"/>
  <c r="CR276"/>
  <c r="CR360"/>
  <c r="CR144"/>
  <c r="CR56"/>
  <c r="CR216"/>
  <c r="CR132"/>
  <c r="CR90"/>
  <c r="CR238"/>
  <c r="CR13"/>
  <c r="BV71"/>
  <c r="BV310"/>
  <c r="BV32"/>
  <c r="BV108"/>
  <c r="BV199"/>
  <c r="BV281"/>
  <c r="BV311"/>
  <c r="BV275"/>
  <c r="BV315"/>
  <c r="BV79"/>
  <c r="BV25"/>
  <c r="BV37"/>
  <c r="BV51"/>
  <c r="BV137"/>
  <c r="BV43"/>
  <c r="BV316"/>
  <c r="BV98"/>
  <c r="BV94"/>
  <c r="BV36"/>
  <c r="BV178"/>
  <c r="BV177"/>
  <c r="BV374"/>
  <c r="BV95"/>
  <c r="BV122"/>
  <c r="BV268"/>
  <c r="BV295"/>
  <c r="BV256"/>
  <c r="BV288"/>
  <c r="BV138"/>
  <c r="BV373"/>
  <c r="BV58"/>
  <c r="BV8"/>
  <c r="BV52"/>
  <c r="BV29"/>
  <c r="BV56"/>
  <c r="BV99"/>
  <c r="BV282"/>
  <c r="BV17"/>
  <c r="BV80"/>
  <c r="BV44"/>
  <c r="BV84"/>
  <c r="BV235"/>
  <c r="BV170"/>
  <c r="BV277"/>
  <c r="BV372"/>
  <c r="DN194"/>
  <c r="DN343"/>
  <c r="DN55"/>
  <c r="DN124"/>
  <c r="DN391"/>
  <c r="DN372"/>
  <c r="DN197"/>
  <c r="DN126"/>
  <c r="DN231"/>
  <c r="DN199"/>
  <c r="DN44"/>
  <c r="DN15"/>
  <c r="DN30"/>
  <c r="DN302"/>
  <c r="DN28"/>
  <c r="DN345"/>
  <c r="DN397"/>
  <c r="DN285"/>
  <c r="DN121"/>
  <c r="DN262"/>
  <c r="DN39"/>
  <c r="DN19"/>
  <c r="DN130"/>
  <c r="DN97"/>
  <c r="DN186"/>
  <c r="DN142"/>
  <c r="DN319"/>
  <c r="DN202"/>
  <c r="DN123"/>
  <c r="DN342"/>
  <c r="DN11"/>
  <c r="DN336"/>
  <c r="DN282"/>
  <c r="DN297"/>
  <c r="DN61"/>
  <c r="DN205"/>
  <c r="DN393"/>
  <c r="DN42"/>
  <c r="DN389"/>
  <c r="DN125"/>
  <c r="DN33"/>
  <c r="DN134"/>
  <c r="DN222"/>
  <c r="DN21"/>
  <c r="DN211"/>
  <c r="DN75"/>
  <c r="DN395"/>
  <c r="DN324"/>
  <c r="DN137"/>
  <c r="DN113"/>
  <c r="CR252"/>
  <c r="CR394"/>
  <c r="CR152"/>
  <c r="CR182"/>
  <c r="CR135"/>
  <c r="CR263"/>
  <c r="CR134"/>
  <c r="CR148"/>
  <c r="CR78"/>
  <c r="CR226"/>
  <c r="CR225"/>
  <c r="CR94"/>
  <c r="CR81"/>
  <c r="CR102"/>
  <c r="CR336"/>
  <c r="CR377"/>
  <c r="CR48"/>
  <c r="CR289"/>
  <c r="CR46"/>
  <c r="CR301"/>
  <c r="CR109"/>
  <c r="CR309"/>
  <c r="CR213"/>
  <c r="CR169"/>
  <c r="CR183"/>
  <c r="CR296"/>
  <c r="CR127"/>
  <c r="CR166"/>
  <c r="CR162"/>
  <c r="CR40"/>
  <c r="CR38"/>
  <c r="CR264"/>
  <c r="CR196"/>
  <c r="CR190"/>
  <c r="CR114"/>
  <c r="CR384"/>
  <c r="CR186"/>
  <c r="CR220"/>
  <c r="CR243"/>
  <c r="CR284"/>
  <c r="CR268"/>
  <c r="CR92"/>
  <c r="CR47"/>
  <c r="CR395"/>
  <c r="CR298"/>
  <c r="CR269"/>
  <c r="CR71"/>
  <c r="CR105"/>
  <c r="CR327"/>
  <c r="CR265"/>
  <c r="BV245"/>
  <c r="BV172"/>
  <c r="BV376"/>
  <c r="BV262"/>
  <c r="BV242"/>
  <c r="BV190"/>
  <c r="BV171"/>
  <c r="BV301"/>
  <c r="BV273"/>
  <c r="BV336"/>
  <c r="BV186"/>
  <c r="BV247"/>
  <c r="BV297"/>
  <c r="BV334"/>
  <c r="BV69"/>
  <c r="BV141"/>
  <c r="BV62"/>
  <c r="BV34"/>
  <c r="BV126"/>
  <c r="BV105"/>
  <c r="BV91"/>
  <c r="BV390"/>
  <c r="BV124"/>
  <c r="BV142"/>
  <c r="BV77"/>
  <c r="BV260"/>
  <c r="BV387"/>
  <c r="BV130"/>
  <c r="BV263"/>
  <c r="BV395"/>
  <c r="BV274"/>
  <c r="BV283"/>
  <c r="BV57"/>
  <c r="BV350"/>
  <c r="BV132"/>
  <c r="BV225"/>
  <c r="BV302"/>
  <c r="BV329"/>
  <c r="BV401"/>
  <c r="BV305"/>
  <c r="BV294"/>
  <c r="BV394"/>
  <c r="BV136"/>
  <c r="BV125"/>
  <c r="BV197"/>
  <c r="AO249"/>
  <c r="AO379"/>
  <c r="AO138"/>
  <c r="AO8"/>
  <c r="AO312"/>
  <c r="AO303"/>
  <c r="AO215"/>
  <c r="AO257"/>
  <c r="AO125"/>
  <c r="AO274"/>
  <c r="AO57"/>
  <c r="AO233"/>
  <c r="AO103"/>
  <c r="AO129"/>
  <c r="AO82"/>
  <c r="AO122"/>
  <c r="AO89"/>
  <c r="AO246"/>
  <c r="AO65"/>
  <c r="AO34"/>
  <c r="AO221"/>
  <c r="AO252"/>
  <c r="AO232"/>
  <c r="AO362"/>
  <c r="AO152"/>
  <c r="AO401"/>
  <c r="AO371"/>
  <c r="AO130"/>
  <c r="AO324"/>
  <c r="AO236"/>
  <c r="AO389"/>
  <c r="AO220"/>
  <c r="AO313"/>
  <c r="AO196"/>
  <c r="AO266"/>
  <c r="AO70"/>
  <c r="AO360"/>
  <c r="AO307"/>
  <c r="AO334"/>
  <c r="AO74"/>
  <c r="AO219"/>
  <c r="AO338"/>
  <c r="AO203"/>
  <c r="AO127"/>
  <c r="AO308"/>
  <c r="AO394"/>
  <c r="AO301"/>
  <c r="AO144"/>
  <c r="AO256"/>
  <c r="AO209"/>
  <c r="AO13"/>
  <c r="AO98"/>
  <c r="AO108"/>
  <c r="AO316"/>
  <c r="AO39"/>
  <c r="AO47"/>
  <c r="AO314"/>
  <c r="AO93"/>
  <c r="AO124"/>
  <c r="AO194"/>
  <c r="AO59"/>
  <c r="AO294"/>
  <c r="AO25"/>
  <c r="AO397"/>
  <c r="AO66"/>
  <c r="AO52"/>
  <c r="AO330"/>
  <c r="AO134"/>
  <c r="AO328"/>
  <c r="AO275"/>
  <c r="AO61"/>
  <c r="AO292"/>
  <c r="AO137"/>
  <c r="AO73"/>
  <c r="AO164"/>
  <c r="AO369"/>
  <c r="AO18"/>
  <c r="AO405"/>
  <c r="AO43"/>
  <c r="AO231"/>
  <c r="AO133"/>
  <c r="AO185"/>
  <c r="AO387"/>
  <c r="AO180"/>
  <c r="AO364"/>
  <c r="AO380"/>
  <c r="AO139"/>
  <c r="AO71"/>
  <c r="AO381"/>
  <c r="AO72"/>
  <c r="AO174"/>
  <c r="AO322"/>
  <c r="AO123"/>
  <c r="AO238"/>
  <c r="AO211"/>
  <c r="AO14"/>
  <c r="AO265"/>
  <c r="AO317"/>
  <c r="AO376"/>
  <c r="AO41"/>
  <c r="AO109"/>
  <c r="AO403"/>
  <c r="AO325"/>
  <c r="AO356"/>
  <c r="AO269"/>
  <c r="AO44"/>
  <c r="AO254"/>
  <c r="AO357"/>
  <c r="AO228"/>
  <c r="AO250"/>
  <c r="AO107"/>
  <c r="AO198"/>
  <c r="AO67"/>
  <c r="AO373"/>
  <c r="AO167"/>
  <c r="AO343"/>
  <c r="AO227"/>
  <c r="AO115"/>
  <c r="AO27"/>
  <c r="AO17"/>
  <c r="AO60"/>
  <c r="AO212"/>
  <c r="AO102"/>
  <c r="AO386"/>
  <c r="AO114"/>
  <c r="AO48"/>
  <c r="AO331"/>
  <c r="AO110"/>
  <c r="AO348"/>
  <c r="AO78"/>
  <c r="AO191"/>
  <c r="AO327"/>
  <c r="AO197"/>
  <c r="AO156"/>
  <c r="AO344"/>
  <c r="AO91"/>
  <c r="AO55"/>
  <c r="AO213"/>
  <c r="AO28"/>
  <c r="AO199"/>
  <c r="AO335"/>
  <c r="AO337"/>
  <c r="AO171"/>
  <c r="AO128"/>
  <c r="AO347"/>
  <c r="AO284"/>
  <c r="AO217"/>
  <c r="AO63"/>
  <c r="AO385"/>
  <c r="AO286"/>
  <c r="AO154"/>
  <c r="AO241"/>
  <c r="AO279"/>
  <c r="AO340"/>
  <c r="AO350"/>
  <c r="AO402"/>
  <c r="AO372"/>
  <c r="AO310"/>
  <c r="AO148"/>
  <c r="AO150"/>
  <c r="AO19"/>
  <c r="AO206"/>
  <c r="AO131"/>
  <c r="AO20"/>
  <c r="AO261"/>
  <c r="AO244"/>
  <c r="AO293"/>
  <c r="AO155"/>
  <c r="AO321"/>
  <c r="AO253"/>
  <c r="AO100"/>
  <c r="AO159"/>
  <c r="AO399"/>
  <c r="AO264"/>
  <c r="AO251"/>
  <c r="AO140"/>
  <c r="AO287"/>
  <c r="AO207"/>
  <c r="AO30"/>
  <c r="AO302"/>
  <c r="AO223"/>
  <c r="AO83"/>
  <c r="AO87"/>
  <c r="AO104"/>
  <c r="AO173"/>
  <c r="AO404"/>
  <c r="AO85"/>
  <c r="AO170"/>
  <c r="AO341"/>
  <c r="AO46"/>
  <c r="AO375"/>
  <c r="AO214"/>
  <c r="AO147"/>
  <c r="AO295"/>
  <c r="AO247"/>
  <c r="AO68"/>
  <c r="AO230"/>
  <c r="AO366"/>
  <c r="AO326"/>
  <c r="AO260"/>
  <c r="AO296"/>
  <c r="AO97"/>
  <c r="AO37"/>
  <c r="AO319"/>
  <c r="AO38"/>
  <c r="AO352"/>
  <c r="AO95"/>
  <c r="AO79"/>
  <c r="AO40"/>
  <c r="AO32"/>
  <c r="AO172"/>
  <c r="AO77"/>
  <c r="AO184"/>
  <c r="AO186"/>
  <c r="AO151"/>
  <c r="AO367"/>
  <c r="AO237"/>
  <c r="AO75"/>
  <c r="AO271"/>
  <c r="AO368"/>
  <c r="AO84"/>
  <c r="AO45"/>
  <c r="AO11"/>
  <c r="AO342"/>
  <c r="AO58"/>
  <c r="AO339"/>
  <c r="AO255"/>
  <c r="AO311"/>
  <c r="AO187"/>
  <c r="AO21"/>
  <c r="AO299"/>
  <c r="AO33"/>
  <c r="AO263"/>
  <c r="AO23"/>
  <c r="AO24"/>
  <c r="AO36"/>
  <c r="AO165"/>
  <c r="AO278"/>
  <c r="AO259"/>
  <c r="AO143"/>
  <c r="AO136"/>
  <c r="AO160"/>
  <c r="AO35"/>
  <c r="AO7"/>
  <c r="AO188"/>
  <c r="AO267"/>
  <c r="AO86"/>
  <c r="AO54"/>
  <c r="AO118"/>
  <c r="AO29"/>
  <c r="AO116"/>
  <c r="AO318"/>
  <c r="AO239"/>
  <c r="AO177"/>
  <c r="AO10"/>
  <c r="AO406"/>
  <c r="AO94"/>
  <c r="AO119"/>
  <c r="AO268"/>
  <c r="AO272"/>
  <c r="AO105"/>
  <c r="AO149"/>
  <c r="AO273"/>
  <c r="AO22"/>
  <c r="AO391"/>
  <c r="AO200"/>
  <c r="AO88"/>
  <c r="AO282"/>
  <c r="AO15"/>
  <c r="AO309"/>
  <c r="AO378"/>
  <c r="AO353"/>
  <c r="AO158"/>
  <c r="AO224"/>
  <c r="AO142"/>
  <c r="AO365"/>
  <c r="AO169"/>
  <c r="AO305"/>
  <c r="AO181"/>
  <c r="AO166"/>
  <c r="AO182"/>
  <c r="AO363"/>
  <c r="AO111"/>
  <c r="AO382"/>
  <c r="AO64"/>
  <c r="AO291"/>
  <c r="AO141"/>
  <c r="AO132"/>
  <c r="AO395"/>
  <c r="AO183"/>
  <c r="AO345"/>
  <c r="AO336"/>
  <c r="AO205"/>
  <c r="AO9"/>
  <c r="AO281"/>
  <c r="AO222"/>
  <c r="AO92"/>
  <c r="AO12"/>
  <c r="AO235"/>
  <c r="AO243"/>
  <c r="AO304"/>
  <c r="AO161"/>
  <c r="AO121"/>
  <c r="AO178"/>
  <c r="AO333"/>
  <c r="AO288"/>
  <c r="AO285"/>
  <c r="AO355"/>
  <c r="AO297"/>
  <c r="AO56"/>
  <c r="AO245"/>
  <c r="AO101"/>
  <c r="AO146"/>
  <c r="AO53"/>
  <c r="AO175"/>
  <c r="AO117"/>
  <c r="AO192"/>
  <c r="AO351"/>
  <c r="AO398"/>
  <c r="AO218"/>
  <c r="AO323"/>
  <c r="AO393"/>
  <c r="AO69"/>
  <c r="AO400"/>
  <c r="AO179"/>
  <c r="AO277"/>
  <c r="AO16"/>
  <c r="AO270"/>
  <c r="AO106"/>
  <c r="AO359"/>
  <c r="AO280"/>
  <c r="AO388"/>
  <c r="AO113"/>
  <c r="AO225"/>
  <c r="AO112"/>
  <c r="AO242"/>
  <c r="AO204"/>
  <c r="AO258"/>
  <c r="AO208"/>
  <c r="AO81"/>
  <c r="AO50"/>
  <c r="AO120"/>
  <c r="AO62"/>
  <c r="AO90"/>
  <c r="AO374"/>
  <c r="AO153"/>
  <c r="AO162"/>
  <c r="AO361"/>
  <c r="AO216"/>
  <c r="AO276"/>
  <c r="AO6"/>
  <c r="AO201"/>
  <c r="AO99"/>
  <c r="AO290"/>
  <c r="AO262"/>
  <c r="AO135"/>
  <c r="AO392"/>
  <c r="AO76"/>
  <c r="AO80"/>
  <c r="AO332"/>
  <c r="AO234"/>
  <c r="AO168"/>
  <c r="AO283"/>
  <c r="AO96"/>
  <c r="AO300"/>
  <c r="AO42"/>
  <c r="AO176"/>
  <c r="AO306"/>
  <c r="AO370"/>
  <c r="AO163"/>
  <c r="AO315"/>
  <c r="AO377"/>
  <c r="AO189"/>
  <c r="AO248"/>
  <c r="AO126"/>
  <c r="AO202"/>
  <c r="AO193"/>
  <c r="AO390"/>
  <c r="AO210"/>
  <c r="AO229"/>
  <c r="AO320"/>
  <c r="AO289"/>
  <c r="AO26"/>
  <c r="AO329"/>
  <c r="AO396"/>
  <c r="AO354"/>
  <c r="AO190"/>
  <c r="AO358"/>
  <c r="AO349"/>
  <c r="AO195"/>
  <c r="AO226"/>
  <c r="AO145"/>
  <c r="AO298"/>
  <c r="AO384"/>
  <c r="AO51"/>
  <c r="AO240"/>
  <c r="AO157"/>
  <c r="AO49"/>
  <c r="AO31"/>
  <c r="AO383"/>
  <c r="AO346"/>
  <c r="DN22"/>
  <c r="DN96"/>
  <c r="DN304"/>
  <c r="DN351"/>
  <c r="DN183"/>
  <c r="DN310"/>
  <c r="DN195"/>
  <c r="DN373"/>
  <c r="DN370"/>
  <c r="DN214"/>
  <c r="DN38"/>
  <c r="DN201"/>
  <c r="DN298"/>
  <c r="DN60"/>
  <c r="DN271"/>
  <c r="DN309"/>
  <c r="DN77"/>
  <c r="DN106"/>
  <c r="DN278"/>
  <c r="DN300"/>
  <c r="DN364"/>
  <c r="DN178"/>
  <c r="DN369"/>
  <c r="DN88"/>
  <c r="DN102"/>
  <c r="DN91"/>
  <c r="DN204"/>
  <c r="DN218"/>
  <c r="DN382"/>
  <c r="DN396"/>
  <c r="DN401"/>
  <c r="DN267"/>
  <c r="DN402"/>
  <c r="DN252"/>
  <c r="DN185"/>
  <c r="DN305"/>
  <c r="DN48"/>
  <c r="DN333"/>
  <c r="DN115"/>
  <c r="DN128"/>
  <c r="DN71"/>
  <c r="DN287"/>
  <c r="DN314"/>
  <c r="DN392"/>
  <c r="DN344"/>
  <c r="DN308"/>
  <c r="DN66"/>
  <c r="DN116"/>
  <c r="DN57"/>
  <c r="DN158"/>
  <c r="CR357"/>
  <c r="CR63"/>
  <c r="CR319"/>
  <c r="CR99"/>
  <c r="CR65"/>
  <c r="CR305"/>
  <c r="CR219"/>
  <c r="CR170"/>
  <c r="CR404"/>
  <c r="CR6"/>
  <c r="CR368"/>
  <c r="CR281"/>
  <c r="CR350"/>
  <c r="CR155"/>
  <c r="CR358"/>
  <c r="CR392"/>
  <c r="CR232"/>
  <c r="CR151"/>
  <c r="CR339"/>
  <c r="CR87"/>
  <c r="CR399"/>
  <c r="CR234"/>
  <c r="CR241"/>
  <c r="CR198"/>
  <c r="CR311"/>
  <c r="CR180"/>
  <c r="CR332"/>
  <c r="CR302"/>
  <c r="CR21"/>
  <c r="CR365"/>
  <c r="CR156"/>
  <c r="CR124"/>
  <c r="CR364"/>
  <c r="CR131"/>
  <c r="CR405"/>
  <c r="CR55"/>
  <c r="CR239"/>
  <c r="CR235"/>
  <c r="CR393"/>
  <c r="CR26"/>
  <c r="CR139"/>
  <c r="CR345"/>
  <c r="CR167"/>
  <c r="CR16"/>
  <c r="CR250"/>
  <c r="CR291"/>
  <c r="CR44"/>
  <c r="CR375"/>
  <c r="CR361"/>
  <c r="CR402"/>
  <c r="BV161"/>
  <c r="BV146"/>
  <c r="BV240"/>
  <c r="BV15"/>
  <c r="BV349"/>
  <c r="BV76"/>
  <c r="BV180"/>
  <c r="BV157"/>
  <c r="BV284"/>
  <c r="BV21"/>
  <c r="BV88"/>
  <c r="BV210"/>
  <c r="BV377"/>
  <c r="BV363"/>
  <c r="BV381"/>
  <c r="BV342"/>
  <c r="BV319"/>
  <c r="BV156"/>
  <c r="BV322"/>
  <c r="BV198"/>
  <c r="BV330"/>
  <c r="BV70"/>
  <c r="BV35"/>
  <c r="BV218"/>
  <c r="BV303"/>
  <c r="BV335"/>
  <c r="BV307"/>
  <c r="BV370"/>
  <c r="BV134"/>
  <c r="BV361"/>
  <c r="BV266"/>
  <c r="BV368"/>
  <c r="BV103"/>
  <c r="BV175"/>
  <c r="BV207"/>
  <c r="BV179"/>
  <c r="BV222"/>
  <c r="BV396"/>
  <c r="BV131"/>
  <c r="BV160"/>
  <c r="BV321"/>
  <c r="BV67"/>
  <c r="BV18"/>
  <c r="BV117"/>
  <c r="BV187"/>
  <c r="DN162"/>
  <c r="DN132"/>
  <c r="DN157"/>
  <c r="DN191"/>
  <c r="DN296"/>
  <c r="DN276"/>
  <c r="DN64"/>
  <c r="DN34"/>
  <c r="DN255"/>
  <c r="DN405"/>
  <c r="DN51"/>
  <c r="DN277"/>
  <c r="DN92"/>
  <c r="DN292"/>
  <c r="DN358"/>
  <c r="DN236"/>
  <c r="DN381"/>
  <c r="DN270"/>
  <c r="DN273"/>
  <c r="DN256"/>
  <c r="DN260"/>
  <c r="DN52"/>
  <c r="DN41"/>
  <c r="DN32"/>
  <c r="DN328"/>
  <c r="DN350"/>
  <c r="DN357"/>
  <c r="DN149"/>
  <c r="DN143"/>
  <c r="DN152"/>
  <c r="DN240"/>
  <c r="DN119"/>
  <c r="DN154"/>
  <c r="DN166"/>
  <c r="DN43"/>
  <c r="DN118"/>
  <c r="DN272"/>
  <c r="DN228"/>
  <c r="DN266"/>
  <c r="DN145"/>
  <c r="DN248"/>
  <c r="DN303"/>
  <c r="DN263"/>
  <c r="DN127"/>
  <c r="DN150"/>
  <c r="DN72"/>
  <c r="DN167"/>
  <c r="DN192"/>
  <c r="DN160"/>
  <c r="DN109"/>
  <c r="CR227"/>
  <c r="CR45"/>
  <c r="CR208"/>
  <c r="CR324"/>
  <c r="CR104"/>
  <c r="CR334"/>
  <c r="CR84"/>
  <c r="CR313"/>
  <c r="CR25"/>
  <c r="CR295"/>
  <c r="CR192"/>
  <c r="CR367"/>
  <c r="CR136"/>
  <c r="CR160"/>
  <c r="CR356"/>
  <c r="CR314"/>
  <c r="CR247"/>
  <c r="CR318"/>
  <c r="CR229"/>
  <c r="CR79"/>
  <c r="CR343"/>
  <c r="CR320"/>
  <c r="CR89"/>
  <c r="CR321"/>
  <c r="CR12"/>
  <c r="CR30"/>
  <c r="CR35"/>
  <c r="CR271"/>
  <c r="CR107"/>
  <c r="CR141"/>
  <c r="CR147"/>
  <c r="CR59"/>
  <c r="CR328"/>
  <c r="CR184"/>
  <c r="CR387"/>
  <c r="CR20"/>
  <c r="CR261"/>
  <c r="CR403"/>
  <c r="CR242"/>
  <c r="CR31"/>
  <c r="CR282"/>
  <c r="CR195"/>
  <c r="CR200"/>
  <c r="CR119"/>
  <c r="CR272"/>
  <c r="CR306"/>
  <c r="CR146"/>
  <c r="CR194"/>
  <c r="CR346"/>
  <c r="CR23"/>
  <c r="BV209"/>
  <c r="BV313"/>
  <c r="BV331"/>
  <c r="BV287"/>
  <c r="BV159"/>
  <c r="BV40"/>
  <c r="BV320"/>
  <c r="BV272"/>
  <c r="BV10"/>
  <c r="BV276"/>
  <c r="BV24"/>
  <c r="BV106"/>
  <c r="BV264"/>
  <c r="BV163"/>
  <c r="BV346"/>
  <c r="BV81"/>
  <c r="BV144"/>
  <c r="BV75"/>
  <c r="BV97"/>
  <c r="BV85"/>
  <c r="BV296"/>
  <c r="BV189"/>
  <c r="BV261"/>
  <c r="BV238"/>
  <c r="BV214"/>
  <c r="BV191"/>
  <c r="BV28"/>
  <c r="BV392"/>
  <c r="BV202"/>
  <c r="BV355"/>
  <c r="BV54"/>
  <c r="BV397"/>
  <c r="BV14"/>
  <c r="BV86"/>
  <c r="BV63"/>
  <c r="BV211"/>
  <c r="BV47"/>
  <c r="BV258"/>
  <c r="BV339"/>
  <c r="BV139"/>
  <c r="BV110"/>
  <c r="BV118"/>
  <c r="BV300"/>
  <c r="BV388"/>
  <c r="BV73"/>
  <c r="DN318"/>
  <c r="DN213"/>
  <c r="DN45"/>
  <c r="DN264"/>
  <c r="DN207"/>
  <c r="DN193"/>
  <c r="DN147"/>
  <c r="DN341"/>
  <c r="DN17"/>
  <c r="DN288"/>
  <c r="DN53"/>
  <c r="DN117"/>
  <c r="DN196"/>
  <c r="DN223"/>
  <c r="DN281"/>
  <c r="DN403"/>
  <c r="DN153"/>
  <c r="DN93"/>
  <c r="DN62"/>
  <c r="DN306"/>
  <c r="DN184"/>
  <c r="DN156"/>
  <c r="DN144"/>
  <c r="DN332"/>
  <c r="DN237"/>
  <c r="DN249"/>
  <c r="DN247"/>
  <c r="DN313"/>
  <c r="DN362"/>
  <c r="DN69"/>
  <c r="DN148"/>
  <c r="DN210"/>
  <c r="DN378"/>
  <c r="DN225"/>
  <c r="DN289"/>
  <c r="DN294"/>
  <c r="DN13"/>
  <c r="DN177"/>
  <c r="DN35"/>
  <c r="DN161"/>
  <c r="DN87"/>
  <c r="DN179"/>
  <c r="DN379"/>
  <c r="DN280"/>
  <c r="DN291"/>
  <c r="DN146"/>
  <c r="DN233"/>
  <c r="DN170"/>
  <c r="DN329"/>
  <c r="DN321"/>
  <c r="CR116"/>
  <c r="CR121"/>
  <c r="CR172"/>
  <c r="CR341"/>
  <c r="CR66"/>
  <c r="CR366"/>
  <c r="CR171"/>
  <c r="CR85"/>
  <c r="CR168"/>
  <c r="CR145"/>
  <c r="CR150"/>
  <c r="CR69"/>
  <c r="CR222"/>
  <c r="CR256"/>
  <c r="CR275"/>
  <c r="CR174"/>
  <c r="CR96"/>
  <c r="CR379"/>
  <c r="CR257"/>
  <c r="CR98"/>
  <c r="CR15"/>
  <c r="CR112"/>
  <c r="CR175"/>
  <c r="CR381"/>
  <c r="CR42"/>
  <c r="CR52"/>
  <c r="CR286"/>
  <c r="CR199"/>
  <c r="CR386"/>
  <c r="CR28"/>
  <c r="CR397"/>
  <c r="CR310"/>
  <c r="CR165"/>
  <c r="CR206"/>
  <c r="CR39"/>
  <c r="CR122"/>
  <c r="CR53"/>
  <c r="CR317"/>
  <c r="CR340"/>
  <c r="CR209"/>
  <c r="CR253"/>
  <c r="CR217"/>
  <c r="CR50"/>
  <c r="CR91"/>
  <c r="CR325"/>
  <c r="CR400"/>
  <c r="CR161"/>
  <c r="CR316"/>
  <c r="CR322"/>
  <c r="CR349"/>
  <c r="CR279"/>
  <c r="BV250"/>
  <c r="BV102"/>
  <c r="BV314"/>
  <c r="BV269"/>
  <c r="BV166"/>
  <c r="BV149"/>
  <c r="BV120"/>
  <c r="BV192"/>
  <c r="BV96"/>
  <c r="BV203"/>
  <c r="BV104"/>
  <c r="BV279"/>
  <c r="BV317"/>
  <c r="BV389"/>
  <c r="BV366"/>
  <c r="BV393"/>
  <c r="BV64"/>
  <c r="BV369"/>
  <c r="BV327"/>
  <c r="BV153"/>
  <c r="BV82"/>
  <c r="BV293"/>
  <c r="BV347"/>
  <c r="BV158"/>
  <c r="BV354"/>
  <c r="BV16"/>
  <c r="BV357"/>
  <c r="BV20"/>
  <c r="BV213"/>
  <c r="BV385"/>
  <c r="BV101"/>
  <c r="BV308"/>
  <c r="BV90"/>
  <c r="BV226"/>
  <c r="BV386"/>
  <c r="BV232"/>
  <c r="BV246"/>
  <c r="BV193"/>
  <c r="BV332"/>
  <c r="BV359"/>
  <c r="BV30"/>
  <c r="BV352"/>
  <c r="BV140"/>
  <c r="BV164"/>
  <c r="BV234"/>
  <c r="BV168"/>
  <c r="DN175"/>
  <c r="DN135"/>
  <c r="DN254"/>
  <c r="DN346"/>
  <c r="DN89"/>
  <c r="DN189"/>
  <c r="DN368"/>
  <c r="DN99"/>
  <c r="DN63"/>
  <c r="DN315"/>
  <c r="DN338"/>
  <c r="DN334"/>
  <c r="DN224"/>
  <c r="DN366"/>
  <c r="DN221"/>
  <c r="DN340"/>
  <c r="DN209"/>
  <c r="DN203"/>
  <c r="DN54"/>
  <c r="DN58"/>
  <c r="DN159"/>
  <c r="DN269"/>
  <c r="DN359"/>
  <c r="DN311"/>
  <c r="DN206"/>
  <c r="DN339"/>
  <c r="DN208"/>
  <c r="DN360"/>
  <c r="DN232"/>
  <c r="DN190"/>
  <c r="DN307"/>
  <c r="DN330"/>
  <c r="DN348"/>
  <c r="DN141"/>
  <c r="DN105"/>
  <c r="DN76"/>
  <c r="DN86"/>
  <c r="DN239"/>
  <c r="DN136"/>
  <c r="DN18"/>
  <c r="DN14"/>
  <c r="DN6"/>
  <c r="DN26"/>
  <c r="DN354"/>
  <c r="DN326"/>
  <c r="DN229"/>
  <c r="DN279"/>
  <c r="DN198"/>
  <c r="DN380"/>
  <c r="CR203"/>
  <c r="CR75"/>
  <c r="CR189"/>
  <c r="CR249"/>
  <c r="CR143"/>
  <c r="CR338"/>
  <c r="CR95"/>
  <c r="CR278"/>
  <c r="CR129"/>
  <c r="CR401"/>
  <c r="CR214"/>
  <c r="CR288"/>
  <c r="CR244"/>
  <c r="CR111"/>
  <c r="CR202"/>
  <c r="CR29"/>
  <c r="CR299"/>
  <c r="CR101"/>
  <c r="CR120"/>
  <c r="CR354"/>
  <c r="CR93"/>
  <c r="CR36"/>
  <c r="CR231"/>
  <c r="CR236"/>
  <c r="CR378"/>
  <c r="CR308"/>
  <c r="CR342"/>
  <c r="CR54"/>
  <c r="CR374"/>
  <c r="CR74"/>
  <c r="CR300"/>
  <c r="CR187"/>
  <c r="CR254"/>
  <c r="CR61"/>
  <c r="CR7"/>
  <c r="CR67"/>
  <c r="CR123"/>
  <c r="CR82"/>
  <c r="CR396"/>
  <c r="CR64"/>
  <c r="CR270"/>
  <c r="CR72"/>
  <c r="CR106"/>
  <c r="CR60"/>
  <c r="CR88"/>
  <c r="CR260"/>
  <c r="CR207"/>
  <c r="CR57"/>
  <c r="CR34"/>
  <c r="BV220"/>
  <c r="BV212"/>
  <c r="BV119"/>
  <c r="BV59"/>
  <c r="BV241"/>
  <c r="BV196"/>
  <c r="BV323"/>
  <c r="BV66"/>
  <c r="BV87"/>
  <c r="BV219"/>
  <c r="BV326"/>
  <c r="BV123"/>
  <c r="BV298"/>
  <c r="BV286"/>
  <c r="BV68"/>
  <c r="BV195"/>
  <c r="BV83"/>
  <c r="BV148"/>
  <c r="BV379"/>
  <c r="BV155"/>
  <c r="BV176"/>
  <c r="BV312"/>
  <c r="BV348"/>
  <c r="BV265"/>
  <c r="BV337"/>
  <c r="BV228"/>
  <c r="BV109"/>
  <c r="BV7"/>
  <c r="BV400"/>
  <c r="BV61"/>
  <c r="BV133"/>
  <c r="BV49"/>
  <c r="BV6"/>
  <c r="BV236"/>
  <c r="BV205"/>
  <c r="BV254"/>
  <c r="BV341"/>
  <c r="BV252"/>
  <c r="BV324"/>
  <c r="BV50"/>
  <c r="BV194"/>
  <c r="BV19"/>
  <c r="BV89"/>
  <c r="BV48"/>
  <c r="BV215"/>
  <c r="R243"/>
  <c r="R402"/>
  <c r="R376"/>
  <c r="R235"/>
  <c r="R45"/>
  <c r="R101"/>
  <c r="R160"/>
  <c r="R135"/>
  <c r="R392"/>
  <c r="R185"/>
  <c r="R105"/>
  <c r="R234"/>
  <c r="R154"/>
  <c r="R292"/>
  <c r="R195"/>
  <c r="R51"/>
  <c r="R189"/>
  <c r="R109"/>
  <c r="R238"/>
  <c r="R158"/>
  <c r="R296"/>
  <c r="R71"/>
  <c r="R129"/>
  <c r="R18"/>
  <c r="R241"/>
  <c r="R35"/>
  <c r="R401"/>
  <c r="R138"/>
  <c r="R58"/>
  <c r="R187"/>
  <c r="R107"/>
  <c r="R245"/>
  <c r="R148"/>
  <c r="R405"/>
  <c r="R142"/>
  <c r="R62"/>
  <c r="R191"/>
  <c r="R111"/>
  <c r="R146"/>
  <c r="R52"/>
  <c r="R167"/>
  <c r="R8"/>
  <c r="R194"/>
  <c r="R97"/>
  <c r="R354"/>
  <c r="R91"/>
  <c r="R11"/>
  <c r="R140"/>
  <c r="R60"/>
  <c r="R198"/>
  <c r="R381"/>
  <c r="R265"/>
  <c r="R113"/>
  <c r="R315"/>
  <c r="R125"/>
  <c r="R240"/>
  <c r="R184"/>
  <c r="R361"/>
  <c r="R89"/>
  <c r="R9"/>
  <c r="R147"/>
  <c r="R50"/>
  <c r="R307"/>
  <c r="R44"/>
  <c r="R365"/>
  <c r="R93"/>
  <c r="R13"/>
  <c r="R151"/>
  <c r="R54"/>
  <c r="R247"/>
  <c r="R48"/>
  <c r="R82"/>
  <c r="R216"/>
  <c r="R136"/>
  <c r="R394"/>
  <c r="R314"/>
  <c r="R42"/>
  <c r="R363"/>
  <c r="R100"/>
  <c r="R404"/>
  <c r="R260"/>
  <c r="R398"/>
  <c r="R318"/>
  <c r="R46"/>
  <c r="R367"/>
  <c r="R104"/>
  <c r="R257"/>
  <c r="R180"/>
  <c r="R389"/>
  <c r="R49"/>
  <c r="R353"/>
  <c r="R209"/>
  <c r="R347"/>
  <c r="R267"/>
  <c r="R396"/>
  <c r="R316"/>
  <c r="R53"/>
  <c r="R357"/>
  <c r="R213"/>
  <c r="R351"/>
  <c r="R301"/>
  <c r="R345"/>
  <c r="R17"/>
  <c r="R186"/>
  <c r="R388"/>
  <c r="R102"/>
  <c r="R244"/>
  <c r="R403"/>
  <c r="R306"/>
  <c r="R162"/>
  <c r="R300"/>
  <c r="R220"/>
  <c r="R349"/>
  <c r="R269"/>
  <c r="R6"/>
  <c r="R310"/>
  <c r="R166"/>
  <c r="R304"/>
  <c r="R224"/>
  <c r="R327"/>
  <c r="R55"/>
  <c r="R249"/>
  <c r="R169"/>
  <c r="R298"/>
  <c r="R218"/>
  <c r="R356"/>
  <c r="R259"/>
  <c r="R115"/>
  <c r="R253"/>
  <c r="R173"/>
  <c r="R302"/>
  <c r="R222"/>
  <c r="R360"/>
  <c r="R199"/>
  <c r="R72"/>
  <c r="R274"/>
  <c r="R305"/>
  <c r="R321"/>
  <c r="R231"/>
  <c r="R202"/>
  <c r="R122"/>
  <c r="R251"/>
  <c r="R171"/>
  <c r="R309"/>
  <c r="R212"/>
  <c r="R68"/>
  <c r="R206"/>
  <c r="R126"/>
  <c r="R255"/>
  <c r="R175"/>
  <c r="R29"/>
  <c r="R359"/>
  <c r="R161"/>
  <c r="R266"/>
  <c r="R131"/>
  <c r="R246"/>
  <c r="R64"/>
  <c r="R155"/>
  <c r="R75"/>
  <c r="R204"/>
  <c r="R124"/>
  <c r="R262"/>
  <c r="R165"/>
  <c r="R21"/>
  <c r="R159"/>
  <c r="R79"/>
  <c r="R208"/>
  <c r="R128"/>
  <c r="R295"/>
  <c r="R56"/>
  <c r="R153"/>
  <c r="R73"/>
  <c r="R211"/>
  <c r="R114"/>
  <c r="R371"/>
  <c r="R108"/>
  <c r="R28"/>
  <c r="R157"/>
  <c r="R77"/>
  <c r="R215"/>
  <c r="R118"/>
  <c r="R311"/>
  <c r="R112"/>
  <c r="R32"/>
  <c r="R344"/>
  <c r="R200"/>
  <c r="R57"/>
  <c r="R378"/>
  <c r="R106"/>
  <c r="R26"/>
  <c r="R164"/>
  <c r="R67"/>
  <c r="R324"/>
  <c r="R61"/>
  <c r="R382"/>
  <c r="R110"/>
  <c r="R30"/>
  <c r="R168"/>
  <c r="R24"/>
  <c r="R163"/>
  <c r="R350"/>
  <c r="R116"/>
  <c r="R258"/>
  <c r="R59"/>
  <c r="R228"/>
  <c r="R343"/>
  <c r="R144"/>
  <c r="R380"/>
  <c r="R117"/>
  <c r="R20"/>
  <c r="R277"/>
  <c r="R14"/>
  <c r="R335"/>
  <c r="R63"/>
  <c r="R384"/>
  <c r="R308"/>
  <c r="R214"/>
  <c r="R120"/>
  <c r="R329"/>
  <c r="R66"/>
  <c r="R370"/>
  <c r="R226"/>
  <c r="R364"/>
  <c r="R284"/>
  <c r="R12"/>
  <c r="R333"/>
  <c r="R70"/>
  <c r="R374"/>
  <c r="R230"/>
  <c r="R368"/>
  <c r="R288"/>
  <c r="R16"/>
  <c r="R183"/>
  <c r="R313"/>
  <c r="R233"/>
  <c r="R362"/>
  <c r="R282"/>
  <c r="R19"/>
  <c r="R323"/>
  <c r="R179"/>
  <c r="R317"/>
  <c r="R237"/>
  <c r="R366"/>
  <c r="R286"/>
  <c r="R23"/>
  <c r="R263"/>
  <c r="R328"/>
  <c r="R65"/>
  <c r="R369"/>
  <c r="R88"/>
  <c r="R261"/>
  <c r="R320"/>
  <c r="R39"/>
  <c r="R331"/>
  <c r="R90"/>
  <c r="R205"/>
  <c r="R15"/>
  <c r="R132"/>
  <c r="R270"/>
  <c r="R190"/>
  <c r="R319"/>
  <c r="R239"/>
  <c r="R193"/>
  <c r="R355"/>
  <c r="R406"/>
  <c r="R22"/>
  <c r="R322"/>
  <c r="R225"/>
  <c r="R81"/>
  <c r="R219"/>
  <c r="R139"/>
  <c r="R268"/>
  <c r="R188"/>
  <c r="R326"/>
  <c r="R229"/>
  <c r="R85"/>
  <c r="R223"/>
  <c r="R143"/>
  <c r="R272"/>
  <c r="R192"/>
  <c r="R278"/>
  <c r="R248"/>
  <c r="R217"/>
  <c r="R137"/>
  <c r="R275"/>
  <c r="R178"/>
  <c r="R34"/>
  <c r="R172"/>
  <c r="R92"/>
  <c r="R221"/>
  <c r="R141"/>
  <c r="R279"/>
  <c r="R182"/>
  <c r="R38"/>
  <c r="R176"/>
  <c r="R96"/>
  <c r="R7"/>
  <c r="R264"/>
  <c r="R121"/>
  <c r="R41"/>
  <c r="R170"/>
  <c r="R400"/>
  <c r="R86"/>
  <c r="R10"/>
  <c r="R276"/>
  <c r="R285"/>
  <c r="R95"/>
  <c r="R174"/>
  <c r="R94"/>
  <c r="R232"/>
  <c r="R280"/>
  <c r="R210"/>
  <c r="R99"/>
  <c r="R177"/>
  <c r="R342"/>
  <c r="R337"/>
  <c r="R74"/>
  <c r="R395"/>
  <c r="R123"/>
  <c r="R43"/>
  <c r="R181"/>
  <c r="R84"/>
  <c r="R341"/>
  <c r="R78"/>
  <c r="R399"/>
  <c r="R127"/>
  <c r="R47"/>
  <c r="R227"/>
  <c r="R133"/>
  <c r="R312"/>
  <c r="R393"/>
  <c r="R130"/>
  <c r="R33"/>
  <c r="R290"/>
  <c r="R27"/>
  <c r="R348"/>
  <c r="R76"/>
  <c r="R397"/>
  <c r="R134"/>
  <c r="R37"/>
  <c r="R294"/>
  <c r="R31"/>
  <c r="R352"/>
  <c r="R80"/>
  <c r="R375"/>
  <c r="R377"/>
  <c r="R297"/>
  <c r="R25"/>
  <c r="R346"/>
  <c r="R83"/>
  <c r="R387"/>
  <c r="R271"/>
  <c r="R372"/>
  <c r="R273"/>
  <c r="R373"/>
  <c r="R87"/>
  <c r="R358"/>
  <c r="R391"/>
  <c r="R119"/>
  <c r="R385"/>
  <c r="R150"/>
  <c r="R152"/>
  <c r="R291"/>
  <c r="R330"/>
  <c r="R250"/>
  <c r="R379"/>
  <c r="R299"/>
  <c r="R36"/>
  <c r="R340"/>
  <c r="R196"/>
  <c r="R334"/>
  <c r="R254"/>
  <c r="R383"/>
  <c r="R303"/>
  <c r="R40"/>
  <c r="R338"/>
  <c r="R325"/>
  <c r="R69"/>
  <c r="R386"/>
  <c r="R289"/>
  <c r="R145"/>
  <c r="R283"/>
  <c r="R203"/>
  <c r="R332"/>
  <c r="R252"/>
  <c r="R390"/>
  <c r="R293"/>
  <c r="R149"/>
  <c r="R287"/>
  <c r="R207"/>
  <c r="R336"/>
  <c r="R256"/>
  <c r="R197"/>
  <c r="R103"/>
  <c r="R281"/>
  <c r="R201"/>
  <c r="R339"/>
  <c r="R242"/>
  <c r="R98"/>
  <c r="R236"/>
</calcChain>
</file>

<file path=xl/comments1.xml><?xml version="1.0" encoding="utf-8"?>
<comments xmlns="http://schemas.openxmlformats.org/spreadsheetml/2006/main">
  <authors>
    <author>LEEJAEHAN</author>
  </authors>
  <commentList>
    <comment ref="G72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검술스텟</t>
        </r>
        <r>
          <rPr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돋움"/>
            <family val="3"/>
            <charset val="129"/>
          </rPr>
          <t>짜리를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지급해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만드는것도좋다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시간겜</t>
        </r>
        <r>
          <rPr>
            <sz val="9"/>
            <color indexed="81"/>
            <rFont val="Tahoma"/>
            <family val="2"/>
          </rPr>
          <t xml:space="preserve"> -&gt; 1</t>
        </r>
        <r>
          <rPr>
            <sz val="9"/>
            <color indexed="81"/>
            <rFont val="돋움"/>
            <family val="3"/>
            <charset val="129"/>
          </rPr>
          <t>시간겜이됨</t>
        </r>
        <r>
          <rPr>
            <sz val="9"/>
            <color indexed="81"/>
            <rFont val="Tahoma"/>
            <family val="2"/>
          </rPr>
          <t xml:space="preserve"> )</t>
        </r>
      </text>
    </comment>
  </commentList>
</comments>
</file>

<file path=xl/sharedStrings.xml><?xml version="1.0" encoding="utf-8"?>
<sst xmlns="http://schemas.openxmlformats.org/spreadsheetml/2006/main" count="1266" uniqueCount="760">
  <si>
    <t>레벨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</si>
  <si>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</si>
  <si>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</si>
  <si>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</si>
  <si>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</si>
  <si>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</si>
  <si>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</si>
  <si>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</si>
  <si>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</si>
  <si>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</si>
  <si>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</si>
  <si>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</si>
  <si>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</si>
  <si>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</si>
  <si>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</si>
  <si>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</si>
  <si>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</si>
  <si>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expression</t>
    <phoneticPr fontId="2" type="noConversion"/>
  </si>
  <si>
    <t>초당연구비</t>
    <phoneticPr fontId="2" type="noConversion"/>
  </si>
  <si>
    <t>연구비비용</t>
    <phoneticPr fontId="2" type="noConversion"/>
  </si>
  <si>
    <t>랩업의5배</t>
    <phoneticPr fontId="2" type="noConversion"/>
  </si>
  <si>
    <t>기준연구시간</t>
    <phoneticPr fontId="2" type="noConversion"/>
  </si>
  <si>
    <t>비율포함</t>
    <phoneticPr fontId="2" type="noConversion"/>
  </si>
  <si>
    <t>기준레벨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</si>
  <si>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</si>
  <si>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</si>
  <si>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</si>
  <si>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</si>
  <si>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</si>
  <si>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</si>
  <si>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</si>
  <si>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</si>
  <si>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</si>
  <si>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</si>
  <si>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</si>
  <si>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</si>
  <si>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실dps비중</t>
    <phoneticPr fontId="2" type="noConversion"/>
  </si>
  <si>
    <t>elementdata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</si>
  <si>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</si>
  <si>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</si>
  <si>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</si>
  <si>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</si>
  <si>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</si>
  <si>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</si>
  <si>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</si>
  <si>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</si>
  <si>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</si>
  <si>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</si>
  <si>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</si>
  <si>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</si>
  <si>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</si>
  <si>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</si>
  <si>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</si>
  <si>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</si>
  <si>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</si>
  <si>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</si>
  <si>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</si>
  <si>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</si>
  <si>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</si>
  <si>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</si>
  <si>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</si>
  <si>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</si>
  <si>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</si>
  <si>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</si>
  <si>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</si>
  <si>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</si>
  <si>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</si>
  <si>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</si>
  <si>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</si>
  <si>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</si>
  <si>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</si>
  <si>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</si>
  <si>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</si>
  <si>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</si>
  <si>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</si>
  <si>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</si>
  <si>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</si>
  <si>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</si>
  <si>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</si>
  <si>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</si>
  <si>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</si>
  <si>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</si>
  <si>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</si>
  <si>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</si>
  <si>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</si>
  <si>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</si>
  <si>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</si>
  <si>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</si>
  <si>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</si>
  <si>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</si>
  <si>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</si>
  <si>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</si>
  <si>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</si>
  <si>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</si>
  <si>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</si>
  <si>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</si>
  <si>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</si>
  <si>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</si>
  <si>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</si>
  <si>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</si>
  <si>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</si>
  <si>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</si>
  <si>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</si>
  <si>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</si>
  <si>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</si>
  <si>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</si>
  <si>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</si>
  <si>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</si>
  <si>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</si>
  <si>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</si>
  <si>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</si>
  <si>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</si>
  <si>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</si>
  <si>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</si>
  <si>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</si>
  <si>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</si>
  <si>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</si>
  <si>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</si>
  <si>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</si>
  <si>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</si>
  <si>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</si>
  <si>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</si>
  <si>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</si>
  <si>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</si>
  <si>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</si>
  <si>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</si>
  <si>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</si>
  <si>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</si>
  <si>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</si>
  <si>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</si>
  <si>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</si>
  <si>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</si>
  <si>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</si>
  <si>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</si>
  <si>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</si>
  <si>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</si>
  <si>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</si>
  <si>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</si>
  <si>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</si>
  <si>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</si>
  <si>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</si>
  <si>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</si>
  <si>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</si>
  <si>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</si>
  <si>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</si>
  <si>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</si>
  <si>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</si>
  <si>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</si>
  <si>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</si>
  <si>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</si>
  <si>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</si>
  <si>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</si>
  <si>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</si>
  <si>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</si>
  <si>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</si>
  <si>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</si>
  <si>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</si>
  <si>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</si>
  <si>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</si>
  <si>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</si>
  <si>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</si>
  <si>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</si>
  <si>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</si>
  <si>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</si>
  <si>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</si>
  <si>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</si>
  <si>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</si>
  <si>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</si>
  <si>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</si>
  <si>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</si>
  <si>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</si>
  <si>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</si>
  <si>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</si>
  <si>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</si>
  <si>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</si>
  <si>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</si>
  <si>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</si>
  <si>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</si>
  <si>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30초버프의위력</t>
    <phoneticPr fontId="2" type="noConversion"/>
  </si>
  <si>
    <t>30초에몇회공격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</si>
  <si>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</si>
  <si>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</si>
  <si>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</si>
  <si>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</si>
  <si>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</si>
  <si>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</si>
  <si>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</si>
  <si>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</si>
  <si>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</si>
  <si>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</si>
  <si>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</si>
  <si>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</si>
  <si>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</si>
  <si>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</si>
  <si>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</si>
  <si>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</si>
  <si>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</si>
  <si>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</si>
  <si>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</si>
  <si>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</si>
  <si>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</si>
  <si>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</si>
  <si>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</si>
  <si>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</si>
  <si>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</si>
  <si>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</si>
  <si>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</si>
  <si>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</si>
  <si>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</si>
  <si>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</si>
  <si>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</si>
  <si>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</si>
  <si>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</si>
  <si>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</si>
  <si>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</si>
  <si>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</si>
  <si>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</si>
  <si>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</si>
  <si>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</si>
  <si>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</si>
  <si>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</si>
  <si>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</si>
  <si>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</si>
  <si>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</si>
  <si>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</si>
  <si>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</si>
  <si>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</si>
  <si>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</si>
  <si>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</si>
  <si>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</si>
  <si>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</si>
  <si>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</si>
  <si>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</si>
  <si>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</si>
  <si>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</si>
  <si>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</si>
  <si>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</si>
  <si>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</si>
  <si>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</si>
  <si>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</si>
  <si>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</si>
  <si>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</si>
  <si>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</si>
  <si>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</si>
  <si>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</si>
  <si>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</si>
  <si>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</si>
  <si>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</si>
  <si>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</si>
  <si>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</si>
  <si>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</si>
  <si>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</si>
  <si>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</si>
  <si>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</si>
  <si>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</si>
  <si>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</si>
  <si>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</si>
  <si>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</si>
  <si>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</si>
  <si>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</si>
  <si>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</si>
  <si>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</si>
  <si>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</si>
  <si>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</si>
  <si>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</si>
  <si>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</si>
  <si>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</si>
  <si>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</si>
  <si>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</si>
  <si>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</si>
  <si>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</si>
  <si>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</si>
  <si>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</si>
  <si>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</si>
  <si>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</si>
  <si>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</si>
  <si>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</si>
  <si>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</si>
  <si>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</si>
  <si>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</si>
  <si>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</si>
  <si>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</si>
  <si>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</si>
  <si>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</si>
  <si>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</si>
  <si>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</si>
  <si>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</si>
  <si>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</si>
  <si>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</si>
  <si>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</si>
  <si>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</si>
  <si>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</si>
  <si>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</si>
  <si>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</si>
  <si>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</si>
  <si>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</si>
  <si>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</si>
  <si>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</si>
  <si>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</si>
  <si>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</si>
  <si>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</si>
  <si>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</si>
  <si>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</si>
  <si>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</si>
  <si>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</si>
  <si>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</si>
  <si>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</si>
  <si>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</si>
  <si>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</si>
  <si>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</si>
  <si>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</si>
  <si>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</si>
  <si>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</si>
  <si>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</si>
  <si>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</si>
  <si>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</si>
  <si>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</si>
  <si>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</si>
  <si>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</si>
  <si>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</si>
  <si>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제일처음</t>
    <phoneticPr fontId="2" type="noConversion"/>
  </si>
  <si>
    <t>검술</t>
    <phoneticPr fontId="2" type="noConversion"/>
  </si>
  <si>
    <t>5단위분배</t>
    <phoneticPr fontId="2" type="noConversion"/>
  </si>
  <si>
    <t>최종베이스랩</t>
    <phoneticPr fontId="2" type="noConversion"/>
  </si>
  <si>
    <t>50층까지</t>
    <phoneticPr fontId="2" type="noConversion"/>
  </si>
  <si>
    <t>100층까지</t>
    <phoneticPr fontId="2" type="noConversion"/>
  </si>
  <si>
    <t>불속성</t>
    <phoneticPr fontId="2" type="noConversion"/>
  </si>
  <si>
    <t>얼음속성</t>
    <phoneticPr fontId="2" type="noConversion"/>
  </si>
  <si>
    <t>바위속성</t>
    <phoneticPr fontId="2" type="noConversion"/>
  </si>
  <si>
    <t>전기속성</t>
    <phoneticPr fontId="2" type="noConversion"/>
  </si>
  <si>
    <t>물속성</t>
    <phoneticPr fontId="2" type="noConversion"/>
  </si>
  <si>
    <t>대지속성</t>
    <phoneticPr fontId="2" type="noConversion"/>
  </si>
  <si>
    <t>바람속성</t>
    <phoneticPr fontId="2" type="noConversion"/>
  </si>
  <si>
    <t>눈속성</t>
    <phoneticPr fontId="2" type="noConversion"/>
  </si>
  <si>
    <t>용암속성</t>
    <phoneticPr fontId="2" type="noConversion"/>
  </si>
  <si>
    <t>150층까지</t>
    <phoneticPr fontId="2" type="noConversion"/>
  </si>
  <si>
    <t>200층까지</t>
    <phoneticPr fontId="2" type="noConversion"/>
  </si>
  <si>
    <t>250층까지</t>
    <phoneticPr fontId="2" type="noConversion"/>
  </si>
  <si>
    <t>300층까지</t>
    <phoneticPr fontId="2" type="noConversion"/>
  </si>
  <si>
    <t>addition</t>
    <phoneticPr fontId="2" type="noConversion"/>
  </si>
  <si>
    <t>업그레이드 텀은 5,15,25, 40이후인데, 40랩까지는 element에 맞춰서 유동적으로 리서치를 넣고 빼고, 40레벨부터 20레벨 간격으로 증가한다.</t>
    <phoneticPr fontId="2" type="noConversion"/>
  </si>
  <si>
    <t>예를들면, 후반에 배우는 element일수록, 5, 15, 25레벨에 배수를 안넣어야할 경우가 생기는데, 이럴경우 리서치를 뺀다.</t>
    <phoneticPr fontId="2" type="noConversion"/>
  </si>
  <si>
    <t>데미지계수</t>
    <phoneticPr fontId="2" type="noConversion"/>
  </si>
  <si>
    <t>20묶음의증가율</t>
    <phoneticPr fontId="2" type="noConversion"/>
  </si>
  <si>
    <t>20묶음</t>
    <phoneticPr fontId="2" type="noConversion"/>
  </si>
  <si>
    <t>장비기본</t>
    <phoneticPr fontId="2" type="noConversion"/>
  </si>
  <si>
    <t>원소1개계수(1.05)가 검술계수(3.25) 까지 올라가게끔 하는 수치.</t>
    <phoneticPr fontId="2" type="noConversion"/>
  </si>
  <si>
    <t>검</t>
    <phoneticPr fontId="2" type="noConversion"/>
  </si>
  <si>
    <t>검 기본데미지 + 2</t>
    <phoneticPr fontId="2" type="noConversion"/>
  </si>
  <si>
    <t>ex) 파이어볼 기본데미지 + 2</t>
    <phoneticPr fontId="2" type="noConversion"/>
  </si>
  <si>
    <t>아이템 고정능력</t>
    <phoneticPr fontId="2" type="noConversion"/>
  </si>
  <si>
    <t>basedmg</t>
    <phoneticPr fontId="2" type="noConversion"/>
  </si>
  <si>
    <t>마법부여</t>
    <phoneticPr fontId="2" type="noConversion"/>
  </si>
  <si>
    <t>basedmg의 200%</t>
    <phoneticPr fontId="2" type="noConversion"/>
  </si>
  <si>
    <t>element비중결정</t>
    <phoneticPr fontId="2" type="noConversion"/>
  </si>
  <si>
    <t>리서치텀을분배를위한 5단위분배</t>
    <phoneticPr fontId="2" type="noConversion"/>
  </si>
  <si>
    <t>9999</t>
  </si>
  <si>
    <t>층별 보유 density</t>
    <phoneticPr fontId="2" type="noConversion"/>
  </si>
  <si>
    <t>n층에서</t>
    <phoneticPr fontId="2" type="noConversion"/>
  </si>
  <si>
    <t>n층까지는</t>
    <phoneticPr fontId="2" type="noConversion"/>
  </si>
  <si>
    <t>층</t>
    <phoneticPr fontId="2" type="noConversion"/>
  </si>
  <si>
    <t>보유density</t>
    <phoneticPr fontId="2" type="noConversion"/>
  </si>
  <si>
    <t>요구density</t>
    <phoneticPr fontId="2" type="noConversion"/>
  </si>
  <si>
    <t>50층마다</t>
    <phoneticPr fontId="2" type="noConversion"/>
  </si>
  <si>
    <t>2배면</t>
    <phoneticPr fontId="2" type="noConversion"/>
  </si>
  <si>
    <t>일단 50층마다 2배로 잡아보자.</t>
    <phoneticPr fontId="2" type="noConversion"/>
  </si>
  <si>
    <t>일단 난이도계수는</t>
    <phoneticPr fontId="2" type="noConversion"/>
  </si>
  <si>
    <t>배율(난이도계수)</t>
    <phoneticPr fontId="2" type="noConversion"/>
  </si>
  <si>
    <t>n+1층부터보유density</t>
    <phoneticPr fontId="2" type="noConversion"/>
  </si>
  <si>
    <t>층별 요구 density(난이도, 장비) 결정</t>
    <phoneticPr fontId="2" type="noConversion"/>
  </si>
  <si>
    <t>density1기준</t>
    <phoneticPr fontId="2" type="noConversion"/>
  </si>
  <si>
    <t>60(비용)*해당레벨가격*전체딜비중(price계수)</t>
    <phoneticPr fontId="2" type="noConversion"/>
  </si>
  <si>
    <t>1층에 걸리는시간 30초 * 난이도계수 ( 실제걸리는 시간은 난이도계수가 장비에 상쇄되어 맥스 30초, 아이템이동렙일시 30초란말)</t>
    <phoneticPr fontId="2" type="noConversion"/>
  </si>
  <si>
    <t>구스킬능력치</t>
    <phoneticPr fontId="2" type="noConversion"/>
  </si>
  <si>
    <t>스킬n회의위력</t>
    <phoneticPr fontId="2" type="noConversion"/>
  </si>
  <si>
    <t>스킬지급갯수n</t>
    <phoneticPr fontId="2" type="noConversion"/>
  </si>
  <si>
    <t>공격n회의위력</t>
    <phoneticPr fontId="2" type="noConversion"/>
  </si>
  <si>
    <t>100증가</t>
    <phoneticPr fontId="2" type="noConversion"/>
  </si>
  <si>
    <t>400증가</t>
    <phoneticPr fontId="2" type="noConversion"/>
  </si>
  <si>
    <t>600증가</t>
    <phoneticPr fontId="2" type="noConversion"/>
  </si>
  <si>
    <t>150증가</t>
    <phoneticPr fontId="2" type="noConversion"/>
  </si>
  <si>
    <t>크리2개합쳐서</t>
    <phoneticPr fontId="2" type="noConversion"/>
  </si>
  <si>
    <t>스킬틱</t>
    <phoneticPr fontId="2" type="noConversion"/>
  </si>
  <si>
    <t>대충5000%정도로맞추자.</t>
    <phoneticPr fontId="2" type="noConversion"/>
  </si>
  <si>
    <t>스킬1회의위력</t>
    <phoneticPr fontId="2" type="noConversion"/>
  </si>
  <si>
    <t>절반</t>
    <phoneticPr fontId="2" type="noConversion"/>
  </si>
  <si>
    <t>3분의1</t>
    <phoneticPr fontId="2" type="noConversion"/>
  </si>
  <si>
    <t>10분의1</t>
    <phoneticPr fontId="2" type="noConversion"/>
  </si>
  <si>
    <t>구정보</t>
    <phoneticPr fontId="2" type="noConversion"/>
  </si>
  <si>
    <t>MAX시 20000%</t>
    <phoneticPr fontId="2" type="noConversion"/>
  </si>
  <si>
    <t>MAX400%</t>
    <phoneticPr fontId="2" type="noConversion"/>
  </si>
  <si>
    <t>MAX300%</t>
    <phoneticPr fontId="2" type="noConversion"/>
  </si>
  <si>
    <t>MAX일때기준</t>
    <phoneticPr fontId="2" type="noConversion"/>
  </si>
  <si>
    <t>1650%
2520%
5000%
1700%
2400%
5040%
1650%
2520%
4950%</t>
    <phoneticPr fontId="2" type="noConversion"/>
  </si>
  <si>
    <t>던젼 50짜리는 아이템이 최소 올 0이어야 딱 시간맞춰 클리어가능함.</t>
  </si>
  <si>
    <t>던젼 100짜리는 아이템이 최소 올 50이어야 클리어가능함.</t>
  </si>
  <si>
    <t>(던젼 100짜리의 제한시간은 테이블의 시간 모두 더하고 / 2(50층의난이도계수) 해야한다.)</t>
  </si>
  <si>
    <t>(던젼 50짜리의 제한시간으 테이블의 시간 모두 더하고 /1(0층의난이도계수) 해야한다.)</t>
  </si>
  <si>
    <t>대신 던젼 100을깨면 100아이템을 준다.</t>
  </si>
  <si>
    <t>시간안에 클리어가능하게?</t>
  </si>
  <si>
    <t>처음 환생가능한 시점까지 가는데 (지금은 100층으로 마음먹고있음 ) 1시간쯤걸리게</t>
  </si>
  <si>
    <t>100층부터 는 50층마다 4배씩 강해지니까. 100층마다16배</t>
  </si>
  <si>
    <t>200층 16시간</t>
  </si>
  <si>
    <t>300층 256시간</t>
  </si>
  <si>
    <t>400층 32시간</t>
  </si>
  <si>
    <t>500층 64시간</t>
  </si>
  <si>
    <t xml:space="preserve">16배를들여서 얻는템이 +100층아이템이면. </t>
  </si>
  <si>
    <t>난이도계수16을 상쇄하는게 장비아이템4부위</t>
    <phoneticPr fontId="2" type="noConversion"/>
  </si>
  <si>
    <t xml:space="preserve"> + 100층의 난이도계수 16을상쇄하려면</t>
    <phoneticPr fontId="2" type="noConversion"/>
  </si>
  <si>
    <t>파밍을 몇번하게끔해야하는가?&gt;</t>
    <phoneticPr fontId="2" type="noConversion"/>
  </si>
  <si>
    <t>0층</t>
    <phoneticPr fontId="2" type="noConversion"/>
  </si>
  <si>
    <t>100층</t>
    <phoneticPr fontId="2" type="noConversion"/>
  </si>
  <si>
    <t>0시간</t>
    <phoneticPr fontId="2" type="noConversion"/>
  </si>
  <si>
    <t>16시간</t>
    <phoneticPr fontId="2" type="noConversion"/>
  </si>
  <si>
    <t>최초환생</t>
    <phoneticPr fontId="2" type="noConversion"/>
  </si>
  <si>
    <t>환생층</t>
    <phoneticPr fontId="2" type="noConversion"/>
  </si>
  <si>
    <t>현재내장비</t>
    <phoneticPr fontId="2" type="noConversion"/>
  </si>
  <si>
    <t>200층</t>
    <phoneticPr fontId="2" type="noConversion"/>
  </si>
  <si>
    <t>16곱하기16시간</t>
    <phoneticPr fontId="2" type="noConversion"/>
  </si>
  <si>
    <t>1시간</t>
    <phoneticPr fontId="2" type="noConversion"/>
  </si>
  <si>
    <t>장비의 경우</t>
    <phoneticPr fontId="2" type="noConversion"/>
  </si>
  <si>
    <t>고정템</t>
    <phoneticPr fontId="2" type="noConversion"/>
  </si>
  <si>
    <t>예) 바스타드소드 = 물리4배 불4배</t>
    <phoneticPr fontId="2" type="noConversion"/>
  </si>
  <si>
    <t>100층에서120층사이에서드랍</t>
    <phoneticPr fontId="2" type="noConversion"/>
  </si>
  <si>
    <t>1회파밍후</t>
    <phoneticPr fontId="2" type="noConversion"/>
  </si>
  <si>
    <t>8시간</t>
    <phoneticPr fontId="2" type="noConversion"/>
  </si>
  <si>
    <t>2회파밍후</t>
    <phoneticPr fontId="2" type="noConversion"/>
  </si>
  <si>
    <t>4시간</t>
    <phoneticPr fontId="2" type="noConversion"/>
  </si>
  <si>
    <t>3회파밍후</t>
    <phoneticPr fontId="2" type="noConversion"/>
  </si>
  <si>
    <t>2시간</t>
    <phoneticPr fontId="2" type="noConversion"/>
  </si>
  <si>
    <t>4회파밍후</t>
    <phoneticPr fontId="2" type="noConversion"/>
  </si>
  <si>
    <t>4번파밍하고 16배된다음 다음 100층급으로넘어간다.</t>
    <phoneticPr fontId="2" type="noConversion"/>
  </si>
  <si>
    <t>만약 16배강해진상태인데 다음 100층을 노리지않고</t>
    <phoneticPr fontId="2" type="noConversion"/>
  </si>
  <si>
    <t>단, 한번에 부위별로 번갈아가지않을시 플레이타임이 길어질가능성이존재한다. 예) 검만2번연속나올시 = 16시간-&gt;8시간-&gt;8*15/16-&gt;8*15/16*14/15시간..</t>
    <phoneticPr fontId="2" type="noConversion"/>
  </si>
  <si>
    <t>그걸 상쇄하기 위해 이볼루션을 넣는다. ( 예 ) 검만 2번연속나올시 -&gt; 16시간 -&gt; 8시간 -&gt; 4시간 (이볼루션x2)</t>
    <phoneticPr fontId="2" type="noConversion"/>
  </si>
  <si>
    <t>4번모드</t>
    <phoneticPr fontId="2" type="noConversion"/>
  </si>
  <si>
    <t>8번모드</t>
    <phoneticPr fontId="2" type="noConversion"/>
  </si>
  <si>
    <t>8번파밍하고 16배된다음 다음 100층급으로넘어간다.</t>
    <phoneticPr fontId="2" type="noConversion"/>
  </si>
  <si>
    <t>4(1회이볼루션)장비시 총 16배가되어야하니까</t>
    <phoneticPr fontId="2" type="noConversion"/>
  </si>
  <si>
    <t>이볼루션 효과는 장비 1개를 더든거와같은효과 즉 0이볼루션 = 4, 1이볼루션 = 8, 2이볼루션 = 12, 3이볼루션 = 16</t>
    <phoneticPr fontId="2" type="noConversion"/>
  </si>
  <si>
    <t>최소4번 = 장비마다 +4배수일시 +4배수 x4부위 = 16배</t>
    <phoneticPr fontId="2" type="noConversion"/>
  </si>
  <si>
    <t>난이도계수인 토탈덴시티 몇배수는 =&gt; 기본 덴시티 +XH 능력치로 환산해 아이템정보에 입력가능</t>
    <phoneticPr fontId="2" type="noConversion"/>
  </si>
  <si>
    <t>4배</t>
    <phoneticPr fontId="2" type="noConversion"/>
  </si>
  <si>
    <t>8배</t>
    <phoneticPr fontId="2" type="noConversion"/>
  </si>
  <si>
    <t>1장비시</t>
    <phoneticPr fontId="2" type="noConversion"/>
  </si>
  <si>
    <t>2장비시</t>
    <phoneticPr fontId="2" type="noConversion"/>
  </si>
  <si>
    <t>3장비시</t>
    <phoneticPr fontId="2" type="noConversion"/>
  </si>
  <si>
    <t>4장비시</t>
    <phoneticPr fontId="2" type="noConversion"/>
  </si>
  <si>
    <t>장비의 숫자에의한 토탈덴시티증가 =&gt; 곱연산이 아닌 합연산</t>
    <phoneticPr fontId="2" type="noConversion"/>
  </si>
  <si>
    <t>4회클 플레이타임</t>
    <phoneticPr fontId="2" type="noConversion"/>
  </si>
  <si>
    <t>100층마다</t>
    <phoneticPr fontId="2" type="noConversion"/>
  </si>
  <si>
    <t>0장비시</t>
    <phoneticPr fontId="2" type="noConversion"/>
  </si>
  <si>
    <t>24시간</t>
    <phoneticPr fontId="2" type="noConversion"/>
  </si>
  <si>
    <t>각장비(1회이볼루션)효율 = 4배수</t>
    <phoneticPr fontId="2" type="noConversion"/>
  </si>
  <si>
    <t>각장비(노이볼루션)효율 = 2배수</t>
    <phoneticPr fontId="2" type="noConversion"/>
  </si>
  <si>
    <t>2배</t>
    <phoneticPr fontId="2" type="noConversion"/>
  </si>
  <si>
    <t>0배</t>
    <phoneticPr fontId="2" type="noConversion"/>
  </si>
  <si>
    <t>6배</t>
    <phoneticPr fontId="2" type="noConversion"/>
  </si>
  <si>
    <t>8회클 플레이타임</t>
    <phoneticPr fontId="2" type="noConversion"/>
  </si>
  <si>
    <t>지금 여기서 이볼루션은 동템만있으면 무조건 1회에 가능하게끔되있는것이다.</t>
    <phoneticPr fontId="2" type="noConversion"/>
  </si>
  <si>
    <t>enchant를 빼버리거나, enchant가 항상 만땅에 다다르게끔 넉넉한 강화석이 제공된다.</t>
    <phoneticPr fontId="2" type="noConversion"/>
  </si>
  <si>
    <t>올 이볼루션 0</t>
    <phoneticPr fontId="2" type="noConversion"/>
  </si>
  <si>
    <t>현재층</t>
    <phoneticPr fontId="2" type="noConversion"/>
  </si>
  <si>
    <t>다음층</t>
    <phoneticPr fontId="2" type="noConversion"/>
  </si>
  <si>
    <t>기준 현재층</t>
    <phoneticPr fontId="2" type="noConversion"/>
  </si>
  <si>
    <t>위의 노란 이볼루션능력치(4배수-&gt;8배수)와 비교해서 너무큰 이격이생기면안된다.</t>
    <phoneticPr fontId="2" type="noConversion"/>
  </si>
  <si>
    <t>1시간파밍을 16회하면</t>
    <phoneticPr fontId="2" type="noConversion"/>
  </si>
  <si>
    <t>풀이볼루션</t>
    <phoneticPr fontId="2" type="noConversion"/>
  </si>
  <si>
    <t>실제로는 1시간-&gt;50분-&gt;40분 이런식으로 더줄어간다.</t>
    <phoneticPr fontId="2" type="noConversion"/>
  </si>
  <si>
    <t>그러니까 이볼루션은 위에서 제기한 동템떨어질 위험성을 낮추기위해 확정이볼루션1회만 제공하고, 그다음부터는 재료를 좀 많이먹게 해야할듯.</t>
    <phoneticPr fontId="2" type="noConversion"/>
  </si>
  <si>
    <t>현재층에서 1시간파밍을해서 이볼루션쪽으로 강화시킨다면</t>
    <phoneticPr fontId="2" type="noConversion"/>
  </si>
  <si>
    <t>이볼루션으로인해 강해짐정도는 다음층 16시간 걸리는거의 비해 16분의1정도의 효율이나와야한다.</t>
    <phoneticPr fontId="2" type="noConversion"/>
  </si>
  <si>
    <t>올이볼루션1</t>
    <phoneticPr fontId="2" type="noConversion"/>
  </si>
  <si>
    <t>기준현재층</t>
    <phoneticPr fontId="2" type="noConversion"/>
  </si>
  <si>
    <t>이볼루션효과 =&gt; 능력2배(4-&gt;8), 3배(8-&gt;12), 4배(12-&gt;16)(+100층아이템과같다)</t>
    <phoneticPr fontId="2" type="noConversion"/>
  </si>
  <si>
    <t>이볼루션효과 =&gt; 능력2배(2-&gt;4), 3배(4-&gt;6), 4배(6-&gt;8)(+100층아이템과같다)</t>
    <phoneticPr fontId="2" type="noConversion"/>
  </si>
  <si>
    <t>올 이볼루션1(올4배수)</t>
    <phoneticPr fontId="2" type="noConversion"/>
  </si>
  <si>
    <t>이볼루션2(올6배수)</t>
    <phoneticPr fontId="2" type="noConversion"/>
  </si>
  <si>
    <t>난도계수</t>
    <phoneticPr fontId="2" type="noConversion"/>
  </si>
  <si>
    <t>기본아이템(부위당4)</t>
    <phoneticPr fontId="2" type="noConversion"/>
  </si>
  <si>
    <t>기본아이템(부위당2)</t>
    <phoneticPr fontId="2" type="noConversion"/>
  </si>
  <si>
    <t>새아이템(부위당32)</t>
    <phoneticPr fontId="2" type="noConversion"/>
  </si>
  <si>
    <t>새아이템(부위당64)</t>
    <phoneticPr fontId="2" type="noConversion"/>
  </si>
  <si>
    <t>새이볼루션(1이볼시 부위당8)</t>
    <phoneticPr fontId="2" type="noConversion"/>
  </si>
  <si>
    <t xml:space="preserve"> +1배수</t>
    <phoneticPr fontId="2" type="noConversion"/>
  </si>
  <si>
    <t xml:space="preserve"> +15배수</t>
    <phoneticPr fontId="2" type="noConversion"/>
  </si>
  <si>
    <t>1시간파밍해서 +1배수</t>
    <phoneticPr fontId="2" type="noConversion"/>
  </si>
  <si>
    <t>16시간파밍해서 +15배수</t>
    <phoneticPr fontId="2" type="noConversion"/>
  </si>
  <si>
    <t>올 이볼루션0</t>
    <phoneticPr fontId="2" type="noConversion"/>
  </si>
  <si>
    <t>이볼1아이템(부위당4)</t>
    <phoneticPr fontId="2" type="noConversion"/>
  </si>
  <si>
    <t xml:space="preserve"> +14배수(+28)</t>
    <phoneticPr fontId="2" type="noConversion"/>
  </si>
  <si>
    <t>16시간파밍해서 +14배수</t>
    <phoneticPr fontId="2" type="noConversion"/>
  </si>
  <si>
    <t>난도계수 16으로 시작해서</t>
    <phoneticPr fontId="2" type="noConversion"/>
  </si>
  <si>
    <t>모두0강</t>
    <phoneticPr fontId="2" type="noConversion"/>
  </si>
  <si>
    <t>모두1강</t>
    <phoneticPr fontId="2" type="noConversion"/>
  </si>
  <si>
    <t>난도계수 32</t>
    <phoneticPr fontId="2" type="noConversion"/>
  </si>
  <si>
    <t>모두2강</t>
    <phoneticPr fontId="2" type="noConversion"/>
  </si>
  <si>
    <t>모두3강</t>
    <phoneticPr fontId="2" type="noConversion"/>
  </si>
  <si>
    <t>난도계수 48</t>
    <phoneticPr fontId="2" type="noConversion"/>
  </si>
  <si>
    <t>난도계수 64이 맥스</t>
    <phoneticPr fontId="2" type="noConversion"/>
  </si>
  <si>
    <t>다음 100층의 난도는 256이므로</t>
    <phoneticPr fontId="2" type="noConversion"/>
  </si>
  <si>
    <t>다음 100층 모두0강</t>
    <phoneticPr fontId="2" type="noConversion"/>
  </si>
  <si>
    <t>1시간걸림</t>
    <phoneticPr fontId="2" type="noConversion"/>
  </si>
  <si>
    <t>모두 3강일때 4시간걸림 ( 모두0강일때는 16시간걸리던게 )</t>
    <phoneticPr fontId="2" type="noConversion"/>
  </si>
  <si>
    <t>현재층트라이에걸리는시간</t>
    <phoneticPr fontId="2" type="noConversion"/>
  </si>
  <si>
    <t>다음층트라이에걸리는시간</t>
    <phoneticPr fontId="2" type="noConversion"/>
  </si>
  <si>
    <t>난도계수 8으로 시작해서</t>
    <phoneticPr fontId="2" type="noConversion"/>
  </si>
  <si>
    <t>난도계수 16</t>
    <phoneticPr fontId="2" type="noConversion"/>
  </si>
  <si>
    <t>난도계수 32이 맥스</t>
    <phoneticPr fontId="2" type="noConversion"/>
  </si>
  <si>
    <t>난도계수 24</t>
    <phoneticPr fontId="2" type="noConversion"/>
  </si>
  <si>
    <t>모두 3강일때 8시간걸림 ( 모두0강일때는 32시간걸리던게 )</t>
    <phoneticPr fontId="2" type="noConversion"/>
  </si>
  <si>
    <t>73시간</t>
    <phoneticPr fontId="2" type="noConversion"/>
  </si>
  <si>
    <t>최초걸리는시간</t>
    <phoneticPr fontId="2" type="noConversion"/>
  </si>
  <si>
    <t>(올 0강장비를 얻음)</t>
    <phoneticPr fontId="2" type="noConversion"/>
  </si>
  <si>
    <t>목표난이도</t>
    <phoneticPr fontId="2" type="noConversion"/>
  </si>
  <si>
    <t>이타입의기준(올장비+0)</t>
    <phoneticPr fontId="2" type="noConversion"/>
  </si>
  <si>
    <t>총걸리는시간</t>
    <phoneticPr fontId="2" type="noConversion"/>
  </si>
  <si>
    <t>목표장비갯수</t>
    <phoneticPr fontId="2" type="noConversion"/>
  </si>
  <si>
    <t>개당장비능력</t>
    <phoneticPr fontId="2" type="noConversion"/>
  </si>
  <si>
    <t>보유능력치(기본은 이전레벨의 기준템)</t>
    <phoneticPr fontId="2" type="noConversion"/>
  </si>
  <si>
    <t>1,1,1,1</t>
    <phoneticPr fontId="2" type="noConversion"/>
  </si>
  <si>
    <t>16,1,1,1</t>
    <phoneticPr fontId="2" type="noConversion"/>
  </si>
  <si>
    <t>16,16,1,1</t>
    <phoneticPr fontId="2" type="noConversion"/>
  </si>
  <si>
    <t>16,16,16,1</t>
    <phoneticPr fontId="2" type="noConversion"/>
  </si>
  <si>
    <t>16,16,16,16,</t>
    <phoneticPr fontId="2" type="noConversion"/>
  </si>
  <si>
    <t>32,16,16,16</t>
    <phoneticPr fontId="2" type="noConversion"/>
  </si>
  <si>
    <t>세부내역</t>
    <phoneticPr fontId="2" type="noConversion"/>
  </si>
  <si>
    <t>클리어에걸리는시간</t>
    <phoneticPr fontId="2" type="noConversion"/>
  </si>
  <si>
    <t>클리어시간Sum</t>
    <phoneticPr fontId="2" type="noConversion"/>
  </si>
  <si>
    <t>다음목표</t>
    <phoneticPr fontId="2" type="noConversion"/>
  </si>
  <si>
    <t>다음목표클리어까지</t>
  </si>
  <si>
    <t>다음목표시작점까지</t>
    <phoneticPr fontId="2" type="noConversion"/>
  </si>
  <si>
    <t xml:space="preserve">해당장비획득했을때 </t>
    <phoneticPr fontId="2" type="noConversion"/>
  </si>
  <si>
    <t>시간 걸림.</t>
    <phoneticPr fontId="2" type="noConversion"/>
  </si>
  <si>
    <t>올장비3강일때</t>
    <phoneticPr fontId="2" type="noConversion"/>
  </si>
  <si>
    <t>다음목표시작점을위한 파밍까지</t>
    <phoneticPr fontId="2" type="noConversion"/>
  </si>
  <si>
    <t>시작점 장비능력</t>
    <phoneticPr fontId="2" type="noConversion"/>
  </si>
  <si>
    <t>시작점 장비능력</t>
    <phoneticPr fontId="2" type="noConversion"/>
  </si>
  <si>
    <t>16,16,16,16</t>
    <phoneticPr fontId="2" type="noConversion"/>
  </si>
  <si>
    <t>256,16,16,16</t>
    <phoneticPr fontId="2" type="noConversion"/>
  </si>
  <si>
    <t>64,64,64,64</t>
    <phoneticPr fontId="2" type="noConversion"/>
  </si>
  <si>
    <t>타입1</t>
    <phoneticPr fontId="2" type="noConversion"/>
  </si>
  <si>
    <t>타입2</t>
    <phoneticPr fontId="2" type="noConversion"/>
  </si>
  <si>
    <t>8,1,1,1</t>
    <phoneticPr fontId="2" type="noConversion"/>
  </si>
  <si>
    <t>8,8,8,8</t>
    <phoneticPr fontId="2" type="noConversion"/>
  </si>
  <si>
    <t>16,16,16,16</t>
    <phoneticPr fontId="2" type="noConversion"/>
  </si>
  <si>
    <t>24,24,24,24</t>
    <phoneticPr fontId="2" type="noConversion"/>
  </si>
  <si>
    <t>32,32,32,32</t>
    <phoneticPr fontId="2" type="noConversion"/>
  </si>
  <si>
    <t>128,16,16,16</t>
    <phoneticPr fontId="2" type="noConversion"/>
  </si>
  <si>
    <t>시작점 총장비능력</t>
    <phoneticPr fontId="2" type="noConversion"/>
  </si>
  <si>
    <t>1씩 4개</t>
    <phoneticPr fontId="2" type="noConversion"/>
  </si>
  <si>
    <t>16씩 4개</t>
    <phoneticPr fontId="2" type="noConversion"/>
  </si>
  <si>
    <t>64씩 4개</t>
    <phoneticPr fontId="2" type="noConversion"/>
  </si>
  <si>
    <t>32씩4개</t>
    <phoneticPr fontId="2" type="noConversion"/>
  </si>
  <si>
    <t>올3강에서시작해도 8시간걸린다는말</t>
    <phoneticPr fontId="2" type="noConversion"/>
  </si>
  <si>
    <t>올3강에서시작해도 4시간걸린다는말</t>
    <phoneticPr fontId="2" type="noConversion"/>
  </si>
  <si>
    <t>8,8,8,8</t>
    <phoneticPr fontId="2" type="noConversion"/>
  </si>
  <si>
    <t>올0강에서시작하면 32시간걸린다는말</t>
    <phoneticPr fontId="2" type="noConversion"/>
  </si>
  <si>
    <t>요약하자면</t>
    <phoneticPr fontId="2" type="noConversion"/>
  </si>
  <si>
    <t>장비강화로</t>
    <phoneticPr fontId="2" type="noConversion"/>
  </si>
  <si>
    <t>4배가되면</t>
    <phoneticPr fontId="2" type="noConversion"/>
  </si>
  <si>
    <t>난이도 16배</t>
    <phoneticPr fontId="2" type="noConversion"/>
  </si>
  <si>
    <t>나누기</t>
    <phoneticPr fontId="2" type="noConversion"/>
  </si>
  <si>
    <t>인</t>
    <phoneticPr fontId="2" type="noConversion"/>
  </si>
  <si>
    <t>4시간으로</t>
    <phoneticPr fontId="2" type="noConversion"/>
  </si>
  <si>
    <t>쉬워짐</t>
    <phoneticPr fontId="2" type="noConversion"/>
  </si>
  <si>
    <t>장비강력함이</t>
    <phoneticPr fontId="2" type="noConversion"/>
  </si>
  <si>
    <t>최대강화시강해짐정도</t>
    <phoneticPr fontId="2" type="noConversion"/>
  </si>
  <si>
    <t>총장비니까</t>
    <phoneticPr fontId="2" type="noConversion"/>
  </si>
  <si>
    <t>다음난이도템1개얻기보다 &lt; 모든장비풀강화 효과</t>
    <phoneticPr fontId="2" type="noConversion"/>
  </si>
  <si>
    <t>강화없이도전시</t>
    <phoneticPr fontId="2" type="noConversion"/>
  </si>
  <si>
    <t>강화하고도전시</t>
    <phoneticPr fontId="2" type="noConversion"/>
  </si>
  <si>
    <t>다음난이도</t>
    <phoneticPr fontId="2" type="noConversion"/>
  </si>
  <si>
    <t>지금세기</t>
    <phoneticPr fontId="2" type="noConversion"/>
  </si>
  <si>
    <t>다음난이도강해짐(=다음난이도아이템1개의강한정도)</t>
    <phoneticPr fontId="2" type="noConversion"/>
  </si>
  <si>
    <t>다음난이도템1개얻기 == 모든장비 풀강화효과</t>
    <phoneticPr fontId="2" type="noConversion"/>
  </si>
  <si>
    <t>분석:</t>
    <phoneticPr fontId="2" type="noConversion"/>
  </si>
  <si>
    <t>강화없이도전시, 최대강화하고 도전시 각각 다음난이도쯤클리어에 몇시간이 걸릴지를 정하는게 급선무.</t>
    <phoneticPr fontId="2" type="noConversion"/>
  </si>
  <si>
    <t>그 N시간에다가</t>
    <phoneticPr fontId="2" type="noConversion"/>
  </si>
  <si>
    <t>1장비파밍부터는 시간감소가 대폭이뤄지니까.</t>
    <phoneticPr fontId="2" type="noConversion"/>
  </si>
  <si>
    <t>최소파밍에</t>
    <phoneticPr fontId="2" type="noConversion"/>
  </si>
  <si>
    <t>점점 N, N/2, N/3, N/4 급으로 쉬워짐</t>
    <phoneticPr fontId="2" type="noConversion"/>
  </si>
  <si>
    <t>N정도의 시간이 걸린다고 생각하면됨.</t>
    <phoneticPr fontId="2" type="noConversion"/>
  </si>
  <si>
    <t>꽤나 깰만하다고 느낄만큼 짧게 느껴져야한다.</t>
    <phoneticPr fontId="2" type="noConversion"/>
  </si>
  <si>
    <t xml:space="preserve"> +</t>
    <phoneticPr fontId="2" type="noConversion"/>
  </si>
  <si>
    <t xml:space="preserve"> ++</t>
    <phoneticPr fontId="2" type="noConversion"/>
  </si>
  <si>
    <t>None</t>
    <phoneticPr fontId="2" type="noConversion"/>
  </si>
  <si>
    <t>이볼루션(동일타입 &amp;&amp; 그레이드체크)</t>
    <phoneticPr fontId="2" type="noConversion"/>
  </si>
  <si>
    <t>그레이드(드랍시결정)</t>
    <phoneticPr fontId="2" type="noConversion"/>
  </si>
  <si>
    <t>고유템</t>
    <phoneticPr fontId="2" type="noConversion"/>
  </si>
  <si>
    <t>노멀</t>
    <phoneticPr fontId="2" type="noConversion"/>
  </si>
  <si>
    <t>레어</t>
    <phoneticPr fontId="2" type="noConversion"/>
  </si>
  <si>
    <t>유니크</t>
    <phoneticPr fontId="2" type="noConversion"/>
  </si>
  <si>
    <t>x2</t>
    <phoneticPr fontId="2" type="noConversion"/>
  </si>
  <si>
    <t>x3</t>
    <phoneticPr fontId="2" type="noConversion"/>
  </si>
  <si>
    <t>이볼루션1 = 인첸트50%</t>
    <phoneticPr fontId="2" type="noConversion"/>
  </si>
  <si>
    <t>이볼류션2 = 인첸트100%</t>
    <phoneticPr fontId="2" type="noConversion"/>
  </si>
  <si>
    <t>스킬강화(동일스킬체크)</t>
    <phoneticPr fontId="2" type="noConversion"/>
  </si>
  <si>
    <t>인첸트점수</t>
    <phoneticPr fontId="2" type="noConversion"/>
  </si>
  <si>
    <t>0-2</t>
    <phoneticPr fontId="2" type="noConversion"/>
  </si>
  <si>
    <t>인첸트게이지</t>
    <phoneticPr fontId="2" type="noConversion"/>
  </si>
  <si>
    <t>0-4</t>
    <phoneticPr fontId="2" type="noConversion"/>
  </si>
  <si>
    <t>0-6</t>
    <phoneticPr fontId="2" type="noConversion"/>
  </si>
  <si>
    <t>이전레벨아이템</t>
    <phoneticPr fontId="2" type="noConversion"/>
  </si>
  <si>
    <t>난이도차8이라면</t>
    <phoneticPr fontId="2" type="noConversion"/>
  </si>
  <si>
    <t>8분의1</t>
    <phoneticPr fontId="2" type="noConversion"/>
  </si>
  <si>
    <t>8분의2</t>
    <phoneticPr fontId="2" type="noConversion"/>
  </si>
  <si>
    <t>8분의3</t>
    <phoneticPr fontId="2" type="noConversion"/>
  </si>
  <si>
    <t>이볼루션을안쓴다</t>
    <phoneticPr fontId="2" type="noConversion"/>
  </si>
  <si>
    <t>100층마다8배</t>
    <phoneticPr fontId="2" type="noConversion"/>
  </si>
  <si>
    <t>층</t>
    <phoneticPr fontId="2" type="noConversion"/>
  </si>
  <si>
    <t>추출용</t>
    <phoneticPr fontId="2" type="noConversion"/>
  </si>
  <si>
    <t>인첸트3*그레이드3=9</t>
    <phoneticPr fontId="2" type="noConversion"/>
  </si>
  <si>
    <t>데미지</t>
    <phoneticPr fontId="2" type="noConversion"/>
  </si>
  <si>
    <t>전체자원증가/데미지</t>
    <phoneticPr fontId="2" type="noConversion"/>
  </si>
  <si>
    <t>수정중</t>
    <phoneticPr fontId="2" type="noConversion"/>
  </si>
  <si>
    <t>1랩dps</t>
    <phoneticPr fontId="2" type="noConversion"/>
  </si>
  <si>
    <t>1랩price</t>
    <phoneticPr fontId="2" type="noConversion"/>
  </si>
  <si>
    <t>비교용비용은 리서치비용(공식)</t>
    <phoneticPr fontId="2" type="noConversion"/>
  </si>
  <si>
    <t>인스턴스 Growth</t>
    <phoneticPr fontId="2" type="noConversion"/>
  </si>
  <si>
    <t>리서치타임 Growth</t>
    <phoneticPr fontId="2" type="noConversion"/>
  </si>
  <si>
    <t>글로벌 Grwoth</t>
    <phoneticPr fontId="2" type="noConversion"/>
  </si>
  <si>
    <t>인스턴스 Growth</t>
    <phoneticPr fontId="2" type="noConversion"/>
  </si>
  <si>
    <t>글로벌 Growth(난이도계수,장비계수와상쇄)</t>
    <phoneticPr fontId="2" type="noConversion"/>
  </si>
  <si>
    <t>타임 Grwoth</t>
    <phoneticPr fontId="2" type="noConversion"/>
  </si>
  <si>
    <t>신규비중</t>
    <phoneticPr fontId="2" type="noConversion"/>
  </si>
  <si>
    <t>1층당걸리는시간(초)</t>
    <phoneticPr fontId="2" type="noConversion"/>
  </si>
  <si>
    <t>게임구성이</t>
  </si>
  <si>
    <t>무언가 하나가 한 업그레이드가 되었을때 carry를 한다.</t>
  </si>
  <si>
    <t>그렇기때문에 하나를 8배한다는것은.</t>
  </si>
  <si>
    <t>전체 게임의 4분의 1을(업그레이드구간이 4타임마다 1번씩오므로 ) 8배 한다는것과 같다. 는 틀린논리이다.</t>
  </si>
  <si>
    <t>왜냐하면 carry업그레이드까지 걸리는시간을 8분의 1로 줄여주기때문에, 다른속성을 건너뛰고 바로 또 carry carry 할수있기때문이다.</t>
  </si>
  <si>
    <t>그래서 거의 전체 게임을 8배 당기는 효과를 가져온다.(전체게임의4분의1이아니라)</t>
  </si>
  <si>
    <t>그렇기때문에 장비아이템의 난이도 상승 배수 +8은</t>
  </si>
  <si>
    <t>전체 density의 8배상승이 아니라</t>
  </si>
  <si>
    <t>개별 density의 8배상승정도로 하향해야한다.</t>
  </si>
  <si>
    <t>(즉 density = 1, 전체density = 4이면, 4*8 = 32 가되는게 아니라, 1* 8 = 8이되어야한다는소리.)</t>
  </si>
  <si>
    <t>첫 난이도에서는 1-&gt;8 = +7,</t>
  </si>
  <si>
    <t>4개 아이템이 +7 density를 나눠가져야한다.</t>
  </si>
  <si>
    <t>최상으로는</t>
  </si>
  <si>
    <t>의 분배가될수도</t>
  </si>
  <si>
    <t xml:space="preserve">최악으로는 </t>
  </si>
  <si>
    <t>가될수도있다.</t>
  </si>
  <si>
    <t>이걸로 64난도를 도전해야하는것.</t>
  </si>
  <si>
    <t xml:space="preserve">8배가된다한들, </t>
  </si>
  <si>
    <t>위의 공식에서 업데이트</t>
    <phoneticPr fontId="2" type="noConversion"/>
  </si>
  <si>
    <t>1개장비로 상승해야할 density</t>
    <phoneticPr fontId="2" type="noConversion"/>
  </si>
  <si>
    <t>그리고 리서치 값 뿐만 아니라 price값도 다시 개별 density에서 전체density로묶는다.</t>
    <phoneticPr fontId="2" type="noConversion"/>
  </si>
  <si>
    <t>하나만 독자적으로올렸을때의 효율을 낮추기위해 ( 한개만 올려도, 그것의 랩업가격은 개별 density가 아닌 그레벨의 전체density를 참조하기때문에 )</t>
    <phoneticPr fontId="2" type="noConversion"/>
  </si>
  <si>
    <t>그리고 carry값은 한가지속성에달렸으므로 이전의 논리대로 한가지속성이 전체 density계수를 갖는것이 맞다.</t>
    <phoneticPr fontId="2" type="noConversion"/>
  </si>
  <si>
    <t>1시간35분</t>
    <phoneticPr fontId="2" type="noConversion"/>
  </si>
  <si>
    <t>올3</t>
    <phoneticPr fontId="2" type="noConversion"/>
  </si>
  <si>
    <t>100난이도 올1</t>
    <phoneticPr fontId="2" type="noConversion"/>
  </si>
  <si>
    <t>올9</t>
    <phoneticPr fontId="2" type="noConversion"/>
  </si>
  <si>
    <t>난이도별세기증가량</t>
    <phoneticPr fontId="2" type="noConversion"/>
  </si>
  <si>
    <t>올1</t>
    <phoneticPr fontId="2" type="noConversion"/>
  </si>
  <si>
    <t>200난이도 올1</t>
    <phoneticPr fontId="2" type="noConversion"/>
  </si>
  <si>
    <t>총8</t>
    <phoneticPr fontId="2" type="noConversion"/>
  </si>
  <si>
    <t>총22</t>
    <phoneticPr fontId="2" type="noConversion"/>
  </si>
  <si>
    <t>총64</t>
    <phoneticPr fontId="2" type="noConversion"/>
  </si>
  <si>
    <t>4장비를 다해야 64</t>
    <phoneticPr fontId="2" type="noConversion"/>
  </si>
  <si>
    <t>개별density가</t>
    <phoneticPr fontId="2" type="noConversion"/>
  </si>
  <si>
    <t>0난이도 올1장비</t>
    <phoneticPr fontId="2" type="noConversion"/>
  </si>
  <si>
    <t>4장비를다해야 8(9)</t>
    <phoneticPr fontId="2" type="noConversion"/>
  </si>
  <si>
    <t>초반에는 기본스텟1빨로 효율이좀좋다.</t>
    <phoneticPr fontId="2" type="noConversion"/>
  </si>
  <si>
    <t>4장비를 다해야 24(25)</t>
    <phoneticPr fontId="2" type="noConversion"/>
  </si>
  <si>
    <t>4장비를다해야 72(73)</t>
    <phoneticPr fontId="2" type="noConversion"/>
  </si>
  <si>
    <t>4장비를 다해야 1(기본스텟포함2)</t>
    <phoneticPr fontId="2" type="noConversion"/>
  </si>
  <si>
    <t>난이도</t>
    <phoneticPr fontId="2" type="noConversion"/>
  </si>
  <si>
    <t>보유템</t>
    <phoneticPr fontId="2" type="noConversion"/>
  </si>
  <si>
    <t>100레벨 노멀템 풀강파밍 상태에서 100레벨까지 걸리는시간</t>
    <phoneticPr fontId="2" type="noConversion"/>
  </si>
  <si>
    <t>100레벨 최소파밍상태에서 100레벨까지 할때 걸리는시간</t>
    <phoneticPr fontId="2" type="noConversion"/>
  </si>
  <si>
    <t>100레벨 최소파밍 상태에서 200레벨에 도전</t>
    <phoneticPr fontId="2" type="noConversion"/>
  </si>
  <si>
    <t>100레벨 노멀템 풀강파밍 상태에서 200레벨에 도전</t>
    <phoneticPr fontId="2" type="noConversion"/>
  </si>
  <si>
    <t>100레벨 유닠템 풀강파밍 상태에서 200레벨에 도전</t>
    <phoneticPr fontId="2" type="noConversion"/>
  </si>
  <si>
    <t>100레벨 유닠템 풀강파밍 상태에서 100레벨까지 걸리는시간</t>
    <phoneticPr fontId="2" type="noConversion"/>
  </si>
  <si>
    <t>시작템시 100레벨까지 할때 걸리는시간</t>
    <phoneticPr fontId="2" type="noConversion"/>
  </si>
  <si>
    <t>테이블상걸리는시간</t>
    <phoneticPr fontId="2" type="noConversion"/>
  </si>
  <si>
    <t>배수</t>
    <phoneticPr fontId="2" type="noConversion"/>
  </si>
  <si>
    <t>시간</t>
    <phoneticPr fontId="2" type="noConversion"/>
  </si>
  <si>
    <t>이</t>
    <phoneticPr fontId="2" type="noConversion"/>
  </si>
  <si>
    <t>추정시간</t>
    <phoneticPr fontId="2" type="noConversion"/>
  </si>
  <si>
    <t>1(0.25))</t>
    <phoneticPr fontId="2" type="noConversion"/>
  </si>
  <si>
    <t>8(2))</t>
    <phoneticPr fontId="2" type="noConversion"/>
  </si>
  <si>
    <t>24(6))</t>
    <phoneticPr fontId="2" type="noConversion"/>
  </si>
  <si>
    <t>72(18))</t>
    <phoneticPr fontId="2" type="noConversion"/>
  </si>
  <si>
    <t>기본스텟포함능력(정비효율을따지기위해)</t>
    <phoneticPr fontId="2" type="noConversion"/>
  </si>
  <si>
    <t>5(1.25)</t>
    <phoneticPr fontId="2" type="noConversion"/>
  </si>
  <si>
    <t>기본스텟포함을 템스텟화해서 총능력치</t>
    <phoneticPr fontId="2" type="noConversion"/>
  </si>
  <si>
    <t>4(1)</t>
    <phoneticPr fontId="2" type="noConversion"/>
  </si>
  <si>
    <t>None</t>
    <phoneticPr fontId="2" type="noConversion"/>
  </si>
  <si>
    <t>기본능력치시 100레벨할때걸리는시간</t>
    <phoneticPr fontId="2" type="noConversion"/>
  </si>
  <si>
    <t>12(3)</t>
    <phoneticPr fontId="2" type="noConversion"/>
  </si>
  <si>
    <t>28(7)</t>
    <phoneticPr fontId="2" type="noConversion"/>
  </si>
  <si>
    <t>76(19)</t>
    <phoneticPr fontId="2" type="noConversion"/>
  </si>
  <si>
    <t>실제배수</t>
    <phoneticPr fontId="2" type="noConversion"/>
  </si>
  <si>
    <t>실제시간</t>
    <phoneticPr fontId="2" type="noConversion"/>
  </si>
  <si>
    <t>분으로환산</t>
    <phoneticPr fontId="2" type="noConversion"/>
  </si>
  <si>
    <t>테스트시간</t>
    <phoneticPr fontId="2" type="noConversion"/>
  </si>
  <si>
    <t>25분</t>
    <phoneticPr fontId="2" type="noConversion"/>
  </si>
  <si>
    <t>안해봄. 50분이하추정</t>
    <phoneticPr fontId="2" type="noConversion"/>
  </si>
  <si>
    <r>
      <t xml:space="preserve">배수와 </t>
    </r>
    <r>
      <rPr>
        <sz val="11"/>
        <color rgb="FFFF0000"/>
        <rFont val="맑은 고딕"/>
        <family val="3"/>
        <charset val="129"/>
        <scheme val="minor"/>
      </rPr>
      <t>실제배수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의 차이는 기본스텟때문에 일어나는건데, 층이 높아질수록 점점 희석된다.</t>
    </r>
    <phoneticPr fontId="2" type="noConversion"/>
  </si>
  <si>
    <t xml:space="preserve">이 기본스텟때문에 처음 8시간 걸릴게 2시간 걸리니까 개꿀. </t>
    <phoneticPr fontId="2" type="noConversion"/>
  </si>
  <si>
    <t>기타 200레벨차이는 엄두도 못내게끔 되야한다. 설령 유니크 풀강이라도.</t>
    <phoneticPr fontId="2" type="noConversion"/>
  </si>
  <si>
    <t>엄두도 못내게 길어야된다.</t>
    <phoneticPr fontId="2" type="noConversion"/>
  </si>
  <si>
    <t>충분히 길되, 엄두도못내게 길면안된다, 마음먹으면 견적은나올정도</t>
    <phoneticPr fontId="2" type="noConversion"/>
  </si>
  <si>
    <t>여기서 검술공격+1짜리를 기본템으로 지급해 8만드는것도좋다.</t>
    <phoneticPr fontId="2" type="noConversion"/>
  </si>
  <si>
    <t>20분(0.33)</t>
    <phoneticPr fontId="2" type="noConversion"/>
  </si>
  <si>
    <t>SSS</t>
    <phoneticPr fontId="2" type="noConversion"/>
  </si>
  <si>
    <t>S</t>
    <phoneticPr fontId="2" type="noConversion"/>
  </si>
  <si>
    <t>유니크드랍가능</t>
    <phoneticPr fontId="2" type="noConversion"/>
  </si>
  <si>
    <t>유니크높은확률드랍</t>
    <phoneticPr fontId="2" type="noConversion"/>
  </si>
  <si>
    <t>60분(1)</t>
    <phoneticPr fontId="2" type="noConversion"/>
  </si>
  <si>
    <t>SS</t>
    <phoneticPr fontId="2" type="noConversion"/>
  </si>
  <si>
    <t>40분(0.66)</t>
    <phoneticPr fontId="2" type="noConversion"/>
  </si>
  <si>
    <t>8시간(8)</t>
    <phoneticPr fontId="2" type="noConversion"/>
  </si>
  <si>
    <t>E</t>
    <phoneticPr fontId="2" type="noConversion"/>
  </si>
  <si>
    <t>이내</t>
    <phoneticPr fontId="2" type="noConversion"/>
  </si>
  <si>
    <t>D</t>
    <phoneticPr fontId="2" type="noConversion"/>
  </si>
  <si>
    <t>이전템노강시(1)</t>
    <phoneticPr fontId="2" type="noConversion"/>
  </si>
  <si>
    <t>노멀템반강시(2)</t>
    <phoneticPr fontId="2" type="noConversion"/>
  </si>
  <si>
    <t>노멀템풀강시(3)</t>
    <phoneticPr fontId="2" type="noConversion"/>
  </si>
  <si>
    <t>이전템유닠풀강시(9)</t>
    <phoneticPr fontId="2" type="noConversion"/>
  </si>
  <si>
    <t>이전노멀풀강시(3)</t>
    <phoneticPr fontId="2" type="noConversion"/>
  </si>
  <si>
    <t>C</t>
    <phoneticPr fontId="2" type="noConversion"/>
  </si>
  <si>
    <t>B</t>
    <phoneticPr fontId="2" type="noConversion"/>
  </si>
  <si>
    <t>노멀템노강시(1)=이전템(8)</t>
    <phoneticPr fontId="2" type="noConversion"/>
  </si>
  <si>
    <t>A</t>
    <phoneticPr fontId="2" type="noConversion"/>
  </si>
  <si>
    <t>이전템(6)</t>
    <phoneticPr fontId="2" type="noConversion"/>
  </si>
  <si>
    <t>80분</t>
    <phoneticPr fontId="2" type="noConversion"/>
  </si>
  <si>
    <t>120분</t>
    <phoneticPr fontId="2" type="noConversion"/>
  </si>
  <si>
    <t>이전템(4)</t>
    <phoneticPr fontId="2" type="noConversion"/>
  </si>
  <si>
    <t>160분</t>
    <phoneticPr fontId="2" type="noConversion"/>
  </si>
  <si>
    <t>4시간</t>
    <phoneticPr fontId="2" type="noConversion"/>
  </si>
  <si>
    <t>이전템(2)</t>
    <phoneticPr fontId="2" type="noConversion"/>
  </si>
  <si>
    <t>SS는 SSS보다 2배낮은확률</t>
    <phoneticPr fontId="2" type="noConversion"/>
  </si>
  <si>
    <t>S는 SSS보다 3배낮은확률</t>
    <phoneticPr fontId="2" type="noConversion"/>
  </si>
  <si>
    <t>유니크 드랍확률은  SSS기준, 20/160 * 8/3 = 20/60으로하자.</t>
    <phoneticPr fontId="2" type="noConversion"/>
  </si>
  <si>
    <t>유닠</t>
    <phoneticPr fontId="2" type="noConversion"/>
  </si>
  <si>
    <t>매직</t>
    <phoneticPr fontId="2" type="noConversion"/>
  </si>
  <si>
    <t xml:space="preserve">노멀템 풀강시 20분걸릴거 다음스테이지깨면 2시간40분 걸리니까. 유니크(3계수)8/3개 는 다음레벨노멀(8계수)1개와 유사하니까 </t>
    <phoneticPr fontId="2" type="noConversion"/>
  </si>
  <si>
    <t>매직드랍확률도 마찬가지 논리로 계산하면은 20/160 * 4(매직4개) = 20/40</t>
    <phoneticPr fontId="2" type="noConversion"/>
  </si>
  <si>
    <t>노멀</t>
    <phoneticPr fontId="2" type="noConversion"/>
  </si>
  <si>
    <t>SSS기준걸리는시간배수</t>
    <phoneticPr fontId="2" type="noConversion"/>
  </si>
  <si>
    <t>기준확률</t>
    <phoneticPr fontId="2" type="noConversion"/>
  </si>
  <si>
    <t>최소공배수</t>
    <phoneticPr fontId="2" type="noConversion"/>
  </si>
  <si>
    <t>데이터입력용</t>
    <phoneticPr fontId="2" type="noConversion"/>
  </si>
  <si>
    <t>리서치시간비율</t>
    <phoneticPr fontId="2" type="noConversion"/>
  </si>
  <si>
    <t>인스턴스 리서치 업</t>
    <phoneticPr fontId="2" type="noConversion"/>
  </si>
  <si>
    <t>글로벌&amp;&amp;인스턴스Growth</t>
    <phoneticPr fontId="2" type="noConversion"/>
  </si>
  <si>
    <t>리서치속도도</t>
    <phoneticPr fontId="2" type="noConversion"/>
  </si>
  <si>
    <t>8배빨라져야함</t>
    <phoneticPr fontId="2" type="noConversion"/>
  </si>
  <si>
    <t>글로벌능력치가 변해도</t>
    <phoneticPr fontId="2" type="noConversion"/>
  </si>
  <si>
    <t>100층까지의 수입은 같음</t>
    <phoneticPr fontId="2" type="noConversion"/>
  </si>
  <si>
    <t>단 데미지</t>
    <phoneticPr fontId="2" type="noConversion"/>
  </si>
  <si>
    <t>8배이기때문에</t>
    <phoneticPr fontId="2" type="noConversion"/>
  </si>
  <si>
    <t>수입속도가 8배빨라지는것.</t>
    <phoneticPr fontId="2" type="noConversion"/>
  </si>
  <si>
    <t>수입속도가 8배므로</t>
    <phoneticPr fontId="2" type="noConversion"/>
  </si>
  <si>
    <t>비용이나, 몬스터 체력은 변할필요없음.</t>
    <phoneticPr fontId="2" type="noConversion"/>
  </si>
  <si>
    <t>(이것은 속도개념이 아니라 총량개념과 연관된것들이기때문에)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</si>
</sst>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0_);[Red]\(0.00\)"/>
    <numFmt numFmtId="183" formatCode="0.000%"/>
    <numFmt numFmtId="184" formatCode="0.0;_퀅"/>
    <numFmt numFmtId="185" formatCode="0.0_ 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함초롬바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9" fontId="0" fillId="0" borderId="0" xfId="0" applyNumberFormat="1">
      <alignment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8" xfId="0" applyFont="1" applyFill="1" applyBorder="1">
      <alignment vertical="center"/>
    </xf>
    <xf numFmtId="0" fontId="13" fillId="0" borderId="11" xfId="0" applyFont="1" applyBorder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181" fontId="13" fillId="0" borderId="0" xfId="0" applyNumberFormat="1" applyFont="1" applyAlignment="1">
      <alignment vertical="center"/>
    </xf>
    <xf numFmtId="181" fontId="13" fillId="0" borderId="3" xfId="0" applyNumberFormat="1" applyFont="1" applyBorder="1" applyAlignment="1">
      <alignment vertical="center"/>
    </xf>
    <xf numFmtId="181" fontId="13" fillId="0" borderId="0" xfId="0" applyNumberFormat="1" applyFont="1" applyBorder="1" applyAlignment="1">
      <alignment vertical="center"/>
    </xf>
    <xf numFmtId="0" fontId="19" fillId="9" borderId="10" xfId="0" applyFont="1" applyFill="1" applyBorder="1" applyAlignment="1">
      <alignment vertical="center"/>
    </xf>
    <xf numFmtId="0" fontId="15" fillId="0" borderId="0" xfId="0" applyNumberFormat="1" applyFont="1" applyAlignment="1">
      <alignment vertical="center"/>
    </xf>
    <xf numFmtId="0" fontId="13" fillId="7" borderId="0" xfId="0" applyNumberFormat="1" applyFont="1" applyFill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176" fontId="15" fillId="0" borderId="9" xfId="1" applyNumberFormat="1" applyFont="1" applyBorder="1" applyAlignment="1">
      <alignment vertical="center"/>
    </xf>
    <xf numFmtId="0" fontId="13" fillId="7" borderId="0" xfId="1" applyNumberFormat="1" applyFont="1" applyFill="1" applyAlignment="1">
      <alignment vertical="center"/>
    </xf>
    <xf numFmtId="176" fontId="13" fillId="0" borderId="9" xfId="1" applyNumberFormat="1" applyFont="1" applyBorder="1" applyAlignment="1">
      <alignment vertical="center"/>
    </xf>
    <xf numFmtId="181" fontId="13" fillId="0" borderId="11" xfId="0" applyNumberFormat="1" applyFont="1" applyBorder="1" applyAlignment="1">
      <alignment vertical="center"/>
    </xf>
    <xf numFmtId="181" fontId="13" fillId="0" borderId="13" xfId="0" applyNumberFormat="1" applyFont="1" applyBorder="1" applyAlignment="1">
      <alignment vertical="center"/>
    </xf>
    <xf numFmtId="0" fontId="19" fillId="9" borderId="15" xfId="0" applyFont="1" applyFill="1" applyBorder="1" applyAlignment="1">
      <alignment vertical="center"/>
    </xf>
    <xf numFmtId="0" fontId="13" fillId="0" borderId="11" xfId="0" applyNumberFormat="1" applyFont="1" applyBorder="1" applyAlignment="1">
      <alignment vertical="center"/>
    </xf>
    <xf numFmtId="0" fontId="13" fillId="4" borderId="11" xfId="0" applyNumberFormat="1" applyFont="1" applyFill="1" applyBorder="1" applyAlignment="1">
      <alignment vertical="center"/>
    </xf>
    <xf numFmtId="0" fontId="13" fillId="0" borderId="11" xfId="1" applyNumberFormat="1" applyFont="1" applyBorder="1" applyAlignment="1">
      <alignment vertical="center"/>
    </xf>
    <xf numFmtId="176" fontId="13" fillId="0" borderId="14" xfId="1" applyNumberFormat="1" applyFont="1" applyBorder="1" applyAlignment="1">
      <alignment vertical="center"/>
    </xf>
    <xf numFmtId="181" fontId="13" fillId="8" borderId="3" xfId="0" applyNumberFormat="1" applyFont="1" applyFill="1" applyBorder="1" applyAlignment="1">
      <alignment vertical="center"/>
    </xf>
    <xf numFmtId="181" fontId="16" fillId="0" borderId="0" xfId="0" applyNumberFormat="1" applyFont="1" applyFill="1" applyBorder="1" applyAlignment="1">
      <alignment vertical="center"/>
    </xf>
    <xf numFmtId="0" fontId="19" fillId="9" borderId="12" xfId="0" applyFont="1" applyFill="1" applyBorder="1" applyAlignment="1">
      <alignment vertical="center"/>
    </xf>
    <xf numFmtId="181" fontId="17" fillId="0" borderId="0" xfId="0" applyNumberFormat="1" applyFont="1" applyBorder="1" applyAlignment="1">
      <alignment vertical="center"/>
    </xf>
    <xf numFmtId="181" fontId="17" fillId="0" borderId="3" xfId="0" applyNumberFormat="1" applyFont="1" applyBorder="1" applyAlignment="1">
      <alignment vertical="center"/>
    </xf>
    <xf numFmtId="181" fontId="13" fillId="7" borderId="0" xfId="1" applyNumberFormat="1" applyFont="1" applyFill="1" applyAlignment="1">
      <alignment vertical="center"/>
    </xf>
    <xf numFmtId="0" fontId="13" fillId="3" borderId="11" xfId="1" applyNumberFormat="1" applyFont="1" applyFill="1" applyBorder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0" xfId="1" applyNumberFormat="1" applyFont="1" applyFill="1" applyAlignment="1">
      <alignment vertical="center"/>
    </xf>
    <xf numFmtId="181" fontId="13" fillId="0" borderId="0" xfId="1" applyNumberFormat="1" applyFont="1" applyFill="1" applyAlignment="1">
      <alignment vertical="center"/>
    </xf>
    <xf numFmtId="176" fontId="13" fillId="0" borderId="0" xfId="0" applyNumberFormat="1" applyFont="1" applyAlignment="1">
      <alignment vertical="center"/>
    </xf>
    <xf numFmtId="176" fontId="13" fillId="0" borderId="11" xfId="0" applyNumberFormat="1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181" fontId="13" fillId="0" borderId="0" xfId="0" applyNumberFormat="1" applyFont="1" applyFill="1" applyAlignment="1">
      <alignment vertical="center"/>
    </xf>
    <xf numFmtId="181" fontId="13" fillId="8" borderId="0" xfId="0" applyNumberFormat="1" applyFont="1" applyFill="1" applyAlignment="1">
      <alignment vertical="center"/>
    </xf>
    <xf numFmtId="181" fontId="17" fillId="8" borderId="0" xfId="0" applyNumberFormat="1" applyFont="1" applyFill="1" applyBorder="1" applyAlignment="1">
      <alignment vertical="center"/>
    </xf>
    <xf numFmtId="0" fontId="19" fillId="8" borderId="10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19" fillId="9" borderId="11" xfId="0" applyFont="1" applyFill="1" applyBorder="1" applyAlignment="1">
      <alignment vertical="center"/>
    </xf>
    <xf numFmtId="182" fontId="18" fillId="2" borderId="0" xfId="0" applyNumberFormat="1" applyFont="1" applyFill="1" applyAlignment="1">
      <alignment horizontal="right" vertical="center"/>
    </xf>
    <xf numFmtId="182" fontId="12" fillId="2" borderId="0" xfId="0" applyNumberFormat="1" applyFont="1" applyFill="1" applyAlignment="1">
      <alignment horizontal="right" vertical="center"/>
    </xf>
    <xf numFmtId="182" fontId="18" fillId="0" borderId="0" xfId="0" applyNumberFormat="1" applyFont="1" applyFill="1" applyAlignment="1">
      <alignment horizontal="right" vertical="center"/>
    </xf>
    <xf numFmtId="181" fontId="13" fillId="0" borderId="0" xfId="0" applyNumberFormat="1" applyFont="1" applyFill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8" fillId="0" borderId="2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3" fillId="10" borderId="0" xfId="1" applyNumberFormat="1" applyFont="1" applyFill="1" applyAlignment="1">
      <alignment vertical="center"/>
    </xf>
    <xf numFmtId="0" fontId="13" fillId="10" borderId="0" xfId="0" applyNumberFormat="1" applyFont="1" applyFill="1" applyAlignment="1">
      <alignment vertical="center"/>
    </xf>
    <xf numFmtId="176" fontId="13" fillId="10" borderId="0" xfId="0" applyNumberFormat="1" applyFont="1" applyFill="1" applyAlignment="1">
      <alignment vertical="center"/>
    </xf>
    <xf numFmtId="182" fontId="18" fillId="11" borderId="0" xfId="0" applyNumberFormat="1" applyFont="1" applyFill="1" applyAlignment="1">
      <alignment horizontal="right" vertical="center"/>
    </xf>
    <xf numFmtId="0" fontId="20" fillId="2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9" fontId="20" fillId="0" borderId="0" xfId="0" applyNumberFormat="1" applyFont="1" applyAlignment="1">
      <alignment horizontal="left" vertical="center"/>
    </xf>
    <xf numFmtId="179" fontId="20" fillId="0" borderId="0" xfId="0" applyNumberFormat="1" applyFont="1" applyAlignment="1">
      <alignment horizontal="left" vertical="center"/>
    </xf>
    <xf numFmtId="182" fontId="20" fillId="2" borderId="0" xfId="0" applyNumberFormat="1" applyFont="1" applyFill="1" applyAlignment="1">
      <alignment horizontal="right" vertical="center"/>
    </xf>
    <xf numFmtId="182" fontId="20" fillId="11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81" fontId="21" fillId="0" borderId="3" xfId="0" applyNumberFormat="1" applyFont="1" applyBorder="1" applyAlignment="1">
      <alignment vertical="center"/>
    </xf>
    <xf numFmtId="181" fontId="21" fillId="0" borderId="0" xfId="0" applyNumberFormat="1" applyFont="1" applyBorder="1" applyAlignment="1">
      <alignment vertical="center"/>
    </xf>
    <xf numFmtId="182" fontId="20" fillId="0" borderId="0" xfId="0" applyNumberFormat="1" applyFont="1" applyFill="1" applyAlignment="1">
      <alignment horizontal="right" vertical="center"/>
    </xf>
    <xf numFmtId="181" fontId="21" fillId="0" borderId="13" xfId="0" applyNumberFormat="1" applyFont="1" applyBorder="1" applyAlignment="1">
      <alignment vertical="center"/>
    </xf>
    <xf numFmtId="181" fontId="21" fillId="0" borderId="11" xfId="0" applyNumberFormat="1" applyFont="1" applyBorder="1" applyAlignment="1">
      <alignment vertical="center"/>
    </xf>
    <xf numFmtId="181" fontId="21" fillId="8" borderId="3" xfId="0" applyNumberFormat="1" applyFont="1" applyFill="1" applyBorder="1" applyAlignment="1">
      <alignment vertical="center"/>
    </xf>
    <xf numFmtId="181" fontId="22" fillId="0" borderId="0" xfId="0" applyNumberFormat="1" applyFont="1" applyFill="1" applyBorder="1" applyAlignment="1">
      <alignment vertical="center"/>
    </xf>
    <xf numFmtId="181" fontId="21" fillId="8" borderId="0" xfId="0" applyNumberFormat="1" applyFont="1" applyFill="1" applyBorder="1" applyAlignment="1">
      <alignment vertical="center"/>
    </xf>
    <xf numFmtId="181" fontId="21" fillId="0" borderId="0" xfId="0" applyNumberFormat="1" applyFont="1" applyFill="1" applyBorder="1" applyAlignment="1">
      <alignment vertical="center"/>
    </xf>
    <xf numFmtId="181" fontId="23" fillId="0" borderId="0" xfId="0" applyNumberFormat="1" applyFont="1" applyBorder="1" applyAlignment="1">
      <alignment vertical="center"/>
    </xf>
    <xf numFmtId="181" fontId="23" fillId="0" borderId="3" xfId="0" applyNumberFormat="1" applyFont="1" applyBorder="1" applyAlignment="1">
      <alignment vertical="center"/>
    </xf>
    <xf numFmtId="181" fontId="23" fillId="0" borderId="0" xfId="0" applyNumberFormat="1" applyFont="1" applyFill="1" applyBorder="1" applyAlignment="1">
      <alignment vertical="center"/>
    </xf>
    <xf numFmtId="179" fontId="24" fillId="0" borderId="0" xfId="0" applyNumberFormat="1" applyFont="1" applyAlignment="1">
      <alignment horizontal="left" vertical="center"/>
    </xf>
    <xf numFmtId="182" fontId="20" fillId="0" borderId="0" xfId="0" applyNumberFormat="1" applyFont="1" applyFill="1" applyAlignment="1">
      <alignment horizontal="left" vertical="center"/>
    </xf>
    <xf numFmtId="182" fontId="20" fillId="2" borderId="0" xfId="0" applyNumberFormat="1" applyFont="1" applyFill="1" applyAlignment="1">
      <alignment horizontal="left" vertical="center"/>
    </xf>
    <xf numFmtId="0" fontId="13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4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4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0" fontId="18" fillId="0" borderId="0" xfId="0" applyFont="1" applyAlignment="1">
      <alignment vertical="center" wrapText="1"/>
    </xf>
    <xf numFmtId="9" fontId="12" fillId="0" borderId="0" xfId="0" applyNumberFormat="1" applyFont="1">
      <alignment vertical="center"/>
    </xf>
    <xf numFmtId="10" fontId="12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5" fillId="13" borderId="1" xfId="0" applyFont="1" applyFill="1" applyBorder="1" applyAlignment="1">
      <alignment horizontal="justify" vertical="center" wrapText="1"/>
    </xf>
    <xf numFmtId="179" fontId="12" fillId="0" borderId="0" xfId="0" applyNumberFormat="1" applyFont="1">
      <alignment vertical="center"/>
    </xf>
    <xf numFmtId="9" fontId="12" fillId="4" borderId="0" xfId="0" applyNumberFormat="1" applyFont="1" applyFill="1">
      <alignment vertical="center"/>
    </xf>
    <xf numFmtId="10" fontId="12" fillId="2" borderId="0" xfId="0" applyNumberFormat="1" applyFont="1" applyFill="1">
      <alignment vertical="center"/>
    </xf>
    <xf numFmtId="9" fontId="12" fillId="2" borderId="0" xfId="0" applyNumberFormat="1" applyFont="1" applyFill="1">
      <alignment vertical="center"/>
    </xf>
    <xf numFmtId="10" fontId="12" fillId="4" borderId="0" xfId="0" applyNumberFormat="1" applyFont="1" applyFill="1">
      <alignment vertical="center"/>
    </xf>
    <xf numFmtId="0" fontId="5" fillId="13" borderId="2" xfId="0" applyFont="1" applyFill="1" applyBorder="1" applyAlignment="1">
      <alignment horizontal="justify" vertical="center" wrapText="1"/>
    </xf>
    <xf numFmtId="10" fontId="18" fillId="0" borderId="0" xfId="0" applyNumberFormat="1" applyFont="1">
      <alignment vertical="center"/>
    </xf>
    <xf numFmtId="9" fontId="18" fillId="0" borderId="0" xfId="0" applyNumberFormat="1" applyFont="1">
      <alignment vertical="center"/>
    </xf>
    <xf numFmtId="183" fontId="18" fillId="0" borderId="0" xfId="0" applyNumberFormat="1" applyFont="1">
      <alignment vertical="center"/>
    </xf>
    <xf numFmtId="181" fontId="13" fillId="0" borderId="20" xfId="0" applyNumberFormat="1" applyFont="1" applyBorder="1" applyAlignment="1">
      <alignment vertical="center"/>
    </xf>
    <xf numFmtId="181" fontId="13" fillId="8" borderId="21" xfId="0" applyNumberFormat="1" applyFont="1" applyFill="1" applyBorder="1" applyAlignment="1">
      <alignment vertical="center"/>
    </xf>
    <xf numFmtId="181" fontId="17" fillId="0" borderId="20" xfId="0" applyNumberFormat="1" applyFont="1" applyBorder="1" applyAlignment="1">
      <alignment vertical="center"/>
    </xf>
    <xf numFmtId="182" fontId="18" fillId="11" borderId="20" xfId="0" applyNumberFormat="1" applyFont="1" applyFill="1" applyBorder="1" applyAlignment="1">
      <alignment horizontal="right" vertical="center"/>
    </xf>
    <xf numFmtId="0" fontId="13" fillId="0" borderId="20" xfId="0" applyNumberFormat="1" applyFont="1" applyBorder="1" applyAlignment="1">
      <alignment vertical="center"/>
    </xf>
    <xf numFmtId="0" fontId="13" fillId="0" borderId="20" xfId="0" applyNumberFormat="1" applyFont="1" applyBorder="1" applyAlignment="1">
      <alignment horizontal="left" vertical="center"/>
    </xf>
    <xf numFmtId="0" fontId="13" fillId="0" borderId="20" xfId="1" applyNumberFormat="1" applyFont="1" applyBorder="1" applyAlignment="1">
      <alignment vertical="center"/>
    </xf>
    <xf numFmtId="176" fontId="13" fillId="0" borderId="20" xfId="0" applyNumberFormat="1" applyFont="1" applyBorder="1" applyAlignment="1">
      <alignment vertical="center"/>
    </xf>
    <xf numFmtId="184" fontId="18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182" fontId="18" fillId="17" borderId="0" xfId="0" applyNumberFormat="1" applyFont="1" applyFill="1" applyAlignment="1">
      <alignment horizontal="right" vertical="center"/>
    </xf>
    <xf numFmtId="181" fontId="13" fillId="17" borderId="0" xfId="0" applyNumberFormat="1" applyFont="1" applyFill="1" applyBorder="1" applyAlignment="1">
      <alignment vertical="center"/>
    </xf>
    <xf numFmtId="0" fontId="0" fillId="18" borderId="0" xfId="0" applyFill="1">
      <alignment vertical="center"/>
    </xf>
    <xf numFmtId="49" fontId="0" fillId="6" borderId="22" xfId="0" applyNumberFormat="1" applyFont="1" applyFill="1" applyBorder="1">
      <alignment vertical="center"/>
    </xf>
    <xf numFmtId="49" fontId="0" fillId="15" borderId="23" xfId="0" applyNumberFormat="1" applyFont="1" applyFill="1" applyBorder="1">
      <alignment vertical="center"/>
    </xf>
    <xf numFmtId="49" fontId="0" fillId="6" borderId="23" xfId="0" applyNumberFormat="1" applyFont="1" applyFill="1" applyBorder="1">
      <alignment vertical="center"/>
    </xf>
    <xf numFmtId="49" fontId="0" fillId="6" borderId="24" xfId="0" applyNumberFormat="1" applyFont="1" applyFill="1" applyBorder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180" fontId="13" fillId="8" borderId="0" xfId="0" applyNumberFormat="1" applyFont="1" applyFill="1" applyBorder="1" applyAlignment="1">
      <alignment vertical="center"/>
    </xf>
    <xf numFmtId="176" fontId="13" fillId="19" borderId="9" xfId="1" applyNumberFormat="1" applyFont="1" applyFill="1" applyBorder="1" applyAlignment="1">
      <alignment vertical="center"/>
    </xf>
    <xf numFmtId="0" fontId="0" fillId="19" borderId="0" xfId="0" applyFill="1">
      <alignment vertical="center"/>
    </xf>
    <xf numFmtId="0" fontId="18" fillId="19" borderId="0" xfId="0" applyFont="1" applyFill="1">
      <alignment vertical="center"/>
    </xf>
    <xf numFmtId="0" fontId="0" fillId="6" borderId="25" xfId="0" applyFont="1" applyFill="1" applyBorder="1">
      <alignment vertical="center"/>
    </xf>
    <xf numFmtId="0" fontId="0" fillId="6" borderId="25" xfId="0" applyNumberFormat="1" applyFont="1" applyFill="1" applyBorder="1">
      <alignment vertical="center"/>
    </xf>
    <xf numFmtId="0" fontId="26" fillId="6" borderId="26" xfId="0" applyNumberFormat="1" applyFont="1" applyFill="1" applyBorder="1">
      <alignment vertical="center"/>
    </xf>
    <xf numFmtId="0" fontId="0" fillId="15" borderId="25" xfId="0" applyFont="1" applyFill="1" applyBorder="1">
      <alignment vertical="center"/>
    </xf>
    <xf numFmtId="0" fontId="0" fillId="15" borderId="25" xfId="0" applyNumberFormat="1" applyFont="1" applyFill="1" applyBorder="1">
      <alignment vertical="center"/>
    </xf>
    <xf numFmtId="0" fontId="26" fillId="15" borderId="26" xfId="0" applyNumberFormat="1" applyFont="1" applyFill="1" applyBorder="1">
      <alignment vertical="center"/>
    </xf>
    <xf numFmtId="0" fontId="0" fillId="15" borderId="27" xfId="0" applyFont="1" applyFill="1" applyBorder="1">
      <alignment vertical="center"/>
    </xf>
    <xf numFmtId="0" fontId="0" fillId="15" borderId="27" xfId="0" applyNumberFormat="1" applyFont="1" applyFill="1" applyBorder="1">
      <alignment vertical="center"/>
    </xf>
    <xf numFmtId="0" fontId="25" fillId="20" borderId="28" xfId="0" applyFont="1" applyFill="1" applyBorder="1">
      <alignment vertical="center"/>
    </xf>
    <xf numFmtId="0" fontId="25" fillId="20" borderId="28" xfId="0" applyNumberFormat="1" applyFont="1" applyFill="1" applyBorder="1">
      <alignment vertical="center"/>
    </xf>
    <xf numFmtId="185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26" fillId="21" borderId="0" xfId="0" applyNumberFormat="1" applyFont="1" applyFill="1">
      <alignment vertical="center"/>
    </xf>
    <xf numFmtId="181" fontId="12" fillId="0" borderId="0" xfId="0" applyNumberFormat="1" applyFont="1">
      <alignment vertical="center"/>
    </xf>
    <xf numFmtId="181" fontId="12" fillId="22" borderId="0" xfId="0" applyNumberFormat="1" applyFont="1" applyFill="1">
      <alignment vertical="center"/>
    </xf>
    <xf numFmtId="176" fontId="19" fillId="9" borderId="0" xfId="0" applyNumberFormat="1" applyFont="1" applyFill="1" applyBorder="1" applyAlignment="1">
      <alignment vertical="center"/>
    </xf>
    <xf numFmtId="179" fontId="0" fillId="22" borderId="0" xfId="0" applyNumberFormat="1" applyFill="1">
      <alignment vertical="center"/>
    </xf>
    <xf numFmtId="9" fontId="0" fillId="22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8" fillId="2" borderId="0" xfId="0" applyFont="1" applyFill="1">
      <alignment vertical="center"/>
    </xf>
    <xf numFmtId="0" fontId="18" fillId="0" borderId="0" xfId="0" applyFont="1" applyFill="1">
      <alignment vertical="center"/>
    </xf>
    <xf numFmtId="181" fontId="18" fillId="0" borderId="0" xfId="0" applyNumberFormat="1" applyFont="1">
      <alignment vertical="center"/>
    </xf>
    <xf numFmtId="177" fontId="18" fillId="0" borderId="0" xfId="0" applyNumberFormat="1" applyFont="1">
      <alignment vertical="center"/>
    </xf>
    <xf numFmtId="177" fontId="18" fillId="2" borderId="0" xfId="0" applyNumberFormat="1" applyFont="1" applyFill="1">
      <alignment vertical="center"/>
    </xf>
    <xf numFmtId="181" fontId="18" fillId="0" borderId="0" xfId="0" applyNumberFormat="1" applyFont="1" applyFill="1">
      <alignment vertical="center"/>
    </xf>
    <xf numFmtId="3" fontId="18" fillId="0" borderId="0" xfId="0" applyNumberFormat="1" applyFont="1">
      <alignment vertical="center"/>
    </xf>
    <xf numFmtId="0" fontId="18" fillId="3" borderId="0" xfId="0" applyFont="1" applyFill="1">
      <alignment vertical="center"/>
    </xf>
    <xf numFmtId="0" fontId="18" fillId="8" borderId="0" xfId="0" applyFont="1" applyFill="1">
      <alignment vertical="center"/>
    </xf>
    <xf numFmtId="181" fontId="18" fillId="8" borderId="0" xfId="0" applyNumberFormat="1" applyFont="1" applyFill="1">
      <alignment vertical="center"/>
    </xf>
    <xf numFmtId="177" fontId="18" fillId="8" borderId="0" xfId="0" applyNumberFormat="1" applyFont="1" applyFill="1">
      <alignment vertical="center"/>
    </xf>
    <xf numFmtId="177" fontId="18" fillId="3" borderId="0" xfId="0" applyNumberFormat="1" applyFont="1" applyFill="1">
      <alignment vertical="center"/>
    </xf>
    <xf numFmtId="3" fontId="18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0" fillId="23" borderId="0" xfId="0" applyFill="1">
      <alignment vertical="center"/>
    </xf>
    <xf numFmtId="0" fontId="13" fillId="2" borderId="11" xfId="1" applyNumberFormat="1" applyFont="1" applyFill="1" applyBorder="1" applyAlignment="1">
      <alignment vertical="center"/>
    </xf>
    <xf numFmtId="181" fontId="13" fillId="0" borderId="11" xfId="0" applyNumberFormat="1" applyFont="1" applyBorder="1" applyAlignment="1">
      <alignment horizontal="right" vertical="center"/>
    </xf>
    <xf numFmtId="181" fontId="13" fillId="0" borderId="21" xfId="0" applyNumberFormat="1" applyFont="1" applyBorder="1" applyAlignment="1">
      <alignment vertical="center"/>
    </xf>
    <xf numFmtId="181" fontId="13" fillId="2" borderId="21" xfId="0" applyNumberFormat="1" applyFont="1" applyFill="1" applyBorder="1" applyAlignment="1">
      <alignment vertical="center"/>
    </xf>
    <xf numFmtId="47" fontId="0" fillId="0" borderId="0" xfId="0" applyNumberFormat="1">
      <alignment vertical="center"/>
    </xf>
    <xf numFmtId="0" fontId="26" fillId="0" borderId="0" xfId="0" applyFont="1">
      <alignment vertical="center"/>
    </xf>
    <xf numFmtId="181" fontId="13" fillId="17" borderId="20" xfId="0" applyNumberFormat="1" applyFont="1" applyFill="1" applyBorder="1" applyAlignment="1">
      <alignment vertical="center"/>
    </xf>
    <xf numFmtId="181" fontId="12" fillId="0" borderId="20" xfId="0" applyNumberFormat="1" applyFont="1" applyBorder="1">
      <alignment vertical="center"/>
    </xf>
    <xf numFmtId="181" fontId="13" fillId="2" borderId="20" xfId="0" applyNumberFormat="1" applyFont="1" applyFill="1" applyBorder="1" applyAlignment="1">
      <alignment vertical="center"/>
    </xf>
    <xf numFmtId="0" fontId="13" fillId="0" borderId="29" xfId="0" applyNumberFormat="1" applyFont="1" applyBorder="1" applyAlignment="1">
      <alignment vertical="center"/>
    </xf>
    <xf numFmtId="176" fontId="13" fillId="19" borderId="30" xfId="1" applyNumberFormat="1" applyFont="1" applyFill="1" applyBorder="1" applyAlignment="1">
      <alignment vertical="center"/>
    </xf>
    <xf numFmtId="176" fontId="19" fillId="9" borderId="20" xfId="0" applyNumberFormat="1" applyFont="1" applyFill="1" applyBorder="1" applyAlignment="1">
      <alignment vertical="center"/>
    </xf>
    <xf numFmtId="9" fontId="26" fillId="0" borderId="0" xfId="0" applyNumberFormat="1" applyFont="1">
      <alignment vertical="center"/>
    </xf>
    <xf numFmtId="181" fontId="19" fillId="9" borderId="0" xfId="0" applyNumberFormat="1" applyFont="1" applyFill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6"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67"/>
  <sheetViews>
    <sheetView zoomScaleNormal="100"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V26" sqref="V26"/>
    </sheetView>
  </sheetViews>
  <sheetFormatPr defaultRowHeight="11.25"/>
  <cols>
    <col min="1" max="1" width="10.375" style="23" customWidth="1"/>
    <col min="2" max="2" width="5.875" style="23" customWidth="1"/>
    <col min="3" max="3" width="5.875" style="24" customWidth="1"/>
    <col min="4" max="4" width="6.125" style="25" customWidth="1"/>
    <col min="5" max="5" width="6.125" style="62" customWidth="1"/>
    <col min="6" max="6" width="6.375" style="62" customWidth="1"/>
    <col min="7" max="7" width="7.5" style="170" customWidth="1"/>
    <col min="8" max="8" width="13.375" style="24" customWidth="1"/>
    <col min="9" max="9" width="5.875" style="23" customWidth="1"/>
    <col min="10" max="10" width="4.625" style="26" customWidth="1"/>
    <col min="11" max="13" width="4.125" style="30" customWidth="1"/>
    <col min="14" max="14" width="10" style="30" customWidth="1"/>
    <col min="15" max="15" width="4.125" style="30" customWidth="1"/>
    <col min="16" max="18" width="4.125" style="29" customWidth="1"/>
    <col min="19" max="19" width="6.125" style="29" customWidth="1"/>
    <col min="20" max="20" width="4.125" style="52" customWidth="1"/>
    <col min="21" max="21" width="4.75" style="33" customWidth="1"/>
    <col min="22" max="22" width="16.875" style="60" customWidth="1"/>
    <col min="23" max="27" width="4.125" style="30" customWidth="1"/>
    <col min="28" max="31" width="4.125" style="29" customWidth="1"/>
    <col min="32" max="32" width="4.125" style="52" customWidth="1"/>
    <col min="33" max="33" width="4.125" style="33" customWidth="1"/>
    <col min="34" max="38" width="4.125" style="30" customWidth="1"/>
    <col min="39" max="42" width="4.125" style="29" customWidth="1"/>
    <col min="43" max="43" width="4.125" style="52" customWidth="1"/>
    <col min="44" max="44" width="4.125" style="33" customWidth="1"/>
    <col min="45" max="49" width="4.125" style="30" customWidth="1"/>
    <col min="50" max="53" width="4.125" style="29" customWidth="1"/>
    <col min="54" max="54" width="4.125" style="52" customWidth="1"/>
    <col min="55" max="55" width="4.125" style="33" customWidth="1"/>
    <col min="56" max="60" width="4.125" style="30" customWidth="1"/>
    <col min="61" max="64" width="4.125" style="29" customWidth="1"/>
    <col min="65" max="65" width="4.125" style="52" customWidth="1"/>
    <col min="66" max="66" width="4.125" style="33" customWidth="1"/>
    <col min="67" max="71" width="4.125" style="30" customWidth="1"/>
    <col min="72" max="75" width="4.125" style="29" customWidth="1"/>
    <col min="76" max="76" width="4.125" style="52" customWidth="1"/>
    <col min="77" max="77" width="4.125" style="33" customWidth="1"/>
    <col min="78" max="82" width="4.125" style="30" customWidth="1"/>
    <col min="83" max="86" width="4.125" style="29" customWidth="1"/>
    <col min="87" max="87" width="4.125" style="52" customWidth="1"/>
    <col min="88" max="88" width="4.125" style="33" customWidth="1"/>
    <col min="89" max="93" width="4.125" style="30" customWidth="1"/>
    <col min="94" max="97" width="4.125" style="29" customWidth="1"/>
    <col min="98" max="98" width="4.125" style="52" customWidth="1"/>
    <col min="99" max="99" width="4.125" style="33" customWidth="1"/>
    <col min="100" max="101" width="4.125" style="30" customWidth="1"/>
    <col min="102" max="102" width="5.5" style="30" customWidth="1"/>
    <col min="103" max="103" width="22.625" style="30" customWidth="1"/>
    <col min="104" max="104" width="4.125" style="30" customWidth="1"/>
    <col min="105" max="108" width="4.125" style="29" customWidth="1"/>
    <col min="109" max="109" width="15" style="52" customWidth="1"/>
    <col min="110" max="110" width="4.125" style="33" customWidth="1"/>
    <col min="111" max="112" width="4.125" style="30" customWidth="1"/>
    <col min="113" max="113" width="5.25" style="30" customWidth="1"/>
    <col min="114" max="114" width="4.125" style="30" customWidth="1"/>
    <col min="115" max="115" width="5.25" style="30" customWidth="1"/>
    <col min="116" max="119" width="4.125" style="29" customWidth="1"/>
    <col min="120" max="120" width="4.125" style="52" customWidth="1"/>
    <col min="121" max="121" width="4.125" style="33" customWidth="1"/>
    <col min="122" max="16384" width="9" style="15"/>
  </cols>
  <sheetData>
    <row r="1" spans="1:123" ht="12" thickBot="1">
      <c r="A1" s="23" t="s">
        <v>21</v>
      </c>
      <c r="C1" s="24" t="s">
        <v>33</v>
      </c>
      <c r="D1" s="25" t="s">
        <v>625</v>
      </c>
      <c r="E1" s="64" t="s">
        <v>7</v>
      </c>
      <c r="F1" s="47" t="s">
        <v>618</v>
      </c>
      <c r="G1" s="162" t="s">
        <v>371</v>
      </c>
      <c r="H1" s="24" t="s">
        <v>619</v>
      </c>
      <c r="I1" s="23">
        <f>POWER(2,1/5)</f>
        <v>1.1486983549970351</v>
      </c>
      <c r="J1" s="26" t="s">
        <v>0</v>
      </c>
      <c r="K1" s="27"/>
      <c r="L1" s="28">
        <f>L3+6</f>
        <v>6</v>
      </c>
      <c r="M1" s="48" t="s">
        <v>31</v>
      </c>
      <c r="N1" s="28"/>
      <c r="O1" s="28"/>
      <c r="P1" s="49" t="s">
        <v>32</v>
      </c>
      <c r="Q1" s="50"/>
      <c r="U1" s="31"/>
      <c r="W1" s="27"/>
      <c r="X1" s="28">
        <f>X3+6</f>
        <v>11</v>
      </c>
      <c r="Y1" s="48" t="s">
        <v>31</v>
      </c>
      <c r="Z1" s="28"/>
      <c r="AA1" s="48"/>
      <c r="AB1" s="49" t="s">
        <v>32</v>
      </c>
      <c r="AC1" s="50"/>
      <c r="AF1" s="52" t="s">
        <v>37</v>
      </c>
      <c r="AG1" s="31"/>
      <c r="AH1" s="27"/>
      <c r="AI1" s="28">
        <f>AI3+6</f>
        <v>21</v>
      </c>
      <c r="AJ1" s="48" t="s">
        <v>31</v>
      </c>
      <c r="AK1" s="28"/>
      <c r="AL1" s="48"/>
      <c r="AM1" s="49" t="s">
        <v>32</v>
      </c>
      <c r="AN1" s="50"/>
      <c r="AQ1" s="52" t="s">
        <v>37</v>
      </c>
      <c r="AR1" s="31"/>
      <c r="AS1" s="27"/>
      <c r="AT1" s="28">
        <f>AT3+6</f>
        <v>36</v>
      </c>
      <c r="AU1" s="48" t="s">
        <v>31</v>
      </c>
      <c r="AV1" s="28"/>
      <c r="AW1" s="48"/>
      <c r="AX1" s="49" t="s">
        <v>32</v>
      </c>
      <c r="AY1" s="50"/>
      <c r="BB1" s="52" t="s">
        <v>37</v>
      </c>
      <c r="BC1" s="31"/>
      <c r="BD1" s="27"/>
      <c r="BE1" s="28">
        <f>BE3+6</f>
        <v>66</v>
      </c>
      <c r="BF1" s="48" t="s">
        <v>31</v>
      </c>
      <c r="BG1" s="28"/>
      <c r="BH1" s="48"/>
      <c r="BI1" s="49" t="s">
        <v>32</v>
      </c>
      <c r="BJ1" s="50"/>
      <c r="BM1" s="52" t="s">
        <v>37</v>
      </c>
      <c r="BN1" s="31"/>
      <c r="BO1" s="27"/>
      <c r="BP1" s="28">
        <f>BP3+6</f>
        <v>111</v>
      </c>
      <c r="BQ1" s="48" t="s">
        <v>31</v>
      </c>
      <c r="BR1" s="28"/>
      <c r="BS1" s="48"/>
      <c r="BT1" s="49" t="s">
        <v>32</v>
      </c>
      <c r="BU1" s="50"/>
      <c r="BX1" s="52" t="s">
        <v>37</v>
      </c>
      <c r="BY1" s="31"/>
      <c r="BZ1" s="27"/>
      <c r="CA1" s="28">
        <f>CA3+6</f>
        <v>161</v>
      </c>
      <c r="CB1" s="48" t="s">
        <v>31</v>
      </c>
      <c r="CC1" s="28"/>
      <c r="CD1" s="48"/>
      <c r="CE1" s="49" t="s">
        <v>32</v>
      </c>
      <c r="CF1" s="50"/>
      <c r="CI1" s="52" t="s">
        <v>37</v>
      </c>
      <c r="CJ1" s="31"/>
      <c r="CK1" s="27"/>
      <c r="CL1" s="28">
        <f>CL3+6</f>
        <v>216</v>
      </c>
      <c r="CM1" s="48" t="s">
        <v>31</v>
      </c>
      <c r="CN1" s="28"/>
      <c r="CO1" s="48"/>
      <c r="CP1" s="49" t="s">
        <v>32</v>
      </c>
      <c r="CQ1" s="50"/>
      <c r="CT1" s="52" t="s">
        <v>37</v>
      </c>
      <c r="CU1" s="31"/>
      <c r="CV1" s="27"/>
      <c r="CW1" s="28">
        <f>CW3+6</f>
        <v>266</v>
      </c>
      <c r="CX1" s="48" t="s">
        <v>31</v>
      </c>
      <c r="CY1" s="28" t="s">
        <v>615</v>
      </c>
      <c r="CZ1" s="48"/>
      <c r="DA1" s="49" t="s">
        <v>32</v>
      </c>
      <c r="DB1" s="50"/>
      <c r="DE1" s="52" t="s">
        <v>37</v>
      </c>
      <c r="DF1" s="31"/>
      <c r="DG1" s="27"/>
      <c r="DH1" s="28">
        <f>DH3+6</f>
        <v>331</v>
      </c>
      <c r="DI1" s="48" t="s">
        <v>31</v>
      </c>
      <c r="DJ1" s="28"/>
      <c r="DK1" s="48"/>
      <c r="DL1" s="49" t="s">
        <v>32</v>
      </c>
      <c r="DM1" s="50"/>
      <c r="DP1" s="52" t="s">
        <v>37</v>
      </c>
      <c r="DQ1" s="31"/>
      <c r="DS1" s="54" t="s">
        <v>41</v>
      </c>
    </row>
    <row r="2" spans="1:123">
      <c r="C2" s="24" t="s">
        <v>55</v>
      </c>
      <c r="E2" s="64" t="s">
        <v>56</v>
      </c>
      <c r="H2" s="24" t="s">
        <v>620</v>
      </c>
      <c r="I2" s="30">
        <f>POWER(2,1/30)</f>
        <v>1.023373891996775</v>
      </c>
      <c r="L2" s="28" t="s">
        <v>23</v>
      </c>
      <c r="M2" s="48" t="s">
        <v>42</v>
      </c>
      <c r="N2" s="32" t="s">
        <v>35</v>
      </c>
      <c r="O2" s="48" t="s">
        <v>45</v>
      </c>
      <c r="P2" s="50" t="s">
        <v>46</v>
      </c>
      <c r="Q2" s="50"/>
      <c r="S2" s="73" t="s">
        <v>93</v>
      </c>
      <c r="T2" s="75" t="s">
        <v>616</v>
      </c>
      <c r="U2" s="74" t="s">
        <v>617</v>
      </c>
      <c r="X2" s="28" t="s">
        <v>23</v>
      </c>
      <c r="Y2" s="48" t="s">
        <v>42</v>
      </c>
      <c r="Z2" s="32" t="s">
        <v>35</v>
      </c>
      <c r="AA2" s="48" t="s">
        <v>45</v>
      </c>
      <c r="AB2" s="50" t="s">
        <v>46</v>
      </c>
      <c r="AC2" s="50"/>
      <c r="AE2" s="73" t="s">
        <v>93</v>
      </c>
      <c r="AF2" s="75" t="s">
        <v>616</v>
      </c>
      <c r="AG2" s="74" t="s">
        <v>617</v>
      </c>
      <c r="AI2" s="28" t="s">
        <v>23</v>
      </c>
      <c r="AJ2" s="48" t="s">
        <v>42</v>
      </c>
      <c r="AK2" s="32" t="s">
        <v>35</v>
      </c>
      <c r="AL2" s="48" t="s">
        <v>45</v>
      </c>
      <c r="AM2" s="50" t="s">
        <v>38</v>
      </c>
      <c r="AN2" s="50"/>
      <c r="AP2" s="73" t="s">
        <v>93</v>
      </c>
      <c r="AQ2" s="75" t="s">
        <v>616</v>
      </c>
      <c r="AR2" s="74" t="s">
        <v>617</v>
      </c>
      <c r="AT2" s="28" t="s">
        <v>23</v>
      </c>
      <c r="AU2" s="48" t="s">
        <v>42</v>
      </c>
      <c r="AV2" s="32" t="s">
        <v>35</v>
      </c>
      <c r="AW2" s="48" t="s">
        <v>45</v>
      </c>
      <c r="AX2" s="50" t="s">
        <v>38</v>
      </c>
      <c r="AY2" s="50"/>
      <c r="BA2" s="73" t="s">
        <v>93</v>
      </c>
      <c r="BB2" s="75" t="s">
        <v>616</v>
      </c>
      <c r="BC2" s="74" t="s">
        <v>617</v>
      </c>
      <c r="BE2" s="28" t="s">
        <v>23</v>
      </c>
      <c r="BF2" s="48" t="s">
        <v>42</v>
      </c>
      <c r="BG2" s="32" t="s">
        <v>35</v>
      </c>
      <c r="BH2" s="48" t="s">
        <v>45</v>
      </c>
      <c r="BI2" s="50" t="s">
        <v>38</v>
      </c>
      <c r="BJ2" s="50"/>
      <c r="BL2" s="73" t="s">
        <v>93</v>
      </c>
      <c r="BM2" s="75" t="s">
        <v>616</v>
      </c>
      <c r="BN2" s="74" t="s">
        <v>617</v>
      </c>
      <c r="BP2" s="28" t="s">
        <v>23</v>
      </c>
      <c r="BQ2" s="48" t="s">
        <v>42</v>
      </c>
      <c r="BR2" s="32" t="s">
        <v>35</v>
      </c>
      <c r="BS2" s="48" t="s">
        <v>45</v>
      </c>
      <c r="BT2" s="50" t="s">
        <v>38</v>
      </c>
      <c r="BU2" s="50"/>
      <c r="BW2" s="73" t="s">
        <v>93</v>
      </c>
      <c r="BX2" s="75" t="s">
        <v>616</v>
      </c>
      <c r="BY2" s="74" t="s">
        <v>617</v>
      </c>
      <c r="CA2" s="28" t="s">
        <v>23</v>
      </c>
      <c r="CB2" s="48" t="s">
        <v>42</v>
      </c>
      <c r="CC2" s="32" t="s">
        <v>35</v>
      </c>
      <c r="CD2" s="48" t="s">
        <v>45</v>
      </c>
      <c r="CE2" s="50" t="s">
        <v>38</v>
      </c>
      <c r="CF2" s="50"/>
      <c r="CH2" s="73" t="s">
        <v>93</v>
      </c>
      <c r="CI2" s="75" t="s">
        <v>616</v>
      </c>
      <c r="CJ2" s="74" t="s">
        <v>617</v>
      </c>
      <c r="CL2" s="28" t="s">
        <v>23</v>
      </c>
      <c r="CM2" s="48" t="s">
        <v>42</v>
      </c>
      <c r="CN2" s="32" t="s">
        <v>35</v>
      </c>
      <c r="CO2" s="48" t="s">
        <v>45</v>
      </c>
      <c r="CP2" s="50" t="s">
        <v>38</v>
      </c>
      <c r="CQ2" s="50"/>
      <c r="CS2" s="73" t="s">
        <v>93</v>
      </c>
      <c r="CT2" s="75" t="s">
        <v>616</v>
      </c>
      <c r="CU2" s="74" t="s">
        <v>617</v>
      </c>
      <c r="CW2" s="28" t="s">
        <v>23</v>
      </c>
      <c r="CX2" s="48" t="s">
        <v>42</v>
      </c>
      <c r="CY2" s="32" t="s">
        <v>35</v>
      </c>
      <c r="CZ2" s="48" t="s">
        <v>45</v>
      </c>
      <c r="DA2" s="50" t="s">
        <v>38</v>
      </c>
      <c r="DB2" s="50"/>
      <c r="DD2" s="73" t="s">
        <v>93</v>
      </c>
      <c r="DE2" s="75" t="s">
        <v>616</v>
      </c>
      <c r="DF2" s="74" t="s">
        <v>617</v>
      </c>
      <c r="DH2" s="28" t="s">
        <v>23</v>
      </c>
      <c r="DI2" s="48" t="s">
        <v>42</v>
      </c>
      <c r="DJ2" s="32" t="s">
        <v>35</v>
      </c>
      <c r="DK2" s="48" t="s">
        <v>45</v>
      </c>
      <c r="DL2" s="50" t="s">
        <v>38</v>
      </c>
      <c r="DM2" s="50"/>
      <c r="DO2" s="73" t="s">
        <v>93</v>
      </c>
      <c r="DP2" s="75" t="s">
        <v>616</v>
      </c>
      <c r="DQ2" s="74" t="s">
        <v>617</v>
      </c>
    </row>
    <row r="3" spans="1:123">
      <c r="E3" s="64"/>
      <c r="F3" s="64"/>
      <c r="H3" s="24" t="s">
        <v>621</v>
      </c>
      <c r="I3" s="30">
        <f>POWER(8,1/100)</f>
        <v>1.0210121257071934</v>
      </c>
      <c r="L3" s="28">
        <v>0</v>
      </c>
      <c r="M3" s="55">
        <v>1</v>
      </c>
      <c r="N3" s="46">
        <f>E6</f>
        <v>1</v>
      </c>
      <c r="O3" s="48">
        <v>60</v>
      </c>
      <c r="P3" s="50">
        <v>300</v>
      </c>
      <c r="Q3" s="51"/>
      <c r="R3" s="29" t="s">
        <v>22</v>
      </c>
      <c r="S3" s="73">
        <f>M3*$P3</f>
        <v>300</v>
      </c>
      <c r="T3" s="75">
        <f>(N3)*$H6/(POWER(8,J6/100))</f>
        <v>1</v>
      </c>
      <c r="U3" s="74">
        <f>O3*N3*$H6*$F6</f>
        <v>60</v>
      </c>
      <c r="X3" s="28">
        <v>5</v>
      </c>
      <c r="Y3" s="55">
        <f>$F11</f>
        <v>2</v>
      </c>
      <c r="Z3" s="46">
        <f>$D11</f>
        <v>1</v>
      </c>
      <c r="AA3" s="48">
        <f>$O3</f>
        <v>60</v>
      </c>
      <c r="AB3" s="50">
        <f>$P3</f>
        <v>300</v>
      </c>
      <c r="AC3" s="51" t="s">
        <v>43</v>
      </c>
      <c r="AD3" s="29" t="s">
        <v>40</v>
      </c>
      <c r="AE3" s="73">
        <f>Y3*AB3</f>
        <v>600</v>
      </c>
      <c r="AF3" s="75">
        <f>(Z3)*$H11/$G11</f>
        <v>1.8025009252216608</v>
      </c>
      <c r="AG3" s="74">
        <f>AA3*Z3*$H11</f>
        <v>120.00000000000003</v>
      </c>
      <c r="AI3" s="28">
        <v>15</v>
      </c>
      <c r="AJ3" s="55">
        <f>$F21</f>
        <v>3</v>
      </c>
      <c r="AK3" s="46">
        <f>$D21</f>
        <v>1</v>
      </c>
      <c r="AL3" s="48">
        <f>$O3</f>
        <v>60</v>
      </c>
      <c r="AM3" s="50">
        <f>$P3</f>
        <v>300</v>
      </c>
      <c r="AN3" s="51" t="s">
        <v>43</v>
      </c>
      <c r="AO3" s="29" t="s">
        <v>40</v>
      </c>
      <c r="AP3" s="73">
        <f>AJ3*AM3</f>
        <v>900</v>
      </c>
      <c r="AQ3" s="75">
        <f>(AK3)*$H21/$G21</f>
        <v>5.8563427837825071</v>
      </c>
      <c r="AR3" s="74">
        <f>AL3*AK3*$H21</f>
        <v>480.00000000000045</v>
      </c>
      <c r="AT3" s="28">
        <v>30</v>
      </c>
      <c r="AU3" s="55">
        <f>$F36</f>
        <v>4</v>
      </c>
      <c r="AV3" s="46">
        <f>$D36</f>
        <v>1</v>
      </c>
      <c r="AW3" s="48">
        <f>$O3</f>
        <v>60</v>
      </c>
      <c r="AX3" s="50">
        <f>$P3</f>
        <v>300</v>
      </c>
      <c r="AY3" s="51" t="s">
        <v>43</v>
      </c>
      <c r="AZ3" s="29" t="s">
        <v>40</v>
      </c>
      <c r="BA3" s="73">
        <f>AU3*AX3</f>
        <v>1200</v>
      </c>
      <c r="BB3" s="75">
        <f>(AV3)*$H36/$G36</f>
        <v>34.296750801161444</v>
      </c>
      <c r="BC3" s="74">
        <f>AW3*AV3*$H36</f>
        <v>3840.0000000000068</v>
      </c>
      <c r="BE3" s="28">
        <v>60</v>
      </c>
      <c r="BF3" s="55">
        <f>$F66</f>
        <v>5</v>
      </c>
      <c r="BG3" s="46">
        <f>$D66</f>
        <v>1</v>
      </c>
      <c r="BH3" s="48">
        <f>$O3</f>
        <v>60</v>
      </c>
      <c r="BI3" s="50">
        <f>$P3</f>
        <v>300</v>
      </c>
      <c r="BJ3" s="51" t="s">
        <v>43</v>
      </c>
      <c r="BK3" s="29" t="s">
        <v>40</v>
      </c>
      <c r="BL3" s="73">
        <f>BF3*BI3</f>
        <v>1500</v>
      </c>
      <c r="BM3" s="75">
        <f>(BG3)*$H66/$G66</f>
        <v>1176.2671155169685</v>
      </c>
      <c r="BN3" s="74">
        <f>BH3*BG3*$H66</f>
        <v>245760.00000000099</v>
      </c>
      <c r="BP3" s="28">
        <v>105</v>
      </c>
      <c r="BQ3" s="55">
        <f>$F111</f>
        <v>6</v>
      </c>
      <c r="BR3" s="46">
        <f>$D111</f>
        <v>1</v>
      </c>
      <c r="BS3" s="48">
        <f>$O3</f>
        <v>60</v>
      </c>
      <c r="BT3" s="50">
        <f>$P3</f>
        <v>300</v>
      </c>
      <c r="BU3" s="51" t="s">
        <v>43</v>
      </c>
      <c r="BV3" s="29" t="s">
        <v>40</v>
      </c>
      <c r="BW3" s="73">
        <f>BQ3*BT3</f>
        <v>1800</v>
      </c>
      <c r="BX3" s="75">
        <f>(BR3)*$H111/$G111</f>
        <v>236257.40127065519</v>
      </c>
      <c r="BY3" s="74">
        <f>BS3*BR3*$H111</f>
        <v>125829120.00000089</v>
      </c>
      <c r="CA3" s="28">
        <v>155</v>
      </c>
      <c r="CB3" s="55">
        <f>$F161</f>
        <v>7</v>
      </c>
      <c r="CC3" s="46">
        <f>$D161</f>
        <v>1</v>
      </c>
      <c r="CD3" s="48">
        <f>$O3</f>
        <v>60</v>
      </c>
      <c r="CE3" s="50">
        <f>$P3</f>
        <v>300</v>
      </c>
      <c r="CF3" s="51" t="s">
        <v>43</v>
      </c>
      <c r="CG3" s="29" t="s">
        <v>40</v>
      </c>
      <c r="CH3" s="73">
        <f>CB3*CE3</f>
        <v>2100</v>
      </c>
      <c r="CI3" s="75">
        <f>(CC3)*$H161/$G161</f>
        <v>85534315.798523933</v>
      </c>
      <c r="CJ3" s="74">
        <f>CD3*CC3*$H161</f>
        <v>128849018880.00131</v>
      </c>
      <c r="CL3" s="28">
        <v>210</v>
      </c>
      <c r="CM3" s="55">
        <f>$F216</f>
        <v>8</v>
      </c>
      <c r="CN3" s="46">
        <f>$D216</f>
        <v>1</v>
      </c>
      <c r="CO3" s="48">
        <f>$O3</f>
        <v>60</v>
      </c>
      <c r="CP3" s="50">
        <f>$P3</f>
        <v>300</v>
      </c>
      <c r="CQ3" s="51" t="s">
        <v>43</v>
      </c>
      <c r="CR3" s="29" t="s">
        <v>40</v>
      </c>
      <c r="CS3" s="73">
        <f>CM3*CP3</f>
        <v>2400</v>
      </c>
      <c r="CT3" s="75">
        <f>(CN3)*$H216/$G216</f>
        <v>55817559655.163376</v>
      </c>
      <c r="CU3" s="74">
        <f>CO3*CN3*$H216</f>
        <v>263882790666243.69</v>
      </c>
      <c r="CW3" s="28">
        <v>260</v>
      </c>
      <c r="CX3" s="55">
        <f>$F266</f>
        <v>9</v>
      </c>
      <c r="CY3" s="46">
        <f>$D266</f>
        <v>1</v>
      </c>
      <c r="CZ3" s="48">
        <f>$O3</f>
        <v>60</v>
      </c>
      <c r="DA3" s="50">
        <f>$P3</f>
        <v>300</v>
      </c>
      <c r="DB3" s="51" t="s">
        <v>43</v>
      </c>
      <c r="DC3" s="29" t="s">
        <v>40</v>
      </c>
      <c r="DD3" s="73">
        <f>CX3*DA3</f>
        <v>2700</v>
      </c>
      <c r="DE3" s="75">
        <f>(CY3)*$H266/$G266</f>
        <v>20208115170022.809</v>
      </c>
      <c r="DF3" s="74">
        <f>CZ3*CY3*$H266</f>
        <v>2.7021597764223443E+17</v>
      </c>
      <c r="DH3" s="28">
        <v>325</v>
      </c>
      <c r="DI3" s="55">
        <f>$F331</f>
        <v>10</v>
      </c>
      <c r="DJ3" s="46">
        <f>$D331</f>
        <v>1</v>
      </c>
      <c r="DK3" s="48">
        <f>$O3</f>
        <v>60</v>
      </c>
      <c r="DL3" s="50">
        <f>$P3</f>
        <v>300</v>
      </c>
      <c r="DM3" s="51" t="s">
        <v>43</v>
      </c>
      <c r="DN3" s="29" t="s">
        <v>40</v>
      </c>
      <c r="DO3" s="73">
        <f>DI3*DL3</f>
        <v>3000</v>
      </c>
      <c r="DP3" s="75">
        <f>(DJ3)*$H331/$G331</f>
        <v>4.2845701759941728E+16</v>
      </c>
      <c r="DQ3" s="74">
        <f>DK3*DJ3*$H331</f>
        <v>2.2136092888451944E+21</v>
      </c>
    </row>
    <row r="4" spans="1:123" s="21" customFormat="1" ht="12" thickBot="1">
      <c r="A4" s="34"/>
      <c r="B4" s="34"/>
      <c r="C4" s="35"/>
      <c r="D4" s="34"/>
      <c r="E4" s="64"/>
      <c r="F4" s="62" t="s">
        <v>94</v>
      </c>
      <c r="G4" s="184"/>
      <c r="H4" s="24" t="s">
        <v>626</v>
      </c>
      <c r="I4" s="23">
        <v>10</v>
      </c>
      <c r="J4" s="36"/>
      <c r="K4" s="37" t="s">
        <v>24</v>
      </c>
      <c r="L4" s="37"/>
      <c r="M4" s="38" t="s">
        <v>25</v>
      </c>
      <c r="N4" s="37" t="s">
        <v>36</v>
      </c>
      <c r="O4" s="39" t="s">
        <v>26</v>
      </c>
      <c r="P4" s="183" t="s">
        <v>613</v>
      </c>
      <c r="Q4" s="47" t="s">
        <v>44</v>
      </c>
      <c r="R4" s="39" t="s">
        <v>27</v>
      </c>
      <c r="S4" s="39" t="s">
        <v>28</v>
      </c>
      <c r="T4" s="53" t="s">
        <v>614</v>
      </c>
      <c r="U4" s="40"/>
      <c r="V4" s="61"/>
      <c r="W4" s="37" t="s">
        <v>24</v>
      </c>
      <c r="X4" s="37"/>
      <c r="Y4" s="38" t="s">
        <v>25</v>
      </c>
      <c r="Z4" s="37" t="s">
        <v>36</v>
      </c>
      <c r="AA4" s="39" t="s">
        <v>26</v>
      </c>
      <c r="AB4" s="183" t="s">
        <v>613</v>
      </c>
      <c r="AC4" s="47" t="s">
        <v>44</v>
      </c>
      <c r="AD4" s="39" t="s">
        <v>38</v>
      </c>
      <c r="AE4" s="39" t="s">
        <v>39</v>
      </c>
      <c r="AF4" s="53" t="s">
        <v>29</v>
      </c>
      <c r="AG4" s="40" t="s">
        <v>30</v>
      </c>
      <c r="AH4" s="37" t="s">
        <v>24</v>
      </c>
      <c r="AI4" s="37"/>
      <c r="AJ4" s="38" t="s">
        <v>25</v>
      </c>
      <c r="AK4" s="37" t="s">
        <v>36</v>
      </c>
      <c r="AL4" s="39" t="s">
        <v>26</v>
      </c>
      <c r="AM4" s="183" t="s">
        <v>613</v>
      </c>
      <c r="AN4" s="47" t="s">
        <v>44</v>
      </c>
      <c r="AO4" s="39" t="s">
        <v>38</v>
      </c>
      <c r="AP4" s="39" t="s">
        <v>39</v>
      </c>
      <c r="AQ4" s="53" t="s">
        <v>29</v>
      </c>
      <c r="AR4" s="40" t="s">
        <v>30</v>
      </c>
      <c r="AS4" s="37" t="s">
        <v>24</v>
      </c>
      <c r="AT4" s="37"/>
      <c r="AU4" s="38" t="s">
        <v>25</v>
      </c>
      <c r="AV4" s="37" t="s">
        <v>36</v>
      </c>
      <c r="AW4" s="39" t="s">
        <v>26</v>
      </c>
      <c r="AX4" s="183" t="s">
        <v>613</v>
      </c>
      <c r="AY4" s="47" t="s">
        <v>44</v>
      </c>
      <c r="AZ4" s="39" t="s">
        <v>38</v>
      </c>
      <c r="BA4" s="39" t="s">
        <v>39</v>
      </c>
      <c r="BB4" s="53" t="s">
        <v>29</v>
      </c>
      <c r="BC4" s="40" t="s">
        <v>30</v>
      </c>
      <c r="BD4" s="37" t="s">
        <v>24</v>
      </c>
      <c r="BE4" s="37"/>
      <c r="BF4" s="38" t="s">
        <v>25</v>
      </c>
      <c r="BG4" s="37" t="s">
        <v>36</v>
      </c>
      <c r="BH4" s="39" t="s">
        <v>26</v>
      </c>
      <c r="BI4" s="183" t="s">
        <v>613</v>
      </c>
      <c r="BJ4" s="47" t="s">
        <v>44</v>
      </c>
      <c r="BK4" s="39" t="s">
        <v>38</v>
      </c>
      <c r="BL4" s="39" t="s">
        <v>39</v>
      </c>
      <c r="BM4" s="53" t="s">
        <v>29</v>
      </c>
      <c r="BN4" s="40" t="s">
        <v>30</v>
      </c>
      <c r="BO4" s="37" t="s">
        <v>24</v>
      </c>
      <c r="BP4" s="37"/>
      <c r="BQ4" s="38" t="s">
        <v>25</v>
      </c>
      <c r="BR4" s="37" t="s">
        <v>36</v>
      </c>
      <c r="BS4" s="39" t="s">
        <v>26</v>
      </c>
      <c r="BT4" s="183" t="s">
        <v>613</v>
      </c>
      <c r="BU4" s="47" t="s">
        <v>44</v>
      </c>
      <c r="BV4" s="39" t="s">
        <v>38</v>
      </c>
      <c r="BW4" s="39" t="s">
        <v>39</v>
      </c>
      <c r="BX4" s="53" t="s">
        <v>29</v>
      </c>
      <c r="BY4" s="40" t="s">
        <v>30</v>
      </c>
      <c r="BZ4" s="37" t="s">
        <v>24</v>
      </c>
      <c r="CA4" s="37"/>
      <c r="CB4" s="38" t="s">
        <v>25</v>
      </c>
      <c r="CC4" s="37" t="s">
        <v>36</v>
      </c>
      <c r="CD4" s="39" t="s">
        <v>26</v>
      </c>
      <c r="CE4" s="183" t="s">
        <v>613</v>
      </c>
      <c r="CF4" s="47" t="s">
        <v>44</v>
      </c>
      <c r="CG4" s="39" t="s">
        <v>38</v>
      </c>
      <c r="CH4" s="39" t="s">
        <v>39</v>
      </c>
      <c r="CI4" s="53" t="s">
        <v>29</v>
      </c>
      <c r="CJ4" s="40" t="s">
        <v>30</v>
      </c>
      <c r="CK4" s="37" t="s">
        <v>24</v>
      </c>
      <c r="CL4" s="37"/>
      <c r="CM4" s="38" t="s">
        <v>25</v>
      </c>
      <c r="CN4" s="37" t="s">
        <v>36</v>
      </c>
      <c r="CO4" s="39" t="s">
        <v>26</v>
      </c>
      <c r="CP4" s="183" t="s">
        <v>613</v>
      </c>
      <c r="CQ4" s="47" t="s">
        <v>44</v>
      </c>
      <c r="CR4" s="39" t="s">
        <v>38</v>
      </c>
      <c r="CS4" s="39" t="s">
        <v>39</v>
      </c>
      <c r="CT4" s="53" t="s">
        <v>29</v>
      </c>
      <c r="CU4" s="40" t="s">
        <v>30</v>
      </c>
      <c r="CV4" s="37" t="s">
        <v>24</v>
      </c>
      <c r="CW4" s="37"/>
      <c r="CX4" s="38" t="s">
        <v>25</v>
      </c>
      <c r="CY4" s="37" t="s">
        <v>36</v>
      </c>
      <c r="CZ4" s="39" t="s">
        <v>26</v>
      </c>
      <c r="DA4" s="183" t="s">
        <v>613</v>
      </c>
      <c r="DB4" s="47" t="s">
        <v>44</v>
      </c>
      <c r="DC4" s="39" t="s">
        <v>38</v>
      </c>
      <c r="DD4" s="39" t="s">
        <v>39</v>
      </c>
      <c r="DE4" s="53" t="s">
        <v>29</v>
      </c>
      <c r="DF4" s="40" t="s">
        <v>30</v>
      </c>
      <c r="DG4" s="37" t="s">
        <v>24</v>
      </c>
      <c r="DH4" s="37"/>
      <c r="DI4" s="38" t="s">
        <v>25</v>
      </c>
      <c r="DJ4" s="37" t="s">
        <v>36</v>
      </c>
      <c r="DK4" s="39" t="s">
        <v>26</v>
      </c>
      <c r="DL4" s="183" t="s">
        <v>613</v>
      </c>
      <c r="DM4" s="47" t="s">
        <v>44</v>
      </c>
      <c r="DN4" s="39" t="s">
        <v>38</v>
      </c>
      <c r="DO4" s="39" t="s">
        <v>39</v>
      </c>
      <c r="DP4" s="53" t="s">
        <v>29</v>
      </c>
      <c r="DQ4" s="40" t="s">
        <v>30</v>
      </c>
    </row>
    <row r="5" spans="1:123">
      <c r="A5" s="23" t="s">
        <v>749</v>
      </c>
      <c r="B5" s="23" t="s">
        <v>64</v>
      </c>
      <c r="C5" s="41">
        <v>0</v>
      </c>
      <c r="D5" s="42"/>
      <c r="E5" s="133">
        <v>1</v>
      </c>
      <c r="F5" s="64"/>
      <c r="G5" s="161" t="s">
        <v>623</v>
      </c>
      <c r="H5" s="24" t="s">
        <v>622</v>
      </c>
      <c r="J5" s="43"/>
      <c r="N5" s="99"/>
      <c r="O5" s="29">
        <v>1</v>
      </c>
      <c r="R5" s="29" t="s">
        <v>20</v>
      </c>
      <c r="U5" s="144" t="s">
        <v>372</v>
      </c>
      <c r="Z5" s="99"/>
      <c r="AA5" s="29">
        <v>1</v>
      </c>
      <c r="AK5" s="99"/>
      <c r="AL5" s="29">
        <v>1</v>
      </c>
      <c r="AV5" s="99"/>
      <c r="AW5" s="29">
        <v>1</v>
      </c>
      <c r="BG5" s="99"/>
      <c r="BH5" s="29">
        <v>1</v>
      </c>
      <c r="BR5" s="99"/>
      <c r="BS5" s="29">
        <v>1</v>
      </c>
      <c r="CC5" s="99"/>
      <c r="CD5" s="29">
        <v>1</v>
      </c>
      <c r="CN5" s="99"/>
      <c r="CO5" s="29">
        <v>1</v>
      </c>
      <c r="CY5" s="99"/>
      <c r="CZ5" s="29">
        <v>1</v>
      </c>
      <c r="DJ5" s="99"/>
      <c r="DK5" s="29">
        <v>1</v>
      </c>
    </row>
    <row r="6" spans="1:123">
      <c r="A6" s="23">
        <f>POWER($I$3,J6) * POWER($I$2,J6)</f>
        <v>1</v>
      </c>
      <c r="B6" s="23">
        <v>0</v>
      </c>
      <c r="C6" s="41">
        <f>IF(D6&gt;0,C5+D6,C5)</f>
        <v>0</v>
      </c>
      <c r="D6" s="65"/>
      <c r="E6" s="134">
        <f>E5</f>
        <v>1</v>
      </c>
      <c r="F6" s="76">
        <f t="shared" ref="F6:F69" si="0">C6+E6</f>
        <v>1</v>
      </c>
      <c r="G6" s="161">
        <f>POWER(8,J6/100)</f>
        <v>1</v>
      </c>
      <c r="H6" s="24">
        <f t="shared" ref="H6:H70" si="1">POWER($I$1,J6)</f>
        <v>1</v>
      </c>
      <c r="I6" s="23">
        <f>LOG(H6,2)</f>
        <v>0</v>
      </c>
      <c r="J6" s="26">
        <v>0</v>
      </c>
      <c r="K6" s="30">
        <f>$J6-L$3</f>
        <v>0</v>
      </c>
      <c r="L6" s="30">
        <f>M$3</f>
        <v>1</v>
      </c>
      <c r="M6" s="22">
        <v>4</v>
      </c>
      <c r="N6" s="23">
        <f>1000*H6</f>
        <v>1000</v>
      </c>
      <c r="O6" s="29">
        <f t="shared" ref="O6:O69" si="2">O5*M6</f>
        <v>4</v>
      </c>
      <c r="P6" s="29">
        <f>K6*O6*T$3</f>
        <v>0</v>
      </c>
      <c r="Q6" s="29">
        <f>O$3*$H6*$F6</f>
        <v>60</v>
      </c>
      <c r="R6" s="29">
        <f>S$3</f>
        <v>300</v>
      </c>
      <c r="S6" s="29">
        <f>$A6*(30+$B6)</f>
        <v>30</v>
      </c>
      <c r="U6" s="144">
        <f t="shared" ref="U6:U69" si="3">$I$4*$G6</f>
        <v>10</v>
      </c>
      <c r="V6" s="163"/>
      <c r="W6" s="30">
        <f>$J6-X$3</f>
        <v>-5</v>
      </c>
      <c r="X6" s="30">
        <f>Y$3</f>
        <v>2</v>
      </c>
      <c r="Y6" s="30">
        <v>1</v>
      </c>
      <c r="Z6" s="23"/>
      <c r="AA6" s="29">
        <f t="shared" ref="AA6:AA69" si="4">AA5*Y6</f>
        <v>1</v>
      </c>
      <c r="AB6" s="29">
        <f>W6*AA6*AF$3</f>
        <v>-9.0125046261083046</v>
      </c>
      <c r="AC6" s="29">
        <f>AA$3*$H6*$F6</f>
        <v>60</v>
      </c>
      <c r="AD6" s="29">
        <f>AE$3</f>
        <v>600</v>
      </c>
      <c r="AG6" s="144">
        <f t="shared" ref="AG6:AG69" si="5">$I$4*$G6</f>
        <v>10</v>
      </c>
      <c r="AH6" s="30">
        <f>$J6-AI$3</f>
        <v>-15</v>
      </c>
      <c r="AI6" s="30">
        <f>AJ$3</f>
        <v>3</v>
      </c>
      <c r="AJ6" s="30">
        <v>1</v>
      </c>
      <c r="AK6" s="23"/>
      <c r="AL6" s="29">
        <f t="shared" ref="AL6:AL69" si="6">AL5*AJ6</f>
        <v>1</v>
      </c>
      <c r="AM6" s="29">
        <f>AH6*AL6*AQ$3</f>
        <v>-87.845141756737604</v>
      </c>
      <c r="AN6" s="29">
        <f>AL$3*$H6*$F6</f>
        <v>60</v>
      </c>
      <c r="AO6" s="29">
        <f>AP$3</f>
        <v>900</v>
      </c>
      <c r="AR6" s="144">
        <f t="shared" ref="AR6:AR69" si="7">$I$4*$G6</f>
        <v>10</v>
      </c>
      <c r="AS6" s="30">
        <f>$J6-AT$3</f>
        <v>-30</v>
      </c>
      <c r="AT6" s="30">
        <f>AU$3</f>
        <v>4</v>
      </c>
      <c r="AU6" s="30">
        <v>1</v>
      </c>
      <c r="AV6" s="23"/>
      <c r="AW6" s="29">
        <f t="shared" ref="AW6:AW69" si="8">AW5*AU6</f>
        <v>1</v>
      </c>
      <c r="AX6" s="29">
        <f>AS6*AW6*BB$3</f>
        <v>-1028.9025240348433</v>
      </c>
      <c r="AY6" s="29">
        <f>AW$3*$H6*$F6</f>
        <v>60</v>
      </c>
      <c r="AZ6" s="29">
        <f>BA$3</f>
        <v>1200</v>
      </c>
      <c r="BC6" s="144">
        <f t="shared" ref="BC6:BC69" si="9">$I$4*$G6</f>
        <v>10</v>
      </c>
      <c r="BD6" s="30">
        <f>$J6-BE$3</f>
        <v>-60</v>
      </c>
      <c r="BE6" s="30">
        <f>BF$3</f>
        <v>5</v>
      </c>
      <c r="BF6" s="30">
        <v>1</v>
      </c>
      <c r="BG6" s="23"/>
      <c r="BH6" s="29">
        <f t="shared" ref="BH6:BH69" si="10">BH5*BF6</f>
        <v>1</v>
      </c>
      <c r="BI6" s="29">
        <f>BD6*BH6*BM$3</f>
        <v>-70576.026931018103</v>
      </c>
      <c r="BJ6" s="29">
        <f>BH$3*$H6*$F6</f>
        <v>60</v>
      </c>
      <c r="BK6" s="29">
        <f>BL$3</f>
        <v>1500</v>
      </c>
      <c r="BN6" s="144">
        <f t="shared" ref="BN6:BN69" si="11">$I$4*$G6</f>
        <v>10</v>
      </c>
      <c r="BO6" s="30">
        <f>$J6-BP$3</f>
        <v>-105</v>
      </c>
      <c r="BP6" s="30">
        <f>BQ$3</f>
        <v>6</v>
      </c>
      <c r="BQ6" s="30">
        <v>1</v>
      </c>
      <c r="BR6" s="23"/>
      <c r="BS6" s="29">
        <f t="shared" ref="BS6:BS69" si="12">BS5*BQ6</f>
        <v>1</v>
      </c>
      <c r="BT6" s="29">
        <f>BO6*BS6*BX$3</f>
        <v>-24807027.133418795</v>
      </c>
      <c r="BU6" s="29">
        <f>BS$3*$H6*$F6</f>
        <v>60</v>
      </c>
      <c r="BV6" s="29">
        <f>BW$3</f>
        <v>1800</v>
      </c>
      <c r="BY6" s="144">
        <f t="shared" ref="BY6:BY69" si="13">$I$4*$G6</f>
        <v>10</v>
      </c>
      <c r="BZ6" s="30">
        <f>$J6-CA$3</f>
        <v>-155</v>
      </c>
      <c r="CA6" s="30">
        <f>CB$3</f>
        <v>7</v>
      </c>
      <c r="CB6" s="30">
        <v>1</v>
      </c>
      <c r="CC6" s="23"/>
      <c r="CD6" s="29">
        <f t="shared" ref="CD6:CD69" si="14">CD5*CB6</f>
        <v>1</v>
      </c>
      <c r="CE6" s="29">
        <f>BZ6*CD6*CI$3</f>
        <v>-13257818948.77121</v>
      </c>
      <c r="CF6" s="29">
        <f>CD$3*$H6*$F6</f>
        <v>60</v>
      </c>
      <c r="CG6" s="29">
        <f>CH$3</f>
        <v>2100</v>
      </c>
      <c r="CJ6" s="144">
        <f t="shared" ref="CJ6:CJ69" si="15">$I$4*$G6</f>
        <v>10</v>
      </c>
      <c r="CK6" s="30">
        <f>$J6-CL$3</f>
        <v>-210</v>
      </c>
      <c r="CL6" s="30">
        <f>CM$3</f>
        <v>8</v>
      </c>
      <c r="CM6" s="30">
        <v>1</v>
      </c>
      <c r="CN6" s="23"/>
      <c r="CO6" s="29">
        <f t="shared" ref="CO6:CO69" si="16">CO5*CM6</f>
        <v>1</v>
      </c>
      <c r="CP6" s="29">
        <f>CK6*CO6*CT$3</f>
        <v>-11721687527584.309</v>
      </c>
      <c r="CQ6" s="29">
        <f>CO$3*$H6*$F6</f>
        <v>60</v>
      </c>
      <c r="CR6" s="29">
        <f>CS$3</f>
        <v>2400</v>
      </c>
      <c r="CU6" s="144">
        <f t="shared" ref="CU6:CU69" si="17">$I$4*$G6</f>
        <v>10</v>
      </c>
      <c r="CV6" s="30">
        <f>$J6-CW$3</f>
        <v>-260</v>
      </c>
      <c r="CW6" s="30">
        <f>CX$3</f>
        <v>9</v>
      </c>
      <c r="CX6" s="30">
        <v>1</v>
      </c>
      <c r="CY6" s="23"/>
      <c r="CZ6" s="29">
        <f t="shared" ref="CZ6:CZ69" si="18">CZ5*CX6</f>
        <v>1</v>
      </c>
      <c r="DA6" s="29">
        <f>CV6*CZ6*DE$3</f>
        <v>-5254109944205930</v>
      </c>
      <c r="DB6" s="29">
        <f>CZ$3*$H6*$F6</f>
        <v>60</v>
      </c>
      <c r="DC6" s="29">
        <f>DD$3</f>
        <v>2700</v>
      </c>
      <c r="DF6" s="144">
        <f t="shared" ref="DF6:DF69" si="19">$I$4*$G6</f>
        <v>10</v>
      </c>
      <c r="DG6" s="30">
        <f>$J6-DH$3</f>
        <v>-325</v>
      </c>
      <c r="DH6" s="30">
        <f>DI$3</f>
        <v>10</v>
      </c>
      <c r="DI6" s="30">
        <v>1</v>
      </c>
      <c r="DJ6" s="23"/>
      <c r="DK6" s="29">
        <f t="shared" ref="DK6:DK69" si="20">DK5*DI6</f>
        <v>1</v>
      </c>
      <c r="DL6" s="29">
        <f>DG6*DK6*DP$3</f>
        <v>-1.3924853071981062E+19</v>
      </c>
      <c r="DM6" s="29">
        <f>DK$3*$H6*$F6</f>
        <v>60</v>
      </c>
      <c r="DN6" s="29">
        <f>DO$3</f>
        <v>3000</v>
      </c>
      <c r="DQ6" s="144">
        <f t="shared" ref="DQ6:DQ69" si="21">$I$4*$G6</f>
        <v>10</v>
      </c>
    </row>
    <row r="7" spans="1:123">
      <c r="A7" s="23">
        <f t="shared" ref="A7:A70" si="22">POWER($I$3,J7) * POWER($I$2,J7)</f>
        <v>1.0448771528608709</v>
      </c>
      <c r="B7" s="23">
        <v>0</v>
      </c>
      <c r="C7" s="41">
        <f t="shared" ref="C7:C20" si="23">IF(D7&gt;0,C6+D7,C6)</f>
        <v>0</v>
      </c>
      <c r="D7" s="42"/>
      <c r="E7" s="134">
        <f>E6</f>
        <v>1</v>
      </c>
      <c r="F7" s="76">
        <f t="shared" si="0"/>
        <v>1</v>
      </c>
      <c r="G7" s="161">
        <f t="shared" ref="G7:G70" si="24">POWER(8,J7/100)</f>
        <v>1.0210121257071934</v>
      </c>
      <c r="H7" s="24">
        <f t="shared" si="1"/>
        <v>1.1486983549970351</v>
      </c>
      <c r="I7" s="23">
        <f>LOG(H7,2)</f>
        <v>0.20000000000000012</v>
      </c>
      <c r="J7" s="26">
        <v>1</v>
      </c>
      <c r="K7" s="30">
        <f t="shared" ref="K7:K70" si="25">$J7-L$3</f>
        <v>1</v>
      </c>
      <c r="L7" s="30">
        <f t="shared" ref="L7:L70" si="26">M$3</f>
        <v>1</v>
      </c>
      <c r="M7" s="22">
        <v>1</v>
      </c>
      <c r="N7" s="23">
        <f t="shared" ref="N7:N70" si="27">1000*H7</f>
        <v>1148.698354997035</v>
      </c>
      <c r="O7" s="29">
        <f t="shared" si="2"/>
        <v>4</v>
      </c>
      <c r="P7" s="29">
        <f t="shared" ref="P7:P70" si="28">K7*O7*T$3</f>
        <v>4</v>
      </c>
      <c r="Q7" s="29">
        <f t="shared" ref="Q7:Q70" si="29">O$3*$H7*$F7</f>
        <v>68.92190129982211</v>
      </c>
      <c r="R7" s="29">
        <f t="shared" ref="R7:R70" si="30">S$3</f>
        <v>300</v>
      </c>
      <c r="S7" s="29">
        <f t="shared" ref="S7:S70" si="31">$A7*(30+$B7)</f>
        <v>31.346314585826129</v>
      </c>
      <c r="T7" s="52">
        <f t="shared" ref="T7:T70" si="32">Q7/P7</f>
        <v>17.230475324955528</v>
      </c>
      <c r="U7" s="144">
        <f t="shared" si="3"/>
        <v>10.210121257071933</v>
      </c>
      <c r="W7" s="30">
        <f t="shared" ref="W7:W70" si="33">$J7-X$3</f>
        <v>-4</v>
      </c>
      <c r="X7" s="30">
        <f t="shared" ref="X7:X70" si="34">Y$3</f>
        <v>2</v>
      </c>
      <c r="Y7" s="30">
        <v>1</v>
      </c>
      <c r="Z7" s="23"/>
      <c r="AA7" s="29">
        <f t="shared" si="4"/>
        <v>1</v>
      </c>
      <c r="AB7" s="29">
        <f t="shared" ref="AB7:AB70" si="35">W7*AA7*AF$3</f>
        <v>-7.2100037008866433</v>
      </c>
      <c r="AC7" s="29">
        <f t="shared" ref="AC7:AC70" si="36">AA$3*$H7*$F7</f>
        <v>68.92190129982211</v>
      </c>
      <c r="AD7" s="29">
        <f t="shared" ref="AD7:AD70" si="37">AE$3</f>
        <v>600</v>
      </c>
      <c r="AG7" s="144">
        <f t="shared" si="5"/>
        <v>10.210121257071933</v>
      </c>
      <c r="AH7" s="30">
        <f t="shared" ref="AH7:AH70" si="38">$J7-AI$3</f>
        <v>-14</v>
      </c>
      <c r="AI7" s="30">
        <f t="shared" ref="AI7:AI70" si="39">AJ$3</f>
        <v>3</v>
      </c>
      <c r="AJ7" s="30">
        <v>1</v>
      </c>
      <c r="AK7" s="23"/>
      <c r="AL7" s="29">
        <f t="shared" si="6"/>
        <v>1</v>
      </c>
      <c r="AM7" s="29">
        <f t="shared" ref="AM7:AM70" si="40">AH7*AL7*AQ$3</f>
        <v>-81.988798972955095</v>
      </c>
      <c r="AN7" s="29">
        <f t="shared" ref="AN7:AN70" si="41">AL$3*$H7*$F7</f>
        <v>68.92190129982211</v>
      </c>
      <c r="AO7" s="29">
        <f t="shared" ref="AO7:AO70" si="42">AP$3</f>
        <v>900</v>
      </c>
      <c r="AR7" s="144">
        <f t="shared" si="7"/>
        <v>10.210121257071933</v>
      </c>
      <c r="AS7" s="30">
        <f t="shared" ref="AS7:AS70" si="43">$J7-AT$3</f>
        <v>-29</v>
      </c>
      <c r="AT7" s="30">
        <f t="shared" ref="AT7:AT70" si="44">AU$3</f>
        <v>4</v>
      </c>
      <c r="AU7" s="30">
        <v>1</v>
      </c>
      <c r="AV7" s="23"/>
      <c r="AW7" s="29">
        <f t="shared" si="8"/>
        <v>1</v>
      </c>
      <c r="AX7" s="29">
        <f t="shared" ref="AX7:AX70" si="45">AS7*AW7*BB$3</f>
        <v>-994.60577323368193</v>
      </c>
      <c r="AY7" s="29">
        <f t="shared" ref="AY7:AY70" si="46">AW$3*$H7*$F7</f>
        <v>68.92190129982211</v>
      </c>
      <c r="AZ7" s="29">
        <f t="shared" ref="AZ7:AZ70" si="47">BA$3</f>
        <v>1200</v>
      </c>
      <c r="BC7" s="144">
        <f t="shared" si="9"/>
        <v>10.210121257071933</v>
      </c>
      <c r="BD7" s="30">
        <f t="shared" ref="BD7:BD70" si="48">$J7-BE$3</f>
        <v>-59</v>
      </c>
      <c r="BE7" s="30">
        <f t="shared" ref="BE7:BE70" si="49">BF$3</f>
        <v>5</v>
      </c>
      <c r="BF7" s="30">
        <v>1</v>
      </c>
      <c r="BG7" s="23"/>
      <c r="BH7" s="29">
        <f t="shared" si="10"/>
        <v>1</v>
      </c>
      <c r="BI7" s="29">
        <f t="shared" ref="BI7:BI70" si="50">BD7*BH7*BM$3</f>
        <v>-69399.759815501136</v>
      </c>
      <c r="BJ7" s="29">
        <f t="shared" ref="BJ7:BJ70" si="51">BH$3*$H7*$F7</f>
        <v>68.92190129982211</v>
      </c>
      <c r="BK7" s="29">
        <f t="shared" ref="BK7:BK70" si="52">BL$3</f>
        <v>1500</v>
      </c>
      <c r="BN7" s="144">
        <f t="shared" si="11"/>
        <v>10.210121257071933</v>
      </c>
      <c r="BO7" s="30">
        <f t="shared" ref="BO7:BO70" si="53">$J7-BP$3</f>
        <v>-104</v>
      </c>
      <c r="BP7" s="30">
        <f t="shared" ref="BP7:BP70" si="54">BQ$3</f>
        <v>6</v>
      </c>
      <c r="BQ7" s="30">
        <v>1</v>
      </c>
      <c r="BR7" s="23"/>
      <c r="BS7" s="29">
        <f t="shared" si="12"/>
        <v>1</v>
      </c>
      <c r="BT7" s="29">
        <f t="shared" ref="BT7:BT70" si="55">BO7*BS7*BX$3</f>
        <v>-24570769.732148141</v>
      </c>
      <c r="BU7" s="29">
        <f t="shared" ref="BU7:BU70" si="56">BS$3*$H7*$F7</f>
        <v>68.92190129982211</v>
      </c>
      <c r="BV7" s="29">
        <f t="shared" ref="BV7:BV70" si="57">BW$3</f>
        <v>1800</v>
      </c>
      <c r="BY7" s="144">
        <f t="shared" si="13"/>
        <v>10.210121257071933</v>
      </c>
      <c r="BZ7" s="30">
        <f t="shared" ref="BZ7:BZ70" si="58">$J7-CA$3</f>
        <v>-154</v>
      </c>
      <c r="CA7" s="30">
        <f t="shared" ref="CA7:CA70" si="59">CB$3</f>
        <v>7</v>
      </c>
      <c r="CB7" s="30">
        <v>1</v>
      </c>
      <c r="CC7" s="23"/>
      <c r="CD7" s="29">
        <f t="shared" si="14"/>
        <v>1</v>
      </c>
      <c r="CE7" s="29">
        <f t="shared" ref="CE7:CE70" si="60">BZ7*CD7*CI$3</f>
        <v>-13172284632.972685</v>
      </c>
      <c r="CF7" s="29">
        <f t="shared" ref="CF7:CF70" si="61">CD$3*$H7*$F7</f>
        <v>68.92190129982211</v>
      </c>
      <c r="CG7" s="29">
        <f t="shared" ref="CG7:CG70" si="62">CH$3</f>
        <v>2100</v>
      </c>
      <c r="CJ7" s="144">
        <f t="shared" si="15"/>
        <v>10.210121257071933</v>
      </c>
      <c r="CK7" s="30">
        <f t="shared" ref="CK7:CK70" si="63">$J7-CL$3</f>
        <v>-209</v>
      </c>
      <c r="CL7" s="30">
        <f t="shared" ref="CL7:CL70" si="64">CM$3</f>
        <v>8</v>
      </c>
      <c r="CM7" s="30">
        <v>1</v>
      </c>
      <c r="CN7" s="23"/>
      <c r="CO7" s="29">
        <f t="shared" si="16"/>
        <v>1</v>
      </c>
      <c r="CP7" s="29">
        <f t="shared" ref="CP7:CP70" si="65">CK7*CO7*CT$3</f>
        <v>-11665869967929.146</v>
      </c>
      <c r="CQ7" s="29">
        <f t="shared" ref="CQ7:CQ70" si="66">CO$3*$H7*$F7</f>
        <v>68.92190129982211</v>
      </c>
      <c r="CR7" s="29">
        <f t="shared" ref="CR7:CR70" si="67">CS$3</f>
        <v>2400</v>
      </c>
      <c r="CU7" s="144">
        <f t="shared" si="17"/>
        <v>10.210121257071933</v>
      </c>
      <c r="CV7" s="30">
        <f t="shared" ref="CV7:CV70" si="68">$J7-CW$3</f>
        <v>-259</v>
      </c>
      <c r="CW7" s="30">
        <f t="shared" ref="CW7:CW70" si="69">CX$3</f>
        <v>9</v>
      </c>
      <c r="CX7" s="30">
        <v>1</v>
      </c>
      <c r="CY7" s="23"/>
      <c r="CZ7" s="29">
        <f t="shared" si="18"/>
        <v>1</v>
      </c>
      <c r="DA7" s="29">
        <f t="shared" ref="DA7:DA70" si="70">CV7*CZ7*DE$3</f>
        <v>-5233901829035907</v>
      </c>
      <c r="DB7" s="29">
        <f t="shared" ref="DB7:DB70" si="71">CZ$3*$H7*$F7</f>
        <v>68.92190129982211</v>
      </c>
      <c r="DC7" s="29">
        <f t="shared" ref="DC7:DC70" si="72">DD$3</f>
        <v>2700</v>
      </c>
      <c r="DF7" s="144">
        <f t="shared" si="19"/>
        <v>10.210121257071933</v>
      </c>
      <c r="DG7" s="30">
        <f t="shared" ref="DG7:DG70" si="73">$J7-DH$3</f>
        <v>-324</v>
      </c>
      <c r="DH7" s="30">
        <f t="shared" ref="DH7:DH70" si="74">DI$3</f>
        <v>10</v>
      </c>
      <c r="DI7" s="30">
        <v>1</v>
      </c>
      <c r="DJ7" s="23"/>
      <c r="DK7" s="29">
        <f t="shared" si="20"/>
        <v>1</v>
      </c>
      <c r="DL7" s="29">
        <f t="shared" ref="DL7:DL70" si="75">DG7*DK7*DP$3</f>
        <v>-1.3882007370221119E+19</v>
      </c>
      <c r="DM7" s="29">
        <f t="shared" ref="DM7:DM70" si="76">DK$3*$H7*$F7</f>
        <v>68.92190129982211</v>
      </c>
      <c r="DN7" s="29">
        <f t="shared" ref="DN7:DN70" si="77">DO$3</f>
        <v>3000</v>
      </c>
      <c r="DQ7" s="144">
        <f t="shared" si="21"/>
        <v>10.210121257071933</v>
      </c>
    </row>
    <row r="8" spans="1:123">
      <c r="A8" s="23">
        <f t="shared" si="22"/>
        <v>1.0917682645706399</v>
      </c>
      <c r="B8" s="23">
        <v>0</v>
      </c>
      <c r="C8" s="41">
        <f t="shared" si="23"/>
        <v>0</v>
      </c>
      <c r="D8" s="42"/>
      <c r="E8" s="134">
        <f>E7</f>
        <v>1</v>
      </c>
      <c r="F8" s="76">
        <f t="shared" si="0"/>
        <v>1</v>
      </c>
      <c r="G8" s="161">
        <f t="shared" si="24"/>
        <v>1.0424657608411214</v>
      </c>
      <c r="H8" s="24">
        <f t="shared" si="1"/>
        <v>1.3195079107728944</v>
      </c>
      <c r="I8" s="23">
        <f t="shared" ref="I8:I71" si="78">LOG(H8,2)</f>
        <v>0.40000000000000024</v>
      </c>
      <c r="J8" s="26">
        <v>2</v>
      </c>
      <c r="K8" s="30">
        <f t="shared" si="25"/>
        <v>2</v>
      </c>
      <c r="L8" s="30">
        <f t="shared" si="26"/>
        <v>1</v>
      </c>
      <c r="M8" s="22">
        <v>1</v>
      </c>
      <c r="N8" s="23">
        <f t="shared" si="27"/>
        <v>1319.5079107728943</v>
      </c>
      <c r="O8" s="29">
        <f t="shared" si="2"/>
        <v>4</v>
      </c>
      <c r="P8" s="29">
        <f t="shared" si="28"/>
        <v>8</v>
      </c>
      <c r="Q8" s="29">
        <f t="shared" si="29"/>
        <v>79.170474646373663</v>
      </c>
      <c r="R8" s="29">
        <f t="shared" si="30"/>
        <v>300</v>
      </c>
      <c r="S8" s="29">
        <f t="shared" si="31"/>
        <v>32.753047937119199</v>
      </c>
      <c r="T8" s="52">
        <f t="shared" si="32"/>
        <v>9.8963093307967078</v>
      </c>
      <c r="U8" s="144">
        <f t="shared" si="3"/>
        <v>10.424657608411215</v>
      </c>
      <c r="W8" s="30">
        <f t="shared" si="33"/>
        <v>-3</v>
      </c>
      <c r="X8" s="30">
        <f t="shared" si="34"/>
        <v>2</v>
      </c>
      <c r="Y8" s="30">
        <v>1</v>
      </c>
      <c r="Z8" s="23"/>
      <c r="AA8" s="29">
        <f t="shared" si="4"/>
        <v>1</v>
      </c>
      <c r="AB8" s="29">
        <f t="shared" si="35"/>
        <v>-5.4075027756649821</v>
      </c>
      <c r="AC8" s="29">
        <f t="shared" si="36"/>
        <v>79.170474646373663</v>
      </c>
      <c r="AD8" s="29">
        <f t="shared" si="37"/>
        <v>600</v>
      </c>
      <c r="AG8" s="144">
        <f t="shared" si="5"/>
        <v>10.424657608411215</v>
      </c>
      <c r="AH8" s="30">
        <f t="shared" si="38"/>
        <v>-13</v>
      </c>
      <c r="AI8" s="30">
        <f t="shared" si="39"/>
        <v>3</v>
      </c>
      <c r="AJ8" s="30">
        <v>1</v>
      </c>
      <c r="AK8" s="23"/>
      <c r="AL8" s="29">
        <f t="shared" si="6"/>
        <v>1</v>
      </c>
      <c r="AM8" s="29">
        <f t="shared" si="40"/>
        <v>-76.132456189172586</v>
      </c>
      <c r="AN8" s="29">
        <f t="shared" si="41"/>
        <v>79.170474646373663</v>
      </c>
      <c r="AO8" s="29">
        <f t="shared" si="42"/>
        <v>900</v>
      </c>
      <c r="AR8" s="144">
        <f t="shared" si="7"/>
        <v>10.424657608411215</v>
      </c>
      <c r="AS8" s="30">
        <f t="shared" si="43"/>
        <v>-28</v>
      </c>
      <c r="AT8" s="30">
        <f t="shared" si="44"/>
        <v>4</v>
      </c>
      <c r="AU8" s="30">
        <v>1</v>
      </c>
      <c r="AV8" s="23"/>
      <c r="AW8" s="29">
        <f t="shared" si="8"/>
        <v>1</v>
      </c>
      <c r="AX8" s="29">
        <f t="shared" si="45"/>
        <v>-960.30902243252046</v>
      </c>
      <c r="AY8" s="29">
        <f t="shared" si="46"/>
        <v>79.170474646373663</v>
      </c>
      <c r="AZ8" s="29">
        <f t="shared" si="47"/>
        <v>1200</v>
      </c>
      <c r="BC8" s="144">
        <f t="shared" si="9"/>
        <v>10.424657608411215</v>
      </c>
      <c r="BD8" s="30">
        <f t="shared" si="48"/>
        <v>-58</v>
      </c>
      <c r="BE8" s="30">
        <f t="shared" si="49"/>
        <v>5</v>
      </c>
      <c r="BF8" s="30">
        <v>1</v>
      </c>
      <c r="BG8" s="23"/>
      <c r="BH8" s="29">
        <f t="shared" si="10"/>
        <v>1</v>
      </c>
      <c r="BI8" s="29">
        <f t="shared" si="50"/>
        <v>-68223.49269998417</v>
      </c>
      <c r="BJ8" s="29">
        <f t="shared" si="51"/>
        <v>79.170474646373663</v>
      </c>
      <c r="BK8" s="29">
        <f t="shared" si="52"/>
        <v>1500</v>
      </c>
      <c r="BN8" s="144">
        <f t="shared" si="11"/>
        <v>10.424657608411215</v>
      </c>
      <c r="BO8" s="30">
        <f t="shared" si="53"/>
        <v>-103</v>
      </c>
      <c r="BP8" s="30">
        <f t="shared" si="54"/>
        <v>6</v>
      </c>
      <c r="BQ8" s="30">
        <v>1</v>
      </c>
      <c r="BR8" s="23"/>
      <c r="BS8" s="29">
        <f t="shared" si="12"/>
        <v>1</v>
      </c>
      <c r="BT8" s="29">
        <f t="shared" si="55"/>
        <v>-24334512.330877483</v>
      </c>
      <c r="BU8" s="29">
        <f t="shared" si="56"/>
        <v>79.170474646373663</v>
      </c>
      <c r="BV8" s="29">
        <f t="shared" si="57"/>
        <v>1800</v>
      </c>
      <c r="BY8" s="144">
        <f t="shared" si="13"/>
        <v>10.424657608411215</v>
      </c>
      <c r="BZ8" s="30">
        <f t="shared" si="58"/>
        <v>-153</v>
      </c>
      <c r="CA8" s="30">
        <f t="shared" si="59"/>
        <v>7</v>
      </c>
      <c r="CB8" s="30">
        <v>1</v>
      </c>
      <c r="CC8" s="23"/>
      <c r="CD8" s="29">
        <f t="shared" si="14"/>
        <v>1</v>
      </c>
      <c r="CE8" s="29">
        <f t="shared" si="60"/>
        <v>-13086750317.174162</v>
      </c>
      <c r="CF8" s="29">
        <f t="shared" si="61"/>
        <v>79.170474646373663</v>
      </c>
      <c r="CG8" s="29">
        <f t="shared" si="62"/>
        <v>2100</v>
      </c>
      <c r="CJ8" s="144">
        <f t="shared" si="15"/>
        <v>10.424657608411215</v>
      </c>
      <c r="CK8" s="30">
        <f t="shared" si="63"/>
        <v>-208</v>
      </c>
      <c r="CL8" s="30">
        <f t="shared" si="64"/>
        <v>8</v>
      </c>
      <c r="CM8" s="30">
        <v>1</v>
      </c>
      <c r="CN8" s="23"/>
      <c r="CO8" s="29">
        <f t="shared" si="16"/>
        <v>1</v>
      </c>
      <c r="CP8" s="29">
        <f t="shared" si="65"/>
        <v>-11610052408273.982</v>
      </c>
      <c r="CQ8" s="29">
        <f t="shared" si="66"/>
        <v>79.170474646373663</v>
      </c>
      <c r="CR8" s="29">
        <f t="shared" si="67"/>
        <v>2400</v>
      </c>
      <c r="CU8" s="144">
        <f t="shared" si="17"/>
        <v>10.424657608411215</v>
      </c>
      <c r="CV8" s="30">
        <f t="shared" si="68"/>
        <v>-258</v>
      </c>
      <c r="CW8" s="30">
        <f t="shared" si="69"/>
        <v>9</v>
      </c>
      <c r="CX8" s="30">
        <v>1</v>
      </c>
      <c r="CY8" s="23"/>
      <c r="CZ8" s="29">
        <f t="shared" si="18"/>
        <v>1</v>
      </c>
      <c r="DA8" s="29">
        <f t="shared" si="70"/>
        <v>-5213693713865885</v>
      </c>
      <c r="DB8" s="29">
        <f t="shared" si="71"/>
        <v>79.170474646373663</v>
      </c>
      <c r="DC8" s="29">
        <f t="shared" si="72"/>
        <v>2700</v>
      </c>
      <c r="DF8" s="144">
        <f t="shared" si="19"/>
        <v>10.424657608411215</v>
      </c>
      <c r="DG8" s="30">
        <f t="shared" si="73"/>
        <v>-323</v>
      </c>
      <c r="DH8" s="30">
        <f t="shared" si="74"/>
        <v>10</v>
      </c>
      <c r="DI8" s="30">
        <v>1</v>
      </c>
      <c r="DJ8" s="23"/>
      <c r="DK8" s="29">
        <f t="shared" si="20"/>
        <v>1</v>
      </c>
      <c r="DL8" s="29">
        <f t="shared" si="75"/>
        <v>-1.3839161668461179E+19</v>
      </c>
      <c r="DM8" s="29">
        <f t="shared" si="76"/>
        <v>79.170474646373663</v>
      </c>
      <c r="DN8" s="29">
        <f t="shared" si="77"/>
        <v>3000</v>
      </c>
      <c r="DQ8" s="144">
        <f t="shared" si="21"/>
        <v>10.424657608411215</v>
      </c>
    </row>
    <row r="9" spans="1:123">
      <c r="A9" s="23">
        <f t="shared" si="22"/>
        <v>1.1407637158684245</v>
      </c>
      <c r="B9" s="23">
        <v>0</v>
      </c>
      <c r="C9" s="41">
        <f t="shared" si="23"/>
        <v>0</v>
      </c>
      <c r="D9" s="42"/>
      <c r="E9" s="134">
        <f>E8</f>
        <v>1</v>
      </c>
      <c r="F9" s="76">
        <f t="shared" si="0"/>
        <v>1</v>
      </c>
      <c r="G9" s="161">
        <f t="shared" si="24"/>
        <v>1.0643701824533598</v>
      </c>
      <c r="H9" s="24">
        <f t="shared" si="1"/>
        <v>1.5157165665103984</v>
      </c>
      <c r="I9" s="23">
        <f t="shared" si="78"/>
        <v>0.60000000000000031</v>
      </c>
      <c r="J9" s="26">
        <v>3</v>
      </c>
      <c r="K9" s="30">
        <f t="shared" si="25"/>
        <v>3</v>
      </c>
      <c r="L9" s="30">
        <f t="shared" si="26"/>
        <v>1</v>
      </c>
      <c r="M9" s="22">
        <v>1</v>
      </c>
      <c r="N9" s="23">
        <f t="shared" si="27"/>
        <v>1515.7165665103985</v>
      </c>
      <c r="O9" s="29">
        <f t="shared" si="2"/>
        <v>4</v>
      </c>
      <c r="P9" s="29">
        <f t="shared" si="28"/>
        <v>12</v>
      </c>
      <c r="Q9" s="29">
        <f t="shared" si="29"/>
        <v>90.942993990623904</v>
      </c>
      <c r="R9" s="29">
        <f t="shared" si="30"/>
        <v>300</v>
      </c>
      <c r="S9" s="29">
        <f t="shared" si="31"/>
        <v>34.222911476052737</v>
      </c>
      <c r="T9" s="52">
        <f t="shared" si="32"/>
        <v>7.5785828325519917</v>
      </c>
      <c r="U9" s="144">
        <f t="shared" si="3"/>
        <v>10.643701824533597</v>
      </c>
      <c r="W9" s="30">
        <f t="shared" si="33"/>
        <v>-2</v>
      </c>
      <c r="X9" s="30">
        <f t="shared" si="34"/>
        <v>2</v>
      </c>
      <c r="Y9" s="30">
        <v>1</v>
      </c>
      <c r="Z9" s="23"/>
      <c r="AA9" s="29">
        <f t="shared" si="4"/>
        <v>1</v>
      </c>
      <c r="AB9" s="29">
        <f t="shared" si="35"/>
        <v>-3.6050018504433217</v>
      </c>
      <c r="AC9" s="29">
        <f t="shared" si="36"/>
        <v>90.942993990623904</v>
      </c>
      <c r="AD9" s="29">
        <f t="shared" si="37"/>
        <v>600</v>
      </c>
      <c r="AG9" s="144">
        <f t="shared" si="5"/>
        <v>10.643701824533597</v>
      </c>
      <c r="AH9" s="30">
        <f t="shared" si="38"/>
        <v>-12</v>
      </c>
      <c r="AI9" s="30">
        <f t="shared" si="39"/>
        <v>3</v>
      </c>
      <c r="AJ9" s="30">
        <v>1</v>
      </c>
      <c r="AK9" s="23"/>
      <c r="AL9" s="29">
        <f t="shared" si="6"/>
        <v>1</v>
      </c>
      <c r="AM9" s="29">
        <f t="shared" si="40"/>
        <v>-70.276113405390078</v>
      </c>
      <c r="AN9" s="29">
        <f t="shared" si="41"/>
        <v>90.942993990623904</v>
      </c>
      <c r="AO9" s="29">
        <f t="shared" si="42"/>
        <v>900</v>
      </c>
      <c r="AR9" s="144">
        <f t="shared" si="7"/>
        <v>10.643701824533597</v>
      </c>
      <c r="AS9" s="30">
        <f t="shared" si="43"/>
        <v>-27</v>
      </c>
      <c r="AT9" s="30">
        <f t="shared" si="44"/>
        <v>4</v>
      </c>
      <c r="AU9" s="30">
        <v>1</v>
      </c>
      <c r="AV9" s="23"/>
      <c r="AW9" s="29">
        <f t="shared" si="8"/>
        <v>1</v>
      </c>
      <c r="AX9" s="29">
        <f t="shared" si="45"/>
        <v>-926.012271631359</v>
      </c>
      <c r="AY9" s="29">
        <f t="shared" si="46"/>
        <v>90.942993990623904</v>
      </c>
      <c r="AZ9" s="29">
        <f t="shared" si="47"/>
        <v>1200</v>
      </c>
      <c r="BC9" s="144">
        <f t="shared" si="9"/>
        <v>10.643701824533597</v>
      </c>
      <c r="BD9" s="30">
        <f t="shared" si="48"/>
        <v>-57</v>
      </c>
      <c r="BE9" s="30">
        <f t="shared" si="49"/>
        <v>5</v>
      </c>
      <c r="BF9" s="30">
        <v>1</v>
      </c>
      <c r="BG9" s="23"/>
      <c r="BH9" s="29">
        <f t="shared" si="10"/>
        <v>1</v>
      </c>
      <c r="BI9" s="29">
        <f t="shared" si="50"/>
        <v>-67047.225584467204</v>
      </c>
      <c r="BJ9" s="29">
        <f t="shared" si="51"/>
        <v>90.942993990623904</v>
      </c>
      <c r="BK9" s="29">
        <f t="shared" si="52"/>
        <v>1500</v>
      </c>
      <c r="BN9" s="144">
        <f t="shared" si="11"/>
        <v>10.643701824533597</v>
      </c>
      <c r="BO9" s="30">
        <f t="shared" si="53"/>
        <v>-102</v>
      </c>
      <c r="BP9" s="30">
        <f t="shared" si="54"/>
        <v>6</v>
      </c>
      <c r="BQ9" s="30">
        <v>1</v>
      </c>
      <c r="BR9" s="23"/>
      <c r="BS9" s="29">
        <f t="shared" si="12"/>
        <v>1</v>
      </c>
      <c r="BT9" s="29">
        <f t="shared" si="55"/>
        <v>-24098254.929606829</v>
      </c>
      <c r="BU9" s="29">
        <f t="shared" si="56"/>
        <v>90.942993990623904</v>
      </c>
      <c r="BV9" s="29">
        <f t="shared" si="57"/>
        <v>1800</v>
      </c>
      <c r="BY9" s="144">
        <f t="shared" si="13"/>
        <v>10.643701824533597</v>
      </c>
      <c r="BZ9" s="30">
        <f t="shared" si="58"/>
        <v>-152</v>
      </c>
      <c r="CA9" s="30">
        <f t="shared" si="59"/>
        <v>7</v>
      </c>
      <c r="CB9" s="30">
        <v>1</v>
      </c>
      <c r="CC9" s="23"/>
      <c r="CD9" s="29">
        <f t="shared" si="14"/>
        <v>1</v>
      </c>
      <c r="CE9" s="29">
        <f t="shared" si="60"/>
        <v>-13001216001.375637</v>
      </c>
      <c r="CF9" s="29">
        <f t="shared" si="61"/>
        <v>90.942993990623904</v>
      </c>
      <c r="CG9" s="29">
        <f t="shared" si="62"/>
        <v>2100</v>
      </c>
      <c r="CJ9" s="144">
        <f t="shared" si="15"/>
        <v>10.643701824533597</v>
      </c>
      <c r="CK9" s="30">
        <f t="shared" si="63"/>
        <v>-207</v>
      </c>
      <c r="CL9" s="30">
        <f t="shared" si="64"/>
        <v>8</v>
      </c>
      <c r="CM9" s="30">
        <v>1</v>
      </c>
      <c r="CN9" s="23"/>
      <c r="CO9" s="29">
        <f t="shared" si="16"/>
        <v>1</v>
      </c>
      <c r="CP9" s="29">
        <f t="shared" si="65"/>
        <v>-11554234848618.818</v>
      </c>
      <c r="CQ9" s="29">
        <f t="shared" si="66"/>
        <v>90.942993990623904</v>
      </c>
      <c r="CR9" s="29">
        <f t="shared" si="67"/>
        <v>2400</v>
      </c>
      <c r="CU9" s="144">
        <f t="shared" si="17"/>
        <v>10.643701824533597</v>
      </c>
      <c r="CV9" s="30">
        <f t="shared" si="68"/>
        <v>-257</v>
      </c>
      <c r="CW9" s="30">
        <f t="shared" si="69"/>
        <v>9</v>
      </c>
      <c r="CX9" s="30">
        <v>1</v>
      </c>
      <c r="CY9" s="23"/>
      <c r="CZ9" s="29">
        <f t="shared" si="18"/>
        <v>1</v>
      </c>
      <c r="DA9" s="29">
        <f t="shared" si="70"/>
        <v>-5193485598695862</v>
      </c>
      <c r="DB9" s="29">
        <f t="shared" si="71"/>
        <v>90.942993990623904</v>
      </c>
      <c r="DC9" s="29">
        <f t="shared" si="72"/>
        <v>2700</v>
      </c>
      <c r="DF9" s="144">
        <f t="shared" si="19"/>
        <v>10.643701824533597</v>
      </c>
      <c r="DG9" s="30">
        <f t="shared" si="73"/>
        <v>-322</v>
      </c>
      <c r="DH9" s="30">
        <f t="shared" si="74"/>
        <v>10</v>
      </c>
      <c r="DI9" s="30">
        <v>1</v>
      </c>
      <c r="DJ9" s="23"/>
      <c r="DK9" s="29">
        <f t="shared" si="20"/>
        <v>1</v>
      </c>
      <c r="DL9" s="29">
        <f t="shared" si="75"/>
        <v>-1.3796315966701236E+19</v>
      </c>
      <c r="DM9" s="29">
        <f t="shared" si="76"/>
        <v>90.942993990623904</v>
      </c>
      <c r="DN9" s="29">
        <f t="shared" si="77"/>
        <v>3000</v>
      </c>
      <c r="DQ9" s="144">
        <f t="shared" si="21"/>
        <v>10.643701824533597</v>
      </c>
    </row>
    <row r="10" spans="1:123">
      <c r="A10" s="23">
        <f t="shared" si="22"/>
        <v>1.191957943523587</v>
      </c>
      <c r="B10" s="23">
        <v>0</v>
      </c>
      <c r="C10" s="41">
        <f t="shared" si="23"/>
        <v>0</v>
      </c>
      <c r="D10" s="42"/>
      <c r="E10" s="134">
        <f>E9</f>
        <v>1</v>
      </c>
      <c r="F10" s="76">
        <f t="shared" si="0"/>
        <v>1</v>
      </c>
      <c r="G10" s="161">
        <f t="shared" si="24"/>
        <v>1.086734862526058</v>
      </c>
      <c r="H10" s="24">
        <f t="shared" si="1"/>
        <v>1.7411011265922487</v>
      </c>
      <c r="I10" s="23">
        <f t="shared" si="78"/>
        <v>0.80000000000000049</v>
      </c>
      <c r="J10" s="26">
        <v>4</v>
      </c>
      <c r="K10" s="30">
        <f t="shared" si="25"/>
        <v>4</v>
      </c>
      <c r="L10" s="30">
        <f t="shared" si="26"/>
        <v>1</v>
      </c>
      <c r="M10" s="22">
        <v>1</v>
      </c>
      <c r="N10" s="23">
        <f t="shared" si="27"/>
        <v>1741.1011265922486</v>
      </c>
      <c r="O10" s="29">
        <f t="shared" si="2"/>
        <v>4</v>
      </c>
      <c r="P10" s="29">
        <f t="shared" si="28"/>
        <v>16</v>
      </c>
      <c r="Q10" s="29">
        <f t="shared" si="29"/>
        <v>104.46606759553492</v>
      </c>
      <c r="R10" s="29">
        <f t="shared" si="30"/>
        <v>300</v>
      </c>
      <c r="S10" s="29">
        <f t="shared" si="31"/>
        <v>35.75873830570761</v>
      </c>
      <c r="T10" s="52">
        <f t="shared" si="32"/>
        <v>6.5291292247209327</v>
      </c>
      <c r="U10" s="144">
        <f t="shared" si="3"/>
        <v>10.867348625260579</v>
      </c>
      <c r="W10" s="30">
        <f t="shared" si="33"/>
        <v>-1</v>
      </c>
      <c r="X10" s="30">
        <f t="shared" si="34"/>
        <v>2</v>
      </c>
      <c r="Y10" s="30">
        <v>1</v>
      </c>
      <c r="Z10" s="23"/>
      <c r="AA10" s="29">
        <f t="shared" si="4"/>
        <v>1</v>
      </c>
      <c r="AB10" s="29">
        <f t="shared" si="35"/>
        <v>-1.8025009252216608</v>
      </c>
      <c r="AC10" s="29">
        <f t="shared" si="36"/>
        <v>104.46606759553492</v>
      </c>
      <c r="AD10" s="29">
        <f t="shared" si="37"/>
        <v>600</v>
      </c>
      <c r="AG10" s="144">
        <f t="shared" si="5"/>
        <v>10.867348625260579</v>
      </c>
      <c r="AH10" s="30">
        <f t="shared" si="38"/>
        <v>-11</v>
      </c>
      <c r="AI10" s="30">
        <f t="shared" si="39"/>
        <v>3</v>
      </c>
      <c r="AJ10" s="30">
        <v>1</v>
      </c>
      <c r="AK10" s="23"/>
      <c r="AL10" s="29">
        <f t="shared" si="6"/>
        <v>1</v>
      </c>
      <c r="AM10" s="29">
        <f t="shared" si="40"/>
        <v>-64.419770621607583</v>
      </c>
      <c r="AN10" s="29">
        <f t="shared" si="41"/>
        <v>104.46606759553492</v>
      </c>
      <c r="AO10" s="29">
        <f t="shared" si="42"/>
        <v>900</v>
      </c>
      <c r="AR10" s="144">
        <f t="shared" si="7"/>
        <v>10.867348625260579</v>
      </c>
      <c r="AS10" s="30">
        <f t="shared" si="43"/>
        <v>-26</v>
      </c>
      <c r="AT10" s="30">
        <f t="shared" si="44"/>
        <v>4</v>
      </c>
      <c r="AU10" s="30">
        <v>1</v>
      </c>
      <c r="AV10" s="23"/>
      <c r="AW10" s="29">
        <f t="shared" si="8"/>
        <v>1</v>
      </c>
      <c r="AX10" s="29">
        <f t="shared" si="45"/>
        <v>-891.71552083019753</v>
      </c>
      <c r="AY10" s="29">
        <f t="shared" si="46"/>
        <v>104.46606759553492</v>
      </c>
      <c r="AZ10" s="29">
        <f t="shared" si="47"/>
        <v>1200</v>
      </c>
      <c r="BC10" s="144">
        <f t="shared" si="9"/>
        <v>10.867348625260579</v>
      </c>
      <c r="BD10" s="30">
        <f t="shared" si="48"/>
        <v>-56</v>
      </c>
      <c r="BE10" s="30">
        <f t="shared" si="49"/>
        <v>5</v>
      </c>
      <c r="BF10" s="30">
        <v>1</v>
      </c>
      <c r="BG10" s="23"/>
      <c r="BH10" s="29">
        <f t="shared" si="10"/>
        <v>1</v>
      </c>
      <c r="BI10" s="29">
        <f t="shared" si="50"/>
        <v>-65870.958468950237</v>
      </c>
      <c r="BJ10" s="29">
        <f t="shared" si="51"/>
        <v>104.46606759553492</v>
      </c>
      <c r="BK10" s="29">
        <f t="shared" si="52"/>
        <v>1500</v>
      </c>
      <c r="BN10" s="144">
        <f t="shared" si="11"/>
        <v>10.867348625260579</v>
      </c>
      <c r="BO10" s="30">
        <f t="shared" si="53"/>
        <v>-101</v>
      </c>
      <c r="BP10" s="30">
        <f t="shared" si="54"/>
        <v>6</v>
      </c>
      <c r="BQ10" s="30">
        <v>1</v>
      </c>
      <c r="BR10" s="23"/>
      <c r="BS10" s="29">
        <f t="shared" si="12"/>
        <v>1</v>
      </c>
      <c r="BT10" s="29">
        <f t="shared" si="55"/>
        <v>-23861997.528336175</v>
      </c>
      <c r="BU10" s="29">
        <f t="shared" si="56"/>
        <v>104.46606759553492</v>
      </c>
      <c r="BV10" s="29">
        <f t="shared" si="57"/>
        <v>1800</v>
      </c>
      <c r="BY10" s="144">
        <f t="shared" si="13"/>
        <v>10.867348625260579</v>
      </c>
      <c r="BZ10" s="30">
        <f t="shared" si="58"/>
        <v>-151</v>
      </c>
      <c r="CA10" s="30">
        <f t="shared" si="59"/>
        <v>7</v>
      </c>
      <c r="CB10" s="30">
        <v>1</v>
      </c>
      <c r="CC10" s="23"/>
      <c r="CD10" s="29">
        <f t="shared" si="14"/>
        <v>1</v>
      </c>
      <c r="CE10" s="29">
        <f t="shared" si="60"/>
        <v>-12915681685.577114</v>
      </c>
      <c r="CF10" s="29">
        <f t="shared" si="61"/>
        <v>104.46606759553492</v>
      </c>
      <c r="CG10" s="29">
        <f t="shared" si="62"/>
        <v>2100</v>
      </c>
      <c r="CJ10" s="144">
        <f t="shared" si="15"/>
        <v>10.867348625260579</v>
      </c>
      <c r="CK10" s="30">
        <f t="shared" si="63"/>
        <v>-206</v>
      </c>
      <c r="CL10" s="30">
        <f t="shared" si="64"/>
        <v>8</v>
      </c>
      <c r="CM10" s="30">
        <v>1</v>
      </c>
      <c r="CN10" s="23"/>
      <c r="CO10" s="29">
        <f t="shared" si="16"/>
        <v>1</v>
      </c>
      <c r="CP10" s="29">
        <f t="shared" si="65"/>
        <v>-11498417288963.656</v>
      </c>
      <c r="CQ10" s="29">
        <f t="shared" si="66"/>
        <v>104.46606759553492</v>
      </c>
      <c r="CR10" s="29">
        <f t="shared" si="67"/>
        <v>2400</v>
      </c>
      <c r="CU10" s="144">
        <f t="shared" si="17"/>
        <v>10.867348625260579</v>
      </c>
      <c r="CV10" s="30">
        <f t="shared" si="68"/>
        <v>-256</v>
      </c>
      <c r="CW10" s="30">
        <f t="shared" si="69"/>
        <v>9</v>
      </c>
      <c r="CX10" s="30">
        <v>1</v>
      </c>
      <c r="CY10" s="23"/>
      <c r="CZ10" s="29">
        <f t="shared" si="18"/>
        <v>1</v>
      </c>
      <c r="DA10" s="29">
        <f t="shared" si="70"/>
        <v>-5173277483525839</v>
      </c>
      <c r="DB10" s="29">
        <f t="shared" si="71"/>
        <v>104.46606759553492</v>
      </c>
      <c r="DC10" s="29">
        <f t="shared" si="72"/>
        <v>2700</v>
      </c>
      <c r="DF10" s="144">
        <f t="shared" si="19"/>
        <v>10.867348625260579</v>
      </c>
      <c r="DG10" s="30">
        <f t="shared" si="73"/>
        <v>-321</v>
      </c>
      <c r="DH10" s="30">
        <f t="shared" si="74"/>
        <v>10</v>
      </c>
      <c r="DI10" s="30">
        <v>1</v>
      </c>
      <c r="DJ10" s="23"/>
      <c r="DK10" s="29">
        <f t="shared" si="20"/>
        <v>1</v>
      </c>
      <c r="DL10" s="29">
        <f t="shared" si="75"/>
        <v>-1.3753470264941296E+19</v>
      </c>
      <c r="DM10" s="29">
        <f t="shared" si="76"/>
        <v>104.46606759553492</v>
      </c>
      <c r="DN10" s="29">
        <f t="shared" si="77"/>
        <v>3000</v>
      </c>
      <c r="DQ10" s="144">
        <f t="shared" si="21"/>
        <v>10.867348625260579</v>
      </c>
    </row>
    <row r="11" spans="1:123">
      <c r="A11" s="23">
        <f t="shared" si="22"/>
        <v>1.2454496223588245</v>
      </c>
      <c r="B11" s="23">
        <v>0</v>
      </c>
      <c r="C11" s="41">
        <f t="shared" si="23"/>
        <v>1</v>
      </c>
      <c r="D11" s="143">
        <v>1</v>
      </c>
      <c r="E11" s="134">
        <f t="shared" ref="E11:E74" si="79">E10</f>
        <v>1</v>
      </c>
      <c r="F11" s="76">
        <f t="shared" si="0"/>
        <v>2</v>
      </c>
      <c r="G11" s="161">
        <f t="shared" si="24"/>
        <v>1.1095694720678451</v>
      </c>
      <c r="H11" s="24">
        <f t="shared" si="1"/>
        <v>2.0000000000000004</v>
      </c>
      <c r="I11" s="23">
        <f t="shared" si="78"/>
        <v>1.0000000000000002</v>
      </c>
      <c r="J11" s="26">
        <v>5</v>
      </c>
      <c r="K11" s="30">
        <f t="shared" si="25"/>
        <v>5</v>
      </c>
      <c r="L11" s="30">
        <f t="shared" si="26"/>
        <v>1</v>
      </c>
      <c r="M11" s="22">
        <v>1</v>
      </c>
      <c r="N11" s="23">
        <f t="shared" si="27"/>
        <v>2000.0000000000005</v>
      </c>
      <c r="O11" s="29">
        <f t="shared" si="2"/>
        <v>4</v>
      </c>
      <c r="P11" s="29">
        <f t="shared" si="28"/>
        <v>20</v>
      </c>
      <c r="Q11" s="29">
        <f t="shared" si="29"/>
        <v>240.00000000000006</v>
      </c>
      <c r="R11" s="29">
        <f t="shared" si="30"/>
        <v>300</v>
      </c>
      <c r="S11" s="29">
        <f t="shared" si="31"/>
        <v>37.363488670764738</v>
      </c>
      <c r="T11" s="52">
        <f t="shared" si="32"/>
        <v>12.000000000000004</v>
      </c>
      <c r="U11" s="144">
        <f t="shared" si="3"/>
        <v>11.09569472067845</v>
      </c>
      <c r="W11" s="30">
        <f t="shared" si="33"/>
        <v>0</v>
      </c>
      <c r="X11" s="30">
        <f t="shared" si="34"/>
        <v>2</v>
      </c>
      <c r="Y11" s="30">
        <v>4</v>
      </c>
      <c r="Z11" s="23"/>
      <c r="AA11" s="29">
        <f t="shared" si="4"/>
        <v>4</v>
      </c>
      <c r="AB11" s="29">
        <f t="shared" si="35"/>
        <v>0</v>
      </c>
      <c r="AC11" s="29">
        <f t="shared" si="36"/>
        <v>240.00000000000006</v>
      </c>
      <c r="AD11" s="29">
        <f t="shared" si="37"/>
        <v>600</v>
      </c>
      <c r="AG11" s="144">
        <f t="shared" si="5"/>
        <v>11.09569472067845</v>
      </c>
      <c r="AH11" s="30">
        <f t="shared" si="38"/>
        <v>-10</v>
      </c>
      <c r="AI11" s="30">
        <f t="shared" si="39"/>
        <v>3</v>
      </c>
      <c r="AJ11" s="30">
        <v>1</v>
      </c>
      <c r="AK11" s="23"/>
      <c r="AL11" s="29">
        <f t="shared" si="6"/>
        <v>1</v>
      </c>
      <c r="AM11" s="29">
        <f t="shared" si="40"/>
        <v>-58.563427837825074</v>
      </c>
      <c r="AN11" s="29">
        <f t="shared" si="41"/>
        <v>240.00000000000006</v>
      </c>
      <c r="AO11" s="29">
        <f t="shared" si="42"/>
        <v>900</v>
      </c>
      <c r="AR11" s="144">
        <f t="shared" si="7"/>
        <v>11.09569472067845</v>
      </c>
      <c r="AS11" s="30">
        <f t="shared" si="43"/>
        <v>-25</v>
      </c>
      <c r="AT11" s="30">
        <f t="shared" si="44"/>
        <v>4</v>
      </c>
      <c r="AU11" s="30">
        <v>1</v>
      </c>
      <c r="AV11" s="23"/>
      <c r="AW11" s="29">
        <f t="shared" si="8"/>
        <v>1</v>
      </c>
      <c r="AX11" s="29">
        <f t="shared" si="45"/>
        <v>-857.41877002903607</v>
      </c>
      <c r="AY11" s="29">
        <f t="shared" si="46"/>
        <v>240.00000000000006</v>
      </c>
      <c r="AZ11" s="29">
        <f t="shared" si="47"/>
        <v>1200</v>
      </c>
      <c r="BC11" s="144">
        <f t="shared" si="9"/>
        <v>11.09569472067845</v>
      </c>
      <c r="BD11" s="30">
        <f t="shared" si="48"/>
        <v>-55</v>
      </c>
      <c r="BE11" s="30">
        <f t="shared" si="49"/>
        <v>5</v>
      </c>
      <c r="BF11" s="30">
        <v>1</v>
      </c>
      <c r="BG11" s="23"/>
      <c r="BH11" s="29">
        <f t="shared" si="10"/>
        <v>1</v>
      </c>
      <c r="BI11" s="29">
        <f t="shared" si="50"/>
        <v>-64694.691353433263</v>
      </c>
      <c r="BJ11" s="29">
        <f t="shared" si="51"/>
        <v>240.00000000000006</v>
      </c>
      <c r="BK11" s="29">
        <f t="shared" si="52"/>
        <v>1500</v>
      </c>
      <c r="BN11" s="144">
        <f t="shared" si="11"/>
        <v>11.09569472067845</v>
      </c>
      <c r="BO11" s="30">
        <f t="shared" si="53"/>
        <v>-100</v>
      </c>
      <c r="BP11" s="30">
        <f t="shared" si="54"/>
        <v>6</v>
      </c>
      <c r="BQ11" s="30">
        <v>1</v>
      </c>
      <c r="BR11" s="23"/>
      <c r="BS11" s="29">
        <f t="shared" si="12"/>
        <v>1</v>
      </c>
      <c r="BT11" s="29">
        <f t="shared" si="55"/>
        <v>-23625740.127065517</v>
      </c>
      <c r="BU11" s="29">
        <f t="shared" si="56"/>
        <v>240.00000000000006</v>
      </c>
      <c r="BV11" s="29">
        <f t="shared" si="57"/>
        <v>1800</v>
      </c>
      <c r="BY11" s="144">
        <f t="shared" si="13"/>
        <v>11.09569472067845</v>
      </c>
      <c r="BZ11" s="30">
        <f t="shared" si="58"/>
        <v>-150</v>
      </c>
      <c r="CA11" s="30">
        <f t="shared" si="59"/>
        <v>7</v>
      </c>
      <c r="CB11" s="30">
        <v>1</v>
      </c>
      <c r="CC11" s="23"/>
      <c r="CD11" s="29">
        <f t="shared" si="14"/>
        <v>1</v>
      </c>
      <c r="CE11" s="29">
        <f t="shared" si="60"/>
        <v>-12830147369.778589</v>
      </c>
      <c r="CF11" s="29">
        <f t="shared" si="61"/>
        <v>240.00000000000006</v>
      </c>
      <c r="CG11" s="29">
        <f t="shared" si="62"/>
        <v>2100</v>
      </c>
      <c r="CJ11" s="144">
        <f t="shared" si="15"/>
        <v>11.09569472067845</v>
      </c>
      <c r="CK11" s="30">
        <f t="shared" si="63"/>
        <v>-205</v>
      </c>
      <c r="CL11" s="30">
        <f t="shared" si="64"/>
        <v>8</v>
      </c>
      <c r="CM11" s="30">
        <v>1</v>
      </c>
      <c r="CN11" s="23"/>
      <c r="CO11" s="29">
        <f t="shared" si="16"/>
        <v>1</v>
      </c>
      <c r="CP11" s="29">
        <f t="shared" si="65"/>
        <v>-11442599729308.492</v>
      </c>
      <c r="CQ11" s="29">
        <f t="shared" si="66"/>
        <v>240.00000000000006</v>
      </c>
      <c r="CR11" s="29">
        <f t="shared" si="67"/>
        <v>2400</v>
      </c>
      <c r="CU11" s="144">
        <f t="shared" si="17"/>
        <v>11.09569472067845</v>
      </c>
      <c r="CV11" s="30">
        <f t="shared" si="68"/>
        <v>-255</v>
      </c>
      <c r="CW11" s="30">
        <f t="shared" si="69"/>
        <v>9</v>
      </c>
      <c r="CX11" s="30">
        <v>1</v>
      </c>
      <c r="CY11" s="23"/>
      <c r="CZ11" s="29">
        <f t="shared" si="18"/>
        <v>1</v>
      </c>
      <c r="DA11" s="29">
        <f t="shared" si="70"/>
        <v>-5153069368355816</v>
      </c>
      <c r="DB11" s="29">
        <f t="shared" si="71"/>
        <v>240.00000000000006</v>
      </c>
      <c r="DC11" s="29">
        <f t="shared" si="72"/>
        <v>2700</v>
      </c>
      <c r="DF11" s="144">
        <f t="shared" si="19"/>
        <v>11.09569472067845</v>
      </c>
      <c r="DG11" s="30">
        <f t="shared" si="73"/>
        <v>-320</v>
      </c>
      <c r="DH11" s="30">
        <f t="shared" si="74"/>
        <v>10</v>
      </c>
      <c r="DI11" s="30">
        <v>1</v>
      </c>
      <c r="DJ11" s="23"/>
      <c r="DK11" s="29">
        <f t="shared" si="20"/>
        <v>1</v>
      </c>
      <c r="DL11" s="29">
        <f t="shared" si="75"/>
        <v>-1.3710624563181353E+19</v>
      </c>
      <c r="DM11" s="29">
        <f t="shared" si="76"/>
        <v>240.00000000000006</v>
      </c>
      <c r="DN11" s="29">
        <f t="shared" si="77"/>
        <v>3000</v>
      </c>
      <c r="DQ11" s="144">
        <f t="shared" si="21"/>
        <v>11.09569472067845</v>
      </c>
    </row>
    <row r="12" spans="1:123">
      <c r="A12" s="23">
        <f t="shared" si="22"/>
        <v>1.3013418554419356</v>
      </c>
      <c r="B12" s="23">
        <v>0</v>
      </c>
      <c r="C12" s="41">
        <f t="shared" si="23"/>
        <v>1</v>
      </c>
      <c r="D12" s="42"/>
      <c r="E12" s="134">
        <f t="shared" si="79"/>
        <v>1</v>
      </c>
      <c r="F12" s="76">
        <f t="shared" si="0"/>
        <v>2</v>
      </c>
      <c r="G12" s="161">
        <f t="shared" si="24"/>
        <v>1.1328838852957985</v>
      </c>
      <c r="H12" s="24">
        <f t="shared" si="1"/>
        <v>2.2973967099940706</v>
      </c>
      <c r="I12" s="23">
        <f t="shared" si="78"/>
        <v>1.2000000000000006</v>
      </c>
      <c r="J12" s="26">
        <v>6</v>
      </c>
      <c r="K12" s="30">
        <f t="shared" si="25"/>
        <v>6</v>
      </c>
      <c r="L12" s="30">
        <f t="shared" si="26"/>
        <v>1</v>
      </c>
      <c r="M12" s="22">
        <v>1</v>
      </c>
      <c r="N12" s="23">
        <f t="shared" si="27"/>
        <v>2297.3967099940705</v>
      </c>
      <c r="O12" s="29">
        <f t="shared" si="2"/>
        <v>4</v>
      </c>
      <c r="P12" s="29">
        <f t="shared" si="28"/>
        <v>24</v>
      </c>
      <c r="Q12" s="29">
        <f t="shared" si="29"/>
        <v>275.6876051992885</v>
      </c>
      <c r="R12" s="29">
        <f t="shared" si="30"/>
        <v>300</v>
      </c>
      <c r="S12" s="29">
        <f t="shared" si="31"/>
        <v>39.040255663258066</v>
      </c>
      <c r="T12" s="52">
        <f t="shared" si="32"/>
        <v>11.486983549970354</v>
      </c>
      <c r="U12" s="144">
        <f t="shared" si="3"/>
        <v>11.328838852957986</v>
      </c>
      <c r="W12" s="30">
        <f t="shared" si="33"/>
        <v>1</v>
      </c>
      <c r="X12" s="30">
        <f t="shared" si="34"/>
        <v>2</v>
      </c>
      <c r="Y12" s="30">
        <v>1</v>
      </c>
      <c r="Z12" s="23"/>
      <c r="AA12" s="29">
        <f t="shared" si="4"/>
        <v>4</v>
      </c>
      <c r="AB12" s="29">
        <f t="shared" si="35"/>
        <v>7.2100037008866433</v>
      </c>
      <c r="AC12" s="29">
        <f t="shared" si="36"/>
        <v>275.6876051992885</v>
      </c>
      <c r="AD12" s="29">
        <f t="shared" si="37"/>
        <v>600</v>
      </c>
      <c r="AF12" s="52">
        <f t="shared" ref="AF12:AF16" si="80">AC12/AB12</f>
        <v>38.23681881957787</v>
      </c>
      <c r="AG12" s="144">
        <f t="shared" si="5"/>
        <v>11.328838852957986</v>
      </c>
      <c r="AH12" s="30">
        <f t="shared" si="38"/>
        <v>-9</v>
      </c>
      <c r="AI12" s="30">
        <f t="shared" si="39"/>
        <v>3</v>
      </c>
      <c r="AJ12" s="30">
        <v>1</v>
      </c>
      <c r="AK12" s="23"/>
      <c r="AL12" s="29">
        <f t="shared" si="6"/>
        <v>1</v>
      </c>
      <c r="AM12" s="29">
        <f t="shared" si="40"/>
        <v>-52.707085054042565</v>
      </c>
      <c r="AN12" s="29">
        <f t="shared" si="41"/>
        <v>275.6876051992885</v>
      </c>
      <c r="AO12" s="29">
        <f t="shared" si="42"/>
        <v>900</v>
      </c>
      <c r="AR12" s="144">
        <f t="shared" si="7"/>
        <v>11.328838852957986</v>
      </c>
      <c r="AS12" s="30">
        <f t="shared" si="43"/>
        <v>-24</v>
      </c>
      <c r="AT12" s="30">
        <f t="shared" si="44"/>
        <v>4</v>
      </c>
      <c r="AU12" s="30">
        <v>1</v>
      </c>
      <c r="AV12" s="23"/>
      <c r="AW12" s="29">
        <f t="shared" si="8"/>
        <v>1</v>
      </c>
      <c r="AX12" s="29">
        <f t="shared" si="45"/>
        <v>-823.12201922787472</v>
      </c>
      <c r="AY12" s="29">
        <f t="shared" si="46"/>
        <v>275.6876051992885</v>
      </c>
      <c r="AZ12" s="29">
        <f t="shared" si="47"/>
        <v>1200</v>
      </c>
      <c r="BC12" s="144">
        <f t="shared" si="9"/>
        <v>11.328838852957986</v>
      </c>
      <c r="BD12" s="30">
        <f t="shared" si="48"/>
        <v>-54</v>
      </c>
      <c r="BE12" s="30">
        <f t="shared" si="49"/>
        <v>5</v>
      </c>
      <c r="BF12" s="30">
        <v>1</v>
      </c>
      <c r="BG12" s="23"/>
      <c r="BH12" s="29">
        <f t="shared" si="10"/>
        <v>1</v>
      </c>
      <c r="BI12" s="29">
        <f t="shared" si="50"/>
        <v>-63518.424237916297</v>
      </c>
      <c r="BJ12" s="29">
        <f t="shared" si="51"/>
        <v>275.6876051992885</v>
      </c>
      <c r="BK12" s="29">
        <f t="shared" si="52"/>
        <v>1500</v>
      </c>
      <c r="BN12" s="144">
        <f t="shared" si="11"/>
        <v>11.328838852957986</v>
      </c>
      <c r="BO12" s="30">
        <f t="shared" si="53"/>
        <v>-99</v>
      </c>
      <c r="BP12" s="30">
        <f t="shared" si="54"/>
        <v>6</v>
      </c>
      <c r="BQ12" s="30">
        <v>1</v>
      </c>
      <c r="BR12" s="23"/>
      <c r="BS12" s="29">
        <f t="shared" si="12"/>
        <v>1</v>
      </c>
      <c r="BT12" s="29">
        <f t="shared" si="55"/>
        <v>-23389482.725794863</v>
      </c>
      <c r="BU12" s="29">
        <f t="shared" si="56"/>
        <v>275.6876051992885</v>
      </c>
      <c r="BV12" s="29">
        <f t="shared" si="57"/>
        <v>1800</v>
      </c>
      <c r="BY12" s="144">
        <f t="shared" si="13"/>
        <v>11.328838852957986</v>
      </c>
      <c r="BZ12" s="30">
        <f t="shared" si="58"/>
        <v>-149</v>
      </c>
      <c r="CA12" s="30">
        <f t="shared" si="59"/>
        <v>7</v>
      </c>
      <c r="CB12" s="30">
        <v>1</v>
      </c>
      <c r="CC12" s="23"/>
      <c r="CD12" s="29">
        <f t="shared" si="14"/>
        <v>1</v>
      </c>
      <c r="CE12" s="29">
        <f t="shared" si="60"/>
        <v>-12744613053.980066</v>
      </c>
      <c r="CF12" s="29">
        <f t="shared" si="61"/>
        <v>275.6876051992885</v>
      </c>
      <c r="CG12" s="29">
        <f t="shared" si="62"/>
        <v>2100</v>
      </c>
      <c r="CJ12" s="144">
        <f t="shared" si="15"/>
        <v>11.328838852957986</v>
      </c>
      <c r="CK12" s="30">
        <f t="shared" si="63"/>
        <v>-204</v>
      </c>
      <c r="CL12" s="30">
        <f t="shared" si="64"/>
        <v>8</v>
      </c>
      <c r="CM12" s="30">
        <v>1</v>
      </c>
      <c r="CN12" s="23"/>
      <c r="CO12" s="29">
        <f t="shared" si="16"/>
        <v>1</v>
      </c>
      <c r="CP12" s="29">
        <f t="shared" si="65"/>
        <v>-11386782169653.328</v>
      </c>
      <c r="CQ12" s="29">
        <f t="shared" si="66"/>
        <v>275.6876051992885</v>
      </c>
      <c r="CR12" s="29">
        <f t="shared" si="67"/>
        <v>2400</v>
      </c>
      <c r="CU12" s="144">
        <f t="shared" si="17"/>
        <v>11.328838852957986</v>
      </c>
      <c r="CV12" s="30">
        <f t="shared" si="68"/>
        <v>-254</v>
      </c>
      <c r="CW12" s="30">
        <f t="shared" si="69"/>
        <v>9</v>
      </c>
      <c r="CX12" s="30">
        <v>1</v>
      </c>
      <c r="CY12" s="23"/>
      <c r="CZ12" s="29">
        <f t="shared" si="18"/>
        <v>1</v>
      </c>
      <c r="DA12" s="29">
        <f t="shared" si="70"/>
        <v>-5132861253185793</v>
      </c>
      <c r="DB12" s="29">
        <f t="shared" si="71"/>
        <v>275.6876051992885</v>
      </c>
      <c r="DC12" s="29">
        <f t="shared" si="72"/>
        <v>2700</v>
      </c>
      <c r="DF12" s="144">
        <f t="shared" si="19"/>
        <v>11.328838852957986</v>
      </c>
      <c r="DG12" s="30">
        <f t="shared" si="73"/>
        <v>-319</v>
      </c>
      <c r="DH12" s="30">
        <f t="shared" si="74"/>
        <v>10</v>
      </c>
      <c r="DI12" s="30">
        <v>1</v>
      </c>
      <c r="DJ12" s="23"/>
      <c r="DK12" s="29">
        <f t="shared" si="20"/>
        <v>1</v>
      </c>
      <c r="DL12" s="29">
        <f t="shared" si="75"/>
        <v>-1.366777886142141E+19</v>
      </c>
      <c r="DM12" s="29">
        <f t="shared" si="76"/>
        <v>275.6876051992885</v>
      </c>
      <c r="DN12" s="29">
        <f t="shared" si="77"/>
        <v>3000</v>
      </c>
      <c r="DQ12" s="144">
        <f t="shared" si="21"/>
        <v>11.328838852957986</v>
      </c>
    </row>
    <row r="13" spans="1:123">
      <c r="A13" s="23">
        <f t="shared" si="22"/>
        <v>1.359742372812853</v>
      </c>
      <c r="B13" s="23">
        <v>0</v>
      </c>
      <c r="C13" s="41">
        <f t="shared" si="23"/>
        <v>1</v>
      </c>
      <c r="D13" s="42"/>
      <c r="E13" s="134">
        <f t="shared" si="79"/>
        <v>1</v>
      </c>
      <c r="F13" s="76">
        <f t="shared" si="0"/>
        <v>2</v>
      </c>
      <c r="G13" s="161">
        <f t="shared" si="24"/>
        <v>1.1566881839052874</v>
      </c>
      <c r="H13" s="24">
        <f t="shared" si="1"/>
        <v>2.6390158215457897</v>
      </c>
      <c r="I13" s="23">
        <f t="shared" si="78"/>
        <v>1.4000000000000008</v>
      </c>
      <c r="J13" s="26">
        <v>7</v>
      </c>
      <c r="K13" s="30">
        <f t="shared" si="25"/>
        <v>7</v>
      </c>
      <c r="L13" s="30">
        <f t="shared" si="26"/>
        <v>1</v>
      </c>
      <c r="M13" s="22">
        <v>1</v>
      </c>
      <c r="N13" s="23">
        <f t="shared" si="27"/>
        <v>2639.0158215457895</v>
      </c>
      <c r="O13" s="29">
        <f t="shared" si="2"/>
        <v>4</v>
      </c>
      <c r="P13" s="29">
        <f t="shared" si="28"/>
        <v>28</v>
      </c>
      <c r="Q13" s="29">
        <f t="shared" si="29"/>
        <v>316.68189858549476</v>
      </c>
      <c r="R13" s="29">
        <f t="shared" si="30"/>
        <v>300</v>
      </c>
      <c r="S13" s="29">
        <f t="shared" si="31"/>
        <v>40.792271184385591</v>
      </c>
      <c r="T13" s="52">
        <f t="shared" si="32"/>
        <v>11.310067806624813</v>
      </c>
      <c r="U13" s="144">
        <f t="shared" si="3"/>
        <v>11.566881839052874</v>
      </c>
      <c r="W13" s="30">
        <f t="shared" si="33"/>
        <v>2</v>
      </c>
      <c r="X13" s="30">
        <f t="shared" si="34"/>
        <v>2</v>
      </c>
      <c r="Y13" s="30">
        <v>1</v>
      </c>
      <c r="Z13" s="23"/>
      <c r="AA13" s="29">
        <f t="shared" si="4"/>
        <v>4</v>
      </c>
      <c r="AB13" s="29">
        <f t="shared" si="35"/>
        <v>14.420007401773287</v>
      </c>
      <c r="AC13" s="29">
        <f t="shared" si="36"/>
        <v>316.68189858549476</v>
      </c>
      <c r="AD13" s="29">
        <f t="shared" si="37"/>
        <v>600</v>
      </c>
      <c r="AF13" s="52">
        <f t="shared" si="80"/>
        <v>21.961285439184387</v>
      </c>
      <c r="AG13" s="144">
        <f t="shared" si="5"/>
        <v>11.566881839052874</v>
      </c>
      <c r="AH13" s="30">
        <f t="shared" si="38"/>
        <v>-8</v>
      </c>
      <c r="AI13" s="30">
        <f t="shared" si="39"/>
        <v>3</v>
      </c>
      <c r="AJ13" s="30">
        <v>1</v>
      </c>
      <c r="AK13" s="23"/>
      <c r="AL13" s="29">
        <f t="shared" si="6"/>
        <v>1</v>
      </c>
      <c r="AM13" s="29">
        <f t="shared" si="40"/>
        <v>-46.850742270260056</v>
      </c>
      <c r="AN13" s="29">
        <f t="shared" si="41"/>
        <v>316.68189858549476</v>
      </c>
      <c r="AO13" s="29">
        <f t="shared" si="42"/>
        <v>900</v>
      </c>
      <c r="AR13" s="144">
        <f t="shared" si="7"/>
        <v>11.566881839052874</v>
      </c>
      <c r="AS13" s="30">
        <f t="shared" si="43"/>
        <v>-23</v>
      </c>
      <c r="AT13" s="30">
        <f t="shared" si="44"/>
        <v>4</v>
      </c>
      <c r="AU13" s="30">
        <v>1</v>
      </c>
      <c r="AV13" s="23"/>
      <c r="AW13" s="29">
        <f t="shared" si="8"/>
        <v>1</v>
      </c>
      <c r="AX13" s="29">
        <f t="shared" si="45"/>
        <v>-788.82526842671325</v>
      </c>
      <c r="AY13" s="29">
        <f t="shared" si="46"/>
        <v>316.68189858549476</v>
      </c>
      <c r="AZ13" s="29">
        <f t="shared" si="47"/>
        <v>1200</v>
      </c>
      <c r="BC13" s="144">
        <f t="shared" si="9"/>
        <v>11.566881839052874</v>
      </c>
      <c r="BD13" s="30">
        <f t="shared" si="48"/>
        <v>-53</v>
      </c>
      <c r="BE13" s="30">
        <f t="shared" si="49"/>
        <v>5</v>
      </c>
      <c r="BF13" s="30">
        <v>1</v>
      </c>
      <c r="BG13" s="23"/>
      <c r="BH13" s="29">
        <f t="shared" si="10"/>
        <v>1</v>
      </c>
      <c r="BI13" s="29">
        <f t="shared" si="50"/>
        <v>-62342.157122399331</v>
      </c>
      <c r="BJ13" s="29">
        <f t="shared" si="51"/>
        <v>316.68189858549476</v>
      </c>
      <c r="BK13" s="29">
        <f t="shared" si="52"/>
        <v>1500</v>
      </c>
      <c r="BN13" s="144">
        <f t="shared" si="11"/>
        <v>11.566881839052874</v>
      </c>
      <c r="BO13" s="30">
        <f t="shared" si="53"/>
        <v>-98</v>
      </c>
      <c r="BP13" s="30">
        <f t="shared" si="54"/>
        <v>6</v>
      </c>
      <c r="BQ13" s="30">
        <v>1</v>
      </c>
      <c r="BR13" s="23"/>
      <c r="BS13" s="29">
        <f t="shared" si="12"/>
        <v>1</v>
      </c>
      <c r="BT13" s="29">
        <f t="shared" si="55"/>
        <v>-23153225.324524209</v>
      </c>
      <c r="BU13" s="29">
        <f t="shared" si="56"/>
        <v>316.68189858549476</v>
      </c>
      <c r="BV13" s="29">
        <f t="shared" si="57"/>
        <v>1800</v>
      </c>
      <c r="BY13" s="144">
        <f t="shared" si="13"/>
        <v>11.566881839052874</v>
      </c>
      <c r="BZ13" s="30">
        <f t="shared" si="58"/>
        <v>-148</v>
      </c>
      <c r="CA13" s="30">
        <f t="shared" si="59"/>
        <v>7</v>
      </c>
      <c r="CB13" s="30">
        <v>1</v>
      </c>
      <c r="CC13" s="23"/>
      <c r="CD13" s="29">
        <f t="shared" si="14"/>
        <v>1</v>
      </c>
      <c r="CE13" s="29">
        <f t="shared" si="60"/>
        <v>-12659078738.181541</v>
      </c>
      <c r="CF13" s="29">
        <f t="shared" si="61"/>
        <v>316.68189858549476</v>
      </c>
      <c r="CG13" s="29">
        <f t="shared" si="62"/>
        <v>2100</v>
      </c>
      <c r="CJ13" s="144">
        <f t="shared" si="15"/>
        <v>11.566881839052874</v>
      </c>
      <c r="CK13" s="30">
        <f t="shared" si="63"/>
        <v>-203</v>
      </c>
      <c r="CL13" s="30">
        <f t="shared" si="64"/>
        <v>8</v>
      </c>
      <c r="CM13" s="30">
        <v>1</v>
      </c>
      <c r="CN13" s="23"/>
      <c r="CO13" s="29">
        <f t="shared" si="16"/>
        <v>1</v>
      </c>
      <c r="CP13" s="29">
        <f t="shared" si="65"/>
        <v>-11330964609998.166</v>
      </c>
      <c r="CQ13" s="29">
        <f t="shared" si="66"/>
        <v>316.68189858549476</v>
      </c>
      <c r="CR13" s="29">
        <f t="shared" si="67"/>
        <v>2400</v>
      </c>
      <c r="CU13" s="144">
        <f t="shared" si="17"/>
        <v>11.566881839052874</v>
      </c>
      <c r="CV13" s="30">
        <f t="shared" si="68"/>
        <v>-253</v>
      </c>
      <c r="CW13" s="30">
        <f t="shared" si="69"/>
        <v>9</v>
      </c>
      <c r="CX13" s="30">
        <v>1</v>
      </c>
      <c r="CY13" s="23"/>
      <c r="CZ13" s="29">
        <f t="shared" si="18"/>
        <v>1</v>
      </c>
      <c r="DA13" s="29">
        <f t="shared" si="70"/>
        <v>-5112653138015771</v>
      </c>
      <c r="DB13" s="29">
        <f t="shared" si="71"/>
        <v>316.68189858549476</v>
      </c>
      <c r="DC13" s="29">
        <f t="shared" si="72"/>
        <v>2700</v>
      </c>
      <c r="DF13" s="144">
        <f t="shared" si="19"/>
        <v>11.566881839052874</v>
      </c>
      <c r="DG13" s="30">
        <f t="shared" si="73"/>
        <v>-318</v>
      </c>
      <c r="DH13" s="30">
        <f t="shared" si="74"/>
        <v>10</v>
      </c>
      <c r="DI13" s="30">
        <v>1</v>
      </c>
      <c r="DJ13" s="23"/>
      <c r="DK13" s="29">
        <f t="shared" si="20"/>
        <v>1</v>
      </c>
      <c r="DL13" s="29">
        <f t="shared" si="75"/>
        <v>-1.362493315966147E+19</v>
      </c>
      <c r="DM13" s="29">
        <f t="shared" si="76"/>
        <v>316.68189858549476</v>
      </c>
      <c r="DN13" s="29">
        <f t="shared" si="77"/>
        <v>3000</v>
      </c>
      <c r="DQ13" s="144">
        <f t="shared" si="21"/>
        <v>11.566881839052874</v>
      </c>
    </row>
    <row r="14" spans="1:123">
      <c r="A14" s="23">
        <f t="shared" si="22"/>
        <v>1.4207637391289789</v>
      </c>
      <c r="B14" s="23">
        <v>0</v>
      </c>
      <c r="C14" s="41">
        <f t="shared" si="23"/>
        <v>1</v>
      </c>
      <c r="D14" s="42"/>
      <c r="E14" s="134">
        <f t="shared" si="79"/>
        <v>1</v>
      </c>
      <c r="F14" s="76">
        <f t="shared" si="0"/>
        <v>2</v>
      </c>
      <c r="G14" s="161">
        <f t="shared" si="24"/>
        <v>1.1809926614295303</v>
      </c>
      <c r="H14" s="24">
        <f t="shared" si="1"/>
        <v>3.0314331330207978</v>
      </c>
      <c r="I14" s="23">
        <f t="shared" si="78"/>
        <v>1.600000000000001</v>
      </c>
      <c r="J14" s="26">
        <v>8</v>
      </c>
      <c r="K14" s="30">
        <f t="shared" si="25"/>
        <v>8</v>
      </c>
      <c r="L14" s="30">
        <f t="shared" si="26"/>
        <v>1</v>
      </c>
      <c r="M14" s="22">
        <v>1</v>
      </c>
      <c r="N14" s="23">
        <f t="shared" si="27"/>
        <v>3031.4331330207979</v>
      </c>
      <c r="O14" s="29">
        <f t="shared" si="2"/>
        <v>4</v>
      </c>
      <c r="P14" s="29">
        <f t="shared" si="28"/>
        <v>32</v>
      </c>
      <c r="Q14" s="29">
        <f t="shared" si="29"/>
        <v>363.77197596249573</v>
      </c>
      <c r="R14" s="29">
        <f t="shared" si="30"/>
        <v>300</v>
      </c>
      <c r="S14" s="29">
        <f t="shared" si="31"/>
        <v>42.622912173869366</v>
      </c>
      <c r="T14" s="52">
        <f t="shared" si="32"/>
        <v>11.367874248827992</v>
      </c>
      <c r="U14" s="144">
        <f t="shared" si="3"/>
        <v>11.809926614295303</v>
      </c>
      <c r="W14" s="30">
        <f t="shared" si="33"/>
        <v>3</v>
      </c>
      <c r="X14" s="30">
        <f t="shared" si="34"/>
        <v>2</v>
      </c>
      <c r="Y14" s="30">
        <v>1</v>
      </c>
      <c r="Z14" s="23"/>
      <c r="AA14" s="29">
        <f t="shared" si="4"/>
        <v>4</v>
      </c>
      <c r="AB14" s="29">
        <f t="shared" si="35"/>
        <v>21.630011102659928</v>
      </c>
      <c r="AC14" s="29">
        <f t="shared" si="36"/>
        <v>363.77197596249573</v>
      </c>
      <c r="AD14" s="29">
        <f t="shared" si="37"/>
        <v>600</v>
      </c>
      <c r="AF14" s="52">
        <f t="shared" si="80"/>
        <v>16.817928305074297</v>
      </c>
      <c r="AG14" s="144">
        <f t="shared" si="5"/>
        <v>11.809926614295303</v>
      </c>
      <c r="AH14" s="30">
        <f t="shared" si="38"/>
        <v>-7</v>
      </c>
      <c r="AI14" s="30">
        <f t="shared" si="39"/>
        <v>3</v>
      </c>
      <c r="AJ14" s="30">
        <v>1</v>
      </c>
      <c r="AK14" s="23"/>
      <c r="AL14" s="29">
        <f t="shared" si="6"/>
        <v>1</v>
      </c>
      <c r="AM14" s="29">
        <f t="shared" si="40"/>
        <v>-40.994399486477548</v>
      </c>
      <c r="AN14" s="29">
        <f t="shared" si="41"/>
        <v>363.77197596249573</v>
      </c>
      <c r="AO14" s="29">
        <f t="shared" si="42"/>
        <v>900</v>
      </c>
      <c r="AR14" s="144">
        <f t="shared" si="7"/>
        <v>11.809926614295303</v>
      </c>
      <c r="AS14" s="30">
        <f t="shared" si="43"/>
        <v>-22</v>
      </c>
      <c r="AT14" s="30">
        <f t="shared" si="44"/>
        <v>4</v>
      </c>
      <c r="AU14" s="30">
        <v>1</v>
      </c>
      <c r="AV14" s="23"/>
      <c r="AW14" s="29">
        <f t="shared" si="8"/>
        <v>1</v>
      </c>
      <c r="AX14" s="29">
        <f t="shared" si="45"/>
        <v>-754.52851762555179</v>
      </c>
      <c r="AY14" s="29">
        <f t="shared" si="46"/>
        <v>363.77197596249573</v>
      </c>
      <c r="AZ14" s="29">
        <f t="shared" si="47"/>
        <v>1200</v>
      </c>
      <c r="BC14" s="144">
        <f t="shared" si="9"/>
        <v>11.809926614295303</v>
      </c>
      <c r="BD14" s="30">
        <f t="shared" si="48"/>
        <v>-52</v>
      </c>
      <c r="BE14" s="30">
        <f t="shared" si="49"/>
        <v>5</v>
      </c>
      <c r="BF14" s="30">
        <v>1</v>
      </c>
      <c r="BG14" s="23"/>
      <c r="BH14" s="29">
        <f t="shared" si="10"/>
        <v>1</v>
      </c>
      <c r="BI14" s="29">
        <f t="shared" si="50"/>
        <v>-61165.890006882364</v>
      </c>
      <c r="BJ14" s="29">
        <f t="shared" si="51"/>
        <v>363.77197596249573</v>
      </c>
      <c r="BK14" s="29">
        <f t="shared" si="52"/>
        <v>1500</v>
      </c>
      <c r="BN14" s="144">
        <f t="shared" si="11"/>
        <v>11.809926614295303</v>
      </c>
      <c r="BO14" s="30">
        <f t="shared" si="53"/>
        <v>-97</v>
      </c>
      <c r="BP14" s="30">
        <f t="shared" si="54"/>
        <v>6</v>
      </c>
      <c r="BQ14" s="30">
        <v>1</v>
      </c>
      <c r="BR14" s="23"/>
      <c r="BS14" s="29">
        <f t="shared" si="12"/>
        <v>1</v>
      </c>
      <c r="BT14" s="29">
        <f t="shared" si="55"/>
        <v>-22916967.923253555</v>
      </c>
      <c r="BU14" s="29">
        <f t="shared" si="56"/>
        <v>363.77197596249573</v>
      </c>
      <c r="BV14" s="29">
        <f t="shared" si="57"/>
        <v>1800</v>
      </c>
      <c r="BY14" s="144">
        <f t="shared" si="13"/>
        <v>11.809926614295303</v>
      </c>
      <c r="BZ14" s="30">
        <f t="shared" si="58"/>
        <v>-147</v>
      </c>
      <c r="CA14" s="30">
        <f t="shared" si="59"/>
        <v>7</v>
      </c>
      <c r="CB14" s="30">
        <v>1</v>
      </c>
      <c r="CC14" s="23"/>
      <c r="CD14" s="29">
        <f t="shared" si="14"/>
        <v>1</v>
      </c>
      <c r="CE14" s="29">
        <f t="shared" si="60"/>
        <v>-12573544422.383018</v>
      </c>
      <c r="CF14" s="29">
        <f t="shared" si="61"/>
        <v>363.77197596249573</v>
      </c>
      <c r="CG14" s="29">
        <f t="shared" si="62"/>
        <v>2100</v>
      </c>
      <c r="CJ14" s="144">
        <f t="shared" si="15"/>
        <v>11.809926614295303</v>
      </c>
      <c r="CK14" s="30">
        <f t="shared" si="63"/>
        <v>-202</v>
      </c>
      <c r="CL14" s="30">
        <f t="shared" si="64"/>
        <v>8</v>
      </c>
      <c r="CM14" s="30">
        <v>1</v>
      </c>
      <c r="CN14" s="23"/>
      <c r="CO14" s="29">
        <f t="shared" si="16"/>
        <v>1</v>
      </c>
      <c r="CP14" s="29">
        <f t="shared" si="65"/>
        <v>-11275147050343.002</v>
      </c>
      <c r="CQ14" s="29">
        <f t="shared" si="66"/>
        <v>363.77197596249573</v>
      </c>
      <c r="CR14" s="29">
        <f t="shared" si="67"/>
        <v>2400</v>
      </c>
      <c r="CU14" s="144">
        <f t="shared" si="17"/>
        <v>11.809926614295303</v>
      </c>
      <c r="CV14" s="30">
        <f t="shared" si="68"/>
        <v>-252</v>
      </c>
      <c r="CW14" s="30">
        <f t="shared" si="69"/>
        <v>9</v>
      </c>
      <c r="CX14" s="30">
        <v>1</v>
      </c>
      <c r="CY14" s="23"/>
      <c r="CZ14" s="29">
        <f t="shared" si="18"/>
        <v>1</v>
      </c>
      <c r="DA14" s="29">
        <f t="shared" si="70"/>
        <v>-5092445022845748</v>
      </c>
      <c r="DB14" s="29">
        <f t="shared" si="71"/>
        <v>363.77197596249573</v>
      </c>
      <c r="DC14" s="29">
        <f t="shared" si="72"/>
        <v>2700</v>
      </c>
      <c r="DF14" s="144">
        <f t="shared" si="19"/>
        <v>11.809926614295303</v>
      </c>
      <c r="DG14" s="30">
        <f t="shared" si="73"/>
        <v>-317</v>
      </c>
      <c r="DH14" s="30">
        <f t="shared" si="74"/>
        <v>10</v>
      </c>
      <c r="DI14" s="30">
        <v>1</v>
      </c>
      <c r="DJ14" s="23"/>
      <c r="DK14" s="29">
        <f t="shared" si="20"/>
        <v>1</v>
      </c>
      <c r="DL14" s="29">
        <f t="shared" si="75"/>
        <v>-1.3582087457901527E+19</v>
      </c>
      <c r="DM14" s="29">
        <f t="shared" si="76"/>
        <v>363.77197596249573</v>
      </c>
      <c r="DN14" s="29">
        <f t="shared" si="77"/>
        <v>3000</v>
      </c>
      <c r="DQ14" s="144">
        <f t="shared" si="21"/>
        <v>11.809926614295303</v>
      </c>
    </row>
    <row r="15" spans="1:123">
      <c r="A15" s="23">
        <f t="shared" si="22"/>
        <v>1.4845235706290525</v>
      </c>
      <c r="B15" s="23">
        <v>0</v>
      </c>
      <c r="C15" s="41">
        <f t="shared" si="23"/>
        <v>1</v>
      </c>
      <c r="D15" s="42"/>
      <c r="E15" s="134">
        <f t="shared" si="79"/>
        <v>1</v>
      </c>
      <c r="F15" s="76">
        <f t="shared" si="0"/>
        <v>2</v>
      </c>
      <c r="G15" s="161">
        <f t="shared" si="24"/>
        <v>1.2058078276907604</v>
      </c>
      <c r="H15" s="24">
        <f t="shared" si="1"/>
        <v>3.4822022531844987</v>
      </c>
      <c r="I15" s="23">
        <f t="shared" si="78"/>
        <v>1.8000000000000009</v>
      </c>
      <c r="J15" s="26">
        <v>9</v>
      </c>
      <c r="K15" s="30">
        <f t="shared" si="25"/>
        <v>9</v>
      </c>
      <c r="L15" s="30">
        <f t="shared" si="26"/>
        <v>1</v>
      </c>
      <c r="M15" s="22">
        <v>1</v>
      </c>
      <c r="N15" s="23">
        <f t="shared" si="27"/>
        <v>3482.2022531844987</v>
      </c>
      <c r="O15" s="29">
        <f t="shared" si="2"/>
        <v>4</v>
      </c>
      <c r="P15" s="29">
        <f t="shared" si="28"/>
        <v>36</v>
      </c>
      <c r="Q15" s="29">
        <f t="shared" si="29"/>
        <v>417.86427038213986</v>
      </c>
      <c r="R15" s="29">
        <f t="shared" si="30"/>
        <v>300</v>
      </c>
      <c r="S15" s="29">
        <f t="shared" si="31"/>
        <v>44.535707118871578</v>
      </c>
      <c r="T15" s="52">
        <f t="shared" si="32"/>
        <v>11.607340843948329</v>
      </c>
      <c r="U15" s="144">
        <f t="shared" si="3"/>
        <v>12.058078276907604</v>
      </c>
      <c r="V15" s="196"/>
      <c r="W15" s="30">
        <f t="shared" si="33"/>
        <v>4</v>
      </c>
      <c r="X15" s="30">
        <f t="shared" si="34"/>
        <v>2</v>
      </c>
      <c r="Y15" s="30">
        <v>1</v>
      </c>
      <c r="Z15" s="23"/>
      <c r="AA15" s="29">
        <f t="shared" si="4"/>
        <v>4</v>
      </c>
      <c r="AB15" s="29">
        <f t="shared" si="35"/>
        <v>28.840014803546573</v>
      </c>
      <c r="AC15" s="29">
        <f t="shared" si="36"/>
        <v>417.86427038213986</v>
      </c>
      <c r="AD15" s="29">
        <f t="shared" si="37"/>
        <v>600</v>
      </c>
      <c r="AF15" s="52">
        <f t="shared" si="80"/>
        <v>14.489044933872691</v>
      </c>
      <c r="AG15" s="144">
        <f t="shared" si="5"/>
        <v>12.058078276907604</v>
      </c>
      <c r="AH15" s="30">
        <f t="shared" si="38"/>
        <v>-6</v>
      </c>
      <c r="AI15" s="30">
        <f t="shared" si="39"/>
        <v>3</v>
      </c>
      <c r="AJ15" s="30">
        <v>1</v>
      </c>
      <c r="AK15" s="23"/>
      <c r="AL15" s="29">
        <f t="shared" si="6"/>
        <v>1</v>
      </c>
      <c r="AM15" s="29">
        <f t="shared" si="40"/>
        <v>-35.138056702695039</v>
      </c>
      <c r="AN15" s="29">
        <f t="shared" si="41"/>
        <v>417.86427038213986</v>
      </c>
      <c r="AO15" s="29">
        <f t="shared" si="42"/>
        <v>900</v>
      </c>
      <c r="AR15" s="144">
        <f t="shared" si="7"/>
        <v>12.058078276907604</v>
      </c>
      <c r="AS15" s="30">
        <f t="shared" si="43"/>
        <v>-21</v>
      </c>
      <c r="AT15" s="30">
        <f t="shared" si="44"/>
        <v>4</v>
      </c>
      <c r="AU15" s="30">
        <v>1</v>
      </c>
      <c r="AV15" s="23"/>
      <c r="AW15" s="29">
        <f t="shared" si="8"/>
        <v>1</v>
      </c>
      <c r="AX15" s="29">
        <f t="shared" si="45"/>
        <v>-720.23176682439032</v>
      </c>
      <c r="AY15" s="29">
        <f t="shared" si="46"/>
        <v>417.86427038213986</v>
      </c>
      <c r="AZ15" s="29">
        <f t="shared" si="47"/>
        <v>1200</v>
      </c>
      <c r="BC15" s="144">
        <f t="shared" si="9"/>
        <v>12.058078276907604</v>
      </c>
      <c r="BD15" s="30">
        <f t="shared" si="48"/>
        <v>-51</v>
      </c>
      <c r="BE15" s="30">
        <f t="shared" si="49"/>
        <v>5</v>
      </c>
      <c r="BF15" s="30">
        <v>1</v>
      </c>
      <c r="BG15" s="23"/>
      <c r="BH15" s="29">
        <f t="shared" si="10"/>
        <v>1</v>
      </c>
      <c r="BI15" s="29">
        <f t="shared" si="50"/>
        <v>-59989.62289136539</v>
      </c>
      <c r="BJ15" s="29">
        <f t="shared" si="51"/>
        <v>417.86427038213986</v>
      </c>
      <c r="BK15" s="29">
        <f t="shared" si="52"/>
        <v>1500</v>
      </c>
      <c r="BN15" s="144">
        <f t="shared" si="11"/>
        <v>12.058078276907604</v>
      </c>
      <c r="BO15" s="30">
        <f t="shared" si="53"/>
        <v>-96</v>
      </c>
      <c r="BP15" s="30">
        <f t="shared" si="54"/>
        <v>6</v>
      </c>
      <c r="BQ15" s="30">
        <v>1</v>
      </c>
      <c r="BR15" s="23"/>
      <c r="BS15" s="29">
        <f t="shared" si="12"/>
        <v>1</v>
      </c>
      <c r="BT15" s="29">
        <f t="shared" si="55"/>
        <v>-22680710.521982897</v>
      </c>
      <c r="BU15" s="29">
        <f t="shared" si="56"/>
        <v>417.86427038213986</v>
      </c>
      <c r="BV15" s="29">
        <f t="shared" si="57"/>
        <v>1800</v>
      </c>
      <c r="BY15" s="144">
        <f t="shared" si="13"/>
        <v>12.058078276907604</v>
      </c>
      <c r="BZ15" s="30">
        <f t="shared" si="58"/>
        <v>-146</v>
      </c>
      <c r="CA15" s="30">
        <f t="shared" si="59"/>
        <v>7</v>
      </c>
      <c r="CB15" s="30">
        <v>1</v>
      </c>
      <c r="CC15" s="23"/>
      <c r="CD15" s="29">
        <f t="shared" si="14"/>
        <v>1</v>
      </c>
      <c r="CE15" s="29">
        <f t="shared" si="60"/>
        <v>-12488010106.584494</v>
      </c>
      <c r="CF15" s="29">
        <f t="shared" si="61"/>
        <v>417.86427038213986</v>
      </c>
      <c r="CG15" s="29">
        <f t="shared" si="62"/>
        <v>2100</v>
      </c>
      <c r="CJ15" s="144">
        <f t="shared" si="15"/>
        <v>12.058078276907604</v>
      </c>
      <c r="CK15" s="30">
        <f t="shared" si="63"/>
        <v>-201</v>
      </c>
      <c r="CL15" s="30">
        <f t="shared" si="64"/>
        <v>8</v>
      </c>
      <c r="CM15" s="30">
        <v>1</v>
      </c>
      <c r="CN15" s="23"/>
      <c r="CO15" s="29">
        <f t="shared" si="16"/>
        <v>1</v>
      </c>
      <c r="CP15" s="29">
        <f t="shared" si="65"/>
        <v>-11219329490687.838</v>
      </c>
      <c r="CQ15" s="29">
        <f t="shared" si="66"/>
        <v>417.86427038213986</v>
      </c>
      <c r="CR15" s="29">
        <f t="shared" si="67"/>
        <v>2400</v>
      </c>
      <c r="CU15" s="144">
        <f t="shared" si="17"/>
        <v>12.058078276907604</v>
      </c>
      <c r="CV15" s="30">
        <f t="shared" si="68"/>
        <v>-251</v>
      </c>
      <c r="CW15" s="30">
        <f t="shared" si="69"/>
        <v>9</v>
      </c>
      <c r="CX15" s="30">
        <v>1</v>
      </c>
      <c r="CY15" s="23"/>
      <c r="CZ15" s="29">
        <f t="shared" si="18"/>
        <v>1</v>
      </c>
      <c r="DA15" s="29">
        <f t="shared" si="70"/>
        <v>-5072236907675725</v>
      </c>
      <c r="DB15" s="29">
        <f t="shared" si="71"/>
        <v>417.86427038213986</v>
      </c>
      <c r="DC15" s="29">
        <f t="shared" si="72"/>
        <v>2700</v>
      </c>
      <c r="DF15" s="144">
        <f t="shared" si="19"/>
        <v>12.058078276907604</v>
      </c>
      <c r="DG15" s="30">
        <f t="shared" si="73"/>
        <v>-316</v>
      </c>
      <c r="DH15" s="30">
        <f t="shared" si="74"/>
        <v>10</v>
      </c>
      <c r="DI15" s="30">
        <v>1</v>
      </c>
      <c r="DJ15" s="23"/>
      <c r="DK15" s="29">
        <f t="shared" si="20"/>
        <v>1</v>
      </c>
      <c r="DL15" s="29">
        <f t="shared" si="75"/>
        <v>-1.3539241756141586E+19</v>
      </c>
      <c r="DM15" s="29">
        <f t="shared" si="76"/>
        <v>417.86427038213986</v>
      </c>
      <c r="DN15" s="29">
        <f t="shared" si="77"/>
        <v>3000</v>
      </c>
      <c r="DQ15" s="144">
        <f t="shared" si="21"/>
        <v>12.058078276907604</v>
      </c>
    </row>
    <row r="16" spans="1:123">
      <c r="A16" s="23">
        <f t="shared" si="22"/>
        <v>1.5511447618337386</v>
      </c>
      <c r="B16" s="23">
        <v>0</v>
      </c>
      <c r="C16" s="41">
        <f t="shared" si="23"/>
        <v>1</v>
      </c>
      <c r="D16" s="65"/>
      <c r="E16" s="134">
        <f t="shared" si="79"/>
        <v>1</v>
      </c>
      <c r="F16" s="76">
        <f t="shared" si="0"/>
        <v>2</v>
      </c>
      <c r="G16" s="161">
        <f t="shared" si="24"/>
        <v>1.2311444133449163</v>
      </c>
      <c r="H16" s="24">
        <f t="shared" si="1"/>
        <v>4.0000000000000027</v>
      </c>
      <c r="I16" s="23">
        <f t="shared" si="78"/>
        <v>2.0000000000000009</v>
      </c>
      <c r="J16" s="26">
        <v>10</v>
      </c>
      <c r="K16" s="30">
        <f t="shared" si="25"/>
        <v>10</v>
      </c>
      <c r="L16" s="30">
        <f t="shared" si="26"/>
        <v>1</v>
      </c>
      <c r="M16" s="22">
        <v>1</v>
      </c>
      <c r="N16" s="23">
        <f t="shared" si="27"/>
        <v>4000.0000000000027</v>
      </c>
      <c r="O16" s="29">
        <f t="shared" si="2"/>
        <v>4</v>
      </c>
      <c r="P16" s="29">
        <f t="shared" si="28"/>
        <v>40</v>
      </c>
      <c r="Q16" s="29">
        <f t="shared" si="29"/>
        <v>480.00000000000034</v>
      </c>
      <c r="R16" s="29">
        <f t="shared" si="30"/>
        <v>300</v>
      </c>
      <c r="S16" s="29">
        <f t="shared" si="31"/>
        <v>46.534342855012156</v>
      </c>
      <c r="T16" s="52">
        <f t="shared" si="32"/>
        <v>12.000000000000009</v>
      </c>
      <c r="U16" s="144">
        <f t="shared" si="3"/>
        <v>12.311444133449163</v>
      </c>
      <c r="V16" s="163"/>
      <c r="W16" s="30">
        <f t="shared" si="33"/>
        <v>5</v>
      </c>
      <c r="X16" s="30">
        <f t="shared" si="34"/>
        <v>2</v>
      </c>
      <c r="Y16" s="30">
        <v>1</v>
      </c>
      <c r="Z16" s="23"/>
      <c r="AA16" s="29">
        <f t="shared" si="4"/>
        <v>4</v>
      </c>
      <c r="AB16" s="29">
        <f t="shared" si="35"/>
        <v>36.050018504433218</v>
      </c>
      <c r="AC16" s="29">
        <f t="shared" si="36"/>
        <v>480.00000000000034</v>
      </c>
      <c r="AD16" s="29">
        <f t="shared" si="37"/>
        <v>600</v>
      </c>
      <c r="AF16" s="52">
        <f t="shared" si="80"/>
        <v>13.314833664814147</v>
      </c>
      <c r="AG16" s="144">
        <f t="shared" si="5"/>
        <v>12.311444133449163</v>
      </c>
      <c r="AH16" s="30">
        <f t="shared" si="38"/>
        <v>-5</v>
      </c>
      <c r="AI16" s="30">
        <f t="shared" si="39"/>
        <v>3</v>
      </c>
      <c r="AJ16" s="30">
        <v>1</v>
      </c>
      <c r="AK16" s="23"/>
      <c r="AL16" s="29">
        <f t="shared" si="6"/>
        <v>1</v>
      </c>
      <c r="AM16" s="29">
        <f t="shared" si="40"/>
        <v>-29.281713918912537</v>
      </c>
      <c r="AN16" s="29">
        <f t="shared" si="41"/>
        <v>480.00000000000034</v>
      </c>
      <c r="AO16" s="29">
        <f t="shared" si="42"/>
        <v>900</v>
      </c>
      <c r="AR16" s="144">
        <f t="shared" si="7"/>
        <v>12.311444133449163</v>
      </c>
      <c r="AS16" s="30">
        <f t="shared" si="43"/>
        <v>-20</v>
      </c>
      <c r="AT16" s="30">
        <f t="shared" si="44"/>
        <v>4</v>
      </c>
      <c r="AU16" s="30">
        <v>1</v>
      </c>
      <c r="AV16" s="23"/>
      <c r="AW16" s="29">
        <f t="shared" si="8"/>
        <v>1</v>
      </c>
      <c r="AX16" s="29">
        <f t="shared" si="45"/>
        <v>-685.93501602322885</v>
      </c>
      <c r="AY16" s="29">
        <f t="shared" si="46"/>
        <v>480.00000000000034</v>
      </c>
      <c r="AZ16" s="29">
        <f t="shared" si="47"/>
        <v>1200</v>
      </c>
      <c r="BC16" s="144">
        <f t="shared" si="9"/>
        <v>12.311444133449163</v>
      </c>
      <c r="BD16" s="30">
        <f t="shared" si="48"/>
        <v>-50</v>
      </c>
      <c r="BE16" s="30">
        <f t="shared" si="49"/>
        <v>5</v>
      </c>
      <c r="BF16" s="30">
        <v>1</v>
      </c>
      <c r="BG16" s="23"/>
      <c r="BH16" s="29">
        <f t="shared" si="10"/>
        <v>1</v>
      </c>
      <c r="BI16" s="29">
        <f t="shared" si="50"/>
        <v>-58813.355775848424</v>
      </c>
      <c r="BJ16" s="29">
        <f t="shared" si="51"/>
        <v>480.00000000000034</v>
      </c>
      <c r="BK16" s="29">
        <f t="shared" si="52"/>
        <v>1500</v>
      </c>
      <c r="BN16" s="144">
        <f t="shared" si="11"/>
        <v>12.311444133449163</v>
      </c>
      <c r="BO16" s="30">
        <f t="shared" si="53"/>
        <v>-95</v>
      </c>
      <c r="BP16" s="30">
        <f t="shared" si="54"/>
        <v>6</v>
      </c>
      <c r="BQ16" s="30">
        <v>1</v>
      </c>
      <c r="BR16" s="23"/>
      <c r="BS16" s="29">
        <f t="shared" si="12"/>
        <v>1</v>
      </c>
      <c r="BT16" s="29">
        <f t="shared" si="55"/>
        <v>-22444453.120712243</v>
      </c>
      <c r="BU16" s="29">
        <f t="shared" si="56"/>
        <v>480.00000000000034</v>
      </c>
      <c r="BV16" s="29">
        <f t="shared" si="57"/>
        <v>1800</v>
      </c>
      <c r="BY16" s="144">
        <f t="shared" si="13"/>
        <v>12.311444133449163</v>
      </c>
      <c r="BZ16" s="30">
        <f t="shared" si="58"/>
        <v>-145</v>
      </c>
      <c r="CA16" s="30">
        <f t="shared" si="59"/>
        <v>7</v>
      </c>
      <c r="CB16" s="30">
        <v>1</v>
      </c>
      <c r="CC16" s="23"/>
      <c r="CD16" s="29">
        <f t="shared" si="14"/>
        <v>1</v>
      </c>
      <c r="CE16" s="29">
        <f t="shared" si="60"/>
        <v>-12402475790.785971</v>
      </c>
      <c r="CF16" s="29">
        <f t="shared" si="61"/>
        <v>480.00000000000034</v>
      </c>
      <c r="CG16" s="29">
        <f t="shared" si="62"/>
        <v>2100</v>
      </c>
      <c r="CJ16" s="144">
        <f t="shared" si="15"/>
        <v>12.311444133449163</v>
      </c>
      <c r="CK16" s="30">
        <f t="shared" si="63"/>
        <v>-200</v>
      </c>
      <c r="CL16" s="30">
        <f t="shared" si="64"/>
        <v>8</v>
      </c>
      <c r="CM16" s="30">
        <v>1</v>
      </c>
      <c r="CN16" s="23"/>
      <c r="CO16" s="29">
        <f t="shared" si="16"/>
        <v>1</v>
      </c>
      <c r="CP16" s="29">
        <f t="shared" si="65"/>
        <v>-11163511931032.676</v>
      </c>
      <c r="CQ16" s="29">
        <f t="shared" si="66"/>
        <v>480.00000000000034</v>
      </c>
      <c r="CR16" s="29">
        <f t="shared" si="67"/>
        <v>2400</v>
      </c>
      <c r="CU16" s="144">
        <f t="shared" si="17"/>
        <v>12.311444133449163</v>
      </c>
      <c r="CV16" s="30">
        <f t="shared" si="68"/>
        <v>-250</v>
      </c>
      <c r="CW16" s="30">
        <f t="shared" si="69"/>
        <v>9</v>
      </c>
      <c r="CX16" s="30">
        <v>1</v>
      </c>
      <c r="CY16" s="23"/>
      <c r="CZ16" s="29">
        <f t="shared" si="18"/>
        <v>1</v>
      </c>
      <c r="DA16" s="29">
        <f t="shared" si="70"/>
        <v>-5052028792505702</v>
      </c>
      <c r="DB16" s="29">
        <f t="shared" si="71"/>
        <v>480.00000000000034</v>
      </c>
      <c r="DC16" s="29">
        <f t="shared" si="72"/>
        <v>2700</v>
      </c>
      <c r="DF16" s="144">
        <f t="shared" si="19"/>
        <v>12.311444133449163</v>
      </c>
      <c r="DG16" s="30">
        <f t="shared" si="73"/>
        <v>-315</v>
      </c>
      <c r="DH16" s="30">
        <f t="shared" si="74"/>
        <v>10</v>
      </c>
      <c r="DI16" s="30">
        <v>1</v>
      </c>
      <c r="DJ16" s="23"/>
      <c r="DK16" s="29">
        <f t="shared" si="20"/>
        <v>1</v>
      </c>
      <c r="DL16" s="29">
        <f t="shared" si="75"/>
        <v>-1.3496396054381644E+19</v>
      </c>
      <c r="DM16" s="29">
        <f t="shared" si="76"/>
        <v>480.00000000000034</v>
      </c>
      <c r="DN16" s="29">
        <f t="shared" si="77"/>
        <v>3000</v>
      </c>
      <c r="DQ16" s="144">
        <f t="shared" si="21"/>
        <v>12.311444133449163</v>
      </c>
    </row>
    <row r="17" spans="1:121">
      <c r="A17" s="23">
        <f t="shared" si="22"/>
        <v>1.6207557224198907</v>
      </c>
      <c r="B17" s="23">
        <v>0</v>
      </c>
      <c r="C17" s="41">
        <f t="shared" si="23"/>
        <v>1</v>
      </c>
      <c r="D17" s="42"/>
      <c r="E17" s="134">
        <f t="shared" si="79"/>
        <v>1</v>
      </c>
      <c r="F17" s="76">
        <f t="shared" si="0"/>
        <v>2</v>
      </c>
      <c r="G17" s="161">
        <f t="shared" si="24"/>
        <v>1.2570133745218284</v>
      </c>
      <c r="H17" s="24">
        <f t="shared" si="1"/>
        <v>4.5947934199881431</v>
      </c>
      <c r="I17" s="23">
        <f t="shared" si="78"/>
        <v>2.2000000000000011</v>
      </c>
      <c r="J17" s="26">
        <v>11</v>
      </c>
      <c r="K17" s="30">
        <f t="shared" si="25"/>
        <v>11</v>
      </c>
      <c r="L17" s="30">
        <f t="shared" si="26"/>
        <v>1</v>
      </c>
      <c r="M17" s="22">
        <v>1</v>
      </c>
      <c r="N17" s="23">
        <f t="shared" si="27"/>
        <v>4594.7934199881429</v>
      </c>
      <c r="O17" s="29">
        <f t="shared" si="2"/>
        <v>4</v>
      </c>
      <c r="P17" s="29">
        <f t="shared" si="28"/>
        <v>44</v>
      </c>
      <c r="Q17" s="29">
        <f t="shared" si="29"/>
        <v>551.37521039857711</v>
      </c>
      <c r="R17" s="29">
        <f t="shared" si="30"/>
        <v>300</v>
      </c>
      <c r="S17" s="29">
        <f t="shared" si="31"/>
        <v>48.622671672596724</v>
      </c>
      <c r="T17" s="52">
        <f t="shared" si="32"/>
        <v>12.531254781785844</v>
      </c>
      <c r="U17" s="144">
        <f t="shared" si="3"/>
        <v>12.570133745218284</v>
      </c>
      <c r="W17" s="30">
        <f t="shared" si="33"/>
        <v>6</v>
      </c>
      <c r="X17" s="30">
        <f t="shared" si="34"/>
        <v>2</v>
      </c>
      <c r="Y17" s="30">
        <v>1</v>
      </c>
      <c r="Z17" s="23"/>
      <c r="AA17" s="29">
        <f t="shared" si="4"/>
        <v>4</v>
      </c>
      <c r="AB17" s="29">
        <f t="shared" si="35"/>
        <v>43.260022205319856</v>
      </c>
      <c r="AC17" s="29">
        <f t="shared" si="36"/>
        <v>551.37521039857711</v>
      </c>
      <c r="AD17" s="29">
        <f t="shared" si="37"/>
        <v>600</v>
      </c>
      <c r="AF17" s="52">
        <f t="shared" ref="AF17:AF80" si="81">AC17/AB17</f>
        <v>12.745606273192626</v>
      </c>
      <c r="AG17" s="144">
        <f t="shared" si="5"/>
        <v>12.570133745218284</v>
      </c>
      <c r="AH17" s="30">
        <f t="shared" si="38"/>
        <v>-4</v>
      </c>
      <c r="AI17" s="30">
        <f t="shared" si="39"/>
        <v>3</v>
      </c>
      <c r="AJ17" s="30">
        <v>1</v>
      </c>
      <c r="AK17" s="23"/>
      <c r="AL17" s="29">
        <f t="shared" si="6"/>
        <v>1</v>
      </c>
      <c r="AM17" s="29">
        <f t="shared" si="40"/>
        <v>-23.425371135130028</v>
      </c>
      <c r="AN17" s="29">
        <f t="shared" si="41"/>
        <v>551.37521039857711</v>
      </c>
      <c r="AO17" s="29">
        <f t="shared" si="42"/>
        <v>900</v>
      </c>
      <c r="AR17" s="144">
        <f t="shared" si="7"/>
        <v>12.570133745218284</v>
      </c>
      <c r="AS17" s="30">
        <f t="shared" si="43"/>
        <v>-19</v>
      </c>
      <c r="AT17" s="30">
        <f t="shared" si="44"/>
        <v>4</v>
      </c>
      <c r="AU17" s="30">
        <v>1</v>
      </c>
      <c r="AV17" s="23"/>
      <c r="AW17" s="29">
        <f t="shared" si="8"/>
        <v>1</v>
      </c>
      <c r="AX17" s="29">
        <f t="shared" si="45"/>
        <v>-651.63826522206739</v>
      </c>
      <c r="AY17" s="29">
        <f t="shared" si="46"/>
        <v>551.37521039857711</v>
      </c>
      <c r="AZ17" s="29">
        <f t="shared" si="47"/>
        <v>1200</v>
      </c>
      <c r="BC17" s="144">
        <f t="shared" si="9"/>
        <v>12.570133745218284</v>
      </c>
      <c r="BD17" s="30">
        <f t="shared" si="48"/>
        <v>-49</v>
      </c>
      <c r="BE17" s="30">
        <f t="shared" si="49"/>
        <v>5</v>
      </c>
      <c r="BF17" s="30">
        <v>1</v>
      </c>
      <c r="BG17" s="23"/>
      <c r="BH17" s="29">
        <f t="shared" si="10"/>
        <v>1</v>
      </c>
      <c r="BI17" s="29">
        <f t="shared" si="50"/>
        <v>-57637.088660331458</v>
      </c>
      <c r="BJ17" s="29">
        <f t="shared" si="51"/>
        <v>551.37521039857711</v>
      </c>
      <c r="BK17" s="29">
        <f t="shared" si="52"/>
        <v>1500</v>
      </c>
      <c r="BN17" s="144">
        <f t="shared" si="11"/>
        <v>12.570133745218284</v>
      </c>
      <c r="BO17" s="30">
        <f t="shared" si="53"/>
        <v>-94</v>
      </c>
      <c r="BP17" s="30">
        <f t="shared" si="54"/>
        <v>6</v>
      </c>
      <c r="BQ17" s="30">
        <v>1</v>
      </c>
      <c r="BR17" s="23"/>
      <c r="BS17" s="29">
        <f t="shared" si="12"/>
        <v>1</v>
      </c>
      <c r="BT17" s="29">
        <f t="shared" si="55"/>
        <v>-22208195.719441589</v>
      </c>
      <c r="BU17" s="29">
        <f t="shared" si="56"/>
        <v>551.37521039857711</v>
      </c>
      <c r="BV17" s="29">
        <f t="shared" si="57"/>
        <v>1800</v>
      </c>
      <c r="BY17" s="144">
        <f t="shared" si="13"/>
        <v>12.570133745218284</v>
      </c>
      <c r="BZ17" s="30">
        <f t="shared" si="58"/>
        <v>-144</v>
      </c>
      <c r="CA17" s="30">
        <f t="shared" si="59"/>
        <v>7</v>
      </c>
      <c r="CB17" s="30">
        <v>1</v>
      </c>
      <c r="CC17" s="23"/>
      <c r="CD17" s="29">
        <f t="shared" si="14"/>
        <v>1</v>
      </c>
      <c r="CE17" s="29">
        <f t="shared" si="60"/>
        <v>-12316941474.987446</v>
      </c>
      <c r="CF17" s="29">
        <f t="shared" si="61"/>
        <v>551.37521039857711</v>
      </c>
      <c r="CG17" s="29">
        <f t="shared" si="62"/>
        <v>2100</v>
      </c>
      <c r="CJ17" s="144">
        <f t="shared" si="15"/>
        <v>12.570133745218284</v>
      </c>
      <c r="CK17" s="30">
        <f t="shared" si="63"/>
        <v>-199</v>
      </c>
      <c r="CL17" s="30">
        <f t="shared" si="64"/>
        <v>8</v>
      </c>
      <c r="CM17" s="30">
        <v>1</v>
      </c>
      <c r="CN17" s="23"/>
      <c r="CO17" s="29">
        <f t="shared" si="16"/>
        <v>1</v>
      </c>
      <c r="CP17" s="29">
        <f t="shared" si="65"/>
        <v>-11107694371377.512</v>
      </c>
      <c r="CQ17" s="29">
        <f t="shared" si="66"/>
        <v>551.37521039857711</v>
      </c>
      <c r="CR17" s="29">
        <f t="shared" si="67"/>
        <v>2400</v>
      </c>
      <c r="CU17" s="144">
        <f t="shared" si="17"/>
        <v>12.570133745218284</v>
      </c>
      <c r="CV17" s="30">
        <f t="shared" si="68"/>
        <v>-249</v>
      </c>
      <c r="CW17" s="30">
        <f t="shared" si="69"/>
        <v>9</v>
      </c>
      <c r="CX17" s="30">
        <v>1</v>
      </c>
      <c r="CY17" s="23"/>
      <c r="CZ17" s="29">
        <f t="shared" si="18"/>
        <v>1</v>
      </c>
      <c r="DA17" s="29">
        <f t="shared" si="70"/>
        <v>-5031820677335679</v>
      </c>
      <c r="DB17" s="29">
        <f t="shared" si="71"/>
        <v>551.37521039857711</v>
      </c>
      <c r="DC17" s="29">
        <f t="shared" si="72"/>
        <v>2700</v>
      </c>
      <c r="DF17" s="144">
        <f t="shared" si="19"/>
        <v>12.570133745218284</v>
      </c>
      <c r="DG17" s="30">
        <f t="shared" si="73"/>
        <v>-314</v>
      </c>
      <c r="DH17" s="30">
        <f t="shared" si="74"/>
        <v>10</v>
      </c>
      <c r="DI17" s="30">
        <v>1</v>
      </c>
      <c r="DJ17" s="23"/>
      <c r="DK17" s="29">
        <f t="shared" si="20"/>
        <v>1</v>
      </c>
      <c r="DL17" s="29">
        <f t="shared" si="75"/>
        <v>-1.3453550352621703E+19</v>
      </c>
      <c r="DM17" s="29">
        <f t="shared" si="76"/>
        <v>551.37521039857711</v>
      </c>
      <c r="DN17" s="29">
        <f t="shared" si="77"/>
        <v>3000</v>
      </c>
      <c r="DQ17" s="144">
        <f t="shared" si="21"/>
        <v>12.570133745218284</v>
      </c>
    </row>
    <row r="18" spans="1:121">
      <c r="A18" s="23">
        <f t="shared" si="22"/>
        <v>1.6934906247250598</v>
      </c>
      <c r="B18" s="23">
        <v>0</v>
      </c>
      <c r="C18" s="41">
        <f t="shared" si="23"/>
        <v>1</v>
      </c>
      <c r="D18" s="42"/>
      <c r="E18" s="134">
        <f t="shared" si="79"/>
        <v>1</v>
      </c>
      <c r="F18" s="76">
        <f t="shared" si="0"/>
        <v>2</v>
      </c>
      <c r="G18" s="161">
        <f t="shared" si="24"/>
        <v>1.2834258975629043</v>
      </c>
      <c r="H18" s="24">
        <f t="shared" si="1"/>
        <v>5.2780316430915812</v>
      </c>
      <c r="I18" s="23">
        <f t="shared" si="78"/>
        <v>2.4000000000000012</v>
      </c>
      <c r="J18" s="26">
        <v>12</v>
      </c>
      <c r="K18" s="30">
        <f t="shared" si="25"/>
        <v>12</v>
      </c>
      <c r="L18" s="30">
        <f t="shared" si="26"/>
        <v>1</v>
      </c>
      <c r="M18" s="22">
        <v>1</v>
      </c>
      <c r="N18" s="23">
        <f t="shared" si="27"/>
        <v>5278.0316430915809</v>
      </c>
      <c r="O18" s="29">
        <f t="shared" si="2"/>
        <v>4</v>
      </c>
      <c r="P18" s="29">
        <f t="shared" si="28"/>
        <v>48</v>
      </c>
      <c r="Q18" s="29">
        <f t="shared" si="29"/>
        <v>633.36379717098976</v>
      </c>
      <c r="R18" s="29">
        <f t="shared" si="30"/>
        <v>300</v>
      </c>
      <c r="S18" s="29">
        <f t="shared" si="31"/>
        <v>50.804718741751799</v>
      </c>
      <c r="T18" s="52">
        <f t="shared" si="32"/>
        <v>13.195079107728953</v>
      </c>
      <c r="U18" s="144">
        <f t="shared" si="3"/>
        <v>12.834258975629043</v>
      </c>
      <c r="W18" s="30">
        <f t="shared" si="33"/>
        <v>7</v>
      </c>
      <c r="X18" s="30">
        <f t="shared" si="34"/>
        <v>2</v>
      </c>
      <c r="Y18" s="30">
        <v>1</v>
      </c>
      <c r="Z18" s="23"/>
      <c r="AA18" s="29">
        <f t="shared" si="4"/>
        <v>4</v>
      </c>
      <c r="AB18" s="29">
        <f t="shared" si="35"/>
        <v>50.470025906206502</v>
      </c>
      <c r="AC18" s="29">
        <f t="shared" si="36"/>
        <v>633.36379717098976</v>
      </c>
      <c r="AD18" s="29">
        <f t="shared" si="37"/>
        <v>600</v>
      </c>
      <c r="AF18" s="52">
        <f t="shared" si="81"/>
        <v>12.549305965248227</v>
      </c>
      <c r="AG18" s="144">
        <f t="shared" si="5"/>
        <v>12.834258975629043</v>
      </c>
      <c r="AH18" s="30">
        <f t="shared" si="38"/>
        <v>-3</v>
      </c>
      <c r="AI18" s="30">
        <f t="shared" si="39"/>
        <v>3</v>
      </c>
      <c r="AJ18" s="30">
        <v>1</v>
      </c>
      <c r="AK18" s="23"/>
      <c r="AL18" s="29">
        <f t="shared" si="6"/>
        <v>1</v>
      </c>
      <c r="AM18" s="29">
        <f t="shared" si="40"/>
        <v>-17.569028351347519</v>
      </c>
      <c r="AN18" s="29">
        <f t="shared" si="41"/>
        <v>633.36379717098976</v>
      </c>
      <c r="AO18" s="29">
        <f t="shared" si="42"/>
        <v>900</v>
      </c>
      <c r="AR18" s="144">
        <f t="shared" si="7"/>
        <v>12.834258975629043</v>
      </c>
      <c r="AS18" s="30">
        <f t="shared" si="43"/>
        <v>-18</v>
      </c>
      <c r="AT18" s="30">
        <f t="shared" si="44"/>
        <v>4</v>
      </c>
      <c r="AU18" s="30">
        <v>1</v>
      </c>
      <c r="AV18" s="23"/>
      <c r="AW18" s="29">
        <f t="shared" si="8"/>
        <v>1</v>
      </c>
      <c r="AX18" s="29">
        <f t="shared" si="45"/>
        <v>-617.34151442090604</v>
      </c>
      <c r="AY18" s="29">
        <f t="shared" si="46"/>
        <v>633.36379717098976</v>
      </c>
      <c r="AZ18" s="29">
        <f t="shared" si="47"/>
        <v>1200</v>
      </c>
      <c r="BC18" s="144">
        <f t="shared" si="9"/>
        <v>12.834258975629043</v>
      </c>
      <c r="BD18" s="30">
        <f t="shared" si="48"/>
        <v>-48</v>
      </c>
      <c r="BE18" s="30">
        <f t="shared" si="49"/>
        <v>5</v>
      </c>
      <c r="BF18" s="30">
        <v>1</v>
      </c>
      <c r="BG18" s="23"/>
      <c r="BH18" s="29">
        <f t="shared" si="10"/>
        <v>1</v>
      </c>
      <c r="BI18" s="29">
        <f t="shared" si="50"/>
        <v>-56460.821544814491</v>
      </c>
      <c r="BJ18" s="29">
        <f t="shared" si="51"/>
        <v>633.36379717098976</v>
      </c>
      <c r="BK18" s="29">
        <f t="shared" si="52"/>
        <v>1500</v>
      </c>
      <c r="BN18" s="144">
        <f t="shared" si="11"/>
        <v>12.834258975629043</v>
      </c>
      <c r="BO18" s="30">
        <f t="shared" si="53"/>
        <v>-93</v>
      </c>
      <c r="BP18" s="30">
        <f t="shared" si="54"/>
        <v>6</v>
      </c>
      <c r="BQ18" s="30">
        <v>1</v>
      </c>
      <c r="BR18" s="23"/>
      <c r="BS18" s="29">
        <f t="shared" si="12"/>
        <v>1</v>
      </c>
      <c r="BT18" s="29">
        <f t="shared" si="55"/>
        <v>-21971938.318170931</v>
      </c>
      <c r="BU18" s="29">
        <f t="shared" si="56"/>
        <v>633.36379717098976</v>
      </c>
      <c r="BV18" s="29">
        <f t="shared" si="57"/>
        <v>1800</v>
      </c>
      <c r="BY18" s="144">
        <f t="shared" si="13"/>
        <v>12.834258975629043</v>
      </c>
      <c r="BZ18" s="30">
        <f t="shared" si="58"/>
        <v>-143</v>
      </c>
      <c r="CA18" s="30">
        <f t="shared" si="59"/>
        <v>7</v>
      </c>
      <c r="CB18" s="30">
        <v>1</v>
      </c>
      <c r="CC18" s="23"/>
      <c r="CD18" s="29">
        <f t="shared" si="14"/>
        <v>1</v>
      </c>
      <c r="CE18" s="29">
        <f t="shared" si="60"/>
        <v>-12231407159.188923</v>
      </c>
      <c r="CF18" s="29">
        <f t="shared" si="61"/>
        <v>633.36379717098976</v>
      </c>
      <c r="CG18" s="29">
        <f t="shared" si="62"/>
        <v>2100</v>
      </c>
      <c r="CJ18" s="144">
        <f t="shared" si="15"/>
        <v>12.834258975629043</v>
      </c>
      <c r="CK18" s="30">
        <f t="shared" si="63"/>
        <v>-198</v>
      </c>
      <c r="CL18" s="30">
        <f t="shared" si="64"/>
        <v>8</v>
      </c>
      <c r="CM18" s="30">
        <v>1</v>
      </c>
      <c r="CN18" s="23"/>
      <c r="CO18" s="29">
        <f t="shared" si="16"/>
        <v>1</v>
      </c>
      <c r="CP18" s="29">
        <f t="shared" si="65"/>
        <v>-11051876811722.348</v>
      </c>
      <c r="CQ18" s="29">
        <f t="shared" si="66"/>
        <v>633.36379717098976</v>
      </c>
      <c r="CR18" s="29">
        <f t="shared" si="67"/>
        <v>2400</v>
      </c>
      <c r="CU18" s="144">
        <f t="shared" si="17"/>
        <v>12.834258975629043</v>
      </c>
      <c r="CV18" s="30">
        <f t="shared" si="68"/>
        <v>-248</v>
      </c>
      <c r="CW18" s="30">
        <f t="shared" si="69"/>
        <v>9</v>
      </c>
      <c r="CX18" s="30">
        <v>1</v>
      </c>
      <c r="CY18" s="23"/>
      <c r="CZ18" s="29">
        <f t="shared" si="18"/>
        <v>1</v>
      </c>
      <c r="DA18" s="29">
        <f t="shared" si="70"/>
        <v>-5011612562165657</v>
      </c>
      <c r="DB18" s="29">
        <f t="shared" si="71"/>
        <v>633.36379717098976</v>
      </c>
      <c r="DC18" s="29">
        <f t="shared" si="72"/>
        <v>2700</v>
      </c>
      <c r="DF18" s="144">
        <f t="shared" si="19"/>
        <v>12.834258975629043</v>
      </c>
      <c r="DG18" s="30">
        <f t="shared" si="73"/>
        <v>-313</v>
      </c>
      <c r="DH18" s="30">
        <f t="shared" si="74"/>
        <v>10</v>
      </c>
      <c r="DI18" s="30">
        <v>1</v>
      </c>
      <c r="DJ18" s="23"/>
      <c r="DK18" s="29">
        <f t="shared" si="20"/>
        <v>1</v>
      </c>
      <c r="DL18" s="29">
        <f t="shared" si="75"/>
        <v>-1.3410704650861761E+19</v>
      </c>
      <c r="DM18" s="29">
        <f t="shared" si="76"/>
        <v>633.36379717098976</v>
      </c>
      <c r="DN18" s="29">
        <f t="shared" si="77"/>
        <v>3000</v>
      </c>
      <c r="DQ18" s="144">
        <f t="shared" si="21"/>
        <v>12.834258975629043</v>
      </c>
    </row>
    <row r="19" spans="1:121">
      <c r="A19" s="23">
        <f t="shared" si="22"/>
        <v>1.7694896623592982</v>
      </c>
      <c r="B19" s="23">
        <v>0</v>
      </c>
      <c r="C19" s="41">
        <f t="shared" si="23"/>
        <v>1</v>
      </c>
      <c r="D19" s="42"/>
      <c r="E19" s="134">
        <f t="shared" si="79"/>
        <v>1</v>
      </c>
      <c r="F19" s="76">
        <f t="shared" si="0"/>
        <v>2</v>
      </c>
      <c r="G19" s="161">
        <f t="shared" si="24"/>
        <v>1.3103934038583633</v>
      </c>
      <c r="H19" s="24">
        <f t="shared" si="1"/>
        <v>6.0628662660415973</v>
      </c>
      <c r="I19" s="23">
        <f t="shared" si="78"/>
        <v>2.6000000000000014</v>
      </c>
      <c r="J19" s="26">
        <v>13</v>
      </c>
      <c r="K19" s="30">
        <f t="shared" si="25"/>
        <v>13</v>
      </c>
      <c r="L19" s="30">
        <f t="shared" si="26"/>
        <v>1</v>
      </c>
      <c r="M19" s="22">
        <v>1</v>
      </c>
      <c r="N19" s="23">
        <f t="shared" si="27"/>
        <v>6062.8662660415976</v>
      </c>
      <c r="O19" s="29">
        <f t="shared" si="2"/>
        <v>4</v>
      </c>
      <c r="P19" s="29">
        <f t="shared" si="28"/>
        <v>52</v>
      </c>
      <c r="Q19" s="29">
        <f t="shared" si="29"/>
        <v>727.54395192499169</v>
      </c>
      <c r="R19" s="29">
        <f t="shared" si="30"/>
        <v>300</v>
      </c>
      <c r="S19" s="29">
        <f t="shared" si="31"/>
        <v>53.084689870778945</v>
      </c>
      <c r="T19" s="52">
        <f t="shared" si="32"/>
        <v>13.991229844711379</v>
      </c>
      <c r="U19" s="144">
        <f t="shared" si="3"/>
        <v>13.103934038583633</v>
      </c>
      <c r="W19" s="30">
        <f t="shared" si="33"/>
        <v>8</v>
      </c>
      <c r="X19" s="30">
        <f t="shared" si="34"/>
        <v>2</v>
      </c>
      <c r="Y19" s="30">
        <v>1</v>
      </c>
      <c r="Z19" s="23"/>
      <c r="AA19" s="29">
        <f t="shared" si="4"/>
        <v>4</v>
      </c>
      <c r="AB19" s="29">
        <f t="shared" si="35"/>
        <v>57.680029607093147</v>
      </c>
      <c r="AC19" s="29">
        <f t="shared" si="36"/>
        <v>727.54395192499169</v>
      </c>
      <c r="AD19" s="29">
        <f t="shared" si="37"/>
        <v>600</v>
      </c>
      <c r="AF19" s="52">
        <f t="shared" si="81"/>
        <v>12.613446228805726</v>
      </c>
      <c r="AG19" s="144">
        <f t="shared" si="5"/>
        <v>13.103934038583633</v>
      </c>
      <c r="AH19" s="30">
        <f t="shared" si="38"/>
        <v>-2</v>
      </c>
      <c r="AI19" s="30">
        <f t="shared" si="39"/>
        <v>3</v>
      </c>
      <c r="AJ19" s="30">
        <v>1</v>
      </c>
      <c r="AK19" s="23"/>
      <c r="AL19" s="29">
        <f t="shared" si="6"/>
        <v>1</v>
      </c>
      <c r="AM19" s="29">
        <f t="shared" si="40"/>
        <v>-11.712685567565014</v>
      </c>
      <c r="AN19" s="29">
        <f t="shared" si="41"/>
        <v>727.54395192499169</v>
      </c>
      <c r="AO19" s="29">
        <f t="shared" si="42"/>
        <v>900</v>
      </c>
      <c r="AR19" s="144">
        <f t="shared" si="7"/>
        <v>13.103934038583633</v>
      </c>
      <c r="AS19" s="30">
        <f t="shared" si="43"/>
        <v>-17</v>
      </c>
      <c r="AT19" s="30">
        <f t="shared" si="44"/>
        <v>4</v>
      </c>
      <c r="AU19" s="30">
        <v>1</v>
      </c>
      <c r="AV19" s="23"/>
      <c r="AW19" s="29">
        <f t="shared" si="8"/>
        <v>1</v>
      </c>
      <c r="AX19" s="29">
        <f t="shared" si="45"/>
        <v>-583.04476361974457</v>
      </c>
      <c r="AY19" s="29">
        <f t="shared" si="46"/>
        <v>727.54395192499169</v>
      </c>
      <c r="AZ19" s="29">
        <f t="shared" si="47"/>
        <v>1200</v>
      </c>
      <c r="BC19" s="144">
        <f t="shared" si="9"/>
        <v>13.103934038583633</v>
      </c>
      <c r="BD19" s="30">
        <f t="shared" si="48"/>
        <v>-47</v>
      </c>
      <c r="BE19" s="30">
        <f t="shared" si="49"/>
        <v>5</v>
      </c>
      <c r="BF19" s="30">
        <v>1</v>
      </c>
      <c r="BG19" s="23"/>
      <c r="BH19" s="29">
        <f t="shared" si="10"/>
        <v>1</v>
      </c>
      <c r="BI19" s="29">
        <f t="shared" si="50"/>
        <v>-55284.554429297517</v>
      </c>
      <c r="BJ19" s="29">
        <f t="shared" si="51"/>
        <v>727.54395192499169</v>
      </c>
      <c r="BK19" s="29">
        <f t="shared" si="52"/>
        <v>1500</v>
      </c>
      <c r="BN19" s="144">
        <f t="shared" si="11"/>
        <v>13.103934038583633</v>
      </c>
      <c r="BO19" s="30">
        <f t="shared" si="53"/>
        <v>-92</v>
      </c>
      <c r="BP19" s="30">
        <f t="shared" si="54"/>
        <v>6</v>
      </c>
      <c r="BQ19" s="30">
        <v>1</v>
      </c>
      <c r="BR19" s="23"/>
      <c r="BS19" s="29">
        <f t="shared" si="12"/>
        <v>1</v>
      </c>
      <c r="BT19" s="29">
        <f t="shared" si="55"/>
        <v>-21735680.916900277</v>
      </c>
      <c r="BU19" s="29">
        <f t="shared" si="56"/>
        <v>727.54395192499169</v>
      </c>
      <c r="BV19" s="29">
        <f t="shared" si="57"/>
        <v>1800</v>
      </c>
      <c r="BY19" s="144">
        <f t="shared" si="13"/>
        <v>13.103934038583633</v>
      </c>
      <c r="BZ19" s="30">
        <f t="shared" si="58"/>
        <v>-142</v>
      </c>
      <c r="CA19" s="30">
        <f t="shared" si="59"/>
        <v>7</v>
      </c>
      <c r="CB19" s="30">
        <v>1</v>
      </c>
      <c r="CC19" s="23"/>
      <c r="CD19" s="29">
        <f t="shared" si="14"/>
        <v>1</v>
      </c>
      <c r="CE19" s="29">
        <f t="shared" si="60"/>
        <v>-12145872843.390398</v>
      </c>
      <c r="CF19" s="29">
        <f t="shared" si="61"/>
        <v>727.54395192499169</v>
      </c>
      <c r="CG19" s="29">
        <f t="shared" si="62"/>
        <v>2100</v>
      </c>
      <c r="CJ19" s="144">
        <f t="shared" si="15"/>
        <v>13.103934038583633</v>
      </c>
      <c r="CK19" s="30">
        <f t="shared" si="63"/>
        <v>-197</v>
      </c>
      <c r="CL19" s="30">
        <f t="shared" si="64"/>
        <v>8</v>
      </c>
      <c r="CM19" s="30">
        <v>1</v>
      </c>
      <c r="CN19" s="23"/>
      <c r="CO19" s="29">
        <f t="shared" si="16"/>
        <v>1</v>
      </c>
      <c r="CP19" s="29">
        <f t="shared" si="65"/>
        <v>-10996059252067.186</v>
      </c>
      <c r="CQ19" s="29">
        <f t="shared" si="66"/>
        <v>727.54395192499169</v>
      </c>
      <c r="CR19" s="29">
        <f t="shared" si="67"/>
        <v>2400</v>
      </c>
      <c r="CU19" s="144">
        <f t="shared" si="17"/>
        <v>13.103934038583633</v>
      </c>
      <c r="CV19" s="30">
        <f t="shared" si="68"/>
        <v>-247</v>
      </c>
      <c r="CW19" s="30">
        <f t="shared" si="69"/>
        <v>9</v>
      </c>
      <c r="CX19" s="30">
        <v>1</v>
      </c>
      <c r="CY19" s="23"/>
      <c r="CZ19" s="29">
        <f t="shared" si="18"/>
        <v>1</v>
      </c>
      <c r="DA19" s="29">
        <f t="shared" si="70"/>
        <v>-4991404446995634</v>
      </c>
      <c r="DB19" s="29">
        <f t="shared" si="71"/>
        <v>727.54395192499169</v>
      </c>
      <c r="DC19" s="29">
        <f t="shared" si="72"/>
        <v>2700</v>
      </c>
      <c r="DF19" s="144">
        <f t="shared" si="19"/>
        <v>13.103934038583633</v>
      </c>
      <c r="DG19" s="30">
        <f t="shared" si="73"/>
        <v>-312</v>
      </c>
      <c r="DH19" s="30">
        <f t="shared" si="74"/>
        <v>10</v>
      </c>
      <c r="DI19" s="30">
        <v>1</v>
      </c>
      <c r="DJ19" s="23"/>
      <c r="DK19" s="29">
        <f t="shared" si="20"/>
        <v>1</v>
      </c>
      <c r="DL19" s="29">
        <f t="shared" si="75"/>
        <v>-1.336785894910182E+19</v>
      </c>
      <c r="DM19" s="29">
        <f t="shared" si="76"/>
        <v>727.54395192499169</v>
      </c>
      <c r="DN19" s="29">
        <f t="shared" si="77"/>
        <v>3000</v>
      </c>
      <c r="DQ19" s="144">
        <f t="shared" si="21"/>
        <v>13.103934038583633</v>
      </c>
    </row>
    <row r="20" spans="1:121">
      <c r="A20" s="23">
        <f t="shared" si="22"/>
        <v>1.8488993204227275</v>
      </c>
      <c r="B20" s="23">
        <v>0</v>
      </c>
      <c r="C20" s="41">
        <f t="shared" si="23"/>
        <v>1</v>
      </c>
      <c r="D20" s="42"/>
      <c r="E20" s="134">
        <f t="shared" si="79"/>
        <v>1</v>
      </c>
      <c r="F20" s="76">
        <f t="shared" si="0"/>
        <v>2</v>
      </c>
      <c r="G20" s="161">
        <f t="shared" si="24"/>
        <v>1.337927554786112</v>
      </c>
      <c r="H20" s="24">
        <f t="shared" si="1"/>
        <v>6.9644045063689983</v>
      </c>
      <c r="I20" s="23">
        <f t="shared" si="78"/>
        <v>2.8000000000000012</v>
      </c>
      <c r="J20" s="26">
        <v>14</v>
      </c>
      <c r="K20" s="30">
        <f t="shared" si="25"/>
        <v>14</v>
      </c>
      <c r="L20" s="30">
        <f t="shared" si="26"/>
        <v>1</v>
      </c>
      <c r="M20" s="22">
        <v>1</v>
      </c>
      <c r="N20" s="23">
        <f t="shared" si="27"/>
        <v>6964.4045063689982</v>
      </c>
      <c r="O20" s="29">
        <f t="shared" si="2"/>
        <v>4</v>
      </c>
      <c r="P20" s="29">
        <f t="shared" si="28"/>
        <v>56</v>
      </c>
      <c r="Q20" s="29">
        <f t="shared" si="29"/>
        <v>835.72854076427984</v>
      </c>
      <c r="R20" s="29">
        <f t="shared" si="30"/>
        <v>300</v>
      </c>
      <c r="S20" s="29">
        <f t="shared" si="31"/>
        <v>55.466979612681826</v>
      </c>
      <c r="T20" s="52">
        <f t="shared" si="32"/>
        <v>14.923723942219283</v>
      </c>
      <c r="U20" s="144">
        <f t="shared" si="3"/>
        <v>13.37927554786112</v>
      </c>
      <c r="W20" s="30">
        <f t="shared" si="33"/>
        <v>9</v>
      </c>
      <c r="X20" s="30">
        <f t="shared" si="34"/>
        <v>2</v>
      </c>
      <c r="Y20" s="30">
        <v>1</v>
      </c>
      <c r="Z20" s="23"/>
      <c r="AA20" s="29">
        <f t="shared" si="4"/>
        <v>4</v>
      </c>
      <c r="AB20" s="29">
        <f t="shared" si="35"/>
        <v>64.890033307979792</v>
      </c>
      <c r="AC20" s="29">
        <f t="shared" si="36"/>
        <v>835.72854076427984</v>
      </c>
      <c r="AD20" s="29">
        <f t="shared" si="37"/>
        <v>600</v>
      </c>
      <c r="AF20" s="52">
        <f t="shared" si="81"/>
        <v>12.879151052331281</v>
      </c>
      <c r="AG20" s="144">
        <f t="shared" si="5"/>
        <v>13.37927554786112</v>
      </c>
      <c r="AH20" s="30">
        <f t="shared" si="38"/>
        <v>-1</v>
      </c>
      <c r="AI20" s="30">
        <f t="shared" si="39"/>
        <v>3</v>
      </c>
      <c r="AJ20" s="30">
        <v>1</v>
      </c>
      <c r="AK20" s="23"/>
      <c r="AL20" s="29">
        <f t="shared" si="6"/>
        <v>1</v>
      </c>
      <c r="AM20" s="29">
        <f t="shared" si="40"/>
        <v>-5.8563427837825071</v>
      </c>
      <c r="AN20" s="29">
        <f t="shared" si="41"/>
        <v>835.72854076427984</v>
      </c>
      <c r="AO20" s="29">
        <f t="shared" si="42"/>
        <v>900</v>
      </c>
      <c r="AR20" s="144">
        <f t="shared" si="7"/>
        <v>13.37927554786112</v>
      </c>
      <c r="AS20" s="30">
        <f t="shared" si="43"/>
        <v>-16</v>
      </c>
      <c r="AT20" s="30">
        <f t="shared" si="44"/>
        <v>4</v>
      </c>
      <c r="AU20" s="30">
        <v>1</v>
      </c>
      <c r="AV20" s="23"/>
      <c r="AW20" s="29">
        <f t="shared" si="8"/>
        <v>1</v>
      </c>
      <c r="AX20" s="29">
        <f t="shared" si="45"/>
        <v>-548.74801281858311</v>
      </c>
      <c r="AY20" s="29">
        <f t="shared" si="46"/>
        <v>835.72854076427984</v>
      </c>
      <c r="AZ20" s="29">
        <f t="shared" si="47"/>
        <v>1200</v>
      </c>
      <c r="BC20" s="144">
        <f t="shared" si="9"/>
        <v>13.37927554786112</v>
      </c>
      <c r="BD20" s="30">
        <f t="shared" si="48"/>
        <v>-46</v>
      </c>
      <c r="BE20" s="30">
        <f t="shared" si="49"/>
        <v>5</v>
      </c>
      <c r="BF20" s="30">
        <v>1</v>
      </c>
      <c r="BG20" s="23"/>
      <c r="BH20" s="29">
        <f t="shared" si="10"/>
        <v>1</v>
      </c>
      <c r="BI20" s="29">
        <f t="shared" si="50"/>
        <v>-54108.287313780551</v>
      </c>
      <c r="BJ20" s="29">
        <f t="shared" si="51"/>
        <v>835.72854076427984</v>
      </c>
      <c r="BK20" s="29">
        <f t="shared" si="52"/>
        <v>1500</v>
      </c>
      <c r="BN20" s="144">
        <f t="shared" si="11"/>
        <v>13.37927554786112</v>
      </c>
      <c r="BO20" s="30">
        <f t="shared" si="53"/>
        <v>-91</v>
      </c>
      <c r="BP20" s="30">
        <f t="shared" si="54"/>
        <v>6</v>
      </c>
      <c r="BQ20" s="30">
        <v>1</v>
      </c>
      <c r="BR20" s="23"/>
      <c r="BS20" s="29">
        <f t="shared" si="12"/>
        <v>1</v>
      </c>
      <c r="BT20" s="29">
        <f t="shared" si="55"/>
        <v>-21499423.515629623</v>
      </c>
      <c r="BU20" s="29">
        <f t="shared" si="56"/>
        <v>835.72854076427984</v>
      </c>
      <c r="BV20" s="29">
        <f t="shared" si="57"/>
        <v>1800</v>
      </c>
      <c r="BY20" s="144">
        <f t="shared" si="13"/>
        <v>13.37927554786112</v>
      </c>
      <c r="BZ20" s="30">
        <f t="shared" si="58"/>
        <v>-141</v>
      </c>
      <c r="CA20" s="30">
        <f t="shared" si="59"/>
        <v>7</v>
      </c>
      <c r="CB20" s="30">
        <v>1</v>
      </c>
      <c r="CC20" s="23"/>
      <c r="CD20" s="29">
        <f t="shared" si="14"/>
        <v>1</v>
      </c>
      <c r="CE20" s="29">
        <f t="shared" si="60"/>
        <v>-12060338527.591875</v>
      </c>
      <c r="CF20" s="29">
        <f t="shared" si="61"/>
        <v>835.72854076427984</v>
      </c>
      <c r="CG20" s="29">
        <f t="shared" si="62"/>
        <v>2100</v>
      </c>
      <c r="CJ20" s="144">
        <f t="shared" si="15"/>
        <v>13.37927554786112</v>
      </c>
      <c r="CK20" s="30">
        <f t="shared" si="63"/>
        <v>-196</v>
      </c>
      <c r="CL20" s="30">
        <f t="shared" si="64"/>
        <v>8</v>
      </c>
      <c r="CM20" s="30">
        <v>1</v>
      </c>
      <c r="CN20" s="23"/>
      <c r="CO20" s="29">
        <f t="shared" si="16"/>
        <v>1</v>
      </c>
      <c r="CP20" s="29">
        <f t="shared" si="65"/>
        <v>-10940241692412.021</v>
      </c>
      <c r="CQ20" s="29">
        <f t="shared" si="66"/>
        <v>835.72854076427984</v>
      </c>
      <c r="CR20" s="29">
        <f t="shared" si="67"/>
        <v>2400</v>
      </c>
      <c r="CU20" s="144">
        <f t="shared" si="17"/>
        <v>13.37927554786112</v>
      </c>
      <c r="CV20" s="30">
        <f t="shared" si="68"/>
        <v>-246</v>
      </c>
      <c r="CW20" s="30">
        <f t="shared" si="69"/>
        <v>9</v>
      </c>
      <c r="CX20" s="30">
        <v>1</v>
      </c>
      <c r="CY20" s="23"/>
      <c r="CZ20" s="29">
        <f t="shared" si="18"/>
        <v>1</v>
      </c>
      <c r="DA20" s="29">
        <f t="shared" si="70"/>
        <v>-4971196331825611</v>
      </c>
      <c r="DB20" s="29">
        <f t="shared" si="71"/>
        <v>835.72854076427984</v>
      </c>
      <c r="DC20" s="29">
        <f t="shared" si="72"/>
        <v>2700</v>
      </c>
      <c r="DF20" s="144">
        <f t="shared" si="19"/>
        <v>13.37927554786112</v>
      </c>
      <c r="DG20" s="30">
        <f t="shared" si="73"/>
        <v>-311</v>
      </c>
      <c r="DH20" s="30">
        <f t="shared" si="74"/>
        <v>10</v>
      </c>
      <c r="DI20" s="30">
        <v>1</v>
      </c>
      <c r="DJ20" s="23"/>
      <c r="DK20" s="29">
        <f t="shared" si="20"/>
        <v>1</v>
      </c>
      <c r="DL20" s="29">
        <f t="shared" si="75"/>
        <v>-1.3325013247341877E+19</v>
      </c>
      <c r="DM20" s="29">
        <f t="shared" si="76"/>
        <v>835.72854076427984</v>
      </c>
      <c r="DN20" s="29">
        <f t="shared" si="77"/>
        <v>3000</v>
      </c>
      <c r="DQ20" s="144">
        <f t="shared" si="21"/>
        <v>13.37927554786112</v>
      </c>
    </row>
    <row r="21" spans="1:121">
      <c r="A21" s="23">
        <f t="shared" si="22"/>
        <v>1.9318726578496987</v>
      </c>
      <c r="B21" s="23">
        <v>0</v>
      </c>
      <c r="C21" s="41">
        <f>IF(D21&gt;0,C20+D21,C20)</f>
        <v>2</v>
      </c>
      <c r="D21" s="143">
        <v>1</v>
      </c>
      <c r="E21" s="134">
        <f t="shared" si="79"/>
        <v>1</v>
      </c>
      <c r="F21" s="76">
        <f t="shared" si="0"/>
        <v>3</v>
      </c>
      <c r="G21" s="161">
        <f t="shared" si="24"/>
        <v>1.3660402567543954</v>
      </c>
      <c r="H21" s="24">
        <f t="shared" si="1"/>
        <v>8.0000000000000071</v>
      </c>
      <c r="I21" s="23">
        <f t="shared" si="78"/>
        <v>3.0000000000000013</v>
      </c>
      <c r="J21" s="26">
        <v>15</v>
      </c>
      <c r="K21" s="30">
        <f t="shared" si="25"/>
        <v>15</v>
      </c>
      <c r="L21" s="30">
        <f t="shared" si="26"/>
        <v>1</v>
      </c>
      <c r="M21" s="22">
        <v>1</v>
      </c>
      <c r="N21" s="23">
        <f t="shared" si="27"/>
        <v>8000.0000000000073</v>
      </c>
      <c r="O21" s="29">
        <f t="shared" si="2"/>
        <v>4</v>
      </c>
      <c r="P21" s="29">
        <f t="shared" si="28"/>
        <v>60</v>
      </c>
      <c r="Q21" s="29">
        <f t="shared" si="29"/>
        <v>1440.0000000000014</v>
      </c>
      <c r="R21" s="29">
        <f t="shared" si="30"/>
        <v>300</v>
      </c>
      <c r="S21" s="29">
        <f t="shared" si="31"/>
        <v>57.956179735490963</v>
      </c>
      <c r="T21" s="52">
        <f t="shared" si="32"/>
        <v>24.000000000000021</v>
      </c>
      <c r="U21" s="144">
        <f t="shared" si="3"/>
        <v>13.660402567543954</v>
      </c>
      <c r="W21" s="30">
        <f t="shared" si="33"/>
        <v>10</v>
      </c>
      <c r="X21" s="30">
        <f t="shared" si="34"/>
        <v>2</v>
      </c>
      <c r="Y21" s="30">
        <v>1</v>
      </c>
      <c r="Z21" s="23"/>
      <c r="AA21" s="29">
        <f t="shared" si="4"/>
        <v>4</v>
      </c>
      <c r="AB21" s="29">
        <f t="shared" si="35"/>
        <v>72.100037008866437</v>
      </c>
      <c r="AC21" s="29">
        <f t="shared" si="36"/>
        <v>1440.0000000000014</v>
      </c>
      <c r="AD21" s="29">
        <f t="shared" si="37"/>
        <v>600</v>
      </c>
      <c r="AF21" s="52">
        <f t="shared" si="81"/>
        <v>19.972250497221225</v>
      </c>
      <c r="AG21" s="144">
        <f t="shared" si="5"/>
        <v>13.660402567543954</v>
      </c>
      <c r="AH21" s="30">
        <f t="shared" si="38"/>
        <v>0</v>
      </c>
      <c r="AI21" s="30">
        <f t="shared" si="39"/>
        <v>3</v>
      </c>
      <c r="AJ21" s="30">
        <v>6</v>
      </c>
      <c r="AK21" s="23"/>
      <c r="AL21" s="29">
        <f t="shared" si="6"/>
        <v>6</v>
      </c>
      <c r="AM21" s="29">
        <f t="shared" si="40"/>
        <v>0</v>
      </c>
      <c r="AN21" s="29">
        <f t="shared" si="41"/>
        <v>1440.0000000000014</v>
      </c>
      <c r="AO21" s="29">
        <f t="shared" si="42"/>
        <v>900</v>
      </c>
      <c r="AR21" s="144">
        <f t="shared" si="7"/>
        <v>13.660402567543954</v>
      </c>
      <c r="AS21" s="30">
        <f t="shared" si="43"/>
        <v>-15</v>
      </c>
      <c r="AT21" s="30">
        <f t="shared" si="44"/>
        <v>4</v>
      </c>
      <c r="AU21" s="30">
        <v>1</v>
      </c>
      <c r="AV21" s="23"/>
      <c r="AW21" s="29">
        <f t="shared" si="8"/>
        <v>1</v>
      </c>
      <c r="AX21" s="29">
        <f t="shared" si="45"/>
        <v>-514.45126201742164</v>
      </c>
      <c r="AY21" s="29">
        <f t="shared" si="46"/>
        <v>1440.0000000000014</v>
      </c>
      <c r="AZ21" s="29">
        <f t="shared" si="47"/>
        <v>1200</v>
      </c>
      <c r="BC21" s="144">
        <f t="shared" si="9"/>
        <v>13.660402567543954</v>
      </c>
      <c r="BD21" s="30">
        <f t="shared" si="48"/>
        <v>-45</v>
      </c>
      <c r="BE21" s="30">
        <f t="shared" si="49"/>
        <v>5</v>
      </c>
      <c r="BF21" s="30">
        <v>1</v>
      </c>
      <c r="BG21" s="23"/>
      <c r="BH21" s="29">
        <f t="shared" si="10"/>
        <v>1</v>
      </c>
      <c r="BI21" s="29">
        <f t="shared" si="50"/>
        <v>-52932.020198263584</v>
      </c>
      <c r="BJ21" s="29">
        <f t="shared" si="51"/>
        <v>1440.0000000000014</v>
      </c>
      <c r="BK21" s="29">
        <f t="shared" si="52"/>
        <v>1500</v>
      </c>
      <c r="BN21" s="144">
        <f t="shared" si="11"/>
        <v>13.660402567543954</v>
      </c>
      <c r="BO21" s="30">
        <f t="shared" si="53"/>
        <v>-90</v>
      </c>
      <c r="BP21" s="30">
        <f t="shared" si="54"/>
        <v>6</v>
      </c>
      <c r="BQ21" s="30">
        <v>1</v>
      </c>
      <c r="BR21" s="23"/>
      <c r="BS21" s="29">
        <f t="shared" si="12"/>
        <v>1</v>
      </c>
      <c r="BT21" s="29">
        <f t="shared" si="55"/>
        <v>-21263166.114358965</v>
      </c>
      <c r="BU21" s="29">
        <f t="shared" si="56"/>
        <v>1440.0000000000014</v>
      </c>
      <c r="BV21" s="29">
        <f t="shared" si="57"/>
        <v>1800</v>
      </c>
      <c r="BY21" s="144">
        <f t="shared" si="13"/>
        <v>13.660402567543954</v>
      </c>
      <c r="BZ21" s="30">
        <f t="shared" si="58"/>
        <v>-140</v>
      </c>
      <c r="CA21" s="30">
        <f t="shared" si="59"/>
        <v>7</v>
      </c>
      <c r="CB21" s="30">
        <v>1</v>
      </c>
      <c r="CC21" s="23"/>
      <c r="CD21" s="29">
        <f t="shared" si="14"/>
        <v>1</v>
      </c>
      <c r="CE21" s="29">
        <f t="shared" si="60"/>
        <v>-11974804211.79335</v>
      </c>
      <c r="CF21" s="29">
        <f t="shared" si="61"/>
        <v>1440.0000000000014</v>
      </c>
      <c r="CG21" s="29">
        <f t="shared" si="62"/>
        <v>2100</v>
      </c>
      <c r="CJ21" s="144">
        <f t="shared" si="15"/>
        <v>13.660402567543954</v>
      </c>
      <c r="CK21" s="30">
        <f t="shared" si="63"/>
        <v>-195</v>
      </c>
      <c r="CL21" s="30">
        <f t="shared" si="64"/>
        <v>8</v>
      </c>
      <c r="CM21" s="30">
        <v>1</v>
      </c>
      <c r="CN21" s="23"/>
      <c r="CO21" s="29">
        <f t="shared" si="16"/>
        <v>1</v>
      </c>
      <c r="CP21" s="29">
        <f t="shared" si="65"/>
        <v>-10884424132756.857</v>
      </c>
      <c r="CQ21" s="29">
        <f t="shared" si="66"/>
        <v>1440.0000000000014</v>
      </c>
      <c r="CR21" s="29">
        <f t="shared" si="67"/>
        <v>2400</v>
      </c>
      <c r="CU21" s="144">
        <f t="shared" si="17"/>
        <v>13.660402567543954</v>
      </c>
      <c r="CV21" s="30">
        <f t="shared" si="68"/>
        <v>-245</v>
      </c>
      <c r="CW21" s="30">
        <f t="shared" si="69"/>
        <v>9</v>
      </c>
      <c r="CX21" s="30">
        <v>1</v>
      </c>
      <c r="CY21" s="23"/>
      <c r="CZ21" s="29">
        <f t="shared" si="18"/>
        <v>1</v>
      </c>
      <c r="DA21" s="29">
        <f t="shared" si="70"/>
        <v>-4950988216655588</v>
      </c>
      <c r="DB21" s="29">
        <f t="shared" si="71"/>
        <v>1440.0000000000014</v>
      </c>
      <c r="DC21" s="29">
        <f t="shared" si="72"/>
        <v>2700</v>
      </c>
      <c r="DF21" s="144">
        <f t="shared" si="19"/>
        <v>13.660402567543954</v>
      </c>
      <c r="DG21" s="30">
        <f t="shared" si="73"/>
        <v>-310</v>
      </c>
      <c r="DH21" s="30">
        <f t="shared" si="74"/>
        <v>10</v>
      </c>
      <c r="DI21" s="30">
        <v>1</v>
      </c>
      <c r="DJ21" s="23"/>
      <c r="DK21" s="29">
        <f t="shared" si="20"/>
        <v>1</v>
      </c>
      <c r="DL21" s="29">
        <f t="shared" si="75"/>
        <v>-1.3282167545581937E+19</v>
      </c>
      <c r="DM21" s="29">
        <f t="shared" si="76"/>
        <v>1440.0000000000014</v>
      </c>
      <c r="DN21" s="29">
        <f t="shared" si="77"/>
        <v>3000</v>
      </c>
      <c r="DQ21" s="144">
        <f t="shared" si="21"/>
        <v>13.660402567543954</v>
      </c>
    </row>
    <row r="22" spans="1:121">
      <c r="A22" s="23">
        <f t="shared" si="22"/>
        <v>2.0185696024237569</v>
      </c>
      <c r="B22" s="23">
        <v>0</v>
      </c>
      <c r="C22" s="41">
        <f t="shared" ref="C22:C85" si="82">IF(D22&gt;0,C21+D22,C21)</f>
        <v>2</v>
      </c>
      <c r="D22" s="44"/>
      <c r="E22" s="134">
        <f t="shared" si="79"/>
        <v>1</v>
      </c>
      <c r="F22" s="76">
        <f t="shared" si="0"/>
        <v>3</v>
      </c>
      <c r="G22" s="161">
        <f t="shared" si="24"/>
        <v>1.3947436663504054</v>
      </c>
      <c r="H22" s="24">
        <f t="shared" si="1"/>
        <v>9.1895868399762897</v>
      </c>
      <c r="I22" s="23">
        <f t="shared" si="78"/>
        <v>3.200000000000002</v>
      </c>
      <c r="J22" s="26">
        <v>16</v>
      </c>
      <c r="K22" s="30">
        <f t="shared" si="25"/>
        <v>16</v>
      </c>
      <c r="L22" s="30">
        <f t="shared" si="26"/>
        <v>1</v>
      </c>
      <c r="M22" s="22">
        <v>1</v>
      </c>
      <c r="N22" s="23">
        <f t="shared" si="27"/>
        <v>9189.5868399762894</v>
      </c>
      <c r="O22" s="29">
        <f t="shared" si="2"/>
        <v>4</v>
      </c>
      <c r="P22" s="29">
        <f t="shared" si="28"/>
        <v>64</v>
      </c>
      <c r="Q22" s="29">
        <f t="shared" si="29"/>
        <v>1654.125631195732</v>
      </c>
      <c r="R22" s="29">
        <f t="shared" si="30"/>
        <v>300</v>
      </c>
      <c r="S22" s="29">
        <f t="shared" si="31"/>
        <v>60.557088072712709</v>
      </c>
      <c r="T22" s="52">
        <f t="shared" si="32"/>
        <v>25.845712987433313</v>
      </c>
      <c r="U22" s="144">
        <f t="shared" si="3"/>
        <v>13.947436663504053</v>
      </c>
      <c r="W22" s="30">
        <f t="shared" si="33"/>
        <v>11</v>
      </c>
      <c r="X22" s="30">
        <f t="shared" si="34"/>
        <v>2</v>
      </c>
      <c r="Y22" s="30">
        <v>1</v>
      </c>
      <c r="Z22" s="23"/>
      <c r="AA22" s="29">
        <f t="shared" si="4"/>
        <v>4</v>
      </c>
      <c r="AB22" s="29">
        <f t="shared" si="35"/>
        <v>79.310040709753082</v>
      </c>
      <c r="AC22" s="29">
        <f t="shared" si="36"/>
        <v>1654.125631195732</v>
      </c>
      <c r="AD22" s="29">
        <f t="shared" si="37"/>
        <v>600</v>
      </c>
      <c r="AF22" s="52">
        <f t="shared" si="81"/>
        <v>20.856446628860667</v>
      </c>
      <c r="AG22" s="144">
        <f t="shared" si="5"/>
        <v>13.947436663504053</v>
      </c>
      <c r="AH22" s="30">
        <f t="shared" si="38"/>
        <v>1</v>
      </c>
      <c r="AI22" s="30">
        <f t="shared" si="39"/>
        <v>3</v>
      </c>
      <c r="AJ22" s="30">
        <v>1</v>
      </c>
      <c r="AK22" s="23"/>
      <c r="AL22" s="29">
        <f t="shared" si="6"/>
        <v>6</v>
      </c>
      <c r="AM22" s="29">
        <f t="shared" si="40"/>
        <v>35.138056702695039</v>
      </c>
      <c r="AN22" s="29">
        <f t="shared" si="41"/>
        <v>1654.125631195732</v>
      </c>
      <c r="AO22" s="29">
        <f t="shared" si="42"/>
        <v>900</v>
      </c>
      <c r="AQ22" s="52">
        <f t="shared" ref="AQ22:AQ41" si="83">AN22/AM22</f>
        <v>47.075045873805053</v>
      </c>
      <c r="AR22" s="144">
        <f t="shared" si="7"/>
        <v>13.947436663504053</v>
      </c>
      <c r="AS22" s="30">
        <f t="shared" si="43"/>
        <v>-14</v>
      </c>
      <c r="AT22" s="30">
        <f t="shared" si="44"/>
        <v>4</v>
      </c>
      <c r="AU22" s="30">
        <v>1</v>
      </c>
      <c r="AV22" s="23"/>
      <c r="AW22" s="29">
        <f t="shared" si="8"/>
        <v>1</v>
      </c>
      <c r="AX22" s="29">
        <f t="shared" si="45"/>
        <v>-480.15451121626023</v>
      </c>
      <c r="AY22" s="29">
        <f t="shared" si="46"/>
        <v>1654.125631195732</v>
      </c>
      <c r="AZ22" s="29">
        <f t="shared" si="47"/>
        <v>1200</v>
      </c>
      <c r="BC22" s="144">
        <f t="shared" si="9"/>
        <v>13.947436663504053</v>
      </c>
      <c r="BD22" s="30">
        <f t="shared" si="48"/>
        <v>-44</v>
      </c>
      <c r="BE22" s="30">
        <f t="shared" si="49"/>
        <v>5</v>
      </c>
      <c r="BF22" s="30">
        <v>1</v>
      </c>
      <c r="BG22" s="23"/>
      <c r="BH22" s="29">
        <f t="shared" si="10"/>
        <v>1</v>
      </c>
      <c r="BI22" s="29">
        <f t="shared" si="50"/>
        <v>-51755.753082746611</v>
      </c>
      <c r="BJ22" s="29">
        <f t="shared" si="51"/>
        <v>1654.125631195732</v>
      </c>
      <c r="BK22" s="29">
        <f t="shared" si="52"/>
        <v>1500</v>
      </c>
      <c r="BN22" s="144">
        <f t="shared" si="11"/>
        <v>13.947436663504053</v>
      </c>
      <c r="BO22" s="30">
        <f t="shared" si="53"/>
        <v>-89</v>
      </c>
      <c r="BP22" s="30">
        <f t="shared" si="54"/>
        <v>6</v>
      </c>
      <c r="BQ22" s="30">
        <v>1</v>
      </c>
      <c r="BR22" s="23"/>
      <c r="BS22" s="29">
        <f t="shared" si="12"/>
        <v>1</v>
      </c>
      <c r="BT22" s="29">
        <f t="shared" si="55"/>
        <v>-21026908.713088311</v>
      </c>
      <c r="BU22" s="29">
        <f t="shared" si="56"/>
        <v>1654.125631195732</v>
      </c>
      <c r="BV22" s="29">
        <f t="shared" si="57"/>
        <v>1800</v>
      </c>
      <c r="BY22" s="144">
        <f t="shared" si="13"/>
        <v>13.947436663504053</v>
      </c>
      <c r="BZ22" s="30">
        <f t="shared" si="58"/>
        <v>-139</v>
      </c>
      <c r="CA22" s="30">
        <f t="shared" si="59"/>
        <v>7</v>
      </c>
      <c r="CB22" s="30">
        <v>1</v>
      </c>
      <c r="CC22" s="23"/>
      <c r="CD22" s="29">
        <f t="shared" si="14"/>
        <v>1</v>
      </c>
      <c r="CE22" s="29">
        <f t="shared" si="60"/>
        <v>-11889269895.994827</v>
      </c>
      <c r="CF22" s="29">
        <f t="shared" si="61"/>
        <v>1654.125631195732</v>
      </c>
      <c r="CG22" s="29">
        <f t="shared" si="62"/>
        <v>2100</v>
      </c>
      <c r="CJ22" s="144">
        <f t="shared" si="15"/>
        <v>13.947436663504053</v>
      </c>
      <c r="CK22" s="30">
        <f t="shared" si="63"/>
        <v>-194</v>
      </c>
      <c r="CL22" s="30">
        <f t="shared" si="64"/>
        <v>8</v>
      </c>
      <c r="CM22" s="30">
        <v>1</v>
      </c>
      <c r="CN22" s="23"/>
      <c r="CO22" s="29">
        <f t="shared" si="16"/>
        <v>1</v>
      </c>
      <c r="CP22" s="29">
        <f t="shared" si="65"/>
        <v>-10828606573101.695</v>
      </c>
      <c r="CQ22" s="29">
        <f t="shared" si="66"/>
        <v>1654.125631195732</v>
      </c>
      <c r="CR22" s="29">
        <f t="shared" si="67"/>
        <v>2400</v>
      </c>
      <c r="CU22" s="144">
        <f t="shared" si="17"/>
        <v>13.947436663504053</v>
      </c>
      <c r="CV22" s="30">
        <f t="shared" si="68"/>
        <v>-244</v>
      </c>
      <c r="CW22" s="30">
        <f t="shared" si="69"/>
        <v>9</v>
      </c>
      <c r="CX22" s="30">
        <v>1</v>
      </c>
      <c r="CY22" s="23"/>
      <c r="CZ22" s="29">
        <f t="shared" si="18"/>
        <v>1</v>
      </c>
      <c r="DA22" s="29">
        <f t="shared" si="70"/>
        <v>-4930780101485565</v>
      </c>
      <c r="DB22" s="29">
        <f t="shared" si="71"/>
        <v>1654.125631195732</v>
      </c>
      <c r="DC22" s="29">
        <f t="shared" si="72"/>
        <v>2700</v>
      </c>
      <c r="DF22" s="144">
        <f t="shared" si="19"/>
        <v>13.947436663504053</v>
      </c>
      <c r="DG22" s="30">
        <f t="shared" si="73"/>
        <v>-309</v>
      </c>
      <c r="DH22" s="30">
        <f t="shared" si="74"/>
        <v>10</v>
      </c>
      <c r="DI22" s="30">
        <v>1</v>
      </c>
      <c r="DJ22" s="23"/>
      <c r="DK22" s="29">
        <f t="shared" si="20"/>
        <v>1</v>
      </c>
      <c r="DL22" s="29">
        <f t="shared" si="75"/>
        <v>-1.3239321843821994E+19</v>
      </c>
      <c r="DM22" s="29">
        <f t="shared" si="76"/>
        <v>1654.125631195732</v>
      </c>
      <c r="DN22" s="29">
        <f t="shared" si="77"/>
        <v>3000</v>
      </c>
      <c r="DQ22" s="144">
        <f t="shared" si="21"/>
        <v>13.947436663504053</v>
      </c>
    </row>
    <row r="23" spans="1:121">
      <c r="A23" s="23">
        <f t="shared" si="22"/>
        <v>2.1091572590320355</v>
      </c>
      <c r="B23" s="23">
        <v>0</v>
      </c>
      <c r="C23" s="41">
        <f t="shared" si="82"/>
        <v>2</v>
      </c>
      <c r="D23" s="44"/>
      <c r="E23" s="134">
        <f t="shared" si="79"/>
        <v>1</v>
      </c>
      <c r="F23" s="76">
        <f t="shared" si="0"/>
        <v>3</v>
      </c>
      <c r="G23" s="161">
        <f t="shared" si="24"/>
        <v>1.4240501955970717</v>
      </c>
      <c r="H23" s="24">
        <f t="shared" si="1"/>
        <v>10.556063286183166</v>
      </c>
      <c r="I23" s="23">
        <f t="shared" si="78"/>
        <v>3.4000000000000017</v>
      </c>
      <c r="J23" s="26">
        <v>17</v>
      </c>
      <c r="K23" s="30">
        <f t="shared" si="25"/>
        <v>17</v>
      </c>
      <c r="L23" s="30">
        <f t="shared" si="26"/>
        <v>1</v>
      </c>
      <c r="M23" s="22">
        <v>1</v>
      </c>
      <c r="N23" s="23">
        <f t="shared" si="27"/>
        <v>10556.063286183165</v>
      </c>
      <c r="O23" s="29">
        <f t="shared" si="2"/>
        <v>4</v>
      </c>
      <c r="P23" s="29">
        <f t="shared" si="28"/>
        <v>68</v>
      </c>
      <c r="Q23" s="29">
        <f t="shared" si="29"/>
        <v>1900.0913915129699</v>
      </c>
      <c r="R23" s="29">
        <f t="shared" si="30"/>
        <v>300</v>
      </c>
      <c r="S23" s="29">
        <f t="shared" si="31"/>
        <v>63.274717770961068</v>
      </c>
      <c r="T23" s="52">
        <f t="shared" si="32"/>
        <v>27.942520463426028</v>
      </c>
      <c r="U23" s="144">
        <f t="shared" si="3"/>
        <v>14.240501955970718</v>
      </c>
      <c r="W23" s="30">
        <f t="shared" si="33"/>
        <v>12</v>
      </c>
      <c r="X23" s="30">
        <f t="shared" si="34"/>
        <v>2</v>
      </c>
      <c r="Y23" s="30">
        <v>1</v>
      </c>
      <c r="Z23" s="23"/>
      <c r="AA23" s="29">
        <f t="shared" si="4"/>
        <v>4</v>
      </c>
      <c r="AB23" s="29">
        <f t="shared" si="35"/>
        <v>86.520044410639713</v>
      </c>
      <c r="AC23" s="29">
        <f t="shared" si="36"/>
        <v>1900.0913915129699</v>
      </c>
      <c r="AD23" s="29">
        <f t="shared" si="37"/>
        <v>600</v>
      </c>
      <c r="AF23" s="52">
        <f t="shared" si="81"/>
        <v>21.961285439184405</v>
      </c>
      <c r="AG23" s="144">
        <f t="shared" si="5"/>
        <v>14.240501955970718</v>
      </c>
      <c r="AH23" s="30">
        <f t="shared" si="38"/>
        <v>2</v>
      </c>
      <c r="AI23" s="30">
        <f t="shared" si="39"/>
        <v>3</v>
      </c>
      <c r="AJ23" s="30">
        <v>1</v>
      </c>
      <c r="AK23" s="23"/>
      <c r="AL23" s="29">
        <f t="shared" si="6"/>
        <v>6</v>
      </c>
      <c r="AM23" s="29">
        <f t="shared" si="40"/>
        <v>70.276113405390078</v>
      </c>
      <c r="AN23" s="29">
        <f t="shared" si="41"/>
        <v>1900.0913915129699</v>
      </c>
      <c r="AO23" s="29">
        <f t="shared" si="42"/>
        <v>900</v>
      </c>
      <c r="AQ23" s="52">
        <f t="shared" si="83"/>
        <v>27.037513878324916</v>
      </c>
      <c r="AR23" s="144">
        <f t="shared" si="7"/>
        <v>14.240501955970718</v>
      </c>
      <c r="AS23" s="30">
        <f t="shared" si="43"/>
        <v>-13</v>
      </c>
      <c r="AT23" s="30">
        <f t="shared" si="44"/>
        <v>4</v>
      </c>
      <c r="AU23" s="30">
        <v>1</v>
      </c>
      <c r="AV23" s="23"/>
      <c r="AW23" s="29">
        <f t="shared" si="8"/>
        <v>1</v>
      </c>
      <c r="AX23" s="29">
        <f t="shared" si="45"/>
        <v>-445.85776041509877</v>
      </c>
      <c r="AY23" s="29">
        <f t="shared" si="46"/>
        <v>1900.0913915129699</v>
      </c>
      <c r="AZ23" s="29">
        <f t="shared" si="47"/>
        <v>1200</v>
      </c>
      <c r="BC23" s="144">
        <f t="shared" si="9"/>
        <v>14.240501955970718</v>
      </c>
      <c r="BD23" s="30">
        <f t="shared" si="48"/>
        <v>-43</v>
      </c>
      <c r="BE23" s="30">
        <f t="shared" si="49"/>
        <v>5</v>
      </c>
      <c r="BF23" s="30">
        <v>1</v>
      </c>
      <c r="BG23" s="23"/>
      <c r="BH23" s="29">
        <f t="shared" si="10"/>
        <v>1</v>
      </c>
      <c r="BI23" s="29">
        <f t="shared" si="50"/>
        <v>-50579.485967229644</v>
      </c>
      <c r="BJ23" s="29">
        <f t="shared" si="51"/>
        <v>1900.0913915129699</v>
      </c>
      <c r="BK23" s="29">
        <f t="shared" si="52"/>
        <v>1500</v>
      </c>
      <c r="BN23" s="144">
        <f t="shared" si="11"/>
        <v>14.240501955970718</v>
      </c>
      <c r="BO23" s="30">
        <f t="shared" si="53"/>
        <v>-88</v>
      </c>
      <c r="BP23" s="30">
        <f t="shared" si="54"/>
        <v>6</v>
      </c>
      <c r="BQ23" s="30">
        <v>1</v>
      </c>
      <c r="BR23" s="23"/>
      <c r="BS23" s="29">
        <f t="shared" si="12"/>
        <v>1</v>
      </c>
      <c r="BT23" s="29">
        <f t="shared" si="55"/>
        <v>-20790651.311817657</v>
      </c>
      <c r="BU23" s="29">
        <f t="shared" si="56"/>
        <v>1900.0913915129699</v>
      </c>
      <c r="BV23" s="29">
        <f t="shared" si="57"/>
        <v>1800</v>
      </c>
      <c r="BY23" s="144">
        <f t="shared" si="13"/>
        <v>14.240501955970718</v>
      </c>
      <c r="BZ23" s="30">
        <f t="shared" si="58"/>
        <v>-138</v>
      </c>
      <c r="CA23" s="30">
        <f t="shared" si="59"/>
        <v>7</v>
      </c>
      <c r="CB23" s="30">
        <v>1</v>
      </c>
      <c r="CC23" s="23"/>
      <c r="CD23" s="29">
        <f t="shared" si="14"/>
        <v>1</v>
      </c>
      <c r="CE23" s="29">
        <f t="shared" si="60"/>
        <v>-11803735580.196302</v>
      </c>
      <c r="CF23" s="29">
        <f t="shared" si="61"/>
        <v>1900.0913915129699</v>
      </c>
      <c r="CG23" s="29">
        <f t="shared" si="62"/>
        <v>2100</v>
      </c>
      <c r="CJ23" s="144">
        <f t="shared" si="15"/>
        <v>14.240501955970718</v>
      </c>
      <c r="CK23" s="30">
        <f t="shared" si="63"/>
        <v>-193</v>
      </c>
      <c r="CL23" s="30">
        <f t="shared" si="64"/>
        <v>8</v>
      </c>
      <c r="CM23" s="30">
        <v>1</v>
      </c>
      <c r="CN23" s="23"/>
      <c r="CO23" s="29">
        <f t="shared" si="16"/>
        <v>1</v>
      </c>
      <c r="CP23" s="29">
        <f t="shared" si="65"/>
        <v>-10772789013446.531</v>
      </c>
      <c r="CQ23" s="29">
        <f t="shared" si="66"/>
        <v>1900.0913915129699</v>
      </c>
      <c r="CR23" s="29">
        <f t="shared" si="67"/>
        <v>2400</v>
      </c>
      <c r="CU23" s="144">
        <f t="shared" si="17"/>
        <v>14.240501955970718</v>
      </c>
      <c r="CV23" s="30">
        <f t="shared" si="68"/>
        <v>-243</v>
      </c>
      <c r="CW23" s="30">
        <f t="shared" si="69"/>
        <v>9</v>
      </c>
      <c r="CX23" s="30">
        <v>1</v>
      </c>
      <c r="CY23" s="23"/>
      <c r="CZ23" s="29">
        <f t="shared" si="18"/>
        <v>1</v>
      </c>
      <c r="DA23" s="29">
        <f t="shared" si="70"/>
        <v>-4910571986315542</v>
      </c>
      <c r="DB23" s="29">
        <f t="shared" si="71"/>
        <v>1900.0913915129699</v>
      </c>
      <c r="DC23" s="29">
        <f t="shared" si="72"/>
        <v>2700</v>
      </c>
      <c r="DF23" s="144">
        <f t="shared" si="19"/>
        <v>14.240501955970718</v>
      </c>
      <c r="DG23" s="30">
        <f t="shared" si="73"/>
        <v>-308</v>
      </c>
      <c r="DH23" s="30">
        <f t="shared" si="74"/>
        <v>10</v>
      </c>
      <c r="DI23" s="30">
        <v>1</v>
      </c>
      <c r="DJ23" s="23"/>
      <c r="DK23" s="29">
        <f t="shared" si="20"/>
        <v>1</v>
      </c>
      <c r="DL23" s="29">
        <f t="shared" si="75"/>
        <v>-1.3196476142062051E+19</v>
      </c>
      <c r="DM23" s="29">
        <f t="shared" si="76"/>
        <v>1900.0913915129699</v>
      </c>
      <c r="DN23" s="29">
        <f t="shared" si="77"/>
        <v>3000</v>
      </c>
      <c r="DQ23" s="144">
        <f t="shared" si="21"/>
        <v>14.240501955970718</v>
      </c>
    </row>
    <row r="24" spans="1:121">
      <c r="A24" s="23">
        <f t="shared" si="22"/>
        <v>2.2038102317532315</v>
      </c>
      <c r="B24" s="23">
        <v>0</v>
      </c>
      <c r="C24" s="41">
        <f t="shared" si="82"/>
        <v>2</v>
      </c>
      <c r="D24" s="44"/>
      <c r="E24" s="134">
        <f t="shared" si="79"/>
        <v>1</v>
      </c>
      <c r="F24" s="76">
        <f t="shared" si="0"/>
        <v>3</v>
      </c>
      <c r="G24" s="161">
        <f t="shared" si="24"/>
        <v>1.4539725173203104</v>
      </c>
      <c r="H24" s="24">
        <f t="shared" si="1"/>
        <v>12.125732532083198</v>
      </c>
      <c r="I24" s="23">
        <f t="shared" si="78"/>
        <v>3.6000000000000019</v>
      </c>
      <c r="J24" s="26">
        <v>18</v>
      </c>
      <c r="K24" s="30">
        <f t="shared" si="25"/>
        <v>18</v>
      </c>
      <c r="L24" s="30">
        <f t="shared" si="26"/>
        <v>1</v>
      </c>
      <c r="M24" s="22">
        <v>1</v>
      </c>
      <c r="N24" s="23">
        <f t="shared" si="27"/>
        <v>12125.732532083199</v>
      </c>
      <c r="O24" s="29">
        <f t="shared" si="2"/>
        <v>4</v>
      </c>
      <c r="P24" s="29">
        <f t="shared" si="28"/>
        <v>72</v>
      </c>
      <c r="Q24" s="29">
        <f t="shared" si="29"/>
        <v>2182.6318557749755</v>
      </c>
      <c r="R24" s="29">
        <f t="shared" si="30"/>
        <v>300</v>
      </c>
      <c r="S24" s="29">
        <f t="shared" si="31"/>
        <v>66.114306952596948</v>
      </c>
      <c r="T24" s="52">
        <f t="shared" si="32"/>
        <v>30.314331330207992</v>
      </c>
      <c r="U24" s="144">
        <f t="shared" si="3"/>
        <v>14.539725173203104</v>
      </c>
      <c r="W24" s="30">
        <f t="shared" si="33"/>
        <v>13</v>
      </c>
      <c r="X24" s="30">
        <f t="shared" si="34"/>
        <v>2</v>
      </c>
      <c r="Y24" s="30">
        <v>1</v>
      </c>
      <c r="Z24" s="23"/>
      <c r="AA24" s="29">
        <f t="shared" si="4"/>
        <v>4</v>
      </c>
      <c r="AB24" s="29">
        <f t="shared" si="35"/>
        <v>93.730048111526358</v>
      </c>
      <c r="AC24" s="29">
        <f t="shared" si="36"/>
        <v>2182.6318557749755</v>
      </c>
      <c r="AD24" s="29">
        <f t="shared" si="37"/>
        <v>600</v>
      </c>
      <c r="AF24" s="52">
        <f t="shared" si="81"/>
        <v>23.286362268564424</v>
      </c>
      <c r="AG24" s="144">
        <f t="shared" si="5"/>
        <v>14.539725173203104</v>
      </c>
      <c r="AH24" s="30">
        <f t="shared" si="38"/>
        <v>3</v>
      </c>
      <c r="AI24" s="30">
        <f t="shared" si="39"/>
        <v>3</v>
      </c>
      <c r="AJ24" s="30">
        <v>1</v>
      </c>
      <c r="AK24" s="23"/>
      <c r="AL24" s="29">
        <f t="shared" si="6"/>
        <v>6</v>
      </c>
      <c r="AM24" s="29">
        <f t="shared" si="40"/>
        <v>105.41417010808513</v>
      </c>
      <c r="AN24" s="29">
        <f t="shared" si="41"/>
        <v>2182.6318557749755</v>
      </c>
      <c r="AO24" s="29">
        <f t="shared" si="42"/>
        <v>900</v>
      </c>
      <c r="AQ24" s="52">
        <f t="shared" si="83"/>
        <v>20.705298476827551</v>
      </c>
      <c r="AR24" s="144">
        <f t="shared" si="7"/>
        <v>14.539725173203104</v>
      </c>
      <c r="AS24" s="30">
        <f t="shared" si="43"/>
        <v>-12</v>
      </c>
      <c r="AT24" s="30">
        <f t="shared" si="44"/>
        <v>4</v>
      </c>
      <c r="AU24" s="30">
        <v>1</v>
      </c>
      <c r="AV24" s="23"/>
      <c r="AW24" s="29">
        <f t="shared" si="8"/>
        <v>1</v>
      </c>
      <c r="AX24" s="29">
        <f t="shared" si="45"/>
        <v>-411.56100961393736</v>
      </c>
      <c r="AY24" s="29">
        <f t="shared" si="46"/>
        <v>2182.6318557749755</v>
      </c>
      <c r="AZ24" s="29">
        <f t="shared" si="47"/>
        <v>1200</v>
      </c>
      <c r="BC24" s="144">
        <f t="shared" si="9"/>
        <v>14.539725173203104</v>
      </c>
      <c r="BD24" s="30">
        <f t="shared" si="48"/>
        <v>-42</v>
      </c>
      <c r="BE24" s="30">
        <f t="shared" si="49"/>
        <v>5</v>
      </c>
      <c r="BF24" s="30">
        <v>1</v>
      </c>
      <c r="BG24" s="23"/>
      <c r="BH24" s="29">
        <f t="shared" si="10"/>
        <v>1</v>
      </c>
      <c r="BI24" s="29">
        <f t="shared" si="50"/>
        <v>-49403.218851712678</v>
      </c>
      <c r="BJ24" s="29">
        <f t="shared" si="51"/>
        <v>2182.6318557749755</v>
      </c>
      <c r="BK24" s="29">
        <f t="shared" si="52"/>
        <v>1500</v>
      </c>
      <c r="BN24" s="144">
        <f t="shared" si="11"/>
        <v>14.539725173203104</v>
      </c>
      <c r="BO24" s="30">
        <f t="shared" si="53"/>
        <v>-87</v>
      </c>
      <c r="BP24" s="30">
        <f t="shared" si="54"/>
        <v>6</v>
      </c>
      <c r="BQ24" s="30">
        <v>1</v>
      </c>
      <c r="BR24" s="23"/>
      <c r="BS24" s="29">
        <f t="shared" si="12"/>
        <v>1</v>
      </c>
      <c r="BT24" s="29">
        <f t="shared" si="55"/>
        <v>-20554393.910547003</v>
      </c>
      <c r="BU24" s="29">
        <f t="shared" si="56"/>
        <v>2182.6318557749755</v>
      </c>
      <c r="BV24" s="29">
        <f t="shared" si="57"/>
        <v>1800</v>
      </c>
      <c r="BY24" s="144">
        <f t="shared" si="13"/>
        <v>14.539725173203104</v>
      </c>
      <c r="BZ24" s="30">
        <f t="shared" si="58"/>
        <v>-137</v>
      </c>
      <c r="CA24" s="30">
        <f t="shared" si="59"/>
        <v>7</v>
      </c>
      <c r="CB24" s="30">
        <v>1</v>
      </c>
      <c r="CC24" s="23"/>
      <c r="CD24" s="29">
        <f t="shared" si="14"/>
        <v>1</v>
      </c>
      <c r="CE24" s="29">
        <f t="shared" si="60"/>
        <v>-11718201264.397779</v>
      </c>
      <c r="CF24" s="29">
        <f t="shared" si="61"/>
        <v>2182.6318557749755</v>
      </c>
      <c r="CG24" s="29">
        <f t="shared" si="62"/>
        <v>2100</v>
      </c>
      <c r="CJ24" s="144">
        <f t="shared" si="15"/>
        <v>14.539725173203104</v>
      </c>
      <c r="CK24" s="30">
        <f t="shared" si="63"/>
        <v>-192</v>
      </c>
      <c r="CL24" s="30">
        <f t="shared" si="64"/>
        <v>8</v>
      </c>
      <c r="CM24" s="30">
        <v>1</v>
      </c>
      <c r="CN24" s="23"/>
      <c r="CO24" s="29">
        <f t="shared" si="16"/>
        <v>1</v>
      </c>
      <c r="CP24" s="29">
        <f t="shared" si="65"/>
        <v>-10716971453791.367</v>
      </c>
      <c r="CQ24" s="29">
        <f t="shared" si="66"/>
        <v>2182.6318557749755</v>
      </c>
      <c r="CR24" s="29">
        <f t="shared" si="67"/>
        <v>2400</v>
      </c>
      <c r="CU24" s="144">
        <f t="shared" si="17"/>
        <v>14.539725173203104</v>
      </c>
      <c r="CV24" s="30">
        <f t="shared" si="68"/>
        <v>-242</v>
      </c>
      <c r="CW24" s="30">
        <f t="shared" si="69"/>
        <v>9</v>
      </c>
      <c r="CX24" s="30">
        <v>1</v>
      </c>
      <c r="CY24" s="23"/>
      <c r="CZ24" s="29">
        <f t="shared" si="18"/>
        <v>1</v>
      </c>
      <c r="DA24" s="29">
        <f t="shared" si="70"/>
        <v>-4890363871145520</v>
      </c>
      <c r="DB24" s="29">
        <f t="shared" si="71"/>
        <v>2182.6318557749755</v>
      </c>
      <c r="DC24" s="29">
        <f t="shared" si="72"/>
        <v>2700</v>
      </c>
      <c r="DF24" s="144">
        <f t="shared" si="19"/>
        <v>14.539725173203104</v>
      </c>
      <c r="DG24" s="30">
        <f t="shared" si="73"/>
        <v>-307</v>
      </c>
      <c r="DH24" s="30">
        <f t="shared" si="74"/>
        <v>10</v>
      </c>
      <c r="DI24" s="30">
        <v>1</v>
      </c>
      <c r="DJ24" s="23"/>
      <c r="DK24" s="29">
        <f t="shared" si="20"/>
        <v>1</v>
      </c>
      <c r="DL24" s="29">
        <f t="shared" si="75"/>
        <v>-1.3153630440302111E+19</v>
      </c>
      <c r="DM24" s="29">
        <f t="shared" si="76"/>
        <v>2182.6318557749755</v>
      </c>
      <c r="DN24" s="29">
        <f t="shared" si="77"/>
        <v>3000</v>
      </c>
      <c r="DQ24" s="144">
        <f t="shared" si="21"/>
        <v>14.539725173203104</v>
      </c>
    </row>
    <row r="25" spans="1:121">
      <c r="A25" s="23">
        <f t="shared" si="22"/>
        <v>2.3027109603999731</v>
      </c>
      <c r="B25" s="23">
        <v>0</v>
      </c>
      <c r="C25" s="41">
        <f t="shared" si="82"/>
        <v>2</v>
      </c>
      <c r="D25" s="44"/>
      <c r="E25" s="134">
        <f t="shared" si="79"/>
        <v>1</v>
      </c>
      <c r="F25" s="76">
        <f t="shared" si="0"/>
        <v>3</v>
      </c>
      <c r="G25" s="161">
        <f t="shared" si="24"/>
        <v>1.4845235706290492</v>
      </c>
      <c r="H25" s="24">
        <f t="shared" si="1"/>
        <v>13.928809012738004</v>
      </c>
      <c r="I25" s="23">
        <f t="shared" si="78"/>
        <v>3.800000000000002</v>
      </c>
      <c r="J25" s="26">
        <v>19</v>
      </c>
      <c r="K25" s="30">
        <f t="shared" si="25"/>
        <v>19</v>
      </c>
      <c r="L25" s="30">
        <f t="shared" si="26"/>
        <v>1</v>
      </c>
      <c r="M25" s="22">
        <v>1</v>
      </c>
      <c r="N25" s="23">
        <f t="shared" si="27"/>
        <v>13928.809012738004</v>
      </c>
      <c r="O25" s="29">
        <f t="shared" si="2"/>
        <v>4</v>
      </c>
      <c r="P25" s="29">
        <f t="shared" si="28"/>
        <v>76</v>
      </c>
      <c r="Q25" s="29">
        <f t="shared" si="29"/>
        <v>2507.1856222928404</v>
      </c>
      <c r="R25" s="29">
        <f t="shared" si="30"/>
        <v>300</v>
      </c>
      <c r="S25" s="29">
        <f t="shared" si="31"/>
        <v>69.0813288119992</v>
      </c>
      <c r="T25" s="52">
        <f t="shared" si="32"/>
        <v>32.989284503853163</v>
      </c>
      <c r="U25" s="144">
        <f t="shared" si="3"/>
        <v>14.845235706290492</v>
      </c>
      <c r="W25" s="30">
        <f t="shared" si="33"/>
        <v>14</v>
      </c>
      <c r="X25" s="30">
        <f t="shared" si="34"/>
        <v>2</v>
      </c>
      <c r="Y25" s="30">
        <v>1</v>
      </c>
      <c r="Z25" s="23"/>
      <c r="AA25" s="29">
        <f t="shared" si="4"/>
        <v>4</v>
      </c>
      <c r="AB25" s="29">
        <f t="shared" si="35"/>
        <v>100.940051812413</v>
      </c>
      <c r="AC25" s="29">
        <f t="shared" si="36"/>
        <v>2507.1856222928404</v>
      </c>
      <c r="AD25" s="29">
        <f t="shared" si="37"/>
        <v>600</v>
      </c>
      <c r="AF25" s="52">
        <f t="shared" si="81"/>
        <v>24.838362743781769</v>
      </c>
      <c r="AG25" s="144">
        <f t="shared" si="5"/>
        <v>14.845235706290492</v>
      </c>
      <c r="AH25" s="30">
        <f t="shared" si="38"/>
        <v>4</v>
      </c>
      <c r="AI25" s="30">
        <f t="shared" si="39"/>
        <v>3</v>
      </c>
      <c r="AJ25" s="30">
        <v>1</v>
      </c>
      <c r="AK25" s="23"/>
      <c r="AL25" s="29">
        <f t="shared" si="6"/>
        <v>6</v>
      </c>
      <c r="AM25" s="29">
        <f t="shared" si="40"/>
        <v>140.55222681078016</v>
      </c>
      <c r="AN25" s="29">
        <f t="shared" si="41"/>
        <v>2507.1856222928404</v>
      </c>
      <c r="AO25" s="29">
        <f t="shared" si="42"/>
        <v>900</v>
      </c>
      <c r="AQ25" s="52">
        <f t="shared" si="83"/>
        <v>17.838106725040824</v>
      </c>
      <c r="AR25" s="144">
        <f t="shared" si="7"/>
        <v>14.845235706290492</v>
      </c>
      <c r="AS25" s="30">
        <f t="shared" si="43"/>
        <v>-11</v>
      </c>
      <c r="AT25" s="30">
        <f t="shared" si="44"/>
        <v>4</v>
      </c>
      <c r="AU25" s="30">
        <v>1</v>
      </c>
      <c r="AV25" s="23"/>
      <c r="AW25" s="29">
        <f t="shared" si="8"/>
        <v>1</v>
      </c>
      <c r="AX25" s="29">
        <f t="shared" si="45"/>
        <v>-377.26425881277589</v>
      </c>
      <c r="AY25" s="29">
        <f t="shared" si="46"/>
        <v>2507.1856222928404</v>
      </c>
      <c r="AZ25" s="29">
        <f t="shared" si="47"/>
        <v>1200</v>
      </c>
      <c r="BC25" s="144">
        <f t="shared" si="9"/>
        <v>14.845235706290492</v>
      </c>
      <c r="BD25" s="30">
        <f t="shared" si="48"/>
        <v>-41</v>
      </c>
      <c r="BE25" s="30">
        <f t="shared" si="49"/>
        <v>5</v>
      </c>
      <c r="BF25" s="30">
        <v>1</v>
      </c>
      <c r="BG25" s="23"/>
      <c r="BH25" s="29">
        <f t="shared" si="10"/>
        <v>1</v>
      </c>
      <c r="BI25" s="29">
        <f t="shared" si="50"/>
        <v>-48226.951736195711</v>
      </c>
      <c r="BJ25" s="29">
        <f t="shared" si="51"/>
        <v>2507.1856222928404</v>
      </c>
      <c r="BK25" s="29">
        <f t="shared" si="52"/>
        <v>1500</v>
      </c>
      <c r="BN25" s="144">
        <f t="shared" si="11"/>
        <v>14.845235706290492</v>
      </c>
      <c r="BO25" s="30">
        <f t="shared" si="53"/>
        <v>-86</v>
      </c>
      <c r="BP25" s="30">
        <f t="shared" si="54"/>
        <v>6</v>
      </c>
      <c r="BQ25" s="30">
        <v>1</v>
      </c>
      <c r="BR25" s="23"/>
      <c r="BS25" s="29">
        <f t="shared" si="12"/>
        <v>1</v>
      </c>
      <c r="BT25" s="29">
        <f t="shared" si="55"/>
        <v>-20318136.509276345</v>
      </c>
      <c r="BU25" s="29">
        <f t="shared" si="56"/>
        <v>2507.1856222928404</v>
      </c>
      <c r="BV25" s="29">
        <f t="shared" si="57"/>
        <v>1800</v>
      </c>
      <c r="BY25" s="144">
        <f t="shared" si="13"/>
        <v>14.845235706290492</v>
      </c>
      <c r="BZ25" s="30">
        <f t="shared" si="58"/>
        <v>-136</v>
      </c>
      <c r="CA25" s="30">
        <f t="shared" si="59"/>
        <v>7</v>
      </c>
      <c r="CB25" s="30">
        <v>1</v>
      </c>
      <c r="CC25" s="23"/>
      <c r="CD25" s="29">
        <f t="shared" si="14"/>
        <v>1</v>
      </c>
      <c r="CE25" s="29">
        <f t="shared" si="60"/>
        <v>-11632666948.599255</v>
      </c>
      <c r="CF25" s="29">
        <f t="shared" si="61"/>
        <v>2507.1856222928404</v>
      </c>
      <c r="CG25" s="29">
        <f t="shared" si="62"/>
        <v>2100</v>
      </c>
      <c r="CJ25" s="144">
        <f t="shared" si="15"/>
        <v>14.845235706290492</v>
      </c>
      <c r="CK25" s="30">
        <f t="shared" si="63"/>
        <v>-191</v>
      </c>
      <c r="CL25" s="30">
        <f t="shared" si="64"/>
        <v>8</v>
      </c>
      <c r="CM25" s="30">
        <v>1</v>
      </c>
      <c r="CN25" s="23"/>
      <c r="CO25" s="29">
        <f t="shared" si="16"/>
        <v>1</v>
      </c>
      <c r="CP25" s="29">
        <f t="shared" si="65"/>
        <v>-10661153894136.205</v>
      </c>
      <c r="CQ25" s="29">
        <f t="shared" si="66"/>
        <v>2507.1856222928404</v>
      </c>
      <c r="CR25" s="29">
        <f t="shared" si="67"/>
        <v>2400</v>
      </c>
      <c r="CU25" s="144">
        <f t="shared" si="17"/>
        <v>14.845235706290492</v>
      </c>
      <c r="CV25" s="30">
        <f t="shared" si="68"/>
        <v>-241</v>
      </c>
      <c r="CW25" s="30">
        <f t="shared" si="69"/>
        <v>9</v>
      </c>
      <c r="CX25" s="30">
        <v>1</v>
      </c>
      <c r="CY25" s="23"/>
      <c r="CZ25" s="29">
        <f t="shared" si="18"/>
        <v>1</v>
      </c>
      <c r="DA25" s="29">
        <f t="shared" si="70"/>
        <v>-4870155755975497</v>
      </c>
      <c r="DB25" s="29">
        <f t="shared" si="71"/>
        <v>2507.1856222928404</v>
      </c>
      <c r="DC25" s="29">
        <f t="shared" si="72"/>
        <v>2700</v>
      </c>
      <c r="DF25" s="144">
        <f t="shared" si="19"/>
        <v>14.845235706290492</v>
      </c>
      <c r="DG25" s="30">
        <f t="shared" si="73"/>
        <v>-306</v>
      </c>
      <c r="DH25" s="30">
        <f t="shared" si="74"/>
        <v>10</v>
      </c>
      <c r="DI25" s="30">
        <v>1</v>
      </c>
      <c r="DJ25" s="23"/>
      <c r="DK25" s="29">
        <f t="shared" si="20"/>
        <v>1</v>
      </c>
      <c r="DL25" s="29">
        <f t="shared" si="75"/>
        <v>-1.3110784738542168E+19</v>
      </c>
      <c r="DM25" s="29">
        <f t="shared" si="76"/>
        <v>2507.1856222928404</v>
      </c>
      <c r="DN25" s="29">
        <f t="shared" si="77"/>
        <v>3000</v>
      </c>
      <c r="DQ25" s="144">
        <f t="shared" si="21"/>
        <v>14.845235706290492</v>
      </c>
    </row>
    <row r="26" spans="1:121">
      <c r="A26" s="23">
        <f t="shared" si="22"/>
        <v>2.4060500721642462</v>
      </c>
      <c r="B26" s="23">
        <v>0</v>
      </c>
      <c r="C26" s="41">
        <f t="shared" si="82"/>
        <v>2</v>
      </c>
      <c r="D26" s="44"/>
      <c r="E26" s="134">
        <f t="shared" si="79"/>
        <v>1</v>
      </c>
      <c r="F26" s="76">
        <f t="shared" si="0"/>
        <v>3</v>
      </c>
      <c r="G26" s="161">
        <f t="shared" si="24"/>
        <v>1.515716566510398</v>
      </c>
      <c r="H26" s="24">
        <f t="shared" si="1"/>
        <v>16.000000000000021</v>
      </c>
      <c r="I26" s="23">
        <f t="shared" si="78"/>
        <v>4.0000000000000018</v>
      </c>
      <c r="J26" s="26">
        <v>20</v>
      </c>
      <c r="K26" s="30">
        <f t="shared" si="25"/>
        <v>20</v>
      </c>
      <c r="L26" s="30">
        <f t="shared" si="26"/>
        <v>1</v>
      </c>
      <c r="M26" s="22">
        <v>3</v>
      </c>
      <c r="N26" s="23">
        <f t="shared" si="27"/>
        <v>16000.000000000022</v>
      </c>
      <c r="O26" s="29">
        <f t="shared" si="2"/>
        <v>12</v>
      </c>
      <c r="P26" s="29">
        <f t="shared" si="28"/>
        <v>240</v>
      </c>
      <c r="Q26" s="29">
        <f t="shared" si="29"/>
        <v>2880.0000000000036</v>
      </c>
      <c r="R26" s="29">
        <f t="shared" si="30"/>
        <v>300</v>
      </c>
      <c r="S26" s="29">
        <f t="shared" si="31"/>
        <v>72.18150216492738</v>
      </c>
      <c r="T26" s="52">
        <f t="shared" si="32"/>
        <v>12.000000000000016</v>
      </c>
      <c r="U26" s="144">
        <f t="shared" si="3"/>
        <v>15.15716566510398</v>
      </c>
      <c r="V26" s="163"/>
      <c r="W26" s="30">
        <f t="shared" si="33"/>
        <v>15</v>
      </c>
      <c r="X26" s="30">
        <f t="shared" si="34"/>
        <v>2</v>
      </c>
      <c r="Y26" s="30">
        <v>1</v>
      </c>
      <c r="Z26" s="23"/>
      <c r="AA26" s="29">
        <f t="shared" si="4"/>
        <v>4</v>
      </c>
      <c r="AB26" s="29">
        <f t="shared" si="35"/>
        <v>108.15005551329965</v>
      </c>
      <c r="AC26" s="29">
        <f t="shared" si="36"/>
        <v>2880.0000000000036</v>
      </c>
      <c r="AD26" s="29">
        <f t="shared" si="37"/>
        <v>600</v>
      </c>
      <c r="AF26" s="52">
        <f t="shared" si="81"/>
        <v>26.629667329628308</v>
      </c>
      <c r="AG26" s="144">
        <f t="shared" si="5"/>
        <v>15.15716566510398</v>
      </c>
      <c r="AH26" s="30">
        <f t="shared" si="38"/>
        <v>5</v>
      </c>
      <c r="AI26" s="30">
        <f t="shared" si="39"/>
        <v>3</v>
      </c>
      <c r="AJ26" s="30">
        <v>1</v>
      </c>
      <c r="AK26" s="23"/>
      <c r="AL26" s="29">
        <f t="shared" si="6"/>
        <v>6</v>
      </c>
      <c r="AM26" s="29">
        <f t="shared" si="40"/>
        <v>175.69028351347521</v>
      </c>
      <c r="AN26" s="29">
        <f t="shared" si="41"/>
        <v>2880.0000000000036</v>
      </c>
      <c r="AO26" s="29">
        <f t="shared" si="42"/>
        <v>900</v>
      </c>
      <c r="AQ26" s="52">
        <f t="shared" si="83"/>
        <v>16.392483081052752</v>
      </c>
      <c r="AR26" s="144">
        <f t="shared" si="7"/>
        <v>15.15716566510398</v>
      </c>
      <c r="AS26" s="30">
        <f t="shared" si="43"/>
        <v>-10</v>
      </c>
      <c r="AT26" s="30">
        <f t="shared" si="44"/>
        <v>4</v>
      </c>
      <c r="AU26" s="30">
        <v>1</v>
      </c>
      <c r="AV26" s="23"/>
      <c r="AW26" s="29">
        <f t="shared" si="8"/>
        <v>1</v>
      </c>
      <c r="AX26" s="29">
        <f t="shared" si="45"/>
        <v>-342.96750801161443</v>
      </c>
      <c r="AY26" s="29">
        <f t="shared" si="46"/>
        <v>2880.0000000000036</v>
      </c>
      <c r="AZ26" s="29">
        <f t="shared" si="47"/>
        <v>1200</v>
      </c>
      <c r="BC26" s="144">
        <f t="shared" si="9"/>
        <v>15.15716566510398</v>
      </c>
      <c r="BD26" s="30">
        <f t="shared" si="48"/>
        <v>-40</v>
      </c>
      <c r="BE26" s="30">
        <f t="shared" si="49"/>
        <v>5</v>
      </c>
      <c r="BF26" s="30">
        <v>1</v>
      </c>
      <c r="BG26" s="23"/>
      <c r="BH26" s="29">
        <f t="shared" si="10"/>
        <v>1</v>
      </c>
      <c r="BI26" s="29">
        <f t="shared" si="50"/>
        <v>-47050.684620678738</v>
      </c>
      <c r="BJ26" s="29">
        <f t="shared" si="51"/>
        <v>2880.0000000000036</v>
      </c>
      <c r="BK26" s="29">
        <f t="shared" si="52"/>
        <v>1500</v>
      </c>
      <c r="BN26" s="144">
        <f t="shared" si="11"/>
        <v>15.15716566510398</v>
      </c>
      <c r="BO26" s="30">
        <f t="shared" si="53"/>
        <v>-85</v>
      </c>
      <c r="BP26" s="30">
        <f t="shared" si="54"/>
        <v>6</v>
      </c>
      <c r="BQ26" s="30">
        <v>1</v>
      </c>
      <c r="BR26" s="23"/>
      <c r="BS26" s="29">
        <f t="shared" si="12"/>
        <v>1</v>
      </c>
      <c r="BT26" s="29">
        <f t="shared" si="55"/>
        <v>-20081879.108005691</v>
      </c>
      <c r="BU26" s="29">
        <f t="shared" si="56"/>
        <v>2880.0000000000036</v>
      </c>
      <c r="BV26" s="29">
        <f t="shared" si="57"/>
        <v>1800</v>
      </c>
      <c r="BY26" s="144">
        <f t="shared" si="13"/>
        <v>15.15716566510398</v>
      </c>
      <c r="BZ26" s="30">
        <f t="shared" si="58"/>
        <v>-135</v>
      </c>
      <c r="CA26" s="30">
        <f t="shared" si="59"/>
        <v>7</v>
      </c>
      <c r="CB26" s="30">
        <v>1</v>
      </c>
      <c r="CC26" s="23"/>
      <c r="CD26" s="29">
        <f t="shared" si="14"/>
        <v>1</v>
      </c>
      <c r="CE26" s="29">
        <f t="shared" si="60"/>
        <v>-11547132632.800732</v>
      </c>
      <c r="CF26" s="29">
        <f t="shared" si="61"/>
        <v>2880.0000000000036</v>
      </c>
      <c r="CG26" s="29">
        <f t="shared" si="62"/>
        <v>2100</v>
      </c>
      <c r="CJ26" s="144">
        <f t="shared" si="15"/>
        <v>15.15716566510398</v>
      </c>
      <c r="CK26" s="30">
        <f t="shared" si="63"/>
        <v>-190</v>
      </c>
      <c r="CL26" s="30">
        <f t="shared" si="64"/>
        <v>8</v>
      </c>
      <c r="CM26" s="30">
        <v>1</v>
      </c>
      <c r="CN26" s="23"/>
      <c r="CO26" s="29">
        <f t="shared" si="16"/>
        <v>1</v>
      </c>
      <c r="CP26" s="29">
        <f t="shared" si="65"/>
        <v>-10605336334481.041</v>
      </c>
      <c r="CQ26" s="29">
        <f t="shared" si="66"/>
        <v>2880.0000000000036</v>
      </c>
      <c r="CR26" s="29">
        <f t="shared" si="67"/>
        <v>2400</v>
      </c>
      <c r="CU26" s="144">
        <f t="shared" si="17"/>
        <v>15.15716566510398</v>
      </c>
      <c r="CV26" s="30">
        <f t="shared" si="68"/>
        <v>-240</v>
      </c>
      <c r="CW26" s="30">
        <f t="shared" si="69"/>
        <v>9</v>
      </c>
      <c r="CX26" s="30">
        <v>1</v>
      </c>
      <c r="CY26" s="23"/>
      <c r="CZ26" s="29">
        <f t="shared" si="18"/>
        <v>1</v>
      </c>
      <c r="DA26" s="29">
        <f t="shared" si="70"/>
        <v>-4849947640805474</v>
      </c>
      <c r="DB26" s="29">
        <f t="shared" si="71"/>
        <v>2880.0000000000036</v>
      </c>
      <c r="DC26" s="29">
        <f t="shared" si="72"/>
        <v>2700</v>
      </c>
      <c r="DF26" s="144">
        <f t="shared" si="19"/>
        <v>15.15716566510398</v>
      </c>
      <c r="DG26" s="30">
        <f t="shared" si="73"/>
        <v>-305</v>
      </c>
      <c r="DH26" s="30">
        <f t="shared" si="74"/>
        <v>10</v>
      </c>
      <c r="DI26" s="30">
        <v>1</v>
      </c>
      <c r="DJ26" s="23"/>
      <c r="DK26" s="29">
        <f t="shared" si="20"/>
        <v>1</v>
      </c>
      <c r="DL26" s="29">
        <f t="shared" si="75"/>
        <v>-1.3067939036782227E+19</v>
      </c>
      <c r="DM26" s="29">
        <f t="shared" si="76"/>
        <v>2880.0000000000036</v>
      </c>
      <c r="DN26" s="29">
        <f t="shared" si="77"/>
        <v>3000</v>
      </c>
      <c r="DQ26" s="144">
        <f t="shared" si="21"/>
        <v>15.15716566510398</v>
      </c>
    </row>
    <row r="27" spans="1:121">
      <c r="A27" s="23">
        <f t="shared" si="22"/>
        <v>2.5140267490436705</v>
      </c>
      <c r="B27" s="23">
        <v>0</v>
      </c>
      <c r="C27" s="41">
        <f t="shared" si="82"/>
        <v>2</v>
      </c>
      <c r="D27" s="44"/>
      <c r="E27" s="134">
        <f t="shared" si="79"/>
        <v>1</v>
      </c>
      <c r="F27" s="76">
        <f t="shared" si="0"/>
        <v>3</v>
      </c>
      <c r="G27" s="161">
        <f t="shared" si="24"/>
        <v>1.5475649935423899</v>
      </c>
      <c r="H27" s="24">
        <f t="shared" si="1"/>
        <v>18.379173679952583</v>
      </c>
      <c r="I27" s="23">
        <f t="shared" si="78"/>
        <v>4.200000000000002</v>
      </c>
      <c r="J27" s="26">
        <v>21</v>
      </c>
      <c r="K27" s="30">
        <f t="shared" si="25"/>
        <v>21</v>
      </c>
      <c r="L27" s="30">
        <f t="shared" si="26"/>
        <v>1</v>
      </c>
      <c r="M27" s="22">
        <v>1</v>
      </c>
      <c r="N27" s="23">
        <f t="shared" si="27"/>
        <v>18379.173679952582</v>
      </c>
      <c r="O27" s="29">
        <f t="shared" si="2"/>
        <v>12</v>
      </c>
      <c r="P27" s="29">
        <f t="shared" si="28"/>
        <v>252</v>
      </c>
      <c r="Q27" s="29">
        <f t="shared" si="29"/>
        <v>3308.2512623914645</v>
      </c>
      <c r="R27" s="29">
        <f t="shared" si="30"/>
        <v>300</v>
      </c>
      <c r="S27" s="29">
        <f t="shared" si="31"/>
        <v>75.420802471310111</v>
      </c>
      <c r="T27" s="52">
        <f t="shared" si="32"/>
        <v>13.127981199966129</v>
      </c>
      <c r="U27" s="144">
        <f t="shared" si="3"/>
        <v>15.475649935423899</v>
      </c>
      <c r="W27" s="30">
        <f t="shared" si="33"/>
        <v>16</v>
      </c>
      <c r="X27" s="30">
        <f t="shared" si="34"/>
        <v>2</v>
      </c>
      <c r="Y27" s="30">
        <v>1</v>
      </c>
      <c r="Z27" s="23"/>
      <c r="AA27" s="29">
        <f t="shared" si="4"/>
        <v>4</v>
      </c>
      <c r="AB27" s="29">
        <f t="shared" si="35"/>
        <v>115.36005921418629</v>
      </c>
      <c r="AC27" s="29">
        <f t="shared" si="36"/>
        <v>3308.2512623914645</v>
      </c>
      <c r="AD27" s="29">
        <f t="shared" si="37"/>
        <v>600</v>
      </c>
      <c r="AF27" s="52">
        <f t="shared" si="81"/>
        <v>28.677614114683426</v>
      </c>
      <c r="AG27" s="144">
        <f t="shared" si="5"/>
        <v>15.475649935423899</v>
      </c>
      <c r="AH27" s="30">
        <f t="shared" si="38"/>
        <v>6</v>
      </c>
      <c r="AI27" s="30">
        <f t="shared" si="39"/>
        <v>3</v>
      </c>
      <c r="AJ27" s="30">
        <v>1</v>
      </c>
      <c r="AK27" s="23"/>
      <c r="AL27" s="29">
        <f t="shared" si="6"/>
        <v>6</v>
      </c>
      <c r="AM27" s="29">
        <f t="shared" si="40"/>
        <v>210.82834021617026</v>
      </c>
      <c r="AN27" s="29">
        <f t="shared" si="41"/>
        <v>3308.2512623914645</v>
      </c>
      <c r="AO27" s="29">
        <f t="shared" si="42"/>
        <v>900</v>
      </c>
      <c r="AQ27" s="52">
        <f t="shared" si="83"/>
        <v>15.691681957935018</v>
      </c>
      <c r="AR27" s="144">
        <f t="shared" si="7"/>
        <v>15.475649935423899</v>
      </c>
      <c r="AS27" s="30">
        <f t="shared" si="43"/>
        <v>-9</v>
      </c>
      <c r="AT27" s="30">
        <f t="shared" si="44"/>
        <v>4</v>
      </c>
      <c r="AU27" s="30">
        <v>1</v>
      </c>
      <c r="AV27" s="23"/>
      <c r="AW27" s="29">
        <f t="shared" si="8"/>
        <v>1</v>
      </c>
      <c r="AX27" s="29">
        <f t="shared" si="45"/>
        <v>-308.67075721045302</v>
      </c>
      <c r="AY27" s="29">
        <f t="shared" si="46"/>
        <v>3308.2512623914645</v>
      </c>
      <c r="AZ27" s="29">
        <f t="shared" si="47"/>
        <v>1200</v>
      </c>
      <c r="BC27" s="144">
        <f t="shared" si="9"/>
        <v>15.475649935423899</v>
      </c>
      <c r="BD27" s="30">
        <f t="shared" si="48"/>
        <v>-39</v>
      </c>
      <c r="BE27" s="30">
        <f t="shared" si="49"/>
        <v>5</v>
      </c>
      <c r="BF27" s="30">
        <v>1</v>
      </c>
      <c r="BG27" s="23"/>
      <c r="BH27" s="29">
        <f t="shared" si="10"/>
        <v>1</v>
      </c>
      <c r="BI27" s="29">
        <f t="shared" si="50"/>
        <v>-45874.417505161771</v>
      </c>
      <c r="BJ27" s="29">
        <f t="shared" si="51"/>
        <v>3308.2512623914645</v>
      </c>
      <c r="BK27" s="29">
        <f t="shared" si="52"/>
        <v>1500</v>
      </c>
      <c r="BN27" s="144">
        <f t="shared" si="11"/>
        <v>15.475649935423899</v>
      </c>
      <c r="BO27" s="30">
        <f t="shared" si="53"/>
        <v>-84</v>
      </c>
      <c r="BP27" s="30">
        <f t="shared" si="54"/>
        <v>6</v>
      </c>
      <c r="BQ27" s="30">
        <v>1</v>
      </c>
      <c r="BR27" s="23"/>
      <c r="BS27" s="29">
        <f t="shared" si="12"/>
        <v>1</v>
      </c>
      <c r="BT27" s="29">
        <f t="shared" si="55"/>
        <v>-19845621.706735037</v>
      </c>
      <c r="BU27" s="29">
        <f t="shared" si="56"/>
        <v>3308.2512623914645</v>
      </c>
      <c r="BV27" s="29">
        <f t="shared" si="57"/>
        <v>1800</v>
      </c>
      <c r="BY27" s="144">
        <f t="shared" si="13"/>
        <v>15.475649935423899</v>
      </c>
      <c r="BZ27" s="30">
        <f t="shared" si="58"/>
        <v>-134</v>
      </c>
      <c r="CA27" s="30">
        <f t="shared" si="59"/>
        <v>7</v>
      </c>
      <c r="CB27" s="30">
        <v>1</v>
      </c>
      <c r="CC27" s="23"/>
      <c r="CD27" s="29">
        <f t="shared" si="14"/>
        <v>1</v>
      </c>
      <c r="CE27" s="29">
        <f t="shared" si="60"/>
        <v>-11461598317.002207</v>
      </c>
      <c r="CF27" s="29">
        <f t="shared" si="61"/>
        <v>3308.2512623914645</v>
      </c>
      <c r="CG27" s="29">
        <f t="shared" si="62"/>
        <v>2100</v>
      </c>
      <c r="CJ27" s="144">
        <f t="shared" si="15"/>
        <v>15.475649935423899</v>
      </c>
      <c r="CK27" s="30">
        <f t="shared" si="63"/>
        <v>-189</v>
      </c>
      <c r="CL27" s="30">
        <f t="shared" si="64"/>
        <v>8</v>
      </c>
      <c r="CM27" s="30">
        <v>1</v>
      </c>
      <c r="CN27" s="23"/>
      <c r="CO27" s="29">
        <f t="shared" si="16"/>
        <v>1</v>
      </c>
      <c r="CP27" s="29">
        <f t="shared" si="65"/>
        <v>-10549518774825.879</v>
      </c>
      <c r="CQ27" s="29">
        <f t="shared" si="66"/>
        <v>3308.2512623914645</v>
      </c>
      <c r="CR27" s="29">
        <f t="shared" si="67"/>
        <v>2400</v>
      </c>
      <c r="CU27" s="144">
        <f t="shared" si="17"/>
        <v>15.475649935423899</v>
      </c>
      <c r="CV27" s="30">
        <f t="shared" si="68"/>
        <v>-239</v>
      </c>
      <c r="CW27" s="30">
        <f t="shared" si="69"/>
        <v>9</v>
      </c>
      <c r="CX27" s="30">
        <v>1</v>
      </c>
      <c r="CY27" s="23"/>
      <c r="CZ27" s="29">
        <f t="shared" si="18"/>
        <v>1</v>
      </c>
      <c r="DA27" s="29">
        <f t="shared" si="70"/>
        <v>-4829739525635451</v>
      </c>
      <c r="DB27" s="29">
        <f t="shared" si="71"/>
        <v>3308.2512623914645</v>
      </c>
      <c r="DC27" s="29">
        <f t="shared" si="72"/>
        <v>2700</v>
      </c>
      <c r="DF27" s="144">
        <f t="shared" si="19"/>
        <v>15.475649935423899</v>
      </c>
      <c r="DG27" s="30">
        <f t="shared" si="73"/>
        <v>-304</v>
      </c>
      <c r="DH27" s="30">
        <f t="shared" si="74"/>
        <v>10</v>
      </c>
      <c r="DI27" s="30">
        <v>1</v>
      </c>
      <c r="DJ27" s="23"/>
      <c r="DK27" s="29">
        <f t="shared" si="20"/>
        <v>1</v>
      </c>
      <c r="DL27" s="29">
        <f t="shared" si="75"/>
        <v>-1.3025093335022285E+19</v>
      </c>
      <c r="DM27" s="29">
        <f t="shared" si="76"/>
        <v>3308.2512623914645</v>
      </c>
      <c r="DN27" s="29">
        <f t="shared" si="77"/>
        <v>3000</v>
      </c>
      <c r="DQ27" s="144">
        <f t="shared" si="21"/>
        <v>15.475649935423899</v>
      </c>
    </row>
    <row r="28" spans="1:121">
      <c r="A28" s="23">
        <f t="shared" si="22"/>
        <v>2.626849111756822</v>
      </c>
      <c r="B28" s="23">
        <v>0</v>
      </c>
      <c r="C28" s="41">
        <f t="shared" si="82"/>
        <v>2</v>
      </c>
      <c r="D28" s="44"/>
      <c r="E28" s="134">
        <f t="shared" si="79"/>
        <v>1</v>
      </c>
      <c r="F28" s="76">
        <f t="shared" si="0"/>
        <v>3</v>
      </c>
      <c r="G28" s="161">
        <f t="shared" si="24"/>
        <v>1.5800826237267542</v>
      </c>
      <c r="H28" s="24">
        <f t="shared" si="1"/>
        <v>21.112126572366336</v>
      </c>
      <c r="I28" s="23">
        <f t="shared" si="78"/>
        <v>4.4000000000000021</v>
      </c>
      <c r="J28" s="26">
        <v>22</v>
      </c>
      <c r="K28" s="30">
        <f t="shared" si="25"/>
        <v>22</v>
      </c>
      <c r="L28" s="30">
        <f t="shared" si="26"/>
        <v>1</v>
      </c>
      <c r="M28" s="22">
        <v>1</v>
      </c>
      <c r="N28" s="23">
        <f t="shared" si="27"/>
        <v>21112.126572366335</v>
      </c>
      <c r="O28" s="29">
        <f t="shared" si="2"/>
        <v>12</v>
      </c>
      <c r="P28" s="29">
        <f t="shared" si="28"/>
        <v>264</v>
      </c>
      <c r="Q28" s="29">
        <f t="shared" si="29"/>
        <v>3800.1827830259408</v>
      </c>
      <c r="R28" s="29">
        <f t="shared" si="30"/>
        <v>300</v>
      </c>
      <c r="S28" s="29">
        <f t="shared" si="31"/>
        <v>78.805473352704666</v>
      </c>
      <c r="T28" s="52">
        <f t="shared" si="32"/>
        <v>14.39463175388614</v>
      </c>
      <c r="U28" s="144">
        <f t="shared" si="3"/>
        <v>15.800826237267543</v>
      </c>
      <c r="W28" s="30">
        <f t="shared" si="33"/>
        <v>17</v>
      </c>
      <c r="X28" s="30">
        <f t="shared" si="34"/>
        <v>2</v>
      </c>
      <c r="Y28" s="30">
        <v>1</v>
      </c>
      <c r="Z28" s="23"/>
      <c r="AA28" s="29">
        <f t="shared" si="4"/>
        <v>4</v>
      </c>
      <c r="AB28" s="29">
        <f t="shared" si="35"/>
        <v>122.57006291507294</v>
      </c>
      <c r="AC28" s="29">
        <f t="shared" si="36"/>
        <v>3800.1827830259408</v>
      </c>
      <c r="AD28" s="29">
        <f t="shared" si="37"/>
        <v>600</v>
      </c>
      <c r="AF28" s="52">
        <f t="shared" si="81"/>
        <v>31.004167678848574</v>
      </c>
      <c r="AG28" s="144">
        <f t="shared" si="5"/>
        <v>15.800826237267543</v>
      </c>
      <c r="AH28" s="30">
        <f t="shared" si="38"/>
        <v>7</v>
      </c>
      <c r="AI28" s="30">
        <f t="shared" si="39"/>
        <v>3</v>
      </c>
      <c r="AJ28" s="30">
        <v>1</v>
      </c>
      <c r="AK28" s="23"/>
      <c r="AL28" s="29">
        <f t="shared" si="6"/>
        <v>6</v>
      </c>
      <c r="AM28" s="29">
        <f t="shared" si="40"/>
        <v>245.96639691886529</v>
      </c>
      <c r="AN28" s="29">
        <f t="shared" si="41"/>
        <v>3800.1827830259408</v>
      </c>
      <c r="AO28" s="29">
        <f t="shared" si="42"/>
        <v>900</v>
      </c>
      <c r="AQ28" s="52">
        <f t="shared" si="83"/>
        <v>15.450007930471385</v>
      </c>
      <c r="AR28" s="144">
        <f t="shared" si="7"/>
        <v>15.800826237267543</v>
      </c>
      <c r="AS28" s="30">
        <f t="shared" si="43"/>
        <v>-8</v>
      </c>
      <c r="AT28" s="30">
        <f t="shared" si="44"/>
        <v>4</v>
      </c>
      <c r="AU28" s="30">
        <v>1</v>
      </c>
      <c r="AV28" s="23"/>
      <c r="AW28" s="29">
        <f t="shared" si="8"/>
        <v>1</v>
      </c>
      <c r="AX28" s="29">
        <f t="shared" si="45"/>
        <v>-274.37400640929155</v>
      </c>
      <c r="AY28" s="29">
        <f t="shared" si="46"/>
        <v>3800.1827830259408</v>
      </c>
      <c r="AZ28" s="29">
        <f t="shared" si="47"/>
        <v>1200</v>
      </c>
      <c r="BC28" s="144">
        <f t="shared" si="9"/>
        <v>15.800826237267543</v>
      </c>
      <c r="BD28" s="30">
        <f t="shared" si="48"/>
        <v>-38</v>
      </c>
      <c r="BE28" s="30">
        <f t="shared" si="49"/>
        <v>5</v>
      </c>
      <c r="BF28" s="30">
        <v>1</v>
      </c>
      <c r="BG28" s="23"/>
      <c r="BH28" s="29">
        <f t="shared" si="10"/>
        <v>1</v>
      </c>
      <c r="BI28" s="29">
        <f t="shared" si="50"/>
        <v>-44698.150389644805</v>
      </c>
      <c r="BJ28" s="29">
        <f t="shared" si="51"/>
        <v>3800.1827830259408</v>
      </c>
      <c r="BK28" s="29">
        <f t="shared" si="52"/>
        <v>1500</v>
      </c>
      <c r="BN28" s="144">
        <f t="shared" si="11"/>
        <v>15.800826237267543</v>
      </c>
      <c r="BO28" s="30">
        <f t="shared" si="53"/>
        <v>-83</v>
      </c>
      <c r="BP28" s="30">
        <f t="shared" si="54"/>
        <v>6</v>
      </c>
      <c r="BQ28" s="30">
        <v>1</v>
      </c>
      <c r="BR28" s="23"/>
      <c r="BS28" s="29">
        <f t="shared" si="12"/>
        <v>1</v>
      </c>
      <c r="BT28" s="29">
        <f t="shared" si="55"/>
        <v>-19609364.305464379</v>
      </c>
      <c r="BU28" s="29">
        <f t="shared" si="56"/>
        <v>3800.1827830259408</v>
      </c>
      <c r="BV28" s="29">
        <f t="shared" si="57"/>
        <v>1800</v>
      </c>
      <c r="BY28" s="144">
        <f t="shared" si="13"/>
        <v>15.800826237267543</v>
      </c>
      <c r="BZ28" s="30">
        <f t="shared" si="58"/>
        <v>-133</v>
      </c>
      <c r="CA28" s="30">
        <f t="shared" si="59"/>
        <v>7</v>
      </c>
      <c r="CB28" s="30">
        <v>1</v>
      </c>
      <c r="CC28" s="23"/>
      <c r="CD28" s="29">
        <f t="shared" si="14"/>
        <v>1</v>
      </c>
      <c r="CE28" s="29">
        <f t="shared" si="60"/>
        <v>-11376064001.203684</v>
      </c>
      <c r="CF28" s="29">
        <f t="shared" si="61"/>
        <v>3800.1827830259408</v>
      </c>
      <c r="CG28" s="29">
        <f t="shared" si="62"/>
        <v>2100</v>
      </c>
      <c r="CJ28" s="144">
        <f t="shared" si="15"/>
        <v>15.800826237267543</v>
      </c>
      <c r="CK28" s="30">
        <f t="shared" si="63"/>
        <v>-188</v>
      </c>
      <c r="CL28" s="30">
        <f t="shared" si="64"/>
        <v>8</v>
      </c>
      <c r="CM28" s="30">
        <v>1</v>
      </c>
      <c r="CN28" s="23"/>
      <c r="CO28" s="29">
        <f t="shared" si="16"/>
        <v>1</v>
      </c>
      <c r="CP28" s="29">
        <f t="shared" si="65"/>
        <v>-10493701215170.715</v>
      </c>
      <c r="CQ28" s="29">
        <f t="shared" si="66"/>
        <v>3800.1827830259408</v>
      </c>
      <c r="CR28" s="29">
        <f t="shared" si="67"/>
        <v>2400</v>
      </c>
      <c r="CU28" s="144">
        <f t="shared" si="17"/>
        <v>15.800826237267543</v>
      </c>
      <c r="CV28" s="30">
        <f t="shared" si="68"/>
        <v>-238</v>
      </c>
      <c r="CW28" s="30">
        <f t="shared" si="69"/>
        <v>9</v>
      </c>
      <c r="CX28" s="30">
        <v>1</v>
      </c>
      <c r="CY28" s="23"/>
      <c r="CZ28" s="29">
        <f t="shared" si="18"/>
        <v>1</v>
      </c>
      <c r="DA28" s="29">
        <f t="shared" si="70"/>
        <v>-4809531410465428</v>
      </c>
      <c r="DB28" s="29">
        <f t="shared" si="71"/>
        <v>3800.1827830259408</v>
      </c>
      <c r="DC28" s="29">
        <f t="shared" si="72"/>
        <v>2700</v>
      </c>
      <c r="DF28" s="144">
        <f t="shared" si="19"/>
        <v>15.800826237267543</v>
      </c>
      <c r="DG28" s="30">
        <f t="shared" si="73"/>
        <v>-303</v>
      </c>
      <c r="DH28" s="30">
        <f t="shared" si="74"/>
        <v>10</v>
      </c>
      <c r="DI28" s="30">
        <v>1</v>
      </c>
      <c r="DJ28" s="23"/>
      <c r="DK28" s="29">
        <f t="shared" si="20"/>
        <v>1</v>
      </c>
      <c r="DL28" s="29">
        <f t="shared" si="75"/>
        <v>-1.2982247633262344E+19</v>
      </c>
      <c r="DM28" s="29">
        <f t="shared" si="76"/>
        <v>3800.1827830259408</v>
      </c>
      <c r="DN28" s="29">
        <f t="shared" si="77"/>
        <v>3000</v>
      </c>
      <c r="DQ28" s="144">
        <f t="shared" si="21"/>
        <v>15.800826237267543</v>
      </c>
    </row>
    <row r="29" spans="1:121">
      <c r="A29" s="23">
        <f t="shared" si="22"/>
        <v>2.7447346208875762</v>
      </c>
      <c r="B29" s="23">
        <v>0</v>
      </c>
      <c r="C29" s="41">
        <f t="shared" si="82"/>
        <v>2</v>
      </c>
      <c r="D29" s="44"/>
      <c r="E29" s="134">
        <f t="shared" si="79"/>
        <v>1</v>
      </c>
      <c r="F29" s="76">
        <f t="shared" si="0"/>
        <v>3</v>
      </c>
      <c r="G29" s="161">
        <f t="shared" si="24"/>
        <v>1.6132835184442524</v>
      </c>
      <c r="H29" s="24">
        <f t="shared" si="1"/>
        <v>24.251465064166407</v>
      </c>
      <c r="I29" s="23">
        <f t="shared" si="78"/>
        <v>4.6000000000000023</v>
      </c>
      <c r="J29" s="26">
        <v>23</v>
      </c>
      <c r="K29" s="30">
        <f t="shared" si="25"/>
        <v>23</v>
      </c>
      <c r="L29" s="30">
        <f t="shared" si="26"/>
        <v>1</v>
      </c>
      <c r="M29" s="22">
        <v>1</v>
      </c>
      <c r="N29" s="23">
        <f t="shared" si="27"/>
        <v>24251.465064166408</v>
      </c>
      <c r="O29" s="29">
        <f t="shared" si="2"/>
        <v>12</v>
      </c>
      <c r="P29" s="29">
        <f t="shared" si="28"/>
        <v>276</v>
      </c>
      <c r="Q29" s="29">
        <f t="shared" si="29"/>
        <v>4365.2637115499538</v>
      </c>
      <c r="R29" s="29">
        <f t="shared" si="30"/>
        <v>300</v>
      </c>
      <c r="S29" s="29">
        <f t="shared" si="31"/>
        <v>82.342038626627286</v>
      </c>
      <c r="T29" s="52">
        <f t="shared" si="32"/>
        <v>15.816172867934615</v>
      </c>
      <c r="U29" s="144">
        <f t="shared" si="3"/>
        <v>16.132835184442524</v>
      </c>
      <c r="W29" s="30">
        <f t="shared" si="33"/>
        <v>18</v>
      </c>
      <c r="X29" s="30">
        <f t="shared" si="34"/>
        <v>2</v>
      </c>
      <c r="Y29" s="30">
        <v>1</v>
      </c>
      <c r="Z29" s="23"/>
      <c r="AA29" s="29">
        <f t="shared" si="4"/>
        <v>4</v>
      </c>
      <c r="AB29" s="29">
        <f t="shared" si="35"/>
        <v>129.78006661595958</v>
      </c>
      <c r="AC29" s="29">
        <f t="shared" si="36"/>
        <v>4365.2637115499538</v>
      </c>
      <c r="AD29" s="29">
        <f t="shared" si="37"/>
        <v>600</v>
      </c>
      <c r="AF29" s="52">
        <f t="shared" si="81"/>
        <v>33.635856610148629</v>
      </c>
      <c r="AG29" s="144">
        <f t="shared" si="5"/>
        <v>16.132835184442524</v>
      </c>
      <c r="AH29" s="30">
        <f t="shared" si="38"/>
        <v>8</v>
      </c>
      <c r="AI29" s="30">
        <f t="shared" si="39"/>
        <v>3</v>
      </c>
      <c r="AJ29" s="30">
        <v>1</v>
      </c>
      <c r="AK29" s="23"/>
      <c r="AL29" s="29">
        <f t="shared" si="6"/>
        <v>6</v>
      </c>
      <c r="AM29" s="29">
        <f t="shared" si="40"/>
        <v>281.10445362156031</v>
      </c>
      <c r="AN29" s="29">
        <f t="shared" si="41"/>
        <v>4365.2637115499538</v>
      </c>
      <c r="AO29" s="29">
        <f t="shared" si="42"/>
        <v>900</v>
      </c>
      <c r="AQ29" s="52">
        <f t="shared" si="83"/>
        <v>15.528973857620676</v>
      </c>
      <c r="AR29" s="144">
        <f t="shared" si="7"/>
        <v>16.132835184442524</v>
      </c>
      <c r="AS29" s="30">
        <f t="shared" si="43"/>
        <v>-7</v>
      </c>
      <c r="AT29" s="30">
        <f t="shared" si="44"/>
        <v>4</v>
      </c>
      <c r="AU29" s="30">
        <v>1</v>
      </c>
      <c r="AV29" s="23"/>
      <c r="AW29" s="29">
        <f t="shared" si="8"/>
        <v>1</v>
      </c>
      <c r="AX29" s="29">
        <f t="shared" si="45"/>
        <v>-240.07725560813012</v>
      </c>
      <c r="AY29" s="29">
        <f t="shared" si="46"/>
        <v>4365.2637115499538</v>
      </c>
      <c r="AZ29" s="29">
        <f t="shared" si="47"/>
        <v>1200</v>
      </c>
      <c r="BC29" s="144">
        <f t="shared" si="9"/>
        <v>16.132835184442524</v>
      </c>
      <c r="BD29" s="30">
        <f t="shared" si="48"/>
        <v>-37</v>
      </c>
      <c r="BE29" s="30">
        <f t="shared" si="49"/>
        <v>5</v>
      </c>
      <c r="BF29" s="30">
        <v>1</v>
      </c>
      <c r="BG29" s="23"/>
      <c r="BH29" s="29">
        <f t="shared" si="10"/>
        <v>1</v>
      </c>
      <c r="BI29" s="29">
        <f t="shared" si="50"/>
        <v>-43521.883274127831</v>
      </c>
      <c r="BJ29" s="29">
        <f t="shared" si="51"/>
        <v>4365.2637115499538</v>
      </c>
      <c r="BK29" s="29">
        <f t="shared" si="52"/>
        <v>1500</v>
      </c>
      <c r="BN29" s="144">
        <f t="shared" si="11"/>
        <v>16.132835184442524</v>
      </c>
      <c r="BO29" s="30">
        <f t="shared" si="53"/>
        <v>-82</v>
      </c>
      <c r="BP29" s="30">
        <f t="shared" si="54"/>
        <v>6</v>
      </c>
      <c r="BQ29" s="30">
        <v>1</v>
      </c>
      <c r="BR29" s="23"/>
      <c r="BS29" s="29">
        <f t="shared" si="12"/>
        <v>1</v>
      </c>
      <c r="BT29" s="29">
        <f t="shared" si="55"/>
        <v>-19373106.904193725</v>
      </c>
      <c r="BU29" s="29">
        <f t="shared" si="56"/>
        <v>4365.2637115499538</v>
      </c>
      <c r="BV29" s="29">
        <f t="shared" si="57"/>
        <v>1800</v>
      </c>
      <c r="BY29" s="144">
        <f t="shared" si="13"/>
        <v>16.132835184442524</v>
      </c>
      <c r="BZ29" s="30">
        <f t="shared" si="58"/>
        <v>-132</v>
      </c>
      <c r="CA29" s="30">
        <f t="shared" si="59"/>
        <v>7</v>
      </c>
      <c r="CB29" s="30">
        <v>1</v>
      </c>
      <c r="CC29" s="23"/>
      <c r="CD29" s="29">
        <f t="shared" si="14"/>
        <v>1</v>
      </c>
      <c r="CE29" s="29">
        <f t="shared" si="60"/>
        <v>-11290529685.405159</v>
      </c>
      <c r="CF29" s="29">
        <f t="shared" si="61"/>
        <v>4365.2637115499538</v>
      </c>
      <c r="CG29" s="29">
        <f t="shared" si="62"/>
        <v>2100</v>
      </c>
      <c r="CJ29" s="144">
        <f t="shared" si="15"/>
        <v>16.132835184442524</v>
      </c>
      <c r="CK29" s="30">
        <f t="shared" si="63"/>
        <v>-187</v>
      </c>
      <c r="CL29" s="30">
        <f t="shared" si="64"/>
        <v>8</v>
      </c>
      <c r="CM29" s="30">
        <v>1</v>
      </c>
      <c r="CN29" s="23"/>
      <c r="CO29" s="29">
        <f t="shared" si="16"/>
        <v>1</v>
      </c>
      <c r="CP29" s="29">
        <f t="shared" si="65"/>
        <v>-10437883655515.551</v>
      </c>
      <c r="CQ29" s="29">
        <f t="shared" si="66"/>
        <v>4365.2637115499538</v>
      </c>
      <c r="CR29" s="29">
        <f t="shared" si="67"/>
        <v>2400</v>
      </c>
      <c r="CU29" s="144">
        <f t="shared" si="17"/>
        <v>16.132835184442524</v>
      </c>
      <c r="CV29" s="30">
        <f t="shared" si="68"/>
        <v>-237</v>
      </c>
      <c r="CW29" s="30">
        <f t="shared" si="69"/>
        <v>9</v>
      </c>
      <c r="CX29" s="30">
        <v>1</v>
      </c>
      <c r="CY29" s="23"/>
      <c r="CZ29" s="29">
        <f t="shared" si="18"/>
        <v>1</v>
      </c>
      <c r="DA29" s="29">
        <f t="shared" si="70"/>
        <v>-4789323295295406</v>
      </c>
      <c r="DB29" s="29">
        <f t="shared" si="71"/>
        <v>4365.2637115499538</v>
      </c>
      <c r="DC29" s="29">
        <f t="shared" si="72"/>
        <v>2700</v>
      </c>
      <c r="DF29" s="144">
        <f t="shared" si="19"/>
        <v>16.132835184442524</v>
      </c>
      <c r="DG29" s="30">
        <f t="shared" si="73"/>
        <v>-302</v>
      </c>
      <c r="DH29" s="30">
        <f t="shared" si="74"/>
        <v>10</v>
      </c>
      <c r="DI29" s="30">
        <v>1</v>
      </c>
      <c r="DJ29" s="23"/>
      <c r="DK29" s="29">
        <f t="shared" si="20"/>
        <v>1</v>
      </c>
      <c r="DL29" s="29">
        <f t="shared" si="75"/>
        <v>-1.2939401931502402E+19</v>
      </c>
      <c r="DM29" s="29">
        <f t="shared" si="76"/>
        <v>4365.2637115499538</v>
      </c>
      <c r="DN29" s="29">
        <f t="shared" si="77"/>
        <v>3000</v>
      </c>
      <c r="DQ29" s="144">
        <f t="shared" si="21"/>
        <v>16.132835184442524</v>
      </c>
    </row>
    <row r="30" spans="1:121">
      <c r="A30" s="23">
        <f t="shared" si="22"/>
        <v>2.8679104960316733</v>
      </c>
      <c r="B30" s="23">
        <v>0</v>
      </c>
      <c r="C30" s="41">
        <f t="shared" si="82"/>
        <v>2</v>
      </c>
      <c r="D30" s="44"/>
      <c r="E30" s="134">
        <f t="shared" si="79"/>
        <v>1</v>
      </c>
      <c r="F30" s="76">
        <f t="shared" si="0"/>
        <v>3</v>
      </c>
      <c r="G30" s="161">
        <f t="shared" si="24"/>
        <v>1.6471820345351462</v>
      </c>
      <c r="H30" s="24">
        <f t="shared" si="1"/>
        <v>27.857618025476015</v>
      </c>
      <c r="I30" s="23">
        <f t="shared" si="78"/>
        <v>4.8000000000000025</v>
      </c>
      <c r="J30" s="26">
        <v>24</v>
      </c>
      <c r="K30" s="30">
        <f t="shared" si="25"/>
        <v>24</v>
      </c>
      <c r="L30" s="30">
        <f t="shared" si="26"/>
        <v>1</v>
      </c>
      <c r="M30" s="22">
        <v>1</v>
      </c>
      <c r="N30" s="23">
        <f t="shared" si="27"/>
        <v>27857.618025476015</v>
      </c>
      <c r="O30" s="29">
        <f t="shared" si="2"/>
        <v>12</v>
      </c>
      <c r="P30" s="29">
        <f t="shared" si="28"/>
        <v>288</v>
      </c>
      <c r="Q30" s="29">
        <f t="shared" si="29"/>
        <v>5014.3712445856827</v>
      </c>
      <c r="R30" s="29">
        <f t="shared" si="30"/>
        <v>300</v>
      </c>
      <c r="S30" s="29">
        <f t="shared" si="31"/>
        <v>86.037314880950191</v>
      </c>
      <c r="T30" s="52">
        <f t="shared" si="32"/>
        <v>17.411011265922511</v>
      </c>
      <c r="U30" s="144">
        <f t="shared" si="3"/>
        <v>16.47182034535146</v>
      </c>
      <c r="W30" s="30">
        <f t="shared" si="33"/>
        <v>19</v>
      </c>
      <c r="X30" s="30">
        <f t="shared" si="34"/>
        <v>2</v>
      </c>
      <c r="Y30" s="30">
        <v>1</v>
      </c>
      <c r="Z30" s="23"/>
      <c r="AA30" s="29">
        <f t="shared" si="4"/>
        <v>4</v>
      </c>
      <c r="AB30" s="29">
        <f t="shared" si="35"/>
        <v>136.99007031684621</v>
      </c>
      <c r="AC30" s="29">
        <f t="shared" si="36"/>
        <v>5014.3712445856827</v>
      </c>
      <c r="AD30" s="29">
        <f t="shared" si="37"/>
        <v>600</v>
      </c>
      <c r="AF30" s="52">
        <f t="shared" si="81"/>
        <v>36.603902990836303</v>
      </c>
      <c r="AG30" s="144">
        <f t="shared" si="5"/>
        <v>16.47182034535146</v>
      </c>
      <c r="AH30" s="30">
        <f t="shared" si="38"/>
        <v>9</v>
      </c>
      <c r="AI30" s="30">
        <f t="shared" si="39"/>
        <v>3</v>
      </c>
      <c r="AJ30" s="30">
        <v>1</v>
      </c>
      <c r="AK30" s="23"/>
      <c r="AL30" s="29">
        <f t="shared" si="6"/>
        <v>6</v>
      </c>
      <c r="AM30" s="29">
        <f t="shared" si="40"/>
        <v>316.24251032425536</v>
      </c>
      <c r="AN30" s="29">
        <f t="shared" si="41"/>
        <v>5014.3712445856827</v>
      </c>
      <c r="AO30" s="29">
        <f t="shared" si="42"/>
        <v>900</v>
      </c>
      <c r="AQ30" s="52">
        <f t="shared" si="83"/>
        <v>15.856094866702959</v>
      </c>
      <c r="AR30" s="144">
        <f t="shared" si="7"/>
        <v>16.47182034535146</v>
      </c>
      <c r="AS30" s="30">
        <f t="shared" si="43"/>
        <v>-6</v>
      </c>
      <c r="AT30" s="30">
        <f t="shared" si="44"/>
        <v>4</v>
      </c>
      <c r="AU30" s="30">
        <v>1</v>
      </c>
      <c r="AV30" s="23"/>
      <c r="AW30" s="29">
        <f t="shared" si="8"/>
        <v>1</v>
      </c>
      <c r="AX30" s="29">
        <f t="shared" si="45"/>
        <v>-205.78050480696868</v>
      </c>
      <c r="AY30" s="29">
        <f t="shared" si="46"/>
        <v>5014.3712445856827</v>
      </c>
      <c r="AZ30" s="29">
        <f t="shared" si="47"/>
        <v>1200</v>
      </c>
      <c r="BC30" s="144">
        <f t="shared" si="9"/>
        <v>16.47182034535146</v>
      </c>
      <c r="BD30" s="30">
        <f t="shared" si="48"/>
        <v>-36</v>
      </c>
      <c r="BE30" s="30">
        <f t="shared" si="49"/>
        <v>5</v>
      </c>
      <c r="BF30" s="30">
        <v>1</v>
      </c>
      <c r="BG30" s="23"/>
      <c r="BH30" s="29">
        <f t="shared" si="10"/>
        <v>1</v>
      </c>
      <c r="BI30" s="29">
        <f t="shared" si="50"/>
        <v>-42345.616158610865</v>
      </c>
      <c r="BJ30" s="29">
        <f t="shared" si="51"/>
        <v>5014.3712445856827</v>
      </c>
      <c r="BK30" s="29">
        <f t="shared" si="52"/>
        <v>1500</v>
      </c>
      <c r="BN30" s="144">
        <f t="shared" si="11"/>
        <v>16.47182034535146</v>
      </c>
      <c r="BO30" s="30">
        <f t="shared" si="53"/>
        <v>-81</v>
      </c>
      <c r="BP30" s="30">
        <f t="shared" si="54"/>
        <v>6</v>
      </c>
      <c r="BQ30" s="30">
        <v>1</v>
      </c>
      <c r="BR30" s="23"/>
      <c r="BS30" s="29">
        <f t="shared" si="12"/>
        <v>1</v>
      </c>
      <c r="BT30" s="29">
        <f t="shared" si="55"/>
        <v>-19136849.502923071</v>
      </c>
      <c r="BU30" s="29">
        <f t="shared" si="56"/>
        <v>5014.3712445856827</v>
      </c>
      <c r="BV30" s="29">
        <f t="shared" si="57"/>
        <v>1800</v>
      </c>
      <c r="BY30" s="144">
        <f t="shared" si="13"/>
        <v>16.47182034535146</v>
      </c>
      <c r="BZ30" s="30">
        <f t="shared" si="58"/>
        <v>-131</v>
      </c>
      <c r="CA30" s="30">
        <f t="shared" si="59"/>
        <v>7</v>
      </c>
      <c r="CB30" s="30">
        <v>1</v>
      </c>
      <c r="CC30" s="23"/>
      <c r="CD30" s="29">
        <f t="shared" si="14"/>
        <v>1</v>
      </c>
      <c r="CE30" s="29">
        <f t="shared" si="60"/>
        <v>-11204995369.606636</v>
      </c>
      <c r="CF30" s="29">
        <f t="shared" si="61"/>
        <v>5014.3712445856827</v>
      </c>
      <c r="CG30" s="29">
        <f t="shared" si="62"/>
        <v>2100</v>
      </c>
      <c r="CJ30" s="144">
        <f t="shared" si="15"/>
        <v>16.47182034535146</v>
      </c>
      <c r="CK30" s="30">
        <f t="shared" si="63"/>
        <v>-186</v>
      </c>
      <c r="CL30" s="30">
        <f t="shared" si="64"/>
        <v>8</v>
      </c>
      <c r="CM30" s="30">
        <v>1</v>
      </c>
      <c r="CN30" s="23"/>
      <c r="CO30" s="29">
        <f t="shared" si="16"/>
        <v>1</v>
      </c>
      <c r="CP30" s="29">
        <f t="shared" si="65"/>
        <v>-10382066095860.389</v>
      </c>
      <c r="CQ30" s="29">
        <f t="shared" si="66"/>
        <v>5014.3712445856827</v>
      </c>
      <c r="CR30" s="29">
        <f t="shared" si="67"/>
        <v>2400</v>
      </c>
      <c r="CU30" s="144">
        <f t="shared" si="17"/>
        <v>16.47182034535146</v>
      </c>
      <c r="CV30" s="30">
        <f t="shared" si="68"/>
        <v>-236</v>
      </c>
      <c r="CW30" s="30">
        <f t="shared" si="69"/>
        <v>9</v>
      </c>
      <c r="CX30" s="30">
        <v>1</v>
      </c>
      <c r="CY30" s="23"/>
      <c r="CZ30" s="29">
        <f t="shared" si="18"/>
        <v>1</v>
      </c>
      <c r="DA30" s="29">
        <f t="shared" si="70"/>
        <v>-4769115180125383</v>
      </c>
      <c r="DB30" s="29">
        <f t="shared" si="71"/>
        <v>5014.3712445856827</v>
      </c>
      <c r="DC30" s="29">
        <f t="shared" si="72"/>
        <v>2700</v>
      </c>
      <c r="DF30" s="144">
        <f t="shared" si="19"/>
        <v>16.47182034535146</v>
      </c>
      <c r="DG30" s="30">
        <f t="shared" si="73"/>
        <v>-301</v>
      </c>
      <c r="DH30" s="30">
        <f t="shared" si="74"/>
        <v>10</v>
      </c>
      <c r="DI30" s="30">
        <v>1</v>
      </c>
      <c r="DJ30" s="23"/>
      <c r="DK30" s="29">
        <f t="shared" si="20"/>
        <v>1</v>
      </c>
      <c r="DL30" s="29">
        <f t="shared" si="75"/>
        <v>-1.2896556229742461E+19</v>
      </c>
      <c r="DM30" s="29">
        <f t="shared" si="76"/>
        <v>5014.3712445856827</v>
      </c>
      <c r="DN30" s="29">
        <f t="shared" si="77"/>
        <v>3000</v>
      </c>
      <c r="DQ30" s="144">
        <f t="shared" si="21"/>
        <v>16.47182034535146</v>
      </c>
    </row>
    <row r="31" spans="1:121">
      <c r="A31" s="23">
        <f t="shared" si="22"/>
        <v>2.9966141537533821</v>
      </c>
      <c r="B31" s="23">
        <v>0</v>
      </c>
      <c r="C31" s="41">
        <f t="shared" si="82"/>
        <v>2</v>
      </c>
      <c r="D31" s="44"/>
      <c r="E31" s="134">
        <f t="shared" si="79"/>
        <v>1</v>
      </c>
      <c r="F31" s="76">
        <f t="shared" si="0"/>
        <v>3</v>
      </c>
      <c r="G31" s="161">
        <f t="shared" si="24"/>
        <v>1.681792830507429</v>
      </c>
      <c r="H31" s="24">
        <f t="shared" si="1"/>
        <v>32.000000000000057</v>
      </c>
      <c r="I31" s="23">
        <f t="shared" si="78"/>
        <v>5.0000000000000027</v>
      </c>
      <c r="J31" s="26">
        <v>25</v>
      </c>
      <c r="K31" s="30">
        <f t="shared" si="25"/>
        <v>25</v>
      </c>
      <c r="L31" s="30">
        <f t="shared" si="26"/>
        <v>1</v>
      </c>
      <c r="M31" s="22">
        <v>1</v>
      </c>
      <c r="N31" s="23">
        <f t="shared" si="27"/>
        <v>32000.000000000058</v>
      </c>
      <c r="O31" s="29">
        <f t="shared" si="2"/>
        <v>12</v>
      </c>
      <c r="P31" s="29">
        <f t="shared" si="28"/>
        <v>300</v>
      </c>
      <c r="Q31" s="29">
        <f t="shared" si="29"/>
        <v>5760.00000000001</v>
      </c>
      <c r="R31" s="29">
        <f t="shared" si="30"/>
        <v>300</v>
      </c>
      <c r="S31" s="29">
        <f t="shared" si="31"/>
        <v>89.89842461260146</v>
      </c>
      <c r="T31" s="52">
        <f t="shared" si="32"/>
        <v>19.200000000000035</v>
      </c>
      <c r="U31" s="144">
        <f t="shared" si="3"/>
        <v>16.81792830507429</v>
      </c>
      <c r="W31" s="30">
        <f t="shared" si="33"/>
        <v>20</v>
      </c>
      <c r="X31" s="30">
        <f t="shared" si="34"/>
        <v>2</v>
      </c>
      <c r="Y31" s="30">
        <v>2</v>
      </c>
      <c r="Z31" s="23"/>
      <c r="AA31" s="29">
        <f t="shared" si="4"/>
        <v>8</v>
      </c>
      <c r="AB31" s="29">
        <f t="shared" si="35"/>
        <v>288.40014803546575</v>
      </c>
      <c r="AC31" s="29">
        <f t="shared" si="36"/>
        <v>5760.00000000001</v>
      </c>
      <c r="AD31" s="29">
        <f t="shared" si="37"/>
        <v>600</v>
      </c>
      <c r="AF31" s="52">
        <f t="shared" si="81"/>
        <v>19.972250497221239</v>
      </c>
      <c r="AG31" s="144">
        <f t="shared" si="5"/>
        <v>16.81792830507429</v>
      </c>
      <c r="AH31" s="30">
        <f t="shared" si="38"/>
        <v>10</v>
      </c>
      <c r="AI31" s="30">
        <f t="shared" si="39"/>
        <v>3</v>
      </c>
      <c r="AJ31" s="30">
        <v>1</v>
      </c>
      <c r="AK31" s="23"/>
      <c r="AL31" s="29">
        <f t="shared" si="6"/>
        <v>6</v>
      </c>
      <c r="AM31" s="29">
        <f t="shared" si="40"/>
        <v>351.38056702695042</v>
      </c>
      <c r="AN31" s="29">
        <f t="shared" si="41"/>
        <v>5760.00000000001</v>
      </c>
      <c r="AO31" s="29">
        <f t="shared" si="42"/>
        <v>900</v>
      </c>
      <c r="AQ31" s="52">
        <f t="shared" si="83"/>
        <v>16.39248308105276</v>
      </c>
      <c r="AR31" s="144">
        <f t="shared" si="7"/>
        <v>16.81792830507429</v>
      </c>
      <c r="AS31" s="30">
        <f t="shared" si="43"/>
        <v>-5</v>
      </c>
      <c r="AT31" s="30">
        <f t="shared" si="44"/>
        <v>4</v>
      </c>
      <c r="AU31" s="30">
        <v>1</v>
      </c>
      <c r="AV31" s="23"/>
      <c r="AW31" s="29">
        <f t="shared" si="8"/>
        <v>1</v>
      </c>
      <c r="AX31" s="29">
        <f t="shared" si="45"/>
        <v>-171.48375400580721</v>
      </c>
      <c r="AY31" s="29">
        <f t="shared" si="46"/>
        <v>5760.00000000001</v>
      </c>
      <c r="AZ31" s="29">
        <f t="shared" si="47"/>
        <v>1200</v>
      </c>
      <c r="BC31" s="144">
        <f t="shared" si="9"/>
        <v>16.81792830507429</v>
      </c>
      <c r="BD31" s="30">
        <f t="shared" si="48"/>
        <v>-35</v>
      </c>
      <c r="BE31" s="30">
        <f t="shared" si="49"/>
        <v>5</v>
      </c>
      <c r="BF31" s="30">
        <v>1</v>
      </c>
      <c r="BG31" s="23"/>
      <c r="BH31" s="29">
        <f t="shared" si="10"/>
        <v>1</v>
      </c>
      <c r="BI31" s="29">
        <f t="shared" si="50"/>
        <v>-41169.349043093898</v>
      </c>
      <c r="BJ31" s="29">
        <f t="shared" si="51"/>
        <v>5760.00000000001</v>
      </c>
      <c r="BK31" s="29">
        <f t="shared" si="52"/>
        <v>1500</v>
      </c>
      <c r="BN31" s="144">
        <f t="shared" si="11"/>
        <v>16.81792830507429</v>
      </c>
      <c r="BO31" s="30">
        <f t="shared" si="53"/>
        <v>-80</v>
      </c>
      <c r="BP31" s="30">
        <f t="shared" si="54"/>
        <v>6</v>
      </c>
      <c r="BQ31" s="30">
        <v>1</v>
      </c>
      <c r="BR31" s="23"/>
      <c r="BS31" s="29">
        <f t="shared" si="12"/>
        <v>1</v>
      </c>
      <c r="BT31" s="29">
        <f t="shared" si="55"/>
        <v>-18900592.101652414</v>
      </c>
      <c r="BU31" s="29">
        <f t="shared" si="56"/>
        <v>5760.00000000001</v>
      </c>
      <c r="BV31" s="29">
        <f t="shared" si="57"/>
        <v>1800</v>
      </c>
      <c r="BY31" s="144">
        <f t="shared" si="13"/>
        <v>16.81792830507429</v>
      </c>
      <c r="BZ31" s="30">
        <f t="shared" si="58"/>
        <v>-130</v>
      </c>
      <c r="CA31" s="30">
        <f t="shared" si="59"/>
        <v>7</v>
      </c>
      <c r="CB31" s="30">
        <v>1</v>
      </c>
      <c r="CC31" s="23"/>
      <c r="CD31" s="29">
        <f t="shared" si="14"/>
        <v>1</v>
      </c>
      <c r="CE31" s="29">
        <f t="shared" si="60"/>
        <v>-11119461053.808111</v>
      </c>
      <c r="CF31" s="29">
        <f t="shared" si="61"/>
        <v>5760.00000000001</v>
      </c>
      <c r="CG31" s="29">
        <f t="shared" si="62"/>
        <v>2100</v>
      </c>
      <c r="CJ31" s="144">
        <f t="shared" si="15"/>
        <v>16.81792830507429</v>
      </c>
      <c r="CK31" s="30">
        <f t="shared" si="63"/>
        <v>-185</v>
      </c>
      <c r="CL31" s="30">
        <f t="shared" si="64"/>
        <v>8</v>
      </c>
      <c r="CM31" s="30">
        <v>1</v>
      </c>
      <c r="CN31" s="23"/>
      <c r="CO31" s="29">
        <f t="shared" si="16"/>
        <v>1</v>
      </c>
      <c r="CP31" s="29">
        <f t="shared" si="65"/>
        <v>-10326248536205.225</v>
      </c>
      <c r="CQ31" s="29">
        <f t="shared" si="66"/>
        <v>5760.00000000001</v>
      </c>
      <c r="CR31" s="29">
        <f t="shared" si="67"/>
        <v>2400</v>
      </c>
      <c r="CU31" s="144">
        <f t="shared" si="17"/>
        <v>16.81792830507429</v>
      </c>
      <c r="CV31" s="30">
        <f t="shared" si="68"/>
        <v>-235</v>
      </c>
      <c r="CW31" s="30">
        <f t="shared" si="69"/>
        <v>9</v>
      </c>
      <c r="CX31" s="30">
        <v>1</v>
      </c>
      <c r="CY31" s="23"/>
      <c r="CZ31" s="29">
        <f t="shared" si="18"/>
        <v>1</v>
      </c>
      <c r="DA31" s="29">
        <f t="shared" si="70"/>
        <v>-4748907064955360</v>
      </c>
      <c r="DB31" s="29">
        <f t="shared" si="71"/>
        <v>5760.00000000001</v>
      </c>
      <c r="DC31" s="29">
        <f t="shared" si="72"/>
        <v>2700</v>
      </c>
      <c r="DF31" s="144">
        <f t="shared" si="19"/>
        <v>16.81792830507429</v>
      </c>
      <c r="DG31" s="30">
        <f t="shared" si="73"/>
        <v>-300</v>
      </c>
      <c r="DH31" s="30">
        <f t="shared" si="74"/>
        <v>10</v>
      </c>
      <c r="DI31" s="30">
        <v>1</v>
      </c>
      <c r="DJ31" s="23"/>
      <c r="DK31" s="29">
        <f t="shared" si="20"/>
        <v>1</v>
      </c>
      <c r="DL31" s="29">
        <f t="shared" si="75"/>
        <v>-1.2853710527982518E+19</v>
      </c>
      <c r="DM31" s="29">
        <f t="shared" si="76"/>
        <v>5760.00000000001</v>
      </c>
      <c r="DN31" s="29">
        <f t="shared" si="77"/>
        <v>3000</v>
      </c>
      <c r="DQ31" s="144">
        <f t="shared" si="21"/>
        <v>16.81792830507429</v>
      </c>
    </row>
    <row r="32" spans="1:121">
      <c r="A32" s="23">
        <f t="shared" si="22"/>
        <v>3.1310936651964232</v>
      </c>
      <c r="B32" s="23">
        <v>0</v>
      </c>
      <c r="C32" s="41">
        <f t="shared" si="82"/>
        <v>2</v>
      </c>
      <c r="D32" s="44"/>
      <c r="E32" s="134">
        <f t="shared" si="79"/>
        <v>1</v>
      </c>
      <c r="F32" s="76">
        <f t="shared" si="0"/>
        <v>3</v>
      </c>
      <c r="G32" s="161">
        <f t="shared" si="24"/>
        <v>1.7171308728755075</v>
      </c>
      <c r="H32" s="24">
        <f t="shared" si="1"/>
        <v>36.75834735990518</v>
      </c>
      <c r="I32" s="23">
        <f t="shared" si="78"/>
        <v>5.2000000000000028</v>
      </c>
      <c r="J32" s="26">
        <v>26</v>
      </c>
      <c r="K32" s="30">
        <f t="shared" si="25"/>
        <v>26</v>
      </c>
      <c r="L32" s="30">
        <f t="shared" si="26"/>
        <v>1</v>
      </c>
      <c r="M32" s="22">
        <v>1</v>
      </c>
      <c r="N32" s="23">
        <f t="shared" si="27"/>
        <v>36758.347359905179</v>
      </c>
      <c r="O32" s="29">
        <f t="shared" si="2"/>
        <v>12</v>
      </c>
      <c r="P32" s="29">
        <f t="shared" si="28"/>
        <v>312</v>
      </c>
      <c r="Q32" s="29">
        <f t="shared" si="29"/>
        <v>6616.5025247829326</v>
      </c>
      <c r="R32" s="29">
        <f t="shared" si="30"/>
        <v>300</v>
      </c>
      <c r="S32" s="29">
        <f t="shared" si="31"/>
        <v>93.932809955892694</v>
      </c>
      <c r="T32" s="52">
        <f t="shared" si="32"/>
        <v>21.206738861483757</v>
      </c>
      <c r="U32" s="144">
        <f t="shared" si="3"/>
        <v>17.171308728755076</v>
      </c>
      <c r="W32" s="30">
        <f t="shared" si="33"/>
        <v>21</v>
      </c>
      <c r="X32" s="30">
        <f t="shared" si="34"/>
        <v>2</v>
      </c>
      <c r="Y32" s="30">
        <v>1</v>
      </c>
      <c r="Z32" s="23"/>
      <c r="AA32" s="29">
        <f t="shared" si="4"/>
        <v>8</v>
      </c>
      <c r="AB32" s="29">
        <f t="shared" si="35"/>
        <v>302.82015543723901</v>
      </c>
      <c r="AC32" s="29">
        <f t="shared" si="36"/>
        <v>6616.5025247829326</v>
      </c>
      <c r="AD32" s="29">
        <f t="shared" si="37"/>
        <v>600</v>
      </c>
      <c r="AF32" s="52">
        <f t="shared" si="81"/>
        <v>21.849610754044527</v>
      </c>
      <c r="AG32" s="144">
        <f t="shared" si="5"/>
        <v>17.171308728755076</v>
      </c>
      <c r="AH32" s="30">
        <f t="shared" si="38"/>
        <v>11</v>
      </c>
      <c r="AI32" s="30">
        <f t="shared" si="39"/>
        <v>3</v>
      </c>
      <c r="AJ32" s="30">
        <v>1</v>
      </c>
      <c r="AK32" s="23"/>
      <c r="AL32" s="29">
        <f t="shared" si="6"/>
        <v>6</v>
      </c>
      <c r="AM32" s="29">
        <f t="shared" si="40"/>
        <v>386.51862372964547</v>
      </c>
      <c r="AN32" s="29">
        <f t="shared" si="41"/>
        <v>6616.5025247829326</v>
      </c>
      <c r="AO32" s="29">
        <f t="shared" si="42"/>
        <v>900</v>
      </c>
      <c r="AQ32" s="52">
        <f t="shared" si="83"/>
        <v>17.118198499565484</v>
      </c>
      <c r="AR32" s="144">
        <f t="shared" si="7"/>
        <v>17.171308728755076</v>
      </c>
      <c r="AS32" s="30">
        <f t="shared" si="43"/>
        <v>-4</v>
      </c>
      <c r="AT32" s="30">
        <f t="shared" si="44"/>
        <v>4</v>
      </c>
      <c r="AU32" s="30">
        <v>1</v>
      </c>
      <c r="AV32" s="23"/>
      <c r="AW32" s="29">
        <f t="shared" si="8"/>
        <v>1</v>
      </c>
      <c r="AX32" s="29">
        <f t="shared" si="45"/>
        <v>-137.18700320464578</v>
      </c>
      <c r="AY32" s="29">
        <f t="shared" si="46"/>
        <v>6616.5025247829326</v>
      </c>
      <c r="AZ32" s="29">
        <f t="shared" si="47"/>
        <v>1200</v>
      </c>
      <c r="BC32" s="144">
        <f t="shared" si="9"/>
        <v>17.171308728755076</v>
      </c>
      <c r="BD32" s="30">
        <f t="shared" si="48"/>
        <v>-34</v>
      </c>
      <c r="BE32" s="30">
        <f t="shared" si="49"/>
        <v>5</v>
      </c>
      <c r="BF32" s="30">
        <v>1</v>
      </c>
      <c r="BG32" s="23"/>
      <c r="BH32" s="29">
        <f t="shared" si="10"/>
        <v>1</v>
      </c>
      <c r="BI32" s="29">
        <f t="shared" si="50"/>
        <v>-39993.081927576932</v>
      </c>
      <c r="BJ32" s="29">
        <f t="shared" si="51"/>
        <v>6616.5025247829326</v>
      </c>
      <c r="BK32" s="29">
        <f t="shared" si="52"/>
        <v>1500</v>
      </c>
      <c r="BN32" s="144">
        <f t="shared" si="11"/>
        <v>17.171308728755076</v>
      </c>
      <c r="BO32" s="30">
        <f t="shared" si="53"/>
        <v>-79</v>
      </c>
      <c r="BP32" s="30">
        <f t="shared" si="54"/>
        <v>6</v>
      </c>
      <c r="BQ32" s="30">
        <v>1</v>
      </c>
      <c r="BR32" s="23"/>
      <c r="BS32" s="29">
        <f t="shared" si="12"/>
        <v>1</v>
      </c>
      <c r="BT32" s="29">
        <f t="shared" si="55"/>
        <v>-18664334.70038176</v>
      </c>
      <c r="BU32" s="29">
        <f t="shared" si="56"/>
        <v>6616.5025247829326</v>
      </c>
      <c r="BV32" s="29">
        <f t="shared" si="57"/>
        <v>1800</v>
      </c>
      <c r="BY32" s="144">
        <f t="shared" si="13"/>
        <v>17.171308728755076</v>
      </c>
      <c r="BZ32" s="30">
        <f t="shared" si="58"/>
        <v>-129</v>
      </c>
      <c r="CA32" s="30">
        <f t="shared" si="59"/>
        <v>7</v>
      </c>
      <c r="CB32" s="30">
        <v>1</v>
      </c>
      <c r="CC32" s="23"/>
      <c r="CD32" s="29">
        <f t="shared" si="14"/>
        <v>1</v>
      </c>
      <c r="CE32" s="29">
        <f t="shared" si="60"/>
        <v>-11033926738.009588</v>
      </c>
      <c r="CF32" s="29">
        <f t="shared" si="61"/>
        <v>6616.5025247829326</v>
      </c>
      <c r="CG32" s="29">
        <f t="shared" si="62"/>
        <v>2100</v>
      </c>
      <c r="CJ32" s="144">
        <f t="shared" si="15"/>
        <v>17.171308728755076</v>
      </c>
      <c r="CK32" s="30">
        <f t="shared" si="63"/>
        <v>-184</v>
      </c>
      <c r="CL32" s="30">
        <f t="shared" si="64"/>
        <v>8</v>
      </c>
      <c r="CM32" s="30">
        <v>1</v>
      </c>
      <c r="CN32" s="23"/>
      <c r="CO32" s="29">
        <f t="shared" si="16"/>
        <v>1</v>
      </c>
      <c r="CP32" s="29">
        <f t="shared" si="65"/>
        <v>-10270430976550.061</v>
      </c>
      <c r="CQ32" s="29">
        <f t="shared" si="66"/>
        <v>6616.5025247829326</v>
      </c>
      <c r="CR32" s="29">
        <f t="shared" si="67"/>
        <v>2400</v>
      </c>
      <c r="CU32" s="144">
        <f t="shared" si="17"/>
        <v>17.171308728755076</v>
      </c>
      <c r="CV32" s="30">
        <f t="shared" si="68"/>
        <v>-234</v>
      </c>
      <c r="CW32" s="30">
        <f t="shared" si="69"/>
        <v>9</v>
      </c>
      <c r="CX32" s="30">
        <v>1</v>
      </c>
      <c r="CY32" s="23"/>
      <c r="CZ32" s="29">
        <f t="shared" si="18"/>
        <v>1</v>
      </c>
      <c r="DA32" s="29">
        <f t="shared" si="70"/>
        <v>-4728698949785337</v>
      </c>
      <c r="DB32" s="29">
        <f t="shared" si="71"/>
        <v>6616.5025247829326</v>
      </c>
      <c r="DC32" s="29">
        <f t="shared" si="72"/>
        <v>2700</v>
      </c>
      <c r="DF32" s="144">
        <f t="shared" si="19"/>
        <v>17.171308728755076</v>
      </c>
      <c r="DG32" s="30">
        <f t="shared" si="73"/>
        <v>-299</v>
      </c>
      <c r="DH32" s="30">
        <f t="shared" si="74"/>
        <v>10</v>
      </c>
      <c r="DI32" s="30">
        <v>1</v>
      </c>
      <c r="DJ32" s="23"/>
      <c r="DK32" s="29">
        <f t="shared" si="20"/>
        <v>1</v>
      </c>
      <c r="DL32" s="29">
        <f t="shared" si="75"/>
        <v>-1.2810864826222578E+19</v>
      </c>
      <c r="DM32" s="29">
        <f t="shared" si="76"/>
        <v>6616.5025247829326</v>
      </c>
      <c r="DN32" s="29">
        <f t="shared" si="77"/>
        <v>3000</v>
      </c>
      <c r="DQ32" s="144">
        <f t="shared" si="21"/>
        <v>17.171308728755076</v>
      </c>
    </row>
    <row r="33" spans="1:121">
      <c r="A33" s="23">
        <f t="shared" si="22"/>
        <v>3.2716082342311479</v>
      </c>
      <c r="B33" s="23">
        <v>0</v>
      </c>
      <c r="C33" s="41">
        <f t="shared" si="82"/>
        <v>2</v>
      </c>
      <c r="D33" s="44"/>
      <c r="E33" s="134">
        <f t="shared" si="79"/>
        <v>1</v>
      </c>
      <c r="F33" s="76">
        <f t="shared" si="0"/>
        <v>3</v>
      </c>
      <c r="G33" s="161">
        <f t="shared" si="24"/>
        <v>1.7532114426320702</v>
      </c>
      <c r="H33" s="24">
        <f t="shared" si="1"/>
        <v>42.224253144732685</v>
      </c>
      <c r="I33" s="23">
        <f t="shared" si="78"/>
        <v>5.400000000000003</v>
      </c>
      <c r="J33" s="26">
        <v>27</v>
      </c>
      <c r="K33" s="30">
        <f t="shared" si="25"/>
        <v>27</v>
      </c>
      <c r="L33" s="30">
        <f t="shared" si="26"/>
        <v>1</v>
      </c>
      <c r="M33" s="22">
        <v>1</v>
      </c>
      <c r="N33" s="23">
        <f t="shared" si="27"/>
        <v>42224.253144732684</v>
      </c>
      <c r="O33" s="29">
        <f t="shared" si="2"/>
        <v>12</v>
      </c>
      <c r="P33" s="29">
        <f t="shared" si="28"/>
        <v>324</v>
      </c>
      <c r="Q33" s="29">
        <f t="shared" si="29"/>
        <v>7600.3655660518834</v>
      </c>
      <c r="R33" s="29">
        <f t="shared" si="30"/>
        <v>300</v>
      </c>
      <c r="S33" s="29">
        <f t="shared" si="31"/>
        <v>98.148247026934442</v>
      </c>
      <c r="T33" s="52">
        <f t="shared" si="32"/>
        <v>23.45791841374038</v>
      </c>
      <c r="U33" s="144">
        <f t="shared" si="3"/>
        <v>17.532114426320703</v>
      </c>
      <c r="W33" s="30">
        <f t="shared" si="33"/>
        <v>22</v>
      </c>
      <c r="X33" s="30">
        <f t="shared" si="34"/>
        <v>2</v>
      </c>
      <c r="Y33" s="30">
        <v>1</v>
      </c>
      <c r="Z33" s="23"/>
      <c r="AA33" s="29">
        <f t="shared" si="4"/>
        <v>8</v>
      </c>
      <c r="AB33" s="29">
        <f t="shared" si="35"/>
        <v>317.24016283901233</v>
      </c>
      <c r="AC33" s="29">
        <f t="shared" si="36"/>
        <v>7600.3655660518834</v>
      </c>
      <c r="AD33" s="29">
        <f t="shared" si="37"/>
        <v>600</v>
      </c>
      <c r="AF33" s="52">
        <f t="shared" si="81"/>
        <v>23.957765933655722</v>
      </c>
      <c r="AG33" s="144">
        <f t="shared" si="5"/>
        <v>17.532114426320703</v>
      </c>
      <c r="AH33" s="30">
        <f t="shared" si="38"/>
        <v>12</v>
      </c>
      <c r="AI33" s="30">
        <f t="shared" si="39"/>
        <v>3</v>
      </c>
      <c r="AJ33" s="30">
        <v>1</v>
      </c>
      <c r="AK33" s="23"/>
      <c r="AL33" s="29">
        <f t="shared" si="6"/>
        <v>6</v>
      </c>
      <c r="AM33" s="29">
        <f t="shared" si="40"/>
        <v>421.65668043234052</v>
      </c>
      <c r="AN33" s="29">
        <f t="shared" si="41"/>
        <v>7600.3655660518834</v>
      </c>
      <c r="AO33" s="29">
        <f t="shared" si="42"/>
        <v>900</v>
      </c>
      <c r="AQ33" s="52">
        <f t="shared" si="83"/>
        <v>18.025009252216616</v>
      </c>
      <c r="AR33" s="144">
        <f t="shared" si="7"/>
        <v>17.532114426320703</v>
      </c>
      <c r="AS33" s="30">
        <f t="shared" si="43"/>
        <v>-3</v>
      </c>
      <c r="AT33" s="30">
        <f t="shared" si="44"/>
        <v>4</v>
      </c>
      <c r="AU33" s="30">
        <v>1</v>
      </c>
      <c r="AV33" s="23"/>
      <c r="AW33" s="29">
        <f t="shared" si="8"/>
        <v>1</v>
      </c>
      <c r="AX33" s="29">
        <f t="shared" si="45"/>
        <v>-102.89025240348434</v>
      </c>
      <c r="AY33" s="29">
        <f t="shared" si="46"/>
        <v>7600.3655660518834</v>
      </c>
      <c r="AZ33" s="29">
        <f t="shared" si="47"/>
        <v>1200</v>
      </c>
      <c r="BC33" s="144">
        <f t="shared" si="9"/>
        <v>17.532114426320703</v>
      </c>
      <c r="BD33" s="30">
        <f t="shared" si="48"/>
        <v>-33</v>
      </c>
      <c r="BE33" s="30">
        <f t="shared" si="49"/>
        <v>5</v>
      </c>
      <c r="BF33" s="30">
        <v>1</v>
      </c>
      <c r="BG33" s="23"/>
      <c r="BH33" s="29">
        <f t="shared" si="10"/>
        <v>1</v>
      </c>
      <c r="BI33" s="29">
        <f t="shared" si="50"/>
        <v>-38816.814812059958</v>
      </c>
      <c r="BJ33" s="29">
        <f t="shared" si="51"/>
        <v>7600.3655660518834</v>
      </c>
      <c r="BK33" s="29">
        <f t="shared" si="52"/>
        <v>1500</v>
      </c>
      <c r="BN33" s="144">
        <f t="shared" si="11"/>
        <v>17.532114426320703</v>
      </c>
      <c r="BO33" s="30">
        <f t="shared" si="53"/>
        <v>-78</v>
      </c>
      <c r="BP33" s="30">
        <f t="shared" si="54"/>
        <v>6</v>
      </c>
      <c r="BQ33" s="30">
        <v>1</v>
      </c>
      <c r="BR33" s="23"/>
      <c r="BS33" s="29">
        <f t="shared" si="12"/>
        <v>1</v>
      </c>
      <c r="BT33" s="29">
        <f t="shared" si="55"/>
        <v>-18428077.299111106</v>
      </c>
      <c r="BU33" s="29">
        <f t="shared" si="56"/>
        <v>7600.3655660518834</v>
      </c>
      <c r="BV33" s="29">
        <f t="shared" si="57"/>
        <v>1800</v>
      </c>
      <c r="BY33" s="144">
        <f t="shared" si="13"/>
        <v>17.532114426320703</v>
      </c>
      <c r="BZ33" s="30">
        <f t="shared" si="58"/>
        <v>-128</v>
      </c>
      <c r="CA33" s="30">
        <f t="shared" si="59"/>
        <v>7</v>
      </c>
      <c r="CB33" s="30">
        <v>1</v>
      </c>
      <c r="CC33" s="23"/>
      <c r="CD33" s="29">
        <f t="shared" si="14"/>
        <v>1</v>
      </c>
      <c r="CE33" s="29">
        <f t="shared" si="60"/>
        <v>-10948392422.211063</v>
      </c>
      <c r="CF33" s="29">
        <f t="shared" si="61"/>
        <v>7600.3655660518834</v>
      </c>
      <c r="CG33" s="29">
        <f t="shared" si="62"/>
        <v>2100</v>
      </c>
      <c r="CJ33" s="144">
        <f t="shared" si="15"/>
        <v>17.532114426320703</v>
      </c>
      <c r="CK33" s="30">
        <f t="shared" si="63"/>
        <v>-183</v>
      </c>
      <c r="CL33" s="30">
        <f t="shared" si="64"/>
        <v>8</v>
      </c>
      <c r="CM33" s="30">
        <v>1</v>
      </c>
      <c r="CN33" s="23"/>
      <c r="CO33" s="29">
        <f t="shared" si="16"/>
        <v>1</v>
      </c>
      <c r="CP33" s="29">
        <f t="shared" si="65"/>
        <v>-10214613416894.898</v>
      </c>
      <c r="CQ33" s="29">
        <f t="shared" si="66"/>
        <v>7600.3655660518834</v>
      </c>
      <c r="CR33" s="29">
        <f t="shared" si="67"/>
        <v>2400</v>
      </c>
      <c r="CU33" s="144">
        <f t="shared" si="17"/>
        <v>17.532114426320703</v>
      </c>
      <c r="CV33" s="30">
        <f t="shared" si="68"/>
        <v>-233</v>
      </c>
      <c r="CW33" s="30">
        <f t="shared" si="69"/>
        <v>9</v>
      </c>
      <c r="CX33" s="30">
        <v>1</v>
      </c>
      <c r="CY33" s="23"/>
      <c r="CZ33" s="29">
        <f t="shared" si="18"/>
        <v>1</v>
      </c>
      <c r="DA33" s="29">
        <f t="shared" si="70"/>
        <v>-4708490834615314</v>
      </c>
      <c r="DB33" s="29">
        <f t="shared" si="71"/>
        <v>7600.3655660518834</v>
      </c>
      <c r="DC33" s="29">
        <f t="shared" si="72"/>
        <v>2700</v>
      </c>
      <c r="DF33" s="144">
        <f t="shared" si="19"/>
        <v>17.532114426320703</v>
      </c>
      <c r="DG33" s="30">
        <f t="shared" si="73"/>
        <v>-298</v>
      </c>
      <c r="DH33" s="30">
        <f t="shared" si="74"/>
        <v>10</v>
      </c>
      <c r="DI33" s="30">
        <v>1</v>
      </c>
      <c r="DJ33" s="23"/>
      <c r="DK33" s="29">
        <f t="shared" si="20"/>
        <v>1</v>
      </c>
      <c r="DL33" s="29">
        <f t="shared" si="75"/>
        <v>-1.2768019124462635E+19</v>
      </c>
      <c r="DM33" s="29">
        <f t="shared" si="76"/>
        <v>7600.3655660518834</v>
      </c>
      <c r="DN33" s="29">
        <f t="shared" si="77"/>
        <v>3000</v>
      </c>
      <c r="DQ33" s="144">
        <f t="shared" si="21"/>
        <v>17.532114426320703</v>
      </c>
    </row>
    <row r="34" spans="1:121">
      <c r="A34" s="23">
        <f t="shared" si="22"/>
        <v>3.4184286970596238</v>
      </c>
      <c r="B34" s="23">
        <v>0</v>
      </c>
      <c r="C34" s="41">
        <f t="shared" si="82"/>
        <v>2</v>
      </c>
      <c r="D34" s="44"/>
      <c r="E34" s="134">
        <f t="shared" si="79"/>
        <v>1</v>
      </c>
      <c r="F34" s="76">
        <f t="shared" si="0"/>
        <v>3</v>
      </c>
      <c r="G34" s="161">
        <f t="shared" si="24"/>
        <v>1.7900501418559449</v>
      </c>
      <c r="H34" s="24">
        <f t="shared" si="1"/>
        <v>48.502930128332828</v>
      </c>
      <c r="I34" s="23">
        <f t="shared" si="78"/>
        <v>5.6000000000000032</v>
      </c>
      <c r="J34" s="26">
        <v>28</v>
      </c>
      <c r="K34" s="30">
        <f t="shared" si="25"/>
        <v>28</v>
      </c>
      <c r="L34" s="30">
        <f t="shared" si="26"/>
        <v>1</v>
      </c>
      <c r="M34" s="22">
        <v>1</v>
      </c>
      <c r="N34" s="23">
        <f t="shared" si="27"/>
        <v>48502.930128332831</v>
      </c>
      <c r="O34" s="29">
        <f t="shared" si="2"/>
        <v>12</v>
      </c>
      <c r="P34" s="29">
        <f t="shared" si="28"/>
        <v>336</v>
      </c>
      <c r="Q34" s="29">
        <f t="shared" si="29"/>
        <v>8730.5274230999094</v>
      </c>
      <c r="R34" s="29">
        <f t="shared" si="30"/>
        <v>300</v>
      </c>
      <c r="S34" s="29">
        <f t="shared" si="31"/>
        <v>102.55286091178871</v>
      </c>
      <c r="T34" s="52">
        <f t="shared" si="32"/>
        <v>25.983712568749731</v>
      </c>
      <c r="U34" s="144">
        <f t="shared" si="3"/>
        <v>17.90050141855945</v>
      </c>
      <c r="W34" s="30">
        <f t="shared" si="33"/>
        <v>23</v>
      </c>
      <c r="X34" s="30">
        <f t="shared" si="34"/>
        <v>2</v>
      </c>
      <c r="Y34" s="30">
        <v>1</v>
      </c>
      <c r="Z34" s="23"/>
      <c r="AA34" s="29">
        <f t="shared" si="4"/>
        <v>8</v>
      </c>
      <c r="AB34" s="29">
        <f t="shared" si="35"/>
        <v>331.66017024078559</v>
      </c>
      <c r="AC34" s="29">
        <f t="shared" si="36"/>
        <v>8730.5274230999094</v>
      </c>
      <c r="AD34" s="29">
        <f t="shared" si="37"/>
        <v>600</v>
      </c>
      <c r="AF34" s="52">
        <f t="shared" si="81"/>
        <v>26.323713868811979</v>
      </c>
      <c r="AG34" s="144">
        <f t="shared" si="5"/>
        <v>17.90050141855945</v>
      </c>
      <c r="AH34" s="30">
        <f t="shared" si="38"/>
        <v>13</v>
      </c>
      <c r="AI34" s="30">
        <f t="shared" si="39"/>
        <v>3</v>
      </c>
      <c r="AJ34" s="30">
        <v>1</v>
      </c>
      <c r="AK34" s="23"/>
      <c r="AL34" s="29">
        <f t="shared" si="6"/>
        <v>6</v>
      </c>
      <c r="AM34" s="29">
        <f t="shared" si="40"/>
        <v>456.79473713503558</v>
      </c>
      <c r="AN34" s="29">
        <f t="shared" si="41"/>
        <v>8730.5274230999094</v>
      </c>
      <c r="AO34" s="29">
        <f t="shared" si="42"/>
        <v>900</v>
      </c>
      <c r="AQ34" s="52">
        <f t="shared" si="83"/>
        <v>19.112583209379295</v>
      </c>
      <c r="AR34" s="144">
        <f t="shared" si="7"/>
        <v>17.90050141855945</v>
      </c>
      <c r="AS34" s="30">
        <f t="shared" si="43"/>
        <v>-2</v>
      </c>
      <c r="AT34" s="30">
        <f t="shared" si="44"/>
        <v>4</v>
      </c>
      <c r="AU34" s="30">
        <v>1</v>
      </c>
      <c r="AV34" s="23"/>
      <c r="AW34" s="29">
        <f t="shared" si="8"/>
        <v>1</v>
      </c>
      <c r="AX34" s="29">
        <f t="shared" si="45"/>
        <v>-68.593501602322888</v>
      </c>
      <c r="AY34" s="29">
        <f t="shared" si="46"/>
        <v>8730.5274230999094</v>
      </c>
      <c r="AZ34" s="29">
        <f t="shared" si="47"/>
        <v>1200</v>
      </c>
      <c r="BC34" s="144">
        <f t="shared" si="9"/>
        <v>17.90050141855945</v>
      </c>
      <c r="BD34" s="30">
        <f t="shared" si="48"/>
        <v>-32</v>
      </c>
      <c r="BE34" s="30">
        <f t="shared" si="49"/>
        <v>5</v>
      </c>
      <c r="BF34" s="30">
        <v>1</v>
      </c>
      <c r="BG34" s="23"/>
      <c r="BH34" s="29">
        <f t="shared" si="10"/>
        <v>1</v>
      </c>
      <c r="BI34" s="29">
        <f t="shared" si="50"/>
        <v>-37640.547696542992</v>
      </c>
      <c r="BJ34" s="29">
        <f t="shared" si="51"/>
        <v>8730.5274230999094</v>
      </c>
      <c r="BK34" s="29">
        <f t="shared" si="52"/>
        <v>1500</v>
      </c>
      <c r="BN34" s="144">
        <f t="shared" si="11"/>
        <v>17.90050141855945</v>
      </c>
      <c r="BO34" s="30">
        <f t="shared" si="53"/>
        <v>-77</v>
      </c>
      <c r="BP34" s="30">
        <f t="shared" si="54"/>
        <v>6</v>
      </c>
      <c r="BQ34" s="30">
        <v>1</v>
      </c>
      <c r="BR34" s="23"/>
      <c r="BS34" s="29">
        <f t="shared" si="12"/>
        <v>1</v>
      </c>
      <c r="BT34" s="29">
        <f t="shared" si="55"/>
        <v>-18191819.897840448</v>
      </c>
      <c r="BU34" s="29">
        <f t="shared" si="56"/>
        <v>8730.5274230999094</v>
      </c>
      <c r="BV34" s="29">
        <f t="shared" si="57"/>
        <v>1800</v>
      </c>
      <c r="BY34" s="144">
        <f t="shared" si="13"/>
        <v>17.90050141855945</v>
      </c>
      <c r="BZ34" s="30">
        <f t="shared" si="58"/>
        <v>-127</v>
      </c>
      <c r="CA34" s="30">
        <f t="shared" si="59"/>
        <v>7</v>
      </c>
      <c r="CB34" s="30">
        <v>1</v>
      </c>
      <c r="CC34" s="23"/>
      <c r="CD34" s="29">
        <f t="shared" si="14"/>
        <v>1</v>
      </c>
      <c r="CE34" s="29">
        <f t="shared" si="60"/>
        <v>-10862858106.412539</v>
      </c>
      <c r="CF34" s="29">
        <f t="shared" si="61"/>
        <v>8730.5274230999094</v>
      </c>
      <c r="CG34" s="29">
        <f t="shared" si="62"/>
        <v>2100</v>
      </c>
      <c r="CJ34" s="144">
        <f t="shared" si="15"/>
        <v>17.90050141855945</v>
      </c>
      <c r="CK34" s="30">
        <f t="shared" si="63"/>
        <v>-182</v>
      </c>
      <c r="CL34" s="30">
        <f t="shared" si="64"/>
        <v>8</v>
      </c>
      <c r="CM34" s="30">
        <v>1</v>
      </c>
      <c r="CN34" s="23"/>
      <c r="CO34" s="29">
        <f t="shared" si="16"/>
        <v>1</v>
      </c>
      <c r="CP34" s="29">
        <f t="shared" si="65"/>
        <v>-10158795857239.734</v>
      </c>
      <c r="CQ34" s="29">
        <f t="shared" si="66"/>
        <v>8730.5274230999094</v>
      </c>
      <c r="CR34" s="29">
        <f t="shared" si="67"/>
        <v>2400</v>
      </c>
      <c r="CU34" s="144">
        <f t="shared" si="17"/>
        <v>17.90050141855945</v>
      </c>
      <c r="CV34" s="30">
        <f t="shared" si="68"/>
        <v>-232</v>
      </c>
      <c r="CW34" s="30">
        <f t="shared" si="69"/>
        <v>9</v>
      </c>
      <c r="CX34" s="30">
        <v>1</v>
      </c>
      <c r="CY34" s="23"/>
      <c r="CZ34" s="29">
        <f t="shared" si="18"/>
        <v>1</v>
      </c>
      <c r="DA34" s="29">
        <f t="shared" si="70"/>
        <v>-4688282719445292</v>
      </c>
      <c r="DB34" s="29">
        <f t="shared" si="71"/>
        <v>8730.5274230999094</v>
      </c>
      <c r="DC34" s="29">
        <f t="shared" si="72"/>
        <v>2700</v>
      </c>
      <c r="DF34" s="144">
        <f t="shared" si="19"/>
        <v>17.90050141855945</v>
      </c>
      <c r="DG34" s="30">
        <f t="shared" si="73"/>
        <v>-297</v>
      </c>
      <c r="DH34" s="30">
        <f t="shared" si="74"/>
        <v>10</v>
      </c>
      <c r="DI34" s="30">
        <v>1</v>
      </c>
      <c r="DJ34" s="23"/>
      <c r="DK34" s="29">
        <f t="shared" si="20"/>
        <v>1</v>
      </c>
      <c r="DL34" s="29">
        <f t="shared" si="75"/>
        <v>-1.2725173422702692E+19</v>
      </c>
      <c r="DM34" s="29">
        <f t="shared" si="76"/>
        <v>8730.5274230999094</v>
      </c>
      <c r="DN34" s="29">
        <f t="shared" si="77"/>
        <v>3000</v>
      </c>
      <c r="DQ34" s="144">
        <f t="shared" si="21"/>
        <v>17.90050141855945</v>
      </c>
    </row>
    <row r="35" spans="1:121">
      <c r="A35" s="23">
        <f t="shared" si="22"/>
        <v>3.5718380442415567</v>
      </c>
      <c r="B35" s="23">
        <v>0</v>
      </c>
      <c r="C35" s="41">
        <f>IF(D35&gt;0,C34+D35,C34)</f>
        <v>2</v>
      </c>
      <c r="D35" s="44"/>
      <c r="E35" s="134">
        <f t="shared" si="79"/>
        <v>1</v>
      </c>
      <c r="F35" s="76">
        <f t="shared" si="0"/>
        <v>3</v>
      </c>
      <c r="G35" s="161">
        <f t="shared" si="24"/>
        <v>1.827662900458801</v>
      </c>
      <c r="H35" s="24">
        <f t="shared" si="1"/>
        <v>55.715236050952051</v>
      </c>
      <c r="I35" s="23">
        <f t="shared" si="78"/>
        <v>5.8000000000000034</v>
      </c>
      <c r="J35" s="26">
        <v>29</v>
      </c>
      <c r="K35" s="30">
        <f t="shared" si="25"/>
        <v>29</v>
      </c>
      <c r="L35" s="30">
        <f t="shared" si="26"/>
        <v>1</v>
      </c>
      <c r="M35" s="22">
        <v>1</v>
      </c>
      <c r="N35" s="23">
        <f t="shared" si="27"/>
        <v>55715.236050952051</v>
      </c>
      <c r="O35" s="29">
        <f t="shared" si="2"/>
        <v>12</v>
      </c>
      <c r="P35" s="29">
        <f t="shared" si="28"/>
        <v>348</v>
      </c>
      <c r="Q35" s="29">
        <f t="shared" si="29"/>
        <v>10028.742489171369</v>
      </c>
      <c r="R35" s="29">
        <f t="shared" si="30"/>
        <v>300</v>
      </c>
      <c r="S35" s="29">
        <f t="shared" si="31"/>
        <v>107.1551413272467</v>
      </c>
      <c r="T35" s="52">
        <f t="shared" si="32"/>
        <v>28.818225543595887</v>
      </c>
      <c r="U35" s="144">
        <f t="shared" si="3"/>
        <v>18.27662900458801</v>
      </c>
      <c r="W35" s="30">
        <f t="shared" si="33"/>
        <v>24</v>
      </c>
      <c r="X35" s="30">
        <f t="shared" si="34"/>
        <v>2</v>
      </c>
      <c r="Y35" s="30">
        <v>1</v>
      </c>
      <c r="Z35" s="23"/>
      <c r="AA35" s="29">
        <f t="shared" si="4"/>
        <v>8</v>
      </c>
      <c r="AB35" s="29">
        <f t="shared" si="35"/>
        <v>346.08017764255885</v>
      </c>
      <c r="AC35" s="29">
        <f t="shared" si="36"/>
        <v>10028.742489171369</v>
      </c>
      <c r="AD35" s="29">
        <f t="shared" si="37"/>
        <v>600</v>
      </c>
      <c r="AF35" s="52">
        <f t="shared" si="81"/>
        <v>28.978089867745418</v>
      </c>
      <c r="AG35" s="144">
        <f t="shared" si="5"/>
        <v>18.27662900458801</v>
      </c>
      <c r="AH35" s="30">
        <f t="shared" si="38"/>
        <v>14</v>
      </c>
      <c r="AI35" s="30">
        <f t="shared" si="39"/>
        <v>3</v>
      </c>
      <c r="AJ35" s="30">
        <v>1</v>
      </c>
      <c r="AK35" s="23"/>
      <c r="AL35" s="29">
        <f t="shared" si="6"/>
        <v>6</v>
      </c>
      <c r="AM35" s="29">
        <f t="shared" si="40"/>
        <v>491.93279383773057</v>
      </c>
      <c r="AN35" s="29">
        <f t="shared" si="41"/>
        <v>10028.742489171369</v>
      </c>
      <c r="AO35" s="29">
        <f t="shared" si="42"/>
        <v>900</v>
      </c>
      <c r="AQ35" s="52">
        <f t="shared" si="83"/>
        <v>20.386407685760954</v>
      </c>
      <c r="AR35" s="144">
        <f t="shared" si="7"/>
        <v>18.27662900458801</v>
      </c>
      <c r="AS35" s="30">
        <f t="shared" si="43"/>
        <v>-1</v>
      </c>
      <c r="AT35" s="30">
        <f t="shared" si="44"/>
        <v>4</v>
      </c>
      <c r="AU35" s="30">
        <v>1</v>
      </c>
      <c r="AV35" s="23"/>
      <c r="AW35" s="29">
        <f t="shared" si="8"/>
        <v>1</v>
      </c>
      <c r="AX35" s="29">
        <f t="shared" si="45"/>
        <v>-34.296750801161444</v>
      </c>
      <c r="AY35" s="29">
        <f t="shared" si="46"/>
        <v>10028.742489171369</v>
      </c>
      <c r="AZ35" s="29">
        <f t="shared" si="47"/>
        <v>1200</v>
      </c>
      <c r="BC35" s="144">
        <f t="shared" si="9"/>
        <v>18.27662900458801</v>
      </c>
      <c r="BD35" s="30">
        <f t="shared" si="48"/>
        <v>-31</v>
      </c>
      <c r="BE35" s="30">
        <f t="shared" si="49"/>
        <v>5</v>
      </c>
      <c r="BF35" s="30">
        <v>1</v>
      </c>
      <c r="BG35" s="23"/>
      <c r="BH35" s="29">
        <f t="shared" si="10"/>
        <v>1</v>
      </c>
      <c r="BI35" s="29">
        <f t="shared" si="50"/>
        <v>-36464.280581026025</v>
      </c>
      <c r="BJ35" s="29">
        <f t="shared" si="51"/>
        <v>10028.742489171369</v>
      </c>
      <c r="BK35" s="29">
        <f t="shared" si="52"/>
        <v>1500</v>
      </c>
      <c r="BN35" s="144">
        <f t="shared" si="11"/>
        <v>18.27662900458801</v>
      </c>
      <c r="BO35" s="30">
        <f t="shared" si="53"/>
        <v>-76</v>
      </c>
      <c r="BP35" s="30">
        <f t="shared" si="54"/>
        <v>6</v>
      </c>
      <c r="BQ35" s="30">
        <v>1</v>
      </c>
      <c r="BR35" s="23"/>
      <c r="BS35" s="29">
        <f t="shared" si="12"/>
        <v>1</v>
      </c>
      <c r="BT35" s="29">
        <f t="shared" si="55"/>
        <v>-17955562.496569794</v>
      </c>
      <c r="BU35" s="29">
        <f t="shared" si="56"/>
        <v>10028.742489171369</v>
      </c>
      <c r="BV35" s="29">
        <f t="shared" si="57"/>
        <v>1800</v>
      </c>
      <c r="BY35" s="144">
        <f t="shared" si="13"/>
        <v>18.27662900458801</v>
      </c>
      <c r="BZ35" s="30">
        <f t="shared" si="58"/>
        <v>-126</v>
      </c>
      <c r="CA35" s="30">
        <f t="shared" si="59"/>
        <v>7</v>
      </c>
      <c r="CB35" s="30">
        <v>1</v>
      </c>
      <c r="CC35" s="23"/>
      <c r="CD35" s="29">
        <f t="shared" si="14"/>
        <v>1</v>
      </c>
      <c r="CE35" s="29">
        <f t="shared" si="60"/>
        <v>-10777323790.614016</v>
      </c>
      <c r="CF35" s="29">
        <f t="shared" si="61"/>
        <v>10028.742489171369</v>
      </c>
      <c r="CG35" s="29">
        <f t="shared" si="62"/>
        <v>2100</v>
      </c>
      <c r="CJ35" s="144">
        <f t="shared" si="15"/>
        <v>18.27662900458801</v>
      </c>
      <c r="CK35" s="30">
        <f t="shared" si="63"/>
        <v>-181</v>
      </c>
      <c r="CL35" s="30">
        <f t="shared" si="64"/>
        <v>8</v>
      </c>
      <c r="CM35" s="30">
        <v>1</v>
      </c>
      <c r="CN35" s="23"/>
      <c r="CO35" s="29">
        <f t="shared" si="16"/>
        <v>1</v>
      </c>
      <c r="CP35" s="29">
        <f t="shared" si="65"/>
        <v>-10102978297584.57</v>
      </c>
      <c r="CQ35" s="29">
        <f t="shared" si="66"/>
        <v>10028.742489171369</v>
      </c>
      <c r="CR35" s="29">
        <f t="shared" si="67"/>
        <v>2400</v>
      </c>
      <c r="CU35" s="144">
        <f t="shared" si="17"/>
        <v>18.27662900458801</v>
      </c>
      <c r="CV35" s="30">
        <f t="shared" si="68"/>
        <v>-231</v>
      </c>
      <c r="CW35" s="30">
        <f t="shared" si="69"/>
        <v>9</v>
      </c>
      <c r="CX35" s="30">
        <v>1</v>
      </c>
      <c r="CY35" s="23"/>
      <c r="CZ35" s="29">
        <f t="shared" si="18"/>
        <v>1</v>
      </c>
      <c r="DA35" s="29">
        <f t="shared" si="70"/>
        <v>-4668074604275269</v>
      </c>
      <c r="DB35" s="29">
        <f t="shared" si="71"/>
        <v>10028.742489171369</v>
      </c>
      <c r="DC35" s="29">
        <f t="shared" si="72"/>
        <v>2700</v>
      </c>
      <c r="DF35" s="144">
        <f t="shared" si="19"/>
        <v>18.27662900458801</v>
      </c>
      <c r="DG35" s="30">
        <f t="shared" si="73"/>
        <v>-296</v>
      </c>
      <c r="DH35" s="30">
        <f t="shared" si="74"/>
        <v>10</v>
      </c>
      <c r="DI35" s="30">
        <v>1</v>
      </c>
      <c r="DJ35" s="23"/>
      <c r="DK35" s="29">
        <f t="shared" si="20"/>
        <v>1</v>
      </c>
      <c r="DL35" s="29">
        <f t="shared" si="75"/>
        <v>-1.2682327720942752E+19</v>
      </c>
      <c r="DM35" s="29">
        <f t="shared" si="76"/>
        <v>10028.742489171369</v>
      </c>
      <c r="DN35" s="29">
        <f t="shared" si="77"/>
        <v>3000</v>
      </c>
      <c r="DQ35" s="144">
        <f t="shared" si="21"/>
        <v>18.27662900458801</v>
      </c>
    </row>
    <row r="36" spans="1:121">
      <c r="A36" s="23">
        <f t="shared" si="22"/>
        <v>3.732131966147259</v>
      </c>
      <c r="B36" s="23">
        <v>0</v>
      </c>
      <c r="C36" s="41">
        <f t="shared" si="82"/>
        <v>3</v>
      </c>
      <c r="D36" s="143">
        <v>1</v>
      </c>
      <c r="E36" s="134">
        <f t="shared" si="79"/>
        <v>1</v>
      </c>
      <c r="F36" s="76">
        <f t="shared" si="0"/>
        <v>4</v>
      </c>
      <c r="G36" s="161">
        <f t="shared" si="24"/>
        <v>1.8660659830736148</v>
      </c>
      <c r="H36" s="24">
        <f t="shared" si="1"/>
        <v>64.000000000000114</v>
      </c>
      <c r="I36" s="23">
        <f t="shared" si="78"/>
        <v>6.0000000000000027</v>
      </c>
      <c r="J36" s="26">
        <v>30</v>
      </c>
      <c r="K36" s="30">
        <f t="shared" si="25"/>
        <v>30</v>
      </c>
      <c r="L36" s="30">
        <f t="shared" si="26"/>
        <v>1</v>
      </c>
      <c r="M36" s="22">
        <v>1</v>
      </c>
      <c r="N36" s="23">
        <f t="shared" si="27"/>
        <v>64000.000000000116</v>
      </c>
      <c r="O36" s="29">
        <f t="shared" si="2"/>
        <v>12</v>
      </c>
      <c r="P36" s="29">
        <f t="shared" si="28"/>
        <v>360</v>
      </c>
      <c r="Q36" s="29">
        <f t="shared" si="29"/>
        <v>15360.000000000027</v>
      </c>
      <c r="R36" s="29">
        <f t="shared" si="30"/>
        <v>300</v>
      </c>
      <c r="S36" s="29">
        <f t="shared" si="31"/>
        <v>111.96395898441777</v>
      </c>
      <c r="T36" s="52">
        <f t="shared" si="32"/>
        <v>42.666666666666742</v>
      </c>
      <c r="U36" s="144">
        <f t="shared" si="3"/>
        <v>18.660659830736147</v>
      </c>
      <c r="V36" s="163"/>
      <c r="W36" s="30">
        <f t="shared" si="33"/>
        <v>25</v>
      </c>
      <c r="X36" s="30">
        <f t="shared" si="34"/>
        <v>2</v>
      </c>
      <c r="Y36" s="30">
        <v>1</v>
      </c>
      <c r="Z36" s="23"/>
      <c r="AA36" s="29">
        <f t="shared" si="4"/>
        <v>8</v>
      </c>
      <c r="AB36" s="29">
        <f t="shared" si="35"/>
        <v>360.50018504433217</v>
      </c>
      <c r="AC36" s="29">
        <f t="shared" si="36"/>
        <v>15360.000000000027</v>
      </c>
      <c r="AD36" s="29">
        <f t="shared" si="37"/>
        <v>600</v>
      </c>
      <c r="AF36" s="52">
        <f t="shared" si="81"/>
        <v>42.607467727405314</v>
      </c>
      <c r="AG36" s="144">
        <f t="shared" si="5"/>
        <v>18.660659830736147</v>
      </c>
      <c r="AH36" s="30">
        <f t="shared" si="38"/>
        <v>15</v>
      </c>
      <c r="AI36" s="30">
        <f t="shared" si="39"/>
        <v>3</v>
      </c>
      <c r="AJ36" s="30">
        <v>1</v>
      </c>
      <c r="AK36" s="23"/>
      <c r="AL36" s="29">
        <f t="shared" si="6"/>
        <v>6</v>
      </c>
      <c r="AM36" s="29">
        <f t="shared" si="40"/>
        <v>527.07085054042568</v>
      </c>
      <c r="AN36" s="29">
        <f t="shared" si="41"/>
        <v>15360.000000000027</v>
      </c>
      <c r="AO36" s="29">
        <f t="shared" si="42"/>
        <v>900</v>
      </c>
      <c r="AQ36" s="52">
        <f t="shared" si="83"/>
        <v>29.142192144093794</v>
      </c>
      <c r="AR36" s="144">
        <f t="shared" si="7"/>
        <v>18.660659830736147</v>
      </c>
      <c r="AS36" s="30">
        <f t="shared" si="43"/>
        <v>0</v>
      </c>
      <c r="AT36" s="30">
        <f t="shared" si="44"/>
        <v>4</v>
      </c>
      <c r="AU36" s="30">
        <v>7</v>
      </c>
      <c r="AV36" s="23"/>
      <c r="AW36" s="29">
        <f t="shared" si="8"/>
        <v>7</v>
      </c>
      <c r="AX36" s="29">
        <f t="shared" si="45"/>
        <v>0</v>
      </c>
      <c r="AY36" s="29">
        <f t="shared" si="46"/>
        <v>15360.000000000027</v>
      </c>
      <c r="AZ36" s="29">
        <f t="shared" si="47"/>
        <v>1200</v>
      </c>
      <c r="BC36" s="144">
        <f t="shared" si="9"/>
        <v>18.660659830736147</v>
      </c>
      <c r="BD36" s="30">
        <f t="shared" si="48"/>
        <v>-30</v>
      </c>
      <c r="BE36" s="30">
        <f t="shared" si="49"/>
        <v>5</v>
      </c>
      <c r="BF36" s="30">
        <v>1</v>
      </c>
      <c r="BG36" s="23"/>
      <c r="BH36" s="29">
        <f t="shared" si="10"/>
        <v>1</v>
      </c>
      <c r="BI36" s="29">
        <f t="shared" si="50"/>
        <v>-35288.013465509051</v>
      </c>
      <c r="BJ36" s="29">
        <f t="shared" si="51"/>
        <v>15360.000000000027</v>
      </c>
      <c r="BK36" s="29">
        <f t="shared" si="52"/>
        <v>1500</v>
      </c>
      <c r="BN36" s="144">
        <f t="shared" si="11"/>
        <v>18.660659830736147</v>
      </c>
      <c r="BO36" s="30">
        <f t="shared" si="53"/>
        <v>-75</v>
      </c>
      <c r="BP36" s="30">
        <f t="shared" si="54"/>
        <v>6</v>
      </c>
      <c r="BQ36" s="30">
        <v>1</v>
      </c>
      <c r="BR36" s="23"/>
      <c r="BS36" s="29">
        <f t="shared" si="12"/>
        <v>1</v>
      </c>
      <c r="BT36" s="29">
        <f t="shared" si="55"/>
        <v>-17719305.09529914</v>
      </c>
      <c r="BU36" s="29">
        <f t="shared" si="56"/>
        <v>15360.000000000027</v>
      </c>
      <c r="BV36" s="29">
        <f t="shared" si="57"/>
        <v>1800</v>
      </c>
      <c r="BY36" s="144">
        <f t="shared" si="13"/>
        <v>18.660659830736147</v>
      </c>
      <c r="BZ36" s="30">
        <f t="shared" si="58"/>
        <v>-125</v>
      </c>
      <c r="CA36" s="30">
        <f t="shared" si="59"/>
        <v>7</v>
      </c>
      <c r="CB36" s="30">
        <v>1</v>
      </c>
      <c r="CC36" s="23"/>
      <c r="CD36" s="29">
        <f t="shared" si="14"/>
        <v>1</v>
      </c>
      <c r="CE36" s="29">
        <f t="shared" si="60"/>
        <v>-10691789474.815491</v>
      </c>
      <c r="CF36" s="29">
        <f t="shared" si="61"/>
        <v>15360.000000000027</v>
      </c>
      <c r="CG36" s="29">
        <f t="shared" si="62"/>
        <v>2100</v>
      </c>
      <c r="CJ36" s="144">
        <f t="shared" si="15"/>
        <v>18.660659830736147</v>
      </c>
      <c r="CK36" s="30">
        <f t="shared" si="63"/>
        <v>-180</v>
      </c>
      <c r="CL36" s="30">
        <f t="shared" si="64"/>
        <v>8</v>
      </c>
      <c r="CM36" s="30">
        <v>1</v>
      </c>
      <c r="CN36" s="23"/>
      <c r="CO36" s="29">
        <f t="shared" si="16"/>
        <v>1</v>
      </c>
      <c r="CP36" s="29">
        <f t="shared" si="65"/>
        <v>-10047160737929.408</v>
      </c>
      <c r="CQ36" s="29">
        <f t="shared" si="66"/>
        <v>15360.000000000027</v>
      </c>
      <c r="CR36" s="29">
        <f t="shared" si="67"/>
        <v>2400</v>
      </c>
      <c r="CU36" s="144">
        <f t="shared" si="17"/>
        <v>18.660659830736147</v>
      </c>
      <c r="CV36" s="30">
        <f t="shared" si="68"/>
        <v>-230</v>
      </c>
      <c r="CW36" s="30">
        <f t="shared" si="69"/>
        <v>9</v>
      </c>
      <c r="CX36" s="30">
        <v>1</v>
      </c>
      <c r="CY36" s="23"/>
      <c r="CZ36" s="29">
        <f t="shared" si="18"/>
        <v>1</v>
      </c>
      <c r="DA36" s="29">
        <f t="shared" si="70"/>
        <v>-4647866489105246</v>
      </c>
      <c r="DB36" s="29">
        <f t="shared" si="71"/>
        <v>15360.000000000027</v>
      </c>
      <c r="DC36" s="29">
        <f t="shared" si="72"/>
        <v>2700</v>
      </c>
      <c r="DF36" s="144">
        <f t="shared" si="19"/>
        <v>18.660659830736147</v>
      </c>
      <c r="DG36" s="30">
        <f t="shared" si="73"/>
        <v>-295</v>
      </c>
      <c r="DH36" s="30">
        <f t="shared" si="74"/>
        <v>10</v>
      </c>
      <c r="DI36" s="30">
        <v>1</v>
      </c>
      <c r="DJ36" s="23"/>
      <c r="DK36" s="29">
        <f t="shared" si="20"/>
        <v>1</v>
      </c>
      <c r="DL36" s="29">
        <f t="shared" si="75"/>
        <v>-1.2639482019182809E+19</v>
      </c>
      <c r="DM36" s="29">
        <f t="shared" si="76"/>
        <v>15360.000000000027</v>
      </c>
      <c r="DN36" s="29">
        <f t="shared" si="77"/>
        <v>3000</v>
      </c>
      <c r="DQ36" s="144">
        <f t="shared" si="21"/>
        <v>18.660659830736147</v>
      </c>
    </row>
    <row r="37" spans="1:121">
      <c r="A37" s="23">
        <f t="shared" si="22"/>
        <v>3.8996194228889935</v>
      </c>
      <c r="B37" s="23">
        <v>0</v>
      </c>
      <c r="C37" s="41">
        <f t="shared" si="82"/>
        <v>3</v>
      </c>
      <c r="D37" s="44"/>
      <c r="E37" s="134">
        <f t="shared" si="79"/>
        <v>1</v>
      </c>
      <c r="F37" s="76">
        <f t="shared" si="0"/>
        <v>4</v>
      </c>
      <c r="G37" s="161">
        <f t="shared" si="24"/>
        <v>1.9052759960878747</v>
      </c>
      <c r="H37" s="24">
        <f t="shared" si="1"/>
        <v>73.516694719810388</v>
      </c>
      <c r="I37" s="23">
        <f t="shared" si="78"/>
        <v>6.2000000000000037</v>
      </c>
      <c r="J37" s="26">
        <v>31</v>
      </c>
      <c r="K37" s="30">
        <f t="shared" si="25"/>
        <v>31</v>
      </c>
      <c r="L37" s="30">
        <f t="shared" si="26"/>
        <v>1</v>
      </c>
      <c r="M37" s="22">
        <v>1</v>
      </c>
      <c r="N37" s="23">
        <f t="shared" si="27"/>
        <v>73516.694719810388</v>
      </c>
      <c r="O37" s="29">
        <f t="shared" si="2"/>
        <v>12</v>
      </c>
      <c r="P37" s="29">
        <f t="shared" si="28"/>
        <v>372</v>
      </c>
      <c r="Q37" s="29">
        <f t="shared" si="29"/>
        <v>17644.006732754493</v>
      </c>
      <c r="R37" s="29">
        <f t="shared" si="30"/>
        <v>300</v>
      </c>
      <c r="S37" s="29">
        <f t="shared" si="31"/>
        <v>116.9885826866698</v>
      </c>
      <c r="T37" s="52">
        <f t="shared" si="32"/>
        <v>47.43012562568412</v>
      </c>
      <c r="U37" s="144">
        <f t="shared" si="3"/>
        <v>19.052759960878745</v>
      </c>
      <c r="W37" s="30">
        <f t="shared" si="33"/>
        <v>26</v>
      </c>
      <c r="X37" s="30">
        <f t="shared" si="34"/>
        <v>2</v>
      </c>
      <c r="Y37" s="30">
        <v>1</v>
      </c>
      <c r="Z37" s="23"/>
      <c r="AA37" s="29">
        <f t="shared" si="4"/>
        <v>8</v>
      </c>
      <c r="AB37" s="29">
        <f t="shared" si="35"/>
        <v>374.92019244610543</v>
      </c>
      <c r="AC37" s="29">
        <f t="shared" si="36"/>
        <v>17644.006732754493</v>
      </c>
      <c r="AD37" s="29">
        <f t="shared" si="37"/>
        <v>600</v>
      </c>
      <c r="AF37" s="52">
        <f t="shared" si="81"/>
        <v>47.06070008563438</v>
      </c>
      <c r="AG37" s="144">
        <f t="shared" si="5"/>
        <v>19.052759960878745</v>
      </c>
      <c r="AH37" s="30">
        <f t="shared" si="38"/>
        <v>16</v>
      </c>
      <c r="AI37" s="30">
        <f t="shared" si="39"/>
        <v>3</v>
      </c>
      <c r="AJ37" s="30">
        <v>1</v>
      </c>
      <c r="AK37" s="23"/>
      <c r="AL37" s="29">
        <f t="shared" si="6"/>
        <v>6</v>
      </c>
      <c r="AM37" s="29">
        <f t="shared" si="40"/>
        <v>562.20890724312062</v>
      </c>
      <c r="AN37" s="29">
        <f t="shared" si="41"/>
        <v>17644.006732754493</v>
      </c>
      <c r="AO37" s="29">
        <f t="shared" si="42"/>
        <v>900</v>
      </c>
      <c r="AQ37" s="52">
        <f t="shared" si="83"/>
        <v>31.383363915870067</v>
      </c>
      <c r="AR37" s="144">
        <f t="shared" si="7"/>
        <v>19.052759960878745</v>
      </c>
      <c r="AS37" s="30">
        <f t="shared" si="43"/>
        <v>1</v>
      </c>
      <c r="AT37" s="30">
        <f t="shared" si="44"/>
        <v>4</v>
      </c>
      <c r="AU37" s="30">
        <v>1</v>
      </c>
      <c r="AV37" s="23"/>
      <c r="AW37" s="29">
        <f t="shared" si="8"/>
        <v>7</v>
      </c>
      <c r="AX37" s="29">
        <f t="shared" si="45"/>
        <v>240.07725560813012</v>
      </c>
      <c r="AY37" s="29">
        <f t="shared" si="46"/>
        <v>17644.006732754493</v>
      </c>
      <c r="AZ37" s="29">
        <f t="shared" si="47"/>
        <v>1200</v>
      </c>
      <c r="BB37" s="52">
        <f t="shared" ref="BB37:BB71" si="84">AY37/AX37</f>
        <v>73.493037431060117</v>
      </c>
      <c r="BC37" s="144">
        <f t="shared" si="9"/>
        <v>19.052759960878745</v>
      </c>
      <c r="BD37" s="30">
        <f t="shared" si="48"/>
        <v>-29</v>
      </c>
      <c r="BE37" s="30">
        <f t="shared" si="49"/>
        <v>5</v>
      </c>
      <c r="BF37" s="30">
        <v>1</v>
      </c>
      <c r="BG37" s="23"/>
      <c r="BH37" s="29">
        <f t="shared" si="10"/>
        <v>1</v>
      </c>
      <c r="BI37" s="29">
        <f t="shared" si="50"/>
        <v>-34111.746349992085</v>
      </c>
      <c r="BJ37" s="29">
        <f t="shared" si="51"/>
        <v>17644.006732754493</v>
      </c>
      <c r="BK37" s="29">
        <f t="shared" si="52"/>
        <v>1500</v>
      </c>
      <c r="BN37" s="144">
        <f t="shared" si="11"/>
        <v>19.052759960878745</v>
      </c>
      <c r="BO37" s="30">
        <f t="shared" si="53"/>
        <v>-74</v>
      </c>
      <c r="BP37" s="30">
        <f t="shared" si="54"/>
        <v>6</v>
      </c>
      <c r="BQ37" s="30">
        <v>1</v>
      </c>
      <c r="BR37" s="23"/>
      <c r="BS37" s="29">
        <f t="shared" si="12"/>
        <v>1</v>
      </c>
      <c r="BT37" s="29">
        <f t="shared" si="55"/>
        <v>-17483047.694028486</v>
      </c>
      <c r="BU37" s="29">
        <f t="shared" si="56"/>
        <v>17644.006732754493</v>
      </c>
      <c r="BV37" s="29">
        <f t="shared" si="57"/>
        <v>1800</v>
      </c>
      <c r="BY37" s="144">
        <f t="shared" si="13"/>
        <v>19.052759960878745</v>
      </c>
      <c r="BZ37" s="30">
        <f t="shared" si="58"/>
        <v>-124</v>
      </c>
      <c r="CA37" s="30">
        <f t="shared" si="59"/>
        <v>7</v>
      </c>
      <c r="CB37" s="30">
        <v>1</v>
      </c>
      <c r="CC37" s="23"/>
      <c r="CD37" s="29">
        <f t="shared" si="14"/>
        <v>1</v>
      </c>
      <c r="CE37" s="29">
        <f t="shared" si="60"/>
        <v>-10606255159.016968</v>
      </c>
      <c r="CF37" s="29">
        <f t="shared" si="61"/>
        <v>17644.006732754493</v>
      </c>
      <c r="CG37" s="29">
        <f t="shared" si="62"/>
        <v>2100</v>
      </c>
      <c r="CJ37" s="144">
        <f t="shared" si="15"/>
        <v>19.052759960878745</v>
      </c>
      <c r="CK37" s="30">
        <f t="shared" si="63"/>
        <v>-179</v>
      </c>
      <c r="CL37" s="30">
        <f t="shared" si="64"/>
        <v>8</v>
      </c>
      <c r="CM37" s="30">
        <v>1</v>
      </c>
      <c r="CN37" s="23"/>
      <c r="CO37" s="29">
        <f t="shared" si="16"/>
        <v>1</v>
      </c>
      <c r="CP37" s="29">
        <f t="shared" si="65"/>
        <v>-9991343178274.2441</v>
      </c>
      <c r="CQ37" s="29">
        <f t="shared" si="66"/>
        <v>17644.006732754493</v>
      </c>
      <c r="CR37" s="29">
        <f t="shared" si="67"/>
        <v>2400</v>
      </c>
      <c r="CU37" s="144">
        <f t="shared" si="17"/>
        <v>19.052759960878745</v>
      </c>
      <c r="CV37" s="30">
        <f t="shared" si="68"/>
        <v>-229</v>
      </c>
      <c r="CW37" s="30">
        <f t="shared" si="69"/>
        <v>9</v>
      </c>
      <c r="CX37" s="30">
        <v>1</v>
      </c>
      <c r="CY37" s="23"/>
      <c r="CZ37" s="29">
        <f t="shared" si="18"/>
        <v>1</v>
      </c>
      <c r="DA37" s="29">
        <f t="shared" si="70"/>
        <v>-4627658373935223</v>
      </c>
      <c r="DB37" s="29">
        <f t="shared" si="71"/>
        <v>17644.006732754493</v>
      </c>
      <c r="DC37" s="29">
        <f t="shared" si="72"/>
        <v>2700</v>
      </c>
      <c r="DF37" s="144">
        <f t="shared" si="19"/>
        <v>19.052759960878745</v>
      </c>
      <c r="DG37" s="30">
        <f t="shared" si="73"/>
        <v>-294</v>
      </c>
      <c r="DH37" s="30">
        <f t="shared" si="74"/>
        <v>10</v>
      </c>
      <c r="DI37" s="30">
        <v>1</v>
      </c>
      <c r="DJ37" s="23"/>
      <c r="DK37" s="29">
        <f t="shared" si="20"/>
        <v>1</v>
      </c>
      <c r="DL37" s="29">
        <f t="shared" si="75"/>
        <v>-1.2596636317422868E+19</v>
      </c>
      <c r="DM37" s="29">
        <f t="shared" si="76"/>
        <v>17644.006732754493</v>
      </c>
      <c r="DN37" s="29">
        <f t="shared" si="77"/>
        <v>3000</v>
      </c>
      <c r="DQ37" s="144">
        <f t="shared" si="21"/>
        <v>19.052759960878745</v>
      </c>
    </row>
    <row r="38" spans="1:121">
      <c r="A38" s="23">
        <f t="shared" si="22"/>
        <v>4.0746232398292044</v>
      </c>
      <c r="B38" s="23">
        <v>0</v>
      </c>
      <c r="C38" s="41">
        <f t="shared" si="82"/>
        <v>3</v>
      </c>
      <c r="D38" s="44"/>
      <c r="E38" s="134">
        <f t="shared" si="79"/>
        <v>1</v>
      </c>
      <c r="F38" s="76">
        <f t="shared" si="0"/>
        <v>4</v>
      </c>
      <c r="G38" s="161">
        <f t="shared" si="24"/>
        <v>1.9453098948245708</v>
      </c>
      <c r="H38" s="24">
        <f t="shared" si="1"/>
        <v>84.448506289465413</v>
      </c>
      <c r="I38" s="23">
        <f t="shared" si="78"/>
        <v>6.4000000000000039</v>
      </c>
      <c r="J38" s="26">
        <v>32</v>
      </c>
      <c r="K38" s="30">
        <f t="shared" si="25"/>
        <v>32</v>
      </c>
      <c r="L38" s="30">
        <f t="shared" si="26"/>
        <v>1</v>
      </c>
      <c r="M38" s="22">
        <v>1</v>
      </c>
      <c r="N38" s="23">
        <f t="shared" si="27"/>
        <v>84448.506289465411</v>
      </c>
      <c r="O38" s="29">
        <f t="shared" si="2"/>
        <v>12</v>
      </c>
      <c r="P38" s="29">
        <f t="shared" si="28"/>
        <v>384</v>
      </c>
      <c r="Q38" s="29">
        <f t="shared" si="29"/>
        <v>20267.641509471698</v>
      </c>
      <c r="R38" s="29">
        <f t="shared" si="30"/>
        <v>300</v>
      </c>
      <c r="S38" s="29">
        <f t="shared" si="31"/>
        <v>122.23869719487612</v>
      </c>
      <c r="T38" s="52">
        <f t="shared" si="32"/>
        <v>52.780316430915882</v>
      </c>
      <c r="U38" s="144">
        <f t="shared" si="3"/>
        <v>19.45309894824571</v>
      </c>
      <c r="W38" s="30">
        <f t="shared" si="33"/>
        <v>27</v>
      </c>
      <c r="X38" s="30">
        <f t="shared" si="34"/>
        <v>2</v>
      </c>
      <c r="Y38" s="30">
        <v>1</v>
      </c>
      <c r="Z38" s="23"/>
      <c r="AA38" s="29">
        <f t="shared" si="4"/>
        <v>8</v>
      </c>
      <c r="AB38" s="29">
        <f t="shared" si="35"/>
        <v>389.34019984787875</v>
      </c>
      <c r="AC38" s="29">
        <f t="shared" si="36"/>
        <v>20267.641509471698</v>
      </c>
      <c r="AD38" s="29">
        <f t="shared" si="37"/>
        <v>600</v>
      </c>
      <c r="AF38" s="52">
        <f t="shared" si="81"/>
        <v>52.056380300289</v>
      </c>
      <c r="AG38" s="144">
        <f t="shared" si="5"/>
        <v>19.45309894824571</v>
      </c>
      <c r="AH38" s="30">
        <f t="shared" si="38"/>
        <v>17</v>
      </c>
      <c r="AI38" s="30">
        <f t="shared" si="39"/>
        <v>3</v>
      </c>
      <c r="AJ38" s="30">
        <v>1</v>
      </c>
      <c r="AK38" s="23"/>
      <c r="AL38" s="29">
        <f t="shared" si="6"/>
        <v>6</v>
      </c>
      <c r="AM38" s="29">
        <f t="shared" si="40"/>
        <v>597.34696394581567</v>
      </c>
      <c r="AN38" s="29">
        <f t="shared" si="41"/>
        <v>20267.641509471698</v>
      </c>
      <c r="AO38" s="29">
        <f t="shared" si="42"/>
        <v>900</v>
      </c>
      <c r="AQ38" s="52">
        <f t="shared" si="83"/>
        <v>33.929429180643062</v>
      </c>
      <c r="AR38" s="144">
        <f t="shared" si="7"/>
        <v>19.45309894824571</v>
      </c>
      <c r="AS38" s="30">
        <f t="shared" si="43"/>
        <v>2</v>
      </c>
      <c r="AT38" s="30">
        <f t="shared" si="44"/>
        <v>4</v>
      </c>
      <c r="AU38" s="30">
        <v>1</v>
      </c>
      <c r="AV38" s="23"/>
      <c r="AW38" s="29">
        <f t="shared" si="8"/>
        <v>7</v>
      </c>
      <c r="AX38" s="29">
        <f t="shared" si="45"/>
        <v>480.15451121626023</v>
      </c>
      <c r="AY38" s="29">
        <f t="shared" si="46"/>
        <v>20267.641509471698</v>
      </c>
      <c r="AZ38" s="29">
        <f t="shared" si="47"/>
        <v>1200</v>
      </c>
      <c r="BB38" s="52">
        <f t="shared" si="84"/>
        <v>42.210665600397135</v>
      </c>
      <c r="BC38" s="144">
        <f t="shared" si="9"/>
        <v>19.45309894824571</v>
      </c>
      <c r="BD38" s="30">
        <f t="shared" si="48"/>
        <v>-28</v>
      </c>
      <c r="BE38" s="30">
        <f t="shared" si="49"/>
        <v>5</v>
      </c>
      <c r="BF38" s="30">
        <v>1</v>
      </c>
      <c r="BG38" s="23"/>
      <c r="BH38" s="29">
        <f t="shared" si="10"/>
        <v>1</v>
      </c>
      <c r="BI38" s="29">
        <f t="shared" si="50"/>
        <v>-32935.479234475119</v>
      </c>
      <c r="BJ38" s="29">
        <f t="shared" si="51"/>
        <v>20267.641509471698</v>
      </c>
      <c r="BK38" s="29">
        <f t="shared" si="52"/>
        <v>1500</v>
      </c>
      <c r="BN38" s="144">
        <f t="shared" si="11"/>
        <v>19.45309894824571</v>
      </c>
      <c r="BO38" s="30">
        <f t="shared" si="53"/>
        <v>-73</v>
      </c>
      <c r="BP38" s="30">
        <f t="shared" si="54"/>
        <v>6</v>
      </c>
      <c r="BQ38" s="30">
        <v>1</v>
      </c>
      <c r="BR38" s="23"/>
      <c r="BS38" s="29">
        <f t="shared" si="12"/>
        <v>1</v>
      </c>
      <c r="BT38" s="29">
        <f t="shared" si="55"/>
        <v>-17246790.292757828</v>
      </c>
      <c r="BU38" s="29">
        <f t="shared" si="56"/>
        <v>20267.641509471698</v>
      </c>
      <c r="BV38" s="29">
        <f t="shared" si="57"/>
        <v>1800</v>
      </c>
      <c r="BY38" s="144">
        <f t="shared" si="13"/>
        <v>19.45309894824571</v>
      </c>
      <c r="BZ38" s="30">
        <f t="shared" si="58"/>
        <v>-123</v>
      </c>
      <c r="CA38" s="30">
        <f t="shared" si="59"/>
        <v>7</v>
      </c>
      <c r="CB38" s="30">
        <v>1</v>
      </c>
      <c r="CC38" s="23"/>
      <c r="CD38" s="29">
        <f t="shared" si="14"/>
        <v>1</v>
      </c>
      <c r="CE38" s="29">
        <f t="shared" si="60"/>
        <v>-10520720843.218443</v>
      </c>
      <c r="CF38" s="29">
        <f t="shared" si="61"/>
        <v>20267.641509471698</v>
      </c>
      <c r="CG38" s="29">
        <f t="shared" si="62"/>
        <v>2100</v>
      </c>
      <c r="CJ38" s="144">
        <f t="shared" si="15"/>
        <v>19.45309894824571</v>
      </c>
      <c r="CK38" s="30">
        <f t="shared" si="63"/>
        <v>-178</v>
      </c>
      <c r="CL38" s="30">
        <f t="shared" si="64"/>
        <v>8</v>
      </c>
      <c r="CM38" s="30">
        <v>1</v>
      </c>
      <c r="CN38" s="23"/>
      <c r="CO38" s="29">
        <f t="shared" si="16"/>
        <v>1</v>
      </c>
      <c r="CP38" s="29">
        <f t="shared" si="65"/>
        <v>-9935525618619.0801</v>
      </c>
      <c r="CQ38" s="29">
        <f t="shared" si="66"/>
        <v>20267.641509471698</v>
      </c>
      <c r="CR38" s="29">
        <f t="shared" si="67"/>
        <v>2400</v>
      </c>
      <c r="CU38" s="144">
        <f t="shared" si="17"/>
        <v>19.45309894824571</v>
      </c>
      <c r="CV38" s="30">
        <f t="shared" si="68"/>
        <v>-228</v>
      </c>
      <c r="CW38" s="30">
        <f t="shared" si="69"/>
        <v>9</v>
      </c>
      <c r="CX38" s="30">
        <v>1</v>
      </c>
      <c r="CY38" s="23"/>
      <c r="CZ38" s="29">
        <f t="shared" si="18"/>
        <v>1</v>
      </c>
      <c r="DA38" s="29">
        <f t="shared" si="70"/>
        <v>-4607450258765200</v>
      </c>
      <c r="DB38" s="29">
        <f t="shared" si="71"/>
        <v>20267.641509471698</v>
      </c>
      <c r="DC38" s="29">
        <f t="shared" si="72"/>
        <v>2700</v>
      </c>
      <c r="DF38" s="144">
        <f t="shared" si="19"/>
        <v>19.45309894824571</v>
      </c>
      <c r="DG38" s="30">
        <f t="shared" si="73"/>
        <v>-293</v>
      </c>
      <c r="DH38" s="30">
        <f t="shared" si="74"/>
        <v>10</v>
      </c>
      <c r="DI38" s="30">
        <v>1</v>
      </c>
      <c r="DJ38" s="23"/>
      <c r="DK38" s="29">
        <f t="shared" si="20"/>
        <v>1</v>
      </c>
      <c r="DL38" s="29">
        <f t="shared" si="75"/>
        <v>-1.2553790615662926E+19</v>
      </c>
      <c r="DM38" s="29">
        <f t="shared" si="76"/>
        <v>20267.641509471698</v>
      </c>
      <c r="DN38" s="29">
        <f t="shared" si="77"/>
        <v>3000</v>
      </c>
      <c r="DQ38" s="144">
        <f t="shared" si="21"/>
        <v>19.45309894824571</v>
      </c>
    </row>
    <row r="39" spans="1:121">
      <c r="A39" s="23">
        <f t="shared" si="22"/>
        <v>4.2574807298134765</v>
      </c>
      <c r="B39" s="23">
        <v>0</v>
      </c>
      <c r="C39" s="41">
        <f t="shared" si="82"/>
        <v>3</v>
      </c>
      <c r="D39" s="44"/>
      <c r="E39" s="134">
        <f t="shared" si="79"/>
        <v>1</v>
      </c>
      <c r="F39" s="76">
        <f t="shared" si="0"/>
        <v>4</v>
      </c>
      <c r="G39" s="161">
        <f t="shared" si="24"/>
        <v>1.9861849908740716</v>
      </c>
      <c r="H39" s="24">
        <f t="shared" si="1"/>
        <v>97.005860256665699</v>
      </c>
      <c r="I39" s="23">
        <f t="shared" si="78"/>
        <v>6.6000000000000032</v>
      </c>
      <c r="J39" s="26">
        <v>33</v>
      </c>
      <c r="K39" s="30">
        <f t="shared" si="25"/>
        <v>33</v>
      </c>
      <c r="L39" s="30">
        <f t="shared" si="26"/>
        <v>1</v>
      </c>
      <c r="M39" s="22">
        <v>1</v>
      </c>
      <c r="N39" s="23">
        <f t="shared" si="27"/>
        <v>97005.860256665692</v>
      </c>
      <c r="O39" s="29">
        <f t="shared" si="2"/>
        <v>12</v>
      </c>
      <c r="P39" s="29">
        <f t="shared" si="28"/>
        <v>396</v>
      </c>
      <c r="Q39" s="29">
        <f t="shared" si="29"/>
        <v>23281.406461599767</v>
      </c>
      <c r="R39" s="29">
        <f t="shared" si="30"/>
        <v>300</v>
      </c>
      <c r="S39" s="29">
        <f t="shared" si="31"/>
        <v>127.72442189440429</v>
      </c>
      <c r="T39" s="52">
        <f t="shared" si="32"/>
        <v>58.791430458585268</v>
      </c>
      <c r="U39" s="144">
        <f t="shared" si="3"/>
        <v>19.861849908740716</v>
      </c>
      <c r="W39" s="30">
        <f t="shared" si="33"/>
        <v>28</v>
      </c>
      <c r="X39" s="30">
        <f t="shared" si="34"/>
        <v>2</v>
      </c>
      <c r="Y39" s="30">
        <v>1</v>
      </c>
      <c r="Z39" s="23"/>
      <c r="AA39" s="29">
        <f t="shared" si="4"/>
        <v>8</v>
      </c>
      <c r="AB39" s="29">
        <f t="shared" si="35"/>
        <v>403.76020724965201</v>
      </c>
      <c r="AC39" s="29">
        <f t="shared" si="36"/>
        <v>23281.406461599767</v>
      </c>
      <c r="AD39" s="29">
        <f t="shared" si="37"/>
        <v>600</v>
      </c>
      <c r="AF39" s="52">
        <f t="shared" si="81"/>
        <v>57.661468474540548</v>
      </c>
      <c r="AG39" s="144">
        <f t="shared" si="5"/>
        <v>19.861849908740716</v>
      </c>
      <c r="AH39" s="30">
        <f t="shared" si="38"/>
        <v>18</v>
      </c>
      <c r="AI39" s="30">
        <f t="shared" si="39"/>
        <v>3</v>
      </c>
      <c r="AJ39" s="30">
        <v>1</v>
      </c>
      <c r="AK39" s="23"/>
      <c r="AL39" s="29">
        <f t="shared" si="6"/>
        <v>6</v>
      </c>
      <c r="AM39" s="29">
        <f t="shared" si="40"/>
        <v>632.48502064851073</v>
      </c>
      <c r="AN39" s="29">
        <f t="shared" si="41"/>
        <v>23281.406461599767</v>
      </c>
      <c r="AO39" s="29">
        <f t="shared" si="42"/>
        <v>900</v>
      </c>
      <c r="AQ39" s="52">
        <f t="shared" si="83"/>
        <v>36.809419514360137</v>
      </c>
      <c r="AR39" s="144">
        <f t="shared" si="7"/>
        <v>19.861849908740716</v>
      </c>
      <c r="AS39" s="30">
        <f t="shared" si="43"/>
        <v>3</v>
      </c>
      <c r="AT39" s="30">
        <f t="shared" si="44"/>
        <v>4</v>
      </c>
      <c r="AU39" s="30">
        <v>1</v>
      </c>
      <c r="AV39" s="23"/>
      <c r="AW39" s="29">
        <f t="shared" si="8"/>
        <v>7</v>
      </c>
      <c r="AX39" s="29">
        <f t="shared" si="45"/>
        <v>720.23176682439032</v>
      </c>
      <c r="AY39" s="29">
        <f t="shared" si="46"/>
        <v>23281.406461599767</v>
      </c>
      <c r="AZ39" s="29">
        <f t="shared" si="47"/>
        <v>1200</v>
      </c>
      <c r="BB39" s="52">
        <f t="shared" si="84"/>
        <v>32.32488142567076</v>
      </c>
      <c r="BC39" s="144">
        <f t="shared" si="9"/>
        <v>19.861849908740716</v>
      </c>
      <c r="BD39" s="30">
        <f t="shared" si="48"/>
        <v>-27</v>
      </c>
      <c r="BE39" s="30">
        <f t="shared" si="49"/>
        <v>5</v>
      </c>
      <c r="BF39" s="30">
        <v>1</v>
      </c>
      <c r="BG39" s="23"/>
      <c r="BH39" s="29">
        <f t="shared" si="10"/>
        <v>1</v>
      </c>
      <c r="BI39" s="29">
        <f t="shared" si="50"/>
        <v>-31759.212118958148</v>
      </c>
      <c r="BJ39" s="29">
        <f t="shared" si="51"/>
        <v>23281.406461599767</v>
      </c>
      <c r="BK39" s="29">
        <f t="shared" si="52"/>
        <v>1500</v>
      </c>
      <c r="BN39" s="144">
        <f t="shared" si="11"/>
        <v>19.861849908740716</v>
      </c>
      <c r="BO39" s="30">
        <f t="shared" si="53"/>
        <v>-72</v>
      </c>
      <c r="BP39" s="30">
        <f t="shared" si="54"/>
        <v>6</v>
      </c>
      <c r="BQ39" s="30">
        <v>1</v>
      </c>
      <c r="BR39" s="23"/>
      <c r="BS39" s="29">
        <f t="shared" si="12"/>
        <v>1</v>
      </c>
      <c r="BT39" s="29">
        <f t="shared" si="55"/>
        <v>-17010532.891487174</v>
      </c>
      <c r="BU39" s="29">
        <f t="shared" si="56"/>
        <v>23281.406461599767</v>
      </c>
      <c r="BV39" s="29">
        <f t="shared" si="57"/>
        <v>1800</v>
      </c>
      <c r="BY39" s="144">
        <f t="shared" si="13"/>
        <v>19.861849908740716</v>
      </c>
      <c r="BZ39" s="30">
        <f t="shared" si="58"/>
        <v>-122</v>
      </c>
      <c r="CA39" s="30">
        <f t="shared" si="59"/>
        <v>7</v>
      </c>
      <c r="CB39" s="30">
        <v>1</v>
      </c>
      <c r="CC39" s="23"/>
      <c r="CD39" s="29">
        <f t="shared" si="14"/>
        <v>1</v>
      </c>
      <c r="CE39" s="29">
        <f t="shared" si="60"/>
        <v>-10435186527.41992</v>
      </c>
      <c r="CF39" s="29">
        <f t="shared" si="61"/>
        <v>23281.406461599767</v>
      </c>
      <c r="CG39" s="29">
        <f t="shared" si="62"/>
        <v>2100</v>
      </c>
      <c r="CJ39" s="144">
        <f t="shared" si="15"/>
        <v>19.861849908740716</v>
      </c>
      <c r="CK39" s="30">
        <f t="shared" si="63"/>
        <v>-177</v>
      </c>
      <c r="CL39" s="30">
        <f t="shared" si="64"/>
        <v>8</v>
      </c>
      <c r="CM39" s="30">
        <v>1</v>
      </c>
      <c r="CN39" s="23"/>
      <c r="CO39" s="29">
        <f t="shared" si="16"/>
        <v>1</v>
      </c>
      <c r="CP39" s="29">
        <f t="shared" si="65"/>
        <v>-9879708058963.918</v>
      </c>
      <c r="CQ39" s="29">
        <f t="shared" si="66"/>
        <v>23281.406461599767</v>
      </c>
      <c r="CR39" s="29">
        <f t="shared" si="67"/>
        <v>2400</v>
      </c>
      <c r="CU39" s="144">
        <f t="shared" si="17"/>
        <v>19.861849908740716</v>
      </c>
      <c r="CV39" s="30">
        <f t="shared" si="68"/>
        <v>-227</v>
      </c>
      <c r="CW39" s="30">
        <f t="shared" si="69"/>
        <v>9</v>
      </c>
      <c r="CX39" s="30">
        <v>1</v>
      </c>
      <c r="CY39" s="23"/>
      <c r="CZ39" s="29">
        <f t="shared" si="18"/>
        <v>1</v>
      </c>
      <c r="DA39" s="29">
        <f t="shared" si="70"/>
        <v>-4587242143595178</v>
      </c>
      <c r="DB39" s="29">
        <f t="shared" si="71"/>
        <v>23281.406461599767</v>
      </c>
      <c r="DC39" s="29">
        <f t="shared" si="72"/>
        <v>2700</v>
      </c>
      <c r="DF39" s="144">
        <f t="shared" si="19"/>
        <v>19.861849908740716</v>
      </c>
      <c r="DG39" s="30">
        <f t="shared" si="73"/>
        <v>-292</v>
      </c>
      <c r="DH39" s="30">
        <f t="shared" si="74"/>
        <v>10</v>
      </c>
      <c r="DI39" s="30">
        <v>1</v>
      </c>
      <c r="DJ39" s="23"/>
      <c r="DK39" s="29">
        <f t="shared" si="20"/>
        <v>1</v>
      </c>
      <c r="DL39" s="29">
        <f t="shared" si="75"/>
        <v>-1.2510944913902985E+19</v>
      </c>
      <c r="DM39" s="29">
        <f t="shared" si="76"/>
        <v>23281.406461599767</v>
      </c>
      <c r="DN39" s="29">
        <f t="shared" si="77"/>
        <v>3000</v>
      </c>
      <c r="DQ39" s="144">
        <f t="shared" si="21"/>
        <v>19.861849908740716</v>
      </c>
    </row>
    <row r="40" spans="1:121">
      <c r="A40" s="23">
        <f t="shared" si="22"/>
        <v>4.4485443433275282</v>
      </c>
      <c r="B40" s="23">
        <v>0</v>
      </c>
      <c r="C40" s="41">
        <f t="shared" si="82"/>
        <v>3</v>
      </c>
      <c r="D40" s="44"/>
      <c r="E40" s="134">
        <f t="shared" si="79"/>
        <v>1</v>
      </c>
      <c r="F40" s="76">
        <f t="shared" si="0"/>
        <v>4</v>
      </c>
      <c r="G40" s="161">
        <f t="shared" si="24"/>
        <v>2.0279189595800582</v>
      </c>
      <c r="H40" s="24">
        <f t="shared" si="1"/>
        <v>111.43047210190414</v>
      </c>
      <c r="I40" s="23">
        <f t="shared" si="78"/>
        <v>6.8000000000000034</v>
      </c>
      <c r="J40" s="26">
        <v>34</v>
      </c>
      <c r="K40" s="30">
        <f t="shared" si="25"/>
        <v>34</v>
      </c>
      <c r="L40" s="30">
        <f t="shared" si="26"/>
        <v>1</v>
      </c>
      <c r="M40" s="22">
        <v>1</v>
      </c>
      <c r="N40" s="23">
        <f t="shared" si="27"/>
        <v>111430.47210190415</v>
      </c>
      <c r="O40" s="29">
        <f t="shared" si="2"/>
        <v>12</v>
      </c>
      <c r="P40" s="29">
        <f t="shared" si="28"/>
        <v>408</v>
      </c>
      <c r="Q40" s="29">
        <f t="shared" si="29"/>
        <v>26743.313304456995</v>
      </c>
      <c r="R40" s="29">
        <f t="shared" si="30"/>
        <v>300</v>
      </c>
      <c r="S40" s="29">
        <f t="shared" si="31"/>
        <v>133.45633029982585</v>
      </c>
      <c r="T40" s="52">
        <f t="shared" si="32"/>
        <v>65.547336530531851</v>
      </c>
      <c r="U40" s="144">
        <f t="shared" si="3"/>
        <v>20.279189595800581</v>
      </c>
      <c r="W40" s="30">
        <f t="shared" si="33"/>
        <v>29</v>
      </c>
      <c r="X40" s="30">
        <f t="shared" si="34"/>
        <v>2</v>
      </c>
      <c r="Y40" s="30">
        <v>1</v>
      </c>
      <c r="Z40" s="23"/>
      <c r="AA40" s="29">
        <f t="shared" si="4"/>
        <v>8</v>
      </c>
      <c r="AB40" s="29">
        <f t="shared" si="35"/>
        <v>418.18021465142533</v>
      </c>
      <c r="AC40" s="29">
        <f t="shared" si="36"/>
        <v>26743.313304456995</v>
      </c>
      <c r="AD40" s="29">
        <f t="shared" si="37"/>
        <v>600</v>
      </c>
      <c r="AF40" s="52">
        <f t="shared" si="81"/>
        <v>63.95164660467956</v>
      </c>
      <c r="AG40" s="144">
        <f t="shared" si="5"/>
        <v>20.279189595800581</v>
      </c>
      <c r="AH40" s="30">
        <f t="shared" si="38"/>
        <v>19</v>
      </c>
      <c r="AI40" s="30">
        <f t="shared" si="39"/>
        <v>3</v>
      </c>
      <c r="AJ40" s="30">
        <v>1</v>
      </c>
      <c r="AK40" s="23"/>
      <c r="AL40" s="29">
        <f t="shared" si="6"/>
        <v>6</v>
      </c>
      <c r="AM40" s="29">
        <f t="shared" si="40"/>
        <v>667.62307735120578</v>
      </c>
      <c r="AN40" s="29">
        <f t="shared" si="41"/>
        <v>26743.313304456995</v>
      </c>
      <c r="AO40" s="29">
        <f t="shared" si="42"/>
        <v>900</v>
      </c>
      <c r="AQ40" s="52">
        <f t="shared" si="83"/>
        <v>40.057502821144347</v>
      </c>
      <c r="AR40" s="144">
        <f t="shared" si="7"/>
        <v>20.279189595800581</v>
      </c>
      <c r="AS40" s="30">
        <f t="shared" si="43"/>
        <v>4</v>
      </c>
      <c r="AT40" s="30">
        <f t="shared" si="44"/>
        <v>4</v>
      </c>
      <c r="AU40" s="30">
        <v>1</v>
      </c>
      <c r="AV40" s="23"/>
      <c r="AW40" s="29">
        <f t="shared" si="8"/>
        <v>7</v>
      </c>
      <c r="AX40" s="29">
        <f t="shared" si="45"/>
        <v>960.30902243252046</v>
      </c>
      <c r="AY40" s="29">
        <f t="shared" si="46"/>
        <v>26743.313304456995</v>
      </c>
      <c r="AZ40" s="29">
        <f t="shared" si="47"/>
        <v>1200</v>
      </c>
      <c r="BB40" s="52">
        <f t="shared" si="84"/>
        <v>27.848653589356658</v>
      </c>
      <c r="BC40" s="144">
        <f t="shared" si="9"/>
        <v>20.279189595800581</v>
      </c>
      <c r="BD40" s="30">
        <f t="shared" si="48"/>
        <v>-26</v>
      </c>
      <c r="BE40" s="30">
        <f t="shared" si="49"/>
        <v>5</v>
      </c>
      <c r="BF40" s="30">
        <v>1</v>
      </c>
      <c r="BG40" s="23"/>
      <c r="BH40" s="29">
        <f t="shared" si="10"/>
        <v>1</v>
      </c>
      <c r="BI40" s="29">
        <f t="shared" si="50"/>
        <v>-30582.945003441182</v>
      </c>
      <c r="BJ40" s="29">
        <f t="shared" si="51"/>
        <v>26743.313304456995</v>
      </c>
      <c r="BK40" s="29">
        <f t="shared" si="52"/>
        <v>1500</v>
      </c>
      <c r="BN40" s="144">
        <f t="shared" si="11"/>
        <v>20.279189595800581</v>
      </c>
      <c r="BO40" s="30">
        <f t="shared" si="53"/>
        <v>-71</v>
      </c>
      <c r="BP40" s="30">
        <f t="shared" si="54"/>
        <v>6</v>
      </c>
      <c r="BQ40" s="30">
        <v>1</v>
      </c>
      <c r="BR40" s="23"/>
      <c r="BS40" s="29">
        <f t="shared" si="12"/>
        <v>1</v>
      </c>
      <c r="BT40" s="29">
        <f t="shared" si="55"/>
        <v>-16774275.490216518</v>
      </c>
      <c r="BU40" s="29">
        <f t="shared" si="56"/>
        <v>26743.313304456995</v>
      </c>
      <c r="BV40" s="29">
        <f t="shared" si="57"/>
        <v>1800</v>
      </c>
      <c r="BY40" s="144">
        <f t="shared" si="13"/>
        <v>20.279189595800581</v>
      </c>
      <c r="BZ40" s="30">
        <f t="shared" si="58"/>
        <v>-121</v>
      </c>
      <c r="CA40" s="30">
        <f t="shared" si="59"/>
        <v>7</v>
      </c>
      <c r="CB40" s="30">
        <v>1</v>
      </c>
      <c r="CC40" s="23"/>
      <c r="CD40" s="29">
        <f t="shared" si="14"/>
        <v>1</v>
      </c>
      <c r="CE40" s="29">
        <f t="shared" si="60"/>
        <v>-10349652211.621395</v>
      </c>
      <c r="CF40" s="29">
        <f t="shared" si="61"/>
        <v>26743.313304456995</v>
      </c>
      <c r="CG40" s="29">
        <f t="shared" si="62"/>
        <v>2100</v>
      </c>
      <c r="CJ40" s="144">
        <f t="shared" si="15"/>
        <v>20.279189595800581</v>
      </c>
      <c r="CK40" s="30">
        <f t="shared" si="63"/>
        <v>-176</v>
      </c>
      <c r="CL40" s="30">
        <f t="shared" si="64"/>
        <v>8</v>
      </c>
      <c r="CM40" s="30">
        <v>1</v>
      </c>
      <c r="CN40" s="23"/>
      <c r="CO40" s="29">
        <f t="shared" si="16"/>
        <v>1</v>
      </c>
      <c r="CP40" s="29">
        <f t="shared" si="65"/>
        <v>-9823890499308.7539</v>
      </c>
      <c r="CQ40" s="29">
        <f t="shared" si="66"/>
        <v>26743.313304456995</v>
      </c>
      <c r="CR40" s="29">
        <f t="shared" si="67"/>
        <v>2400</v>
      </c>
      <c r="CU40" s="144">
        <f t="shared" si="17"/>
        <v>20.279189595800581</v>
      </c>
      <c r="CV40" s="30">
        <f t="shared" si="68"/>
        <v>-226</v>
      </c>
      <c r="CW40" s="30">
        <f t="shared" si="69"/>
        <v>9</v>
      </c>
      <c r="CX40" s="30">
        <v>1</v>
      </c>
      <c r="CY40" s="23"/>
      <c r="CZ40" s="29">
        <f t="shared" si="18"/>
        <v>1</v>
      </c>
      <c r="DA40" s="29">
        <f t="shared" si="70"/>
        <v>-4567034028425155</v>
      </c>
      <c r="DB40" s="29">
        <f t="shared" si="71"/>
        <v>26743.313304456995</v>
      </c>
      <c r="DC40" s="29">
        <f t="shared" si="72"/>
        <v>2700</v>
      </c>
      <c r="DF40" s="144">
        <f t="shared" si="19"/>
        <v>20.279189595800581</v>
      </c>
      <c r="DG40" s="30">
        <f t="shared" si="73"/>
        <v>-291</v>
      </c>
      <c r="DH40" s="30">
        <f t="shared" si="74"/>
        <v>10</v>
      </c>
      <c r="DI40" s="30">
        <v>1</v>
      </c>
      <c r="DJ40" s="23"/>
      <c r="DK40" s="29">
        <f t="shared" si="20"/>
        <v>1</v>
      </c>
      <c r="DL40" s="29">
        <f t="shared" si="75"/>
        <v>-1.2468099212143043E+19</v>
      </c>
      <c r="DM40" s="29">
        <f t="shared" si="76"/>
        <v>26743.313304456995</v>
      </c>
      <c r="DN40" s="29">
        <f t="shared" si="77"/>
        <v>3000</v>
      </c>
      <c r="DQ40" s="144">
        <f t="shared" si="21"/>
        <v>20.279189595800581</v>
      </c>
    </row>
    <row r="41" spans="1:121">
      <c r="A41" s="23">
        <f t="shared" si="22"/>
        <v>4.6481823478314013</v>
      </c>
      <c r="B41" s="23">
        <v>0</v>
      </c>
      <c r="C41" s="41">
        <f>IF(D41&gt;0,C40+D41,C40)</f>
        <v>3</v>
      </c>
      <c r="D41" s="65"/>
      <c r="E41" s="134">
        <f t="shared" si="79"/>
        <v>1</v>
      </c>
      <c r="F41" s="76">
        <f t="shared" si="0"/>
        <v>4</v>
      </c>
      <c r="G41" s="161">
        <f t="shared" si="24"/>
        <v>2.0705298476827547</v>
      </c>
      <c r="H41" s="24">
        <f t="shared" si="1"/>
        <v>128.00000000000031</v>
      </c>
      <c r="I41" s="23">
        <f t="shared" si="78"/>
        <v>7.0000000000000036</v>
      </c>
      <c r="J41" s="26">
        <v>35</v>
      </c>
      <c r="K41" s="30">
        <f t="shared" si="25"/>
        <v>35</v>
      </c>
      <c r="L41" s="30">
        <f t="shared" si="26"/>
        <v>1</v>
      </c>
      <c r="M41" s="22">
        <v>1</v>
      </c>
      <c r="N41" s="23">
        <f t="shared" si="27"/>
        <v>128000.00000000031</v>
      </c>
      <c r="O41" s="29">
        <f t="shared" si="2"/>
        <v>12</v>
      </c>
      <c r="P41" s="29">
        <f t="shared" si="28"/>
        <v>420</v>
      </c>
      <c r="Q41" s="29">
        <f t="shared" si="29"/>
        <v>30720.000000000076</v>
      </c>
      <c r="R41" s="29">
        <f t="shared" si="30"/>
        <v>300</v>
      </c>
      <c r="S41" s="29">
        <f t="shared" si="31"/>
        <v>139.44547043494202</v>
      </c>
      <c r="T41" s="52">
        <f t="shared" si="32"/>
        <v>73.142857142857324</v>
      </c>
      <c r="U41" s="144">
        <f t="shared" si="3"/>
        <v>20.705298476827547</v>
      </c>
      <c r="W41" s="30">
        <f t="shared" si="33"/>
        <v>30</v>
      </c>
      <c r="X41" s="30">
        <f t="shared" si="34"/>
        <v>2</v>
      </c>
      <c r="Y41" s="30">
        <v>1</v>
      </c>
      <c r="Z41" s="23"/>
      <c r="AA41" s="29">
        <f t="shared" si="4"/>
        <v>8</v>
      </c>
      <c r="AB41" s="29">
        <f t="shared" si="35"/>
        <v>432.60022205319859</v>
      </c>
      <c r="AC41" s="29">
        <f t="shared" si="36"/>
        <v>30720.000000000076</v>
      </c>
      <c r="AD41" s="29">
        <f t="shared" si="37"/>
        <v>600</v>
      </c>
      <c r="AF41" s="52">
        <f t="shared" si="81"/>
        <v>71.01244621234224</v>
      </c>
      <c r="AG41" s="144">
        <f t="shared" si="5"/>
        <v>20.705298476827547</v>
      </c>
      <c r="AH41" s="30">
        <f t="shared" si="38"/>
        <v>20</v>
      </c>
      <c r="AI41" s="30">
        <f t="shared" si="39"/>
        <v>3</v>
      </c>
      <c r="AJ41" s="30">
        <v>2</v>
      </c>
      <c r="AK41" s="23"/>
      <c r="AL41" s="29">
        <f t="shared" si="6"/>
        <v>12</v>
      </c>
      <c r="AM41" s="29">
        <f t="shared" si="40"/>
        <v>1405.5222681078017</v>
      </c>
      <c r="AN41" s="29">
        <f t="shared" si="41"/>
        <v>30720.000000000076</v>
      </c>
      <c r="AO41" s="29">
        <f t="shared" si="42"/>
        <v>900</v>
      </c>
      <c r="AQ41" s="52">
        <f t="shared" si="83"/>
        <v>21.856644108070363</v>
      </c>
      <c r="AR41" s="144">
        <f t="shared" si="7"/>
        <v>20.705298476827547</v>
      </c>
      <c r="AS41" s="30">
        <f t="shared" si="43"/>
        <v>5</v>
      </c>
      <c r="AT41" s="30">
        <f t="shared" si="44"/>
        <v>4</v>
      </c>
      <c r="AU41" s="30">
        <v>1</v>
      </c>
      <c r="AV41" s="23"/>
      <c r="AW41" s="29">
        <f t="shared" si="8"/>
        <v>7</v>
      </c>
      <c r="AX41" s="29">
        <f t="shared" si="45"/>
        <v>1200.3862780406505</v>
      </c>
      <c r="AY41" s="29">
        <f t="shared" si="46"/>
        <v>30720.000000000076</v>
      </c>
      <c r="AZ41" s="29">
        <f t="shared" si="47"/>
        <v>1200</v>
      </c>
      <c r="BB41" s="52">
        <f t="shared" si="84"/>
        <v>25.591762053581022</v>
      </c>
      <c r="BC41" s="144">
        <f t="shared" si="9"/>
        <v>20.705298476827547</v>
      </c>
      <c r="BD41" s="30">
        <f t="shared" si="48"/>
        <v>-25</v>
      </c>
      <c r="BE41" s="30">
        <f t="shared" si="49"/>
        <v>5</v>
      </c>
      <c r="BF41" s="30">
        <v>1</v>
      </c>
      <c r="BG41" s="23"/>
      <c r="BH41" s="29">
        <f t="shared" si="10"/>
        <v>1</v>
      </c>
      <c r="BI41" s="29">
        <f t="shared" si="50"/>
        <v>-29406.677887924212</v>
      </c>
      <c r="BJ41" s="29">
        <f t="shared" si="51"/>
        <v>30720.000000000076</v>
      </c>
      <c r="BK41" s="29">
        <f t="shared" si="52"/>
        <v>1500</v>
      </c>
      <c r="BN41" s="144">
        <f t="shared" si="11"/>
        <v>20.705298476827547</v>
      </c>
      <c r="BO41" s="30">
        <f t="shared" si="53"/>
        <v>-70</v>
      </c>
      <c r="BP41" s="30">
        <f t="shared" si="54"/>
        <v>6</v>
      </c>
      <c r="BQ41" s="30">
        <v>1</v>
      </c>
      <c r="BR41" s="23"/>
      <c r="BS41" s="29">
        <f t="shared" si="12"/>
        <v>1</v>
      </c>
      <c r="BT41" s="29">
        <f t="shared" si="55"/>
        <v>-16538018.088945864</v>
      </c>
      <c r="BU41" s="29">
        <f t="shared" si="56"/>
        <v>30720.000000000076</v>
      </c>
      <c r="BV41" s="29">
        <f t="shared" si="57"/>
        <v>1800</v>
      </c>
      <c r="BY41" s="144">
        <f t="shared" si="13"/>
        <v>20.705298476827547</v>
      </c>
      <c r="BZ41" s="30">
        <f t="shared" si="58"/>
        <v>-120</v>
      </c>
      <c r="CA41" s="30">
        <f t="shared" si="59"/>
        <v>7</v>
      </c>
      <c r="CB41" s="30">
        <v>1</v>
      </c>
      <c r="CC41" s="23"/>
      <c r="CD41" s="29">
        <f t="shared" si="14"/>
        <v>1</v>
      </c>
      <c r="CE41" s="29">
        <f t="shared" si="60"/>
        <v>-10264117895.822872</v>
      </c>
      <c r="CF41" s="29">
        <f t="shared" si="61"/>
        <v>30720.000000000076</v>
      </c>
      <c r="CG41" s="29">
        <f t="shared" si="62"/>
        <v>2100</v>
      </c>
      <c r="CJ41" s="144">
        <f t="shared" si="15"/>
        <v>20.705298476827547</v>
      </c>
      <c r="CK41" s="30">
        <f t="shared" si="63"/>
        <v>-175</v>
      </c>
      <c r="CL41" s="30">
        <f t="shared" si="64"/>
        <v>8</v>
      </c>
      <c r="CM41" s="30">
        <v>1</v>
      </c>
      <c r="CN41" s="23"/>
      <c r="CO41" s="29">
        <f t="shared" si="16"/>
        <v>1</v>
      </c>
      <c r="CP41" s="29">
        <f t="shared" si="65"/>
        <v>-9768072939653.5898</v>
      </c>
      <c r="CQ41" s="29">
        <f t="shared" si="66"/>
        <v>30720.000000000076</v>
      </c>
      <c r="CR41" s="29">
        <f t="shared" si="67"/>
        <v>2400</v>
      </c>
      <c r="CU41" s="144">
        <f t="shared" si="17"/>
        <v>20.705298476827547</v>
      </c>
      <c r="CV41" s="30">
        <f t="shared" si="68"/>
        <v>-225</v>
      </c>
      <c r="CW41" s="30">
        <f t="shared" si="69"/>
        <v>9</v>
      </c>
      <c r="CX41" s="30">
        <v>1</v>
      </c>
      <c r="CY41" s="23"/>
      <c r="CZ41" s="29">
        <f t="shared" si="18"/>
        <v>1</v>
      </c>
      <c r="DA41" s="29">
        <f t="shared" si="70"/>
        <v>-4546825913255132</v>
      </c>
      <c r="DB41" s="29">
        <f t="shared" si="71"/>
        <v>30720.000000000076</v>
      </c>
      <c r="DC41" s="29">
        <f t="shared" si="72"/>
        <v>2700</v>
      </c>
      <c r="DF41" s="144">
        <f t="shared" si="19"/>
        <v>20.705298476827547</v>
      </c>
      <c r="DG41" s="30">
        <f t="shared" si="73"/>
        <v>-290</v>
      </c>
      <c r="DH41" s="30">
        <f t="shared" si="74"/>
        <v>10</v>
      </c>
      <c r="DI41" s="30">
        <v>1</v>
      </c>
      <c r="DJ41" s="23"/>
      <c r="DK41" s="29">
        <f t="shared" si="20"/>
        <v>1</v>
      </c>
      <c r="DL41" s="29">
        <f t="shared" si="75"/>
        <v>-1.2425253510383102E+19</v>
      </c>
      <c r="DM41" s="29">
        <f t="shared" si="76"/>
        <v>30720.000000000076</v>
      </c>
      <c r="DN41" s="29">
        <f t="shared" si="77"/>
        <v>3000</v>
      </c>
      <c r="DQ41" s="144">
        <f t="shared" si="21"/>
        <v>20.705298476827547</v>
      </c>
    </row>
    <row r="42" spans="1:121">
      <c r="A42" s="23">
        <f t="shared" si="22"/>
        <v>4.8567795375802332</v>
      </c>
      <c r="B42" s="23">
        <v>0</v>
      </c>
      <c r="C42" s="41">
        <f t="shared" si="82"/>
        <v>3</v>
      </c>
      <c r="D42" s="44"/>
      <c r="E42" s="134">
        <f t="shared" si="79"/>
        <v>1</v>
      </c>
      <c r="F42" s="76">
        <f t="shared" si="0"/>
        <v>4</v>
      </c>
      <c r="G42" s="161">
        <f t="shared" si="24"/>
        <v>2.1140360811227605</v>
      </c>
      <c r="H42" s="24">
        <f t="shared" si="1"/>
        <v>147.03338943962083</v>
      </c>
      <c r="I42" s="23">
        <f t="shared" si="78"/>
        <v>7.2000000000000037</v>
      </c>
      <c r="J42" s="26">
        <v>36</v>
      </c>
      <c r="K42" s="30">
        <f t="shared" si="25"/>
        <v>36</v>
      </c>
      <c r="L42" s="30">
        <f t="shared" si="26"/>
        <v>1</v>
      </c>
      <c r="M42" s="22">
        <v>1</v>
      </c>
      <c r="N42" s="23">
        <f t="shared" si="27"/>
        <v>147033.38943962083</v>
      </c>
      <c r="O42" s="29">
        <f t="shared" si="2"/>
        <v>12</v>
      </c>
      <c r="P42" s="29">
        <f t="shared" si="28"/>
        <v>432</v>
      </c>
      <c r="Q42" s="29">
        <f t="shared" si="29"/>
        <v>35288.013465509001</v>
      </c>
      <c r="R42" s="29">
        <f t="shared" si="30"/>
        <v>300</v>
      </c>
      <c r="S42" s="29">
        <f t="shared" si="31"/>
        <v>145.70338612740699</v>
      </c>
      <c r="T42" s="52">
        <f t="shared" si="32"/>
        <v>81.685216355344906</v>
      </c>
      <c r="U42" s="144">
        <f t="shared" si="3"/>
        <v>21.140360811227605</v>
      </c>
      <c r="W42" s="30">
        <f t="shared" si="33"/>
        <v>31</v>
      </c>
      <c r="X42" s="30">
        <f t="shared" si="34"/>
        <v>2</v>
      </c>
      <c r="Y42" s="30">
        <v>1</v>
      </c>
      <c r="Z42" s="23"/>
      <c r="AA42" s="29">
        <f t="shared" si="4"/>
        <v>8</v>
      </c>
      <c r="AB42" s="29">
        <f t="shared" si="35"/>
        <v>447.02022945497191</v>
      </c>
      <c r="AC42" s="29">
        <f t="shared" si="36"/>
        <v>35288.013465509001</v>
      </c>
      <c r="AD42" s="29">
        <f t="shared" si="37"/>
        <v>600</v>
      </c>
      <c r="AF42" s="52">
        <f t="shared" si="81"/>
        <v>78.940529175902853</v>
      </c>
      <c r="AG42" s="144">
        <f t="shared" si="5"/>
        <v>21.140360811227605</v>
      </c>
      <c r="AH42" s="30">
        <f t="shared" si="38"/>
        <v>21</v>
      </c>
      <c r="AI42" s="30">
        <f t="shared" si="39"/>
        <v>3</v>
      </c>
      <c r="AJ42" s="30">
        <v>1</v>
      </c>
      <c r="AK42" s="23"/>
      <c r="AL42" s="29">
        <f t="shared" si="6"/>
        <v>12</v>
      </c>
      <c r="AM42" s="29">
        <f t="shared" si="40"/>
        <v>1475.7983815131918</v>
      </c>
      <c r="AN42" s="29">
        <f t="shared" si="41"/>
        <v>35288.013465509001</v>
      </c>
      <c r="AO42" s="29">
        <f t="shared" si="42"/>
        <v>900</v>
      </c>
      <c r="AQ42" s="52">
        <f t="shared" ref="AQ42:AQ105" si="85">AN42/AM42</f>
        <v>23.911134412091489</v>
      </c>
      <c r="AR42" s="144">
        <f t="shared" si="7"/>
        <v>21.140360811227605</v>
      </c>
      <c r="AS42" s="30">
        <f t="shared" si="43"/>
        <v>6</v>
      </c>
      <c r="AT42" s="30">
        <f t="shared" si="44"/>
        <v>4</v>
      </c>
      <c r="AU42" s="30">
        <v>1</v>
      </c>
      <c r="AV42" s="23"/>
      <c r="AW42" s="29">
        <f t="shared" si="8"/>
        <v>7</v>
      </c>
      <c r="AX42" s="29">
        <f t="shared" si="45"/>
        <v>1440.4635336487806</v>
      </c>
      <c r="AY42" s="29">
        <f t="shared" si="46"/>
        <v>35288.013465509001</v>
      </c>
      <c r="AZ42" s="29">
        <f t="shared" si="47"/>
        <v>1200</v>
      </c>
      <c r="BB42" s="52">
        <f t="shared" si="84"/>
        <v>24.497679143686714</v>
      </c>
      <c r="BC42" s="144">
        <f t="shared" si="9"/>
        <v>21.140360811227605</v>
      </c>
      <c r="BD42" s="30">
        <f t="shared" si="48"/>
        <v>-24</v>
      </c>
      <c r="BE42" s="30">
        <f t="shared" si="49"/>
        <v>5</v>
      </c>
      <c r="BF42" s="30">
        <v>1</v>
      </c>
      <c r="BG42" s="23"/>
      <c r="BH42" s="29">
        <f t="shared" si="10"/>
        <v>1</v>
      </c>
      <c r="BI42" s="29">
        <f t="shared" si="50"/>
        <v>-28230.410772407246</v>
      </c>
      <c r="BJ42" s="29">
        <f t="shared" si="51"/>
        <v>35288.013465509001</v>
      </c>
      <c r="BK42" s="29">
        <f t="shared" si="52"/>
        <v>1500</v>
      </c>
      <c r="BN42" s="144">
        <f t="shared" si="11"/>
        <v>21.140360811227605</v>
      </c>
      <c r="BO42" s="30">
        <f t="shared" si="53"/>
        <v>-69</v>
      </c>
      <c r="BP42" s="30">
        <f t="shared" si="54"/>
        <v>6</v>
      </c>
      <c r="BQ42" s="30">
        <v>1</v>
      </c>
      <c r="BR42" s="23"/>
      <c r="BS42" s="29">
        <f t="shared" si="12"/>
        <v>1</v>
      </c>
      <c r="BT42" s="29">
        <f t="shared" si="55"/>
        <v>-16301760.687675208</v>
      </c>
      <c r="BU42" s="29">
        <f t="shared" si="56"/>
        <v>35288.013465509001</v>
      </c>
      <c r="BV42" s="29">
        <f t="shared" si="57"/>
        <v>1800</v>
      </c>
      <c r="BY42" s="144">
        <f t="shared" si="13"/>
        <v>21.140360811227605</v>
      </c>
      <c r="BZ42" s="30">
        <f t="shared" si="58"/>
        <v>-119</v>
      </c>
      <c r="CA42" s="30">
        <f t="shared" si="59"/>
        <v>7</v>
      </c>
      <c r="CB42" s="30">
        <v>1</v>
      </c>
      <c r="CC42" s="23"/>
      <c r="CD42" s="29">
        <f t="shared" si="14"/>
        <v>1</v>
      </c>
      <c r="CE42" s="29">
        <f t="shared" si="60"/>
        <v>-10178583580.024347</v>
      </c>
      <c r="CF42" s="29">
        <f t="shared" si="61"/>
        <v>35288.013465509001</v>
      </c>
      <c r="CG42" s="29">
        <f t="shared" si="62"/>
        <v>2100</v>
      </c>
      <c r="CJ42" s="144">
        <f t="shared" si="15"/>
        <v>21.140360811227605</v>
      </c>
      <c r="CK42" s="30">
        <f t="shared" si="63"/>
        <v>-174</v>
      </c>
      <c r="CL42" s="30">
        <f t="shared" si="64"/>
        <v>8</v>
      </c>
      <c r="CM42" s="30">
        <v>1</v>
      </c>
      <c r="CN42" s="23"/>
      <c r="CO42" s="29">
        <f t="shared" si="16"/>
        <v>1</v>
      </c>
      <c r="CP42" s="29">
        <f t="shared" si="65"/>
        <v>-9712255379998.4277</v>
      </c>
      <c r="CQ42" s="29">
        <f t="shared" si="66"/>
        <v>35288.013465509001</v>
      </c>
      <c r="CR42" s="29">
        <f t="shared" si="67"/>
        <v>2400</v>
      </c>
      <c r="CU42" s="144">
        <f t="shared" si="17"/>
        <v>21.140360811227605</v>
      </c>
      <c r="CV42" s="30">
        <f t="shared" si="68"/>
        <v>-224</v>
      </c>
      <c r="CW42" s="30">
        <f t="shared" si="69"/>
        <v>9</v>
      </c>
      <c r="CX42" s="30">
        <v>1</v>
      </c>
      <c r="CY42" s="23"/>
      <c r="CZ42" s="29">
        <f t="shared" si="18"/>
        <v>1</v>
      </c>
      <c r="DA42" s="29">
        <f t="shared" si="70"/>
        <v>-4526617798085109</v>
      </c>
      <c r="DB42" s="29">
        <f t="shared" si="71"/>
        <v>35288.013465509001</v>
      </c>
      <c r="DC42" s="29">
        <f t="shared" si="72"/>
        <v>2700</v>
      </c>
      <c r="DF42" s="144">
        <f t="shared" si="19"/>
        <v>21.140360811227605</v>
      </c>
      <c r="DG42" s="30">
        <f t="shared" si="73"/>
        <v>-289</v>
      </c>
      <c r="DH42" s="30">
        <f t="shared" si="74"/>
        <v>10</v>
      </c>
      <c r="DI42" s="30">
        <v>1</v>
      </c>
      <c r="DJ42" s="23"/>
      <c r="DK42" s="29">
        <f t="shared" si="20"/>
        <v>1</v>
      </c>
      <c r="DL42" s="29">
        <f t="shared" si="75"/>
        <v>-1.2382407808623159E+19</v>
      </c>
      <c r="DM42" s="29">
        <f t="shared" si="76"/>
        <v>35288.013465509001</v>
      </c>
      <c r="DN42" s="29">
        <f t="shared" si="77"/>
        <v>3000</v>
      </c>
      <c r="DQ42" s="144">
        <f t="shared" si="21"/>
        <v>21.140360811227605</v>
      </c>
    </row>
    <row r="43" spans="1:121">
      <c r="A43" s="23">
        <f t="shared" si="22"/>
        <v>5.0747379752997714</v>
      </c>
      <c r="B43" s="23">
        <v>0</v>
      </c>
      <c r="C43" s="41">
        <f t="shared" si="82"/>
        <v>3</v>
      </c>
      <c r="D43" s="44"/>
      <c r="E43" s="134">
        <f t="shared" si="79"/>
        <v>1</v>
      </c>
      <c r="F43" s="76">
        <f t="shared" si="0"/>
        <v>4</v>
      </c>
      <c r="G43" s="161">
        <f t="shared" si="24"/>
        <v>2.158456473008854</v>
      </c>
      <c r="H43" s="24">
        <f t="shared" si="1"/>
        <v>168.89701257893086</v>
      </c>
      <c r="I43" s="23">
        <f t="shared" si="78"/>
        <v>7.4000000000000039</v>
      </c>
      <c r="J43" s="26">
        <v>37</v>
      </c>
      <c r="K43" s="30">
        <f t="shared" si="25"/>
        <v>37</v>
      </c>
      <c r="L43" s="30">
        <f t="shared" si="26"/>
        <v>1</v>
      </c>
      <c r="M43" s="22">
        <v>1</v>
      </c>
      <c r="N43" s="23">
        <f t="shared" si="27"/>
        <v>168897.01257893085</v>
      </c>
      <c r="O43" s="29">
        <f t="shared" si="2"/>
        <v>12</v>
      </c>
      <c r="P43" s="29">
        <f t="shared" si="28"/>
        <v>444</v>
      </c>
      <c r="Q43" s="29">
        <f t="shared" si="29"/>
        <v>40535.283018943403</v>
      </c>
      <c r="R43" s="29">
        <f t="shared" si="30"/>
        <v>300</v>
      </c>
      <c r="S43" s="29">
        <f t="shared" si="31"/>
        <v>152.24213925899315</v>
      </c>
      <c r="T43" s="52">
        <f t="shared" si="32"/>
        <v>91.295682475097749</v>
      </c>
      <c r="U43" s="144">
        <f t="shared" si="3"/>
        <v>21.584564730088541</v>
      </c>
      <c r="W43" s="30">
        <f t="shared" si="33"/>
        <v>32</v>
      </c>
      <c r="X43" s="30">
        <f t="shared" si="34"/>
        <v>2</v>
      </c>
      <c r="Y43" s="30">
        <v>1</v>
      </c>
      <c r="Z43" s="23"/>
      <c r="AA43" s="29">
        <f t="shared" si="4"/>
        <v>8</v>
      </c>
      <c r="AB43" s="29">
        <f t="shared" si="35"/>
        <v>461.44023685674517</v>
      </c>
      <c r="AC43" s="29">
        <f t="shared" si="36"/>
        <v>40535.283018943403</v>
      </c>
      <c r="AD43" s="29">
        <f t="shared" si="37"/>
        <v>600</v>
      </c>
      <c r="AF43" s="52">
        <f t="shared" si="81"/>
        <v>87.845141756737704</v>
      </c>
      <c r="AG43" s="144">
        <f t="shared" si="5"/>
        <v>21.584564730088541</v>
      </c>
      <c r="AH43" s="30">
        <f t="shared" si="38"/>
        <v>22</v>
      </c>
      <c r="AI43" s="30">
        <f t="shared" si="39"/>
        <v>3</v>
      </c>
      <c r="AJ43" s="30">
        <v>1</v>
      </c>
      <c r="AK43" s="23"/>
      <c r="AL43" s="29">
        <f t="shared" si="6"/>
        <v>12</v>
      </c>
      <c r="AM43" s="29">
        <f t="shared" si="40"/>
        <v>1546.0744949185819</v>
      </c>
      <c r="AN43" s="29">
        <f t="shared" si="41"/>
        <v>40535.283018943403</v>
      </c>
      <c r="AO43" s="29">
        <f t="shared" si="42"/>
        <v>900</v>
      </c>
      <c r="AQ43" s="52">
        <f t="shared" si="85"/>
        <v>26.218195275951459</v>
      </c>
      <c r="AR43" s="144">
        <f t="shared" si="7"/>
        <v>21.584564730088541</v>
      </c>
      <c r="AS43" s="30">
        <f t="shared" si="43"/>
        <v>7</v>
      </c>
      <c r="AT43" s="30">
        <f t="shared" si="44"/>
        <v>4</v>
      </c>
      <c r="AU43" s="30">
        <v>1</v>
      </c>
      <c r="AV43" s="23"/>
      <c r="AW43" s="29">
        <f t="shared" si="8"/>
        <v>7</v>
      </c>
      <c r="AX43" s="29">
        <f t="shared" si="45"/>
        <v>1680.5407892569108</v>
      </c>
      <c r="AY43" s="29">
        <f t="shared" si="46"/>
        <v>40535.283018943403</v>
      </c>
      <c r="AZ43" s="29">
        <f t="shared" si="47"/>
        <v>1200</v>
      </c>
      <c r="BB43" s="52">
        <f t="shared" si="84"/>
        <v>24.120380343084083</v>
      </c>
      <c r="BC43" s="144">
        <f t="shared" si="9"/>
        <v>21.584564730088541</v>
      </c>
      <c r="BD43" s="30">
        <f t="shared" si="48"/>
        <v>-23</v>
      </c>
      <c r="BE43" s="30">
        <f t="shared" si="49"/>
        <v>5</v>
      </c>
      <c r="BF43" s="30">
        <v>1</v>
      </c>
      <c r="BG43" s="23"/>
      <c r="BH43" s="29">
        <f t="shared" si="10"/>
        <v>1</v>
      </c>
      <c r="BI43" s="29">
        <f t="shared" si="50"/>
        <v>-27054.143656890275</v>
      </c>
      <c r="BJ43" s="29">
        <f t="shared" si="51"/>
        <v>40535.283018943403</v>
      </c>
      <c r="BK43" s="29">
        <f t="shared" si="52"/>
        <v>1500</v>
      </c>
      <c r="BN43" s="144">
        <f t="shared" si="11"/>
        <v>21.584564730088541</v>
      </c>
      <c r="BO43" s="30">
        <f t="shared" si="53"/>
        <v>-68</v>
      </c>
      <c r="BP43" s="30">
        <f t="shared" si="54"/>
        <v>6</v>
      </c>
      <c r="BQ43" s="30">
        <v>1</v>
      </c>
      <c r="BR43" s="23"/>
      <c r="BS43" s="29">
        <f t="shared" si="12"/>
        <v>1</v>
      </c>
      <c r="BT43" s="29">
        <f t="shared" si="55"/>
        <v>-16065503.286404552</v>
      </c>
      <c r="BU43" s="29">
        <f t="shared" si="56"/>
        <v>40535.283018943403</v>
      </c>
      <c r="BV43" s="29">
        <f t="shared" si="57"/>
        <v>1800</v>
      </c>
      <c r="BY43" s="144">
        <f t="shared" si="13"/>
        <v>21.584564730088541</v>
      </c>
      <c r="BZ43" s="30">
        <f t="shared" si="58"/>
        <v>-118</v>
      </c>
      <c r="CA43" s="30">
        <f t="shared" si="59"/>
        <v>7</v>
      </c>
      <c r="CB43" s="30">
        <v>1</v>
      </c>
      <c r="CC43" s="23"/>
      <c r="CD43" s="29">
        <f t="shared" si="14"/>
        <v>1</v>
      </c>
      <c r="CE43" s="29">
        <f t="shared" si="60"/>
        <v>-10093049264.225824</v>
      </c>
      <c r="CF43" s="29">
        <f t="shared" si="61"/>
        <v>40535.283018943403</v>
      </c>
      <c r="CG43" s="29">
        <f t="shared" si="62"/>
        <v>2100</v>
      </c>
      <c r="CJ43" s="144">
        <f t="shared" si="15"/>
        <v>21.584564730088541</v>
      </c>
      <c r="CK43" s="30">
        <f t="shared" si="63"/>
        <v>-173</v>
      </c>
      <c r="CL43" s="30">
        <f t="shared" si="64"/>
        <v>8</v>
      </c>
      <c r="CM43" s="30">
        <v>1</v>
      </c>
      <c r="CN43" s="23"/>
      <c r="CO43" s="29">
        <f t="shared" si="16"/>
        <v>1</v>
      </c>
      <c r="CP43" s="29">
        <f t="shared" si="65"/>
        <v>-9656437820343.2637</v>
      </c>
      <c r="CQ43" s="29">
        <f t="shared" si="66"/>
        <v>40535.283018943403</v>
      </c>
      <c r="CR43" s="29">
        <f t="shared" si="67"/>
        <v>2400</v>
      </c>
      <c r="CU43" s="144">
        <f t="shared" si="17"/>
        <v>21.584564730088541</v>
      </c>
      <c r="CV43" s="30">
        <f t="shared" si="68"/>
        <v>-223</v>
      </c>
      <c r="CW43" s="30">
        <f t="shared" si="69"/>
        <v>9</v>
      </c>
      <c r="CX43" s="30">
        <v>1</v>
      </c>
      <c r="CY43" s="23"/>
      <c r="CZ43" s="29">
        <f t="shared" si="18"/>
        <v>1</v>
      </c>
      <c r="DA43" s="29">
        <f t="shared" si="70"/>
        <v>-4506409682915086</v>
      </c>
      <c r="DB43" s="29">
        <f t="shared" si="71"/>
        <v>40535.283018943403</v>
      </c>
      <c r="DC43" s="29">
        <f t="shared" si="72"/>
        <v>2700</v>
      </c>
      <c r="DF43" s="144">
        <f t="shared" si="19"/>
        <v>21.584564730088541</v>
      </c>
      <c r="DG43" s="30">
        <f t="shared" si="73"/>
        <v>-288</v>
      </c>
      <c r="DH43" s="30">
        <f t="shared" si="74"/>
        <v>10</v>
      </c>
      <c r="DI43" s="30">
        <v>1</v>
      </c>
      <c r="DJ43" s="23"/>
      <c r="DK43" s="29">
        <f t="shared" si="20"/>
        <v>1</v>
      </c>
      <c r="DL43" s="29">
        <f t="shared" si="75"/>
        <v>-1.2339562106863219E+19</v>
      </c>
      <c r="DM43" s="29">
        <f t="shared" si="76"/>
        <v>40535.283018943403</v>
      </c>
      <c r="DN43" s="29">
        <f t="shared" si="77"/>
        <v>3000</v>
      </c>
      <c r="DQ43" s="144">
        <f t="shared" si="21"/>
        <v>21.584564730088541</v>
      </c>
    </row>
    <row r="44" spans="1:121">
      <c r="A44" s="23">
        <f t="shared" si="22"/>
        <v>5.3024777671461676</v>
      </c>
      <c r="B44" s="23">
        <v>0</v>
      </c>
      <c r="C44" s="41">
        <f t="shared" si="82"/>
        <v>3</v>
      </c>
      <c r="D44" s="44"/>
      <c r="E44" s="134">
        <f t="shared" si="79"/>
        <v>1</v>
      </c>
      <c r="F44" s="76">
        <f t="shared" si="0"/>
        <v>4</v>
      </c>
      <c r="G44" s="161">
        <f t="shared" si="24"/>
        <v>2.2038102317532213</v>
      </c>
      <c r="H44" s="24">
        <f t="shared" si="1"/>
        <v>194.01172051333143</v>
      </c>
      <c r="I44" s="23">
        <f t="shared" si="78"/>
        <v>7.6000000000000041</v>
      </c>
      <c r="J44" s="26">
        <v>38</v>
      </c>
      <c r="K44" s="30">
        <f t="shared" si="25"/>
        <v>38</v>
      </c>
      <c r="L44" s="30">
        <f t="shared" si="26"/>
        <v>1</v>
      </c>
      <c r="M44" s="22">
        <v>1</v>
      </c>
      <c r="N44" s="23">
        <f t="shared" si="27"/>
        <v>194011.72051333141</v>
      </c>
      <c r="O44" s="29">
        <f t="shared" si="2"/>
        <v>12</v>
      </c>
      <c r="P44" s="29">
        <f t="shared" si="28"/>
        <v>456</v>
      </c>
      <c r="Q44" s="29">
        <f t="shared" si="29"/>
        <v>46562.812923199541</v>
      </c>
      <c r="R44" s="29">
        <f t="shared" si="30"/>
        <v>300</v>
      </c>
      <c r="S44" s="29">
        <f t="shared" si="31"/>
        <v>159.07433301438502</v>
      </c>
      <c r="T44" s="52">
        <f t="shared" si="32"/>
        <v>102.1114318491218</v>
      </c>
      <c r="U44" s="144">
        <f t="shared" si="3"/>
        <v>22.038102317532214</v>
      </c>
      <c r="W44" s="30">
        <f t="shared" si="33"/>
        <v>33</v>
      </c>
      <c r="X44" s="30">
        <f t="shared" si="34"/>
        <v>2</v>
      </c>
      <c r="Y44" s="30">
        <v>1</v>
      </c>
      <c r="Z44" s="23"/>
      <c r="AA44" s="29">
        <f t="shared" si="4"/>
        <v>8</v>
      </c>
      <c r="AB44" s="29">
        <f t="shared" si="35"/>
        <v>475.86024425851843</v>
      </c>
      <c r="AC44" s="29">
        <f t="shared" si="36"/>
        <v>46562.812923199541</v>
      </c>
      <c r="AD44" s="29">
        <f t="shared" si="37"/>
        <v>600</v>
      </c>
      <c r="AF44" s="52">
        <f t="shared" si="81"/>
        <v>97.849764684068816</v>
      </c>
      <c r="AG44" s="144">
        <f t="shared" si="5"/>
        <v>22.038102317532214</v>
      </c>
      <c r="AH44" s="30">
        <f t="shared" si="38"/>
        <v>23</v>
      </c>
      <c r="AI44" s="30">
        <f t="shared" si="39"/>
        <v>3</v>
      </c>
      <c r="AJ44" s="30">
        <v>1</v>
      </c>
      <c r="AK44" s="23"/>
      <c r="AL44" s="29">
        <f t="shared" si="6"/>
        <v>12</v>
      </c>
      <c r="AM44" s="29">
        <f t="shared" si="40"/>
        <v>1616.350608323972</v>
      </c>
      <c r="AN44" s="29">
        <f t="shared" si="41"/>
        <v>46562.812923199541</v>
      </c>
      <c r="AO44" s="29">
        <f t="shared" si="42"/>
        <v>900</v>
      </c>
      <c r="AQ44" s="52">
        <f t="shared" si="85"/>
        <v>28.807371793847068</v>
      </c>
      <c r="AR44" s="144">
        <f t="shared" si="7"/>
        <v>22.038102317532214</v>
      </c>
      <c r="AS44" s="30">
        <f t="shared" si="43"/>
        <v>8</v>
      </c>
      <c r="AT44" s="30">
        <f t="shared" si="44"/>
        <v>4</v>
      </c>
      <c r="AU44" s="30">
        <v>1</v>
      </c>
      <c r="AV44" s="23"/>
      <c r="AW44" s="29">
        <f t="shared" si="8"/>
        <v>7</v>
      </c>
      <c r="AX44" s="29">
        <f t="shared" si="45"/>
        <v>1920.6180448650409</v>
      </c>
      <c r="AY44" s="29">
        <f t="shared" si="46"/>
        <v>46562.812923199541</v>
      </c>
      <c r="AZ44" s="29">
        <f t="shared" si="47"/>
        <v>1200</v>
      </c>
      <c r="BB44" s="52">
        <f t="shared" si="84"/>
        <v>24.243661069253072</v>
      </c>
      <c r="BC44" s="144">
        <f t="shared" si="9"/>
        <v>22.038102317532214</v>
      </c>
      <c r="BD44" s="30">
        <f t="shared" si="48"/>
        <v>-22</v>
      </c>
      <c r="BE44" s="30">
        <f t="shared" si="49"/>
        <v>5</v>
      </c>
      <c r="BF44" s="30">
        <v>1</v>
      </c>
      <c r="BG44" s="23"/>
      <c r="BH44" s="29">
        <f t="shared" si="10"/>
        <v>1</v>
      </c>
      <c r="BI44" s="29">
        <f t="shared" si="50"/>
        <v>-25877.876541373305</v>
      </c>
      <c r="BJ44" s="29">
        <f t="shared" si="51"/>
        <v>46562.812923199541</v>
      </c>
      <c r="BK44" s="29">
        <f t="shared" si="52"/>
        <v>1500</v>
      </c>
      <c r="BN44" s="144">
        <f t="shared" si="11"/>
        <v>22.038102317532214</v>
      </c>
      <c r="BO44" s="30">
        <f t="shared" si="53"/>
        <v>-67</v>
      </c>
      <c r="BP44" s="30">
        <f t="shared" si="54"/>
        <v>6</v>
      </c>
      <c r="BQ44" s="30">
        <v>1</v>
      </c>
      <c r="BR44" s="23"/>
      <c r="BS44" s="29">
        <f t="shared" si="12"/>
        <v>1</v>
      </c>
      <c r="BT44" s="29">
        <f t="shared" si="55"/>
        <v>-15829245.885133898</v>
      </c>
      <c r="BU44" s="29">
        <f t="shared" si="56"/>
        <v>46562.812923199541</v>
      </c>
      <c r="BV44" s="29">
        <f t="shared" si="57"/>
        <v>1800</v>
      </c>
      <c r="BY44" s="144">
        <f t="shared" si="13"/>
        <v>22.038102317532214</v>
      </c>
      <c r="BZ44" s="30">
        <f t="shared" si="58"/>
        <v>-117</v>
      </c>
      <c r="CA44" s="30">
        <f t="shared" si="59"/>
        <v>7</v>
      </c>
      <c r="CB44" s="30">
        <v>1</v>
      </c>
      <c r="CC44" s="23"/>
      <c r="CD44" s="29">
        <f t="shared" si="14"/>
        <v>1</v>
      </c>
      <c r="CE44" s="29">
        <f t="shared" si="60"/>
        <v>-10007514948.427299</v>
      </c>
      <c r="CF44" s="29">
        <f t="shared" si="61"/>
        <v>46562.812923199541</v>
      </c>
      <c r="CG44" s="29">
        <f t="shared" si="62"/>
        <v>2100</v>
      </c>
      <c r="CJ44" s="144">
        <f t="shared" si="15"/>
        <v>22.038102317532214</v>
      </c>
      <c r="CK44" s="30">
        <f t="shared" si="63"/>
        <v>-172</v>
      </c>
      <c r="CL44" s="30">
        <f t="shared" si="64"/>
        <v>8</v>
      </c>
      <c r="CM44" s="30">
        <v>1</v>
      </c>
      <c r="CN44" s="23"/>
      <c r="CO44" s="29">
        <f t="shared" si="16"/>
        <v>1</v>
      </c>
      <c r="CP44" s="29">
        <f t="shared" si="65"/>
        <v>-9600620260688.1016</v>
      </c>
      <c r="CQ44" s="29">
        <f t="shared" si="66"/>
        <v>46562.812923199541</v>
      </c>
      <c r="CR44" s="29">
        <f t="shared" si="67"/>
        <v>2400</v>
      </c>
      <c r="CU44" s="144">
        <f t="shared" si="17"/>
        <v>22.038102317532214</v>
      </c>
      <c r="CV44" s="30">
        <f t="shared" si="68"/>
        <v>-222</v>
      </c>
      <c r="CW44" s="30">
        <f t="shared" si="69"/>
        <v>9</v>
      </c>
      <c r="CX44" s="30">
        <v>1</v>
      </c>
      <c r="CY44" s="23"/>
      <c r="CZ44" s="29">
        <f t="shared" si="18"/>
        <v>1</v>
      </c>
      <c r="DA44" s="29">
        <f t="shared" si="70"/>
        <v>-4486201567745063.5</v>
      </c>
      <c r="DB44" s="29">
        <f t="shared" si="71"/>
        <v>46562.812923199541</v>
      </c>
      <c r="DC44" s="29">
        <f t="shared" si="72"/>
        <v>2700</v>
      </c>
      <c r="DF44" s="144">
        <f t="shared" si="19"/>
        <v>22.038102317532214</v>
      </c>
      <c r="DG44" s="30">
        <f t="shared" si="73"/>
        <v>-287</v>
      </c>
      <c r="DH44" s="30">
        <f t="shared" si="74"/>
        <v>10</v>
      </c>
      <c r="DI44" s="30">
        <v>1</v>
      </c>
      <c r="DJ44" s="23"/>
      <c r="DK44" s="29">
        <f t="shared" si="20"/>
        <v>1</v>
      </c>
      <c r="DL44" s="29">
        <f t="shared" si="75"/>
        <v>-1.2296716405103276E+19</v>
      </c>
      <c r="DM44" s="29">
        <f t="shared" si="76"/>
        <v>46562.812923199541</v>
      </c>
      <c r="DN44" s="29">
        <f t="shared" si="77"/>
        <v>3000</v>
      </c>
      <c r="DQ44" s="144">
        <f t="shared" si="21"/>
        <v>22.038102317532214</v>
      </c>
    </row>
    <row r="45" spans="1:121">
      <c r="A45" s="23">
        <f t="shared" si="22"/>
        <v>5.5404378724437562</v>
      </c>
      <c r="B45" s="23">
        <v>0</v>
      </c>
      <c r="C45" s="41">
        <f t="shared" si="82"/>
        <v>3</v>
      </c>
      <c r="D45" s="44"/>
      <c r="E45" s="134">
        <f t="shared" si="79"/>
        <v>1</v>
      </c>
      <c r="F45" s="76">
        <f t="shared" si="0"/>
        <v>4</v>
      </c>
      <c r="G45" s="161">
        <f t="shared" si="24"/>
        <v>2.2501169693776188</v>
      </c>
      <c r="H45" s="24">
        <f t="shared" si="1"/>
        <v>222.86094420380837</v>
      </c>
      <c r="I45" s="23">
        <f t="shared" si="78"/>
        <v>7.8000000000000034</v>
      </c>
      <c r="J45" s="26">
        <v>39</v>
      </c>
      <c r="K45" s="30">
        <f t="shared" si="25"/>
        <v>39</v>
      </c>
      <c r="L45" s="30">
        <f t="shared" si="26"/>
        <v>1</v>
      </c>
      <c r="M45" s="22">
        <v>1</v>
      </c>
      <c r="N45" s="23">
        <f t="shared" si="27"/>
        <v>222860.94420380838</v>
      </c>
      <c r="O45" s="29">
        <f t="shared" si="2"/>
        <v>12</v>
      </c>
      <c r="P45" s="29">
        <f t="shared" si="28"/>
        <v>468</v>
      </c>
      <c r="Q45" s="29">
        <f t="shared" si="29"/>
        <v>53486.626608914012</v>
      </c>
      <c r="R45" s="29">
        <f t="shared" si="30"/>
        <v>300</v>
      </c>
      <c r="S45" s="29">
        <f t="shared" si="31"/>
        <v>166.21313617331268</v>
      </c>
      <c r="T45" s="52">
        <f t="shared" si="32"/>
        <v>114.28766369426071</v>
      </c>
      <c r="U45" s="144">
        <f t="shared" si="3"/>
        <v>22.501169693776188</v>
      </c>
      <c r="W45" s="30">
        <f t="shared" si="33"/>
        <v>34</v>
      </c>
      <c r="X45" s="30">
        <f t="shared" si="34"/>
        <v>2</v>
      </c>
      <c r="Y45" s="30">
        <v>1</v>
      </c>
      <c r="Z45" s="23"/>
      <c r="AA45" s="29">
        <f t="shared" si="4"/>
        <v>8</v>
      </c>
      <c r="AB45" s="29">
        <f t="shared" si="35"/>
        <v>490.28025166029175</v>
      </c>
      <c r="AC45" s="29">
        <f t="shared" si="36"/>
        <v>53486.626608914012</v>
      </c>
      <c r="AD45" s="29">
        <f t="shared" si="37"/>
        <v>600</v>
      </c>
      <c r="AF45" s="52">
        <f t="shared" si="81"/>
        <v>109.09398538445342</v>
      </c>
      <c r="AG45" s="144">
        <f t="shared" si="5"/>
        <v>22.501169693776188</v>
      </c>
      <c r="AH45" s="30">
        <f t="shared" si="38"/>
        <v>24</v>
      </c>
      <c r="AI45" s="30">
        <f t="shared" si="39"/>
        <v>3</v>
      </c>
      <c r="AJ45" s="30">
        <v>1</v>
      </c>
      <c r="AK45" s="23"/>
      <c r="AL45" s="29">
        <f t="shared" si="6"/>
        <v>12</v>
      </c>
      <c r="AM45" s="29">
        <f t="shared" si="40"/>
        <v>1686.6267217293621</v>
      </c>
      <c r="AN45" s="29">
        <f t="shared" si="41"/>
        <v>53486.626608914012</v>
      </c>
      <c r="AO45" s="29">
        <f t="shared" si="42"/>
        <v>900</v>
      </c>
      <c r="AQ45" s="52">
        <f t="shared" si="85"/>
        <v>31.71218973340595</v>
      </c>
      <c r="AR45" s="144">
        <f t="shared" si="7"/>
        <v>22.501169693776188</v>
      </c>
      <c r="AS45" s="30">
        <f t="shared" si="43"/>
        <v>9</v>
      </c>
      <c r="AT45" s="30">
        <f t="shared" si="44"/>
        <v>4</v>
      </c>
      <c r="AU45" s="30">
        <v>1</v>
      </c>
      <c r="AV45" s="23"/>
      <c r="AW45" s="29">
        <f t="shared" si="8"/>
        <v>7</v>
      </c>
      <c r="AX45" s="29">
        <f t="shared" si="45"/>
        <v>2160.6953004731708</v>
      </c>
      <c r="AY45" s="29">
        <f t="shared" si="46"/>
        <v>53486.626608914012</v>
      </c>
      <c r="AZ45" s="29">
        <f t="shared" si="47"/>
        <v>1200</v>
      </c>
      <c r="BB45" s="52">
        <f t="shared" si="84"/>
        <v>24.75435874609482</v>
      </c>
      <c r="BC45" s="144">
        <f t="shared" si="9"/>
        <v>22.501169693776188</v>
      </c>
      <c r="BD45" s="30">
        <f t="shared" si="48"/>
        <v>-21</v>
      </c>
      <c r="BE45" s="30">
        <f t="shared" si="49"/>
        <v>5</v>
      </c>
      <c r="BF45" s="30">
        <v>1</v>
      </c>
      <c r="BG45" s="23"/>
      <c r="BH45" s="29">
        <f t="shared" si="10"/>
        <v>1</v>
      </c>
      <c r="BI45" s="29">
        <f t="shared" si="50"/>
        <v>-24701.609425856339</v>
      </c>
      <c r="BJ45" s="29">
        <f t="shared" si="51"/>
        <v>53486.626608914012</v>
      </c>
      <c r="BK45" s="29">
        <f t="shared" si="52"/>
        <v>1500</v>
      </c>
      <c r="BN45" s="144">
        <f t="shared" si="11"/>
        <v>22.501169693776188</v>
      </c>
      <c r="BO45" s="30">
        <f t="shared" si="53"/>
        <v>-66</v>
      </c>
      <c r="BP45" s="30">
        <f t="shared" si="54"/>
        <v>6</v>
      </c>
      <c r="BQ45" s="30">
        <v>1</v>
      </c>
      <c r="BR45" s="23"/>
      <c r="BS45" s="29">
        <f t="shared" si="12"/>
        <v>1</v>
      </c>
      <c r="BT45" s="29">
        <f t="shared" si="55"/>
        <v>-15592988.483863242</v>
      </c>
      <c r="BU45" s="29">
        <f t="shared" si="56"/>
        <v>53486.626608914012</v>
      </c>
      <c r="BV45" s="29">
        <f t="shared" si="57"/>
        <v>1800</v>
      </c>
      <c r="BY45" s="144">
        <f t="shared" si="13"/>
        <v>22.501169693776188</v>
      </c>
      <c r="BZ45" s="30">
        <f t="shared" si="58"/>
        <v>-116</v>
      </c>
      <c r="CA45" s="30">
        <f t="shared" si="59"/>
        <v>7</v>
      </c>
      <c r="CB45" s="30">
        <v>1</v>
      </c>
      <c r="CC45" s="23"/>
      <c r="CD45" s="29">
        <f t="shared" si="14"/>
        <v>1</v>
      </c>
      <c r="CE45" s="29">
        <f t="shared" si="60"/>
        <v>-9921980632.6287766</v>
      </c>
      <c r="CF45" s="29">
        <f t="shared" si="61"/>
        <v>53486.626608914012</v>
      </c>
      <c r="CG45" s="29">
        <f t="shared" si="62"/>
        <v>2100</v>
      </c>
      <c r="CJ45" s="144">
        <f t="shared" si="15"/>
        <v>22.501169693776188</v>
      </c>
      <c r="CK45" s="30">
        <f t="shared" si="63"/>
        <v>-171</v>
      </c>
      <c r="CL45" s="30">
        <f t="shared" si="64"/>
        <v>8</v>
      </c>
      <c r="CM45" s="30">
        <v>1</v>
      </c>
      <c r="CN45" s="23"/>
      <c r="CO45" s="29">
        <f t="shared" si="16"/>
        <v>1</v>
      </c>
      <c r="CP45" s="29">
        <f t="shared" si="65"/>
        <v>-9544802701032.9375</v>
      </c>
      <c r="CQ45" s="29">
        <f t="shared" si="66"/>
        <v>53486.626608914012</v>
      </c>
      <c r="CR45" s="29">
        <f t="shared" si="67"/>
        <v>2400</v>
      </c>
      <c r="CU45" s="144">
        <f t="shared" si="17"/>
        <v>22.501169693776188</v>
      </c>
      <c r="CV45" s="30">
        <f t="shared" si="68"/>
        <v>-221</v>
      </c>
      <c r="CW45" s="30">
        <f t="shared" si="69"/>
        <v>9</v>
      </c>
      <c r="CX45" s="30">
        <v>1</v>
      </c>
      <c r="CY45" s="23"/>
      <c r="CZ45" s="29">
        <f t="shared" si="18"/>
        <v>1</v>
      </c>
      <c r="DA45" s="29">
        <f t="shared" si="70"/>
        <v>-4465993452575040.5</v>
      </c>
      <c r="DB45" s="29">
        <f t="shared" si="71"/>
        <v>53486.626608914012</v>
      </c>
      <c r="DC45" s="29">
        <f t="shared" si="72"/>
        <v>2700</v>
      </c>
      <c r="DF45" s="144">
        <f t="shared" si="19"/>
        <v>22.501169693776188</v>
      </c>
      <c r="DG45" s="30">
        <f t="shared" si="73"/>
        <v>-286</v>
      </c>
      <c r="DH45" s="30">
        <f t="shared" si="74"/>
        <v>10</v>
      </c>
      <c r="DI45" s="30">
        <v>1</v>
      </c>
      <c r="DJ45" s="23"/>
      <c r="DK45" s="29">
        <f t="shared" si="20"/>
        <v>1</v>
      </c>
      <c r="DL45" s="29">
        <f t="shared" si="75"/>
        <v>-1.2253870703343333E+19</v>
      </c>
      <c r="DM45" s="29">
        <f t="shared" si="76"/>
        <v>53486.626608914012</v>
      </c>
      <c r="DN45" s="29">
        <f t="shared" si="77"/>
        <v>3000</v>
      </c>
      <c r="DQ45" s="144">
        <f t="shared" si="21"/>
        <v>22.501169693776188</v>
      </c>
    </row>
    <row r="46" spans="1:121">
      <c r="A46" s="23">
        <f t="shared" si="22"/>
        <v>5.7890769497615739</v>
      </c>
      <c r="B46" s="23">
        <v>0</v>
      </c>
      <c r="C46" s="41">
        <f t="shared" si="82"/>
        <v>3</v>
      </c>
      <c r="D46" s="44"/>
      <c r="E46" s="134">
        <f t="shared" si="79"/>
        <v>1</v>
      </c>
      <c r="F46" s="76">
        <f t="shared" si="0"/>
        <v>4</v>
      </c>
      <c r="G46" s="161">
        <f t="shared" si="24"/>
        <v>2.2973967099940702</v>
      </c>
      <c r="H46" s="24">
        <f t="shared" si="1"/>
        <v>256.00000000000068</v>
      </c>
      <c r="I46" s="23">
        <f t="shared" si="78"/>
        <v>8.0000000000000036</v>
      </c>
      <c r="J46" s="26">
        <v>40</v>
      </c>
      <c r="K46" s="30">
        <f t="shared" si="25"/>
        <v>40</v>
      </c>
      <c r="L46" s="30">
        <f t="shared" si="26"/>
        <v>1</v>
      </c>
      <c r="M46" s="22">
        <v>6</v>
      </c>
      <c r="N46" s="23">
        <f t="shared" si="27"/>
        <v>256000.00000000067</v>
      </c>
      <c r="O46" s="29">
        <f t="shared" si="2"/>
        <v>72</v>
      </c>
      <c r="P46" s="29">
        <f t="shared" si="28"/>
        <v>2880</v>
      </c>
      <c r="Q46" s="29">
        <f t="shared" si="29"/>
        <v>61440.00000000016</v>
      </c>
      <c r="R46" s="29">
        <f t="shared" si="30"/>
        <v>300</v>
      </c>
      <c r="S46" s="29">
        <f t="shared" si="31"/>
        <v>173.67230849284721</v>
      </c>
      <c r="T46" s="52">
        <f t="shared" si="32"/>
        <v>21.333333333333389</v>
      </c>
      <c r="U46" s="144">
        <f t="shared" si="3"/>
        <v>22.973967099940701</v>
      </c>
      <c r="V46" s="163"/>
      <c r="W46" s="30">
        <f t="shared" si="33"/>
        <v>35</v>
      </c>
      <c r="X46" s="30">
        <f t="shared" si="34"/>
        <v>2</v>
      </c>
      <c r="Y46" s="30">
        <v>1</v>
      </c>
      <c r="Z46" s="23"/>
      <c r="AA46" s="29">
        <f t="shared" si="4"/>
        <v>8</v>
      </c>
      <c r="AB46" s="29">
        <f t="shared" si="35"/>
        <v>504.70025906206502</v>
      </c>
      <c r="AC46" s="29">
        <f t="shared" si="36"/>
        <v>61440.00000000016</v>
      </c>
      <c r="AD46" s="29">
        <f t="shared" si="37"/>
        <v>600</v>
      </c>
      <c r="AF46" s="52">
        <f t="shared" si="81"/>
        <v>121.73562207830101</v>
      </c>
      <c r="AG46" s="144">
        <f t="shared" si="5"/>
        <v>22.973967099940701</v>
      </c>
      <c r="AH46" s="30">
        <f t="shared" si="38"/>
        <v>25</v>
      </c>
      <c r="AI46" s="30">
        <f t="shared" si="39"/>
        <v>3</v>
      </c>
      <c r="AJ46" s="30">
        <v>1</v>
      </c>
      <c r="AK46" s="23"/>
      <c r="AL46" s="29">
        <f t="shared" si="6"/>
        <v>12</v>
      </c>
      <c r="AM46" s="29">
        <f t="shared" si="40"/>
        <v>1756.9028351347522</v>
      </c>
      <c r="AN46" s="29">
        <f t="shared" si="41"/>
        <v>61440.00000000016</v>
      </c>
      <c r="AO46" s="29">
        <f t="shared" si="42"/>
        <v>900</v>
      </c>
      <c r="AQ46" s="52">
        <f t="shared" si="85"/>
        <v>34.970630572912583</v>
      </c>
      <c r="AR46" s="144">
        <f t="shared" si="7"/>
        <v>22.973967099940701</v>
      </c>
      <c r="AS46" s="30">
        <f t="shared" si="43"/>
        <v>10</v>
      </c>
      <c r="AT46" s="30">
        <f t="shared" si="44"/>
        <v>4</v>
      </c>
      <c r="AU46" s="30">
        <v>1</v>
      </c>
      <c r="AV46" s="23"/>
      <c r="AW46" s="29">
        <f t="shared" si="8"/>
        <v>7</v>
      </c>
      <c r="AX46" s="29">
        <f t="shared" si="45"/>
        <v>2400.772556081301</v>
      </c>
      <c r="AY46" s="29">
        <f t="shared" si="46"/>
        <v>61440.00000000016</v>
      </c>
      <c r="AZ46" s="29">
        <f t="shared" si="47"/>
        <v>1200</v>
      </c>
      <c r="BB46" s="52">
        <f t="shared" si="84"/>
        <v>25.591762053581025</v>
      </c>
      <c r="BC46" s="144">
        <f t="shared" si="9"/>
        <v>22.973967099940701</v>
      </c>
      <c r="BD46" s="30">
        <f t="shared" si="48"/>
        <v>-20</v>
      </c>
      <c r="BE46" s="30">
        <f t="shared" si="49"/>
        <v>5</v>
      </c>
      <c r="BF46" s="30">
        <v>1</v>
      </c>
      <c r="BG46" s="23"/>
      <c r="BH46" s="29">
        <f t="shared" si="10"/>
        <v>1</v>
      </c>
      <c r="BI46" s="29">
        <f t="shared" si="50"/>
        <v>-23525.342310339369</v>
      </c>
      <c r="BJ46" s="29">
        <f t="shared" si="51"/>
        <v>61440.00000000016</v>
      </c>
      <c r="BK46" s="29">
        <f t="shared" si="52"/>
        <v>1500</v>
      </c>
      <c r="BN46" s="144">
        <f t="shared" si="11"/>
        <v>22.973967099940701</v>
      </c>
      <c r="BO46" s="30">
        <f t="shared" si="53"/>
        <v>-65</v>
      </c>
      <c r="BP46" s="30">
        <f t="shared" si="54"/>
        <v>6</v>
      </c>
      <c r="BQ46" s="30">
        <v>1</v>
      </c>
      <c r="BR46" s="23"/>
      <c r="BS46" s="29">
        <f t="shared" si="12"/>
        <v>1</v>
      </c>
      <c r="BT46" s="29">
        <f t="shared" si="55"/>
        <v>-15356731.082592588</v>
      </c>
      <c r="BU46" s="29">
        <f t="shared" si="56"/>
        <v>61440.00000000016</v>
      </c>
      <c r="BV46" s="29">
        <f t="shared" si="57"/>
        <v>1800</v>
      </c>
      <c r="BY46" s="144">
        <f t="shared" si="13"/>
        <v>22.973967099940701</v>
      </c>
      <c r="BZ46" s="30">
        <f t="shared" si="58"/>
        <v>-115</v>
      </c>
      <c r="CA46" s="30">
        <f t="shared" si="59"/>
        <v>7</v>
      </c>
      <c r="CB46" s="30">
        <v>1</v>
      </c>
      <c r="CC46" s="23"/>
      <c r="CD46" s="29">
        <f t="shared" si="14"/>
        <v>1</v>
      </c>
      <c r="CE46" s="29">
        <f t="shared" si="60"/>
        <v>-9836446316.8302517</v>
      </c>
      <c r="CF46" s="29">
        <f t="shared" si="61"/>
        <v>61440.00000000016</v>
      </c>
      <c r="CG46" s="29">
        <f t="shared" si="62"/>
        <v>2100</v>
      </c>
      <c r="CJ46" s="144">
        <f t="shared" si="15"/>
        <v>22.973967099940701</v>
      </c>
      <c r="CK46" s="30">
        <f t="shared" si="63"/>
        <v>-170</v>
      </c>
      <c r="CL46" s="30">
        <f t="shared" si="64"/>
        <v>8</v>
      </c>
      <c r="CM46" s="30">
        <v>1</v>
      </c>
      <c r="CN46" s="23"/>
      <c r="CO46" s="29">
        <f t="shared" si="16"/>
        <v>1</v>
      </c>
      <c r="CP46" s="29">
        <f t="shared" si="65"/>
        <v>-9488985141377.7734</v>
      </c>
      <c r="CQ46" s="29">
        <f t="shared" si="66"/>
        <v>61440.00000000016</v>
      </c>
      <c r="CR46" s="29">
        <f t="shared" si="67"/>
        <v>2400</v>
      </c>
      <c r="CU46" s="144">
        <f t="shared" si="17"/>
        <v>22.973967099940701</v>
      </c>
      <c r="CV46" s="30">
        <f t="shared" si="68"/>
        <v>-220</v>
      </c>
      <c r="CW46" s="30">
        <f t="shared" si="69"/>
        <v>9</v>
      </c>
      <c r="CX46" s="30">
        <v>1</v>
      </c>
      <c r="CY46" s="23"/>
      <c r="CZ46" s="29">
        <f t="shared" si="18"/>
        <v>1</v>
      </c>
      <c r="DA46" s="29">
        <f t="shared" si="70"/>
        <v>-4445785337405018</v>
      </c>
      <c r="DB46" s="29">
        <f t="shared" si="71"/>
        <v>61440.00000000016</v>
      </c>
      <c r="DC46" s="29">
        <f t="shared" si="72"/>
        <v>2700</v>
      </c>
      <c r="DF46" s="144">
        <f t="shared" si="19"/>
        <v>22.973967099940701</v>
      </c>
      <c r="DG46" s="30">
        <f t="shared" si="73"/>
        <v>-285</v>
      </c>
      <c r="DH46" s="30">
        <f t="shared" si="74"/>
        <v>10</v>
      </c>
      <c r="DI46" s="30">
        <v>1</v>
      </c>
      <c r="DJ46" s="23"/>
      <c r="DK46" s="29">
        <f t="shared" si="20"/>
        <v>1</v>
      </c>
      <c r="DL46" s="29">
        <f t="shared" si="75"/>
        <v>-1.2211025001583393E+19</v>
      </c>
      <c r="DM46" s="29">
        <f t="shared" si="76"/>
        <v>61440.00000000016</v>
      </c>
      <c r="DN46" s="29">
        <f t="shared" si="77"/>
        <v>3000</v>
      </c>
      <c r="DQ46" s="144">
        <f t="shared" si="21"/>
        <v>22.973967099940701</v>
      </c>
    </row>
    <row r="47" spans="1:121">
      <c r="A47" s="23">
        <f t="shared" si="22"/>
        <v>6.0488742409593677</v>
      </c>
      <c r="B47" s="23">
        <v>0</v>
      </c>
      <c r="C47" s="41">
        <f t="shared" si="82"/>
        <v>3</v>
      </c>
      <c r="D47" s="44"/>
      <c r="E47" s="134">
        <f t="shared" si="79"/>
        <v>1</v>
      </c>
      <c r="F47" s="76">
        <f t="shared" si="0"/>
        <v>4</v>
      </c>
      <c r="G47" s="161">
        <f t="shared" si="24"/>
        <v>2.3456698984637572</v>
      </c>
      <c r="H47" s="24">
        <f t="shared" si="1"/>
        <v>294.06677887924178</v>
      </c>
      <c r="I47" s="23">
        <f t="shared" si="78"/>
        <v>8.2000000000000046</v>
      </c>
      <c r="J47" s="26">
        <v>41</v>
      </c>
      <c r="K47" s="30">
        <f t="shared" si="25"/>
        <v>41</v>
      </c>
      <c r="L47" s="30">
        <f t="shared" si="26"/>
        <v>1</v>
      </c>
      <c r="M47" s="22">
        <v>1</v>
      </c>
      <c r="N47" s="23">
        <f t="shared" si="27"/>
        <v>294066.77887924179</v>
      </c>
      <c r="O47" s="29">
        <f t="shared" si="2"/>
        <v>72</v>
      </c>
      <c r="P47" s="29">
        <f t="shared" si="28"/>
        <v>2952</v>
      </c>
      <c r="Q47" s="29">
        <f t="shared" si="29"/>
        <v>70576.02693101803</v>
      </c>
      <c r="R47" s="29">
        <f t="shared" si="30"/>
        <v>300</v>
      </c>
      <c r="S47" s="29">
        <f t="shared" si="31"/>
        <v>181.46622722878104</v>
      </c>
      <c r="T47" s="52">
        <f t="shared" si="32"/>
        <v>23.907868201564373</v>
      </c>
      <c r="U47" s="144">
        <f t="shared" si="3"/>
        <v>23.456698984637573</v>
      </c>
      <c r="W47" s="30">
        <f t="shared" si="33"/>
        <v>36</v>
      </c>
      <c r="X47" s="30">
        <f t="shared" si="34"/>
        <v>2</v>
      </c>
      <c r="Y47" s="30">
        <v>1</v>
      </c>
      <c r="Z47" s="23"/>
      <c r="AA47" s="29">
        <f t="shared" si="4"/>
        <v>8</v>
      </c>
      <c r="AB47" s="29">
        <f t="shared" si="35"/>
        <v>519.12026646383833</v>
      </c>
      <c r="AC47" s="29">
        <f t="shared" si="36"/>
        <v>70576.02693101803</v>
      </c>
      <c r="AD47" s="29">
        <f t="shared" si="37"/>
        <v>600</v>
      </c>
      <c r="AF47" s="52">
        <f t="shared" si="81"/>
        <v>135.95313358072164</v>
      </c>
      <c r="AG47" s="144">
        <f t="shared" si="5"/>
        <v>23.456698984637573</v>
      </c>
      <c r="AH47" s="30">
        <f t="shared" si="38"/>
        <v>26</v>
      </c>
      <c r="AI47" s="30">
        <f t="shared" si="39"/>
        <v>3</v>
      </c>
      <c r="AJ47" s="30">
        <v>1</v>
      </c>
      <c r="AK47" s="23"/>
      <c r="AL47" s="29">
        <f t="shared" si="6"/>
        <v>12</v>
      </c>
      <c r="AM47" s="29">
        <f t="shared" si="40"/>
        <v>1827.1789485401423</v>
      </c>
      <c r="AN47" s="29">
        <f t="shared" si="41"/>
        <v>70576.02693101803</v>
      </c>
      <c r="AO47" s="29">
        <f t="shared" si="42"/>
        <v>900</v>
      </c>
      <c r="AQ47" s="52">
        <f t="shared" si="85"/>
        <v>38.625678665686259</v>
      </c>
      <c r="AR47" s="144">
        <f t="shared" si="7"/>
        <v>23.456698984637573</v>
      </c>
      <c r="AS47" s="30">
        <f t="shared" si="43"/>
        <v>11</v>
      </c>
      <c r="AT47" s="30">
        <f t="shared" si="44"/>
        <v>4</v>
      </c>
      <c r="AU47" s="30">
        <v>1</v>
      </c>
      <c r="AV47" s="23"/>
      <c r="AW47" s="29">
        <f t="shared" si="8"/>
        <v>7</v>
      </c>
      <c r="AX47" s="29">
        <f t="shared" si="45"/>
        <v>2640.8498116894311</v>
      </c>
      <c r="AY47" s="29">
        <f t="shared" si="46"/>
        <v>70576.02693101803</v>
      </c>
      <c r="AZ47" s="29">
        <f t="shared" si="47"/>
        <v>1200</v>
      </c>
      <c r="BB47" s="52">
        <f t="shared" si="84"/>
        <v>26.724740884021884</v>
      </c>
      <c r="BC47" s="144">
        <f t="shared" si="9"/>
        <v>23.456698984637573</v>
      </c>
      <c r="BD47" s="30">
        <f t="shared" si="48"/>
        <v>-19</v>
      </c>
      <c r="BE47" s="30">
        <f t="shared" si="49"/>
        <v>5</v>
      </c>
      <c r="BF47" s="30">
        <v>1</v>
      </c>
      <c r="BG47" s="23"/>
      <c r="BH47" s="29">
        <f t="shared" si="10"/>
        <v>1</v>
      </c>
      <c r="BI47" s="29">
        <f t="shared" si="50"/>
        <v>-22349.075194822402</v>
      </c>
      <c r="BJ47" s="29">
        <f t="shared" si="51"/>
        <v>70576.02693101803</v>
      </c>
      <c r="BK47" s="29">
        <f t="shared" si="52"/>
        <v>1500</v>
      </c>
      <c r="BN47" s="144">
        <f t="shared" si="11"/>
        <v>23.456698984637573</v>
      </c>
      <c r="BO47" s="30">
        <f t="shared" si="53"/>
        <v>-64</v>
      </c>
      <c r="BP47" s="30">
        <f t="shared" si="54"/>
        <v>6</v>
      </c>
      <c r="BQ47" s="30">
        <v>1</v>
      </c>
      <c r="BR47" s="23"/>
      <c r="BS47" s="29">
        <f t="shared" si="12"/>
        <v>1</v>
      </c>
      <c r="BT47" s="29">
        <f t="shared" si="55"/>
        <v>-15120473.681321932</v>
      </c>
      <c r="BU47" s="29">
        <f t="shared" si="56"/>
        <v>70576.02693101803</v>
      </c>
      <c r="BV47" s="29">
        <f t="shared" si="57"/>
        <v>1800</v>
      </c>
      <c r="BY47" s="144">
        <f t="shared" si="13"/>
        <v>23.456698984637573</v>
      </c>
      <c r="BZ47" s="30">
        <f t="shared" si="58"/>
        <v>-114</v>
      </c>
      <c r="CA47" s="30">
        <f t="shared" si="59"/>
        <v>7</v>
      </c>
      <c r="CB47" s="30">
        <v>1</v>
      </c>
      <c r="CC47" s="23"/>
      <c r="CD47" s="29">
        <f t="shared" si="14"/>
        <v>1</v>
      </c>
      <c r="CE47" s="29">
        <f t="shared" si="60"/>
        <v>-9750912001.0317287</v>
      </c>
      <c r="CF47" s="29">
        <f t="shared" si="61"/>
        <v>70576.02693101803</v>
      </c>
      <c r="CG47" s="29">
        <f t="shared" si="62"/>
        <v>2100</v>
      </c>
      <c r="CJ47" s="144">
        <f t="shared" si="15"/>
        <v>23.456698984637573</v>
      </c>
      <c r="CK47" s="30">
        <f t="shared" si="63"/>
        <v>-169</v>
      </c>
      <c r="CL47" s="30">
        <f t="shared" si="64"/>
        <v>8</v>
      </c>
      <c r="CM47" s="30">
        <v>1</v>
      </c>
      <c r="CN47" s="23"/>
      <c r="CO47" s="29">
        <f t="shared" si="16"/>
        <v>1</v>
      </c>
      <c r="CP47" s="29">
        <f t="shared" si="65"/>
        <v>-9433167581722.6113</v>
      </c>
      <c r="CQ47" s="29">
        <f t="shared" si="66"/>
        <v>70576.02693101803</v>
      </c>
      <c r="CR47" s="29">
        <f t="shared" si="67"/>
        <v>2400</v>
      </c>
      <c r="CU47" s="144">
        <f t="shared" si="17"/>
        <v>23.456698984637573</v>
      </c>
      <c r="CV47" s="30">
        <f t="shared" si="68"/>
        <v>-219</v>
      </c>
      <c r="CW47" s="30">
        <f t="shared" si="69"/>
        <v>9</v>
      </c>
      <c r="CX47" s="30">
        <v>1</v>
      </c>
      <c r="CY47" s="23"/>
      <c r="CZ47" s="29">
        <f t="shared" si="18"/>
        <v>1</v>
      </c>
      <c r="DA47" s="29">
        <f t="shared" si="70"/>
        <v>-4425577222234995</v>
      </c>
      <c r="DB47" s="29">
        <f t="shared" si="71"/>
        <v>70576.02693101803</v>
      </c>
      <c r="DC47" s="29">
        <f t="shared" si="72"/>
        <v>2700</v>
      </c>
      <c r="DF47" s="144">
        <f t="shared" si="19"/>
        <v>23.456698984637573</v>
      </c>
      <c r="DG47" s="30">
        <f t="shared" si="73"/>
        <v>-284</v>
      </c>
      <c r="DH47" s="30">
        <f t="shared" si="74"/>
        <v>10</v>
      </c>
      <c r="DI47" s="30">
        <v>1</v>
      </c>
      <c r="DJ47" s="23"/>
      <c r="DK47" s="29">
        <f t="shared" si="20"/>
        <v>1</v>
      </c>
      <c r="DL47" s="29">
        <f t="shared" si="75"/>
        <v>-1.216817929982345E+19</v>
      </c>
      <c r="DM47" s="29">
        <f t="shared" si="76"/>
        <v>70576.02693101803</v>
      </c>
      <c r="DN47" s="29">
        <f t="shared" si="77"/>
        <v>3000</v>
      </c>
      <c r="DQ47" s="144">
        <f t="shared" si="21"/>
        <v>23.456698984637573</v>
      </c>
    </row>
    <row r="48" spans="1:121">
      <c r="A48" s="23">
        <f t="shared" si="22"/>
        <v>6.3203304949070871</v>
      </c>
      <c r="B48" s="23">
        <v>0</v>
      </c>
      <c r="C48" s="41">
        <f t="shared" si="82"/>
        <v>3</v>
      </c>
      <c r="D48" s="44"/>
      <c r="E48" s="134">
        <f t="shared" si="79"/>
        <v>1</v>
      </c>
      <c r="F48" s="76">
        <f t="shared" si="0"/>
        <v>4</v>
      </c>
      <c r="G48" s="161">
        <f t="shared" si="24"/>
        <v>2.3949574092378572</v>
      </c>
      <c r="H48" s="24">
        <f t="shared" si="1"/>
        <v>337.79402515786188</v>
      </c>
      <c r="I48" s="23">
        <f t="shared" si="78"/>
        <v>8.4000000000000039</v>
      </c>
      <c r="J48" s="26">
        <v>42</v>
      </c>
      <c r="K48" s="30">
        <f t="shared" si="25"/>
        <v>42</v>
      </c>
      <c r="L48" s="30">
        <f t="shared" si="26"/>
        <v>1</v>
      </c>
      <c r="M48" s="22">
        <v>1</v>
      </c>
      <c r="N48" s="23">
        <f t="shared" si="27"/>
        <v>337794.02515786188</v>
      </c>
      <c r="O48" s="29">
        <f t="shared" si="2"/>
        <v>72</v>
      </c>
      <c r="P48" s="29">
        <f t="shared" si="28"/>
        <v>3024</v>
      </c>
      <c r="Q48" s="29">
        <f t="shared" si="29"/>
        <v>81070.566037886849</v>
      </c>
      <c r="R48" s="29">
        <f t="shared" si="30"/>
        <v>300</v>
      </c>
      <c r="S48" s="29">
        <f t="shared" si="31"/>
        <v>189.60991484721262</v>
      </c>
      <c r="T48" s="52">
        <f t="shared" si="32"/>
        <v>26.809049615703323</v>
      </c>
      <c r="U48" s="144">
        <f t="shared" si="3"/>
        <v>23.949574092378572</v>
      </c>
      <c r="W48" s="30">
        <f t="shared" si="33"/>
        <v>37</v>
      </c>
      <c r="X48" s="30">
        <f t="shared" si="34"/>
        <v>2</v>
      </c>
      <c r="Y48" s="30">
        <v>1</v>
      </c>
      <c r="Z48" s="23"/>
      <c r="AA48" s="29">
        <f t="shared" si="4"/>
        <v>8</v>
      </c>
      <c r="AB48" s="29">
        <f t="shared" si="35"/>
        <v>533.54027386561165</v>
      </c>
      <c r="AC48" s="29">
        <f t="shared" si="36"/>
        <v>81070.566037886849</v>
      </c>
      <c r="AD48" s="29">
        <f t="shared" si="37"/>
        <v>600</v>
      </c>
      <c r="AF48" s="52">
        <f t="shared" si="81"/>
        <v>151.94835330895177</v>
      </c>
      <c r="AG48" s="144">
        <f t="shared" si="5"/>
        <v>23.949574092378572</v>
      </c>
      <c r="AH48" s="30">
        <f t="shared" si="38"/>
        <v>27</v>
      </c>
      <c r="AI48" s="30">
        <f t="shared" si="39"/>
        <v>3</v>
      </c>
      <c r="AJ48" s="30">
        <v>1</v>
      </c>
      <c r="AK48" s="23"/>
      <c r="AL48" s="29">
        <f t="shared" si="6"/>
        <v>12</v>
      </c>
      <c r="AM48" s="29">
        <f t="shared" si="40"/>
        <v>1897.4550619455322</v>
      </c>
      <c r="AN48" s="29">
        <f t="shared" si="41"/>
        <v>81070.566037886849</v>
      </c>
      <c r="AO48" s="29">
        <f t="shared" si="42"/>
        <v>900</v>
      </c>
      <c r="AQ48" s="52">
        <f t="shared" si="85"/>
        <v>42.725947857106107</v>
      </c>
      <c r="AR48" s="144">
        <f t="shared" si="7"/>
        <v>23.949574092378572</v>
      </c>
      <c r="AS48" s="30">
        <f t="shared" si="43"/>
        <v>12</v>
      </c>
      <c r="AT48" s="30">
        <f t="shared" si="44"/>
        <v>4</v>
      </c>
      <c r="AU48" s="30">
        <v>1</v>
      </c>
      <c r="AV48" s="23"/>
      <c r="AW48" s="29">
        <f t="shared" si="8"/>
        <v>7</v>
      </c>
      <c r="AX48" s="29">
        <f t="shared" si="45"/>
        <v>2880.9270672975613</v>
      </c>
      <c r="AY48" s="29">
        <f t="shared" si="46"/>
        <v>81070.566037886849</v>
      </c>
      <c r="AZ48" s="29">
        <f t="shared" si="47"/>
        <v>1200</v>
      </c>
      <c r="BB48" s="52">
        <f t="shared" si="84"/>
        <v>28.140443733598115</v>
      </c>
      <c r="BC48" s="144">
        <f t="shared" si="9"/>
        <v>23.949574092378572</v>
      </c>
      <c r="BD48" s="30">
        <f t="shared" si="48"/>
        <v>-18</v>
      </c>
      <c r="BE48" s="30">
        <f t="shared" si="49"/>
        <v>5</v>
      </c>
      <c r="BF48" s="30">
        <v>1</v>
      </c>
      <c r="BG48" s="23"/>
      <c r="BH48" s="29">
        <f t="shared" si="10"/>
        <v>1</v>
      </c>
      <c r="BI48" s="29">
        <f t="shared" si="50"/>
        <v>-21172.808079305432</v>
      </c>
      <c r="BJ48" s="29">
        <f t="shared" si="51"/>
        <v>81070.566037886849</v>
      </c>
      <c r="BK48" s="29">
        <f t="shared" si="52"/>
        <v>1500</v>
      </c>
      <c r="BN48" s="144">
        <f t="shared" si="11"/>
        <v>23.949574092378572</v>
      </c>
      <c r="BO48" s="30">
        <f t="shared" si="53"/>
        <v>-63</v>
      </c>
      <c r="BP48" s="30">
        <f t="shared" si="54"/>
        <v>6</v>
      </c>
      <c r="BQ48" s="30">
        <v>1</v>
      </c>
      <c r="BR48" s="23"/>
      <c r="BS48" s="29">
        <f t="shared" si="12"/>
        <v>1</v>
      </c>
      <c r="BT48" s="29">
        <f t="shared" si="55"/>
        <v>-14884216.280051276</v>
      </c>
      <c r="BU48" s="29">
        <f t="shared" si="56"/>
        <v>81070.566037886849</v>
      </c>
      <c r="BV48" s="29">
        <f t="shared" si="57"/>
        <v>1800</v>
      </c>
      <c r="BY48" s="144">
        <f t="shared" si="13"/>
        <v>23.949574092378572</v>
      </c>
      <c r="BZ48" s="30">
        <f t="shared" si="58"/>
        <v>-113</v>
      </c>
      <c r="CA48" s="30">
        <f t="shared" si="59"/>
        <v>7</v>
      </c>
      <c r="CB48" s="30">
        <v>1</v>
      </c>
      <c r="CC48" s="23"/>
      <c r="CD48" s="29">
        <f t="shared" si="14"/>
        <v>1</v>
      </c>
      <c r="CE48" s="29">
        <f t="shared" si="60"/>
        <v>-9665377685.2332039</v>
      </c>
      <c r="CF48" s="29">
        <f t="shared" si="61"/>
        <v>81070.566037886849</v>
      </c>
      <c r="CG48" s="29">
        <f t="shared" si="62"/>
        <v>2100</v>
      </c>
      <c r="CJ48" s="144">
        <f t="shared" si="15"/>
        <v>23.949574092378572</v>
      </c>
      <c r="CK48" s="30">
        <f t="shared" si="63"/>
        <v>-168</v>
      </c>
      <c r="CL48" s="30">
        <f t="shared" si="64"/>
        <v>8</v>
      </c>
      <c r="CM48" s="30">
        <v>1</v>
      </c>
      <c r="CN48" s="23"/>
      <c r="CO48" s="29">
        <f t="shared" si="16"/>
        <v>1</v>
      </c>
      <c r="CP48" s="29">
        <f t="shared" si="65"/>
        <v>-9377350022067.4473</v>
      </c>
      <c r="CQ48" s="29">
        <f t="shared" si="66"/>
        <v>81070.566037886849</v>
      </c>
      <c r="CR48" s="29">
        <f t="shared" si="67"/>
        <v>2400</v>
      </c>
      <c r="CU48" s="144">
        <f t="shared" si="17"/>
        <v>23.949574092378572</v>
      </c>
      <c r="CV48" s="30">
        <f t="shared" si="68"/>
        <v>-218</v>
      </c>
      <c r="CW48" s="30">
        <f t="shared" si="69"/>
        <v>9</v>
      </c>
      <c r="CX48" s="30">
        <v>1</v>
      </c>
      <c r="CY48" s="23"/>
      <c r="CZ48" s="29">
        <f t="shared" si="18"/>
        <v>1</v>
      </c>
      <c r="DA48" s="29">
        <f t="shared" si="70"/>
        <v>-4405369107064972.5</v>
      </c>
      <c r="DB48" s="29">
        <f t="shared" si="71"/>
        <v>81070.566037886849</v>
      </c>
      <c r="DC48" s="29">
        <f t="shared" si="72"/>
        <v>2700</v>
      </c>
      <c r="DF48" s="144">
        <f t="shared" si="19"/>
        <v>23.949574092378572</v>
      </c>
      <c r="DG48" s="30">
        <f t="shared" si="73"/>
        <v>-283</v>
      </c>
      <c r="DH48" s="30">
        <f t="shared" si="74"/>
        <v>10</v>
      </c>
      <c r="DI48" s="30">
        <v>1</v>
      </c>
      <c r="DJ48" s="23"/>
      <c r="DK48" s="29">
        <f t="shared" si="20"/>
        <v>1</v>
      </c>
      <c r="DL48" s="29">
        <f t="shared" si="75"/>
        <v>-1.212533359806351E+19</v>
      </c>
      <c r="DM48" s="29">
        <f t="shared" si="76"/>
        <v>81070.566037886849</v>
      </c>
      <c r="DN48" s="29">
        <f t="shared" si="77"/>
        <v>3000</v>
      </c>
      <c r="DQ48" s="144">
        <f t="shared" si="21"/>
        <v>23.949574092378572</v>
      </c>
    </row>
    <row r="49" spans="1:121">
      <c r="A49" s="23">
        <f t="shared" si="22"/>
        <v>6.6039689326582574</v>
      </c>
      <c r="B49" s="23">
        <v>0</v>
      </c>
      <c r="C49" s="41">
        <f t="shared" si="82"/>
        <v>3</v>
      </c>
      <c r="D49" s="44"/>
      <c r="E49" s="134">
        <f t="shared" si="79"/>
        <v>1</v>
      </c>
      <c r="F49" s="76">
        <f t="shared" si="0"/>
        <v>4</v>
      </c>
      <c r="G49" s="161">
        <f t="shared" si="24"/>
        <v>2.4452805553841368</v>
      </c>
      <c r="H49" s="24">
        <f t="shared" si="1"/>
        <v>388.02344102666302</v>
      </c>
      <c r="I49" s="23">
        <f t="shared" si="78"/>
        <v>8.6000000000000032</v>
      </c>
      <c r="J49" s="26">
        <v>43</v>
      </c>
      <c r="K49" s="30">
        <f t="shared" si="25"/>
        <v>43</v>
      </c>
      <c r="L49" s="30">
        <f t="shared" si="26"/>
        <v>1</v>
      </c>
      <c r="M49" s="22">
        <v>1</v>
      </c>
      <c r="N49" s="23">
        <f t="shared" si="27"/>
        <v>388023.441026663</v>
      </c>
      <c r="O49" s="29">
        <f t="shared" si="2"/>
        <v>72</v>
      </c>
      <c r="P49" s="29">
        <f t="shared" si="28"/>
        <v>3096</v>
      </c>
      <c r="Q49" s="29">
        <f t="shared" si="29"/>
        <v>93125.625846399125</v>
      </c>
      <c r="R49" s="29">
        <f t="shared" si="30"/>
        <v>300</v>
      </c>
      <c r="S49" s="29">
        <f t="shared" si="31"/>
        <v>198.11906797974771</v>
      </c>
      <c r="T49" s="52">
        <f t="shared" si="32"/>
        <v>30.079336513694809</v>
      </c>
      <c r="U49" s="144">
        <f t="shared" si="3"/>
        <v>24.452805553841369</v>
      </c>
      <c r="W49" s="30">
        <f t="shared" si="33"/>
        <v>38</v>
      </c>
      <c r="X49" s="30">
        <f t="shared" si="34"/>
        <v>2</v>
      </c>
      <c r="Y49" s="30">
        <v>1</v>
      </c>
      <c r="Z49" s="23"/>
      <c r="AA49" s="29">
        <f t="shared" si="4"/>
        <v>8</v>
      </c>
      <c r="AB49" s="29">
        <f t="shared" si="35"/>
        <v>547.96028126738486</v>
      </c>
      <c r="AC49" s="29">
        <f t="shared" si="36"/>
        <v>93125.625846399125</v>
      </c>
      <c r="AD49" s="29">
        <f t="shared" si="37"/>
        <v>600</v>
      </c>
      <c r="AF49" s="52">
        <f t="shared" si="81"/>
        <v>169.94959129338278</v>
      </c>
      <c r="AG49" s="144">
        <f t="shared" si="5"/>
        <v>24.452805553841369</v>
      </c>
      <c r="AH49" s="30">
        <f t="shared" si="38"/>
        <v>28</v>
      </c>
      <c r="AI49" s="30">
        <f t="shared" si="39"/>
        <v>3</v>
      </c>
      <c r="AJ49" s="30">
        <v>1</v>
      </c>
      <c r="AK49" s="23"/>
      <c r="AL49" s="29">
        <f t="shared" si="6"/>
        <v>12</v>
      </c>
      <c r="AM49" s="29">
        <f t="shared" si="40"/>
        <v>1967.7311753509223</v>
      </c>
      <c r="AN49" s="29">
        <f t="shared" si="41"/>
        <v>93125.625846399125</v>
      </c>
      <c r="AO49" s="29">
        <f t="shared" si="42"/>
        <v>900</v>
      </c>
      <c r="AQ49" s="52">
        <f t="shared" si="85"/>
        <v>47.326396518463064</v>
      </c>
      <c r="AR49" s="144">
        <f t="shared" si="7"/>
        <v>24.452805553841369</v>
      </c>
      <c r="AS49" s="30">
        <f t="shared" si="43"/>
        <v>13</v>
      </c>
      <c r="AT49" s="30">
        <f t="shared" si="44"/>
        <v>4</v>
      </c>
      <c r="AU49" s="30">
        <v>1</v>
      </c>
      <c r="AV49" s="23"/>
      <c r="AW49" s="29">
        <f t="shared" si="8"/>
        <v>7</v>
      </c>
      <c r="AX49" s="29">
        <f t="shared" si="45"/>
        <v>3121.0043229056914</v>
      </c>
      <c r="AY49" s="29">
        <f t="shared" si="46"/>
        <v>93125.625846399125</v>
      </c>
      <c r="AZ49" s="29">
        <f t="shared" si="47"/>
        <v>1200</v>
      </c>
      <c r="BB49" s="52">
        <f t="shared" si="84"/>
        <v>29.838352085234565</v>
      </c>
      <c r="BC49" s="144">
        <f t="shared" si="9"/>
        <v>24.452805553841369</v>
      </c>
      <c r="BD49" s="30">
        <f t="shared" si="48"/>
        <v>-17</v>
      </c>
      <c r="BE49" s="30">
        <f t="shared" si="49"/>
        <v>5</v>
      </c>
      <c r="BF49" s="30">
        <v>1</v>
      </c>
      <c r="BG49" s="23"/>
      <c r="BH49" s="29">
        <f t="shared" si="10"/>
        <v>1</v>
      </c>
      <c r="BI49" s="29">
        <f t="shared" si="50"/>
        <v>-19996.540963788466</v>
      </c>
      <c r="BJ49" s="29">
        <f t="shared" si="51"/>
        <v>93125.625846399125</v>
      </c>
      <c r="BK49" s="29">
        <f t="shared" si="52"/>
        <v>1500</v>
      </c>
      <c r="BN49" s="144">
        <f t="shared" si="11"/>
        <v>24.452805553841369</v>
      </c>
      <c r="BO49" s="30">
        <f t="shared" si="53"/>
        <v>-62</v>
      </c>
      <c r="BP49" s="30">
        <f t="shared" si="54"/>
        <v>6</v>
      </c>
      <c r="BQ49" s="30">
        <v>1</v>
      </c>
      <c r="BR49" s="23"/>
      <c r="BS49" s="29">
        <f t="shared" si="12"/>
        <v>1</v>
      </c>
      <c r="BT49" s="29">
        <f t="shared" si="55"/>
        <v>-14647958.878780622</v>
      </c>
      <c r="BU49" s="29">
        <f t="shared" si="56"/>
        <v>93125.625846399125</v>
      </c>
      <c r="BV49" s="29">
        <f t="shared" si="57"/>
        <v>1800</v>
      </c>
      <c r="BY49" s="144">
        <f t="shared" si="13"/>
        <v>24.452805553841369</v>
      </c>
      <c r="BZ49" s="30">
        <f t="shared" si="58"/>
        <v>-112</v>
      </c>
      <c r="CA49" s="30">
        <f t="shared" si="59"/>
        <v>7</v>
      </c>
      <c r="CB49" s="30">
        <v>1</v>
      </c>
      <c r="CC49" s="23"/>
      <c r="CD49" s="29">
        <f t="shared" si="14"/>
        <v>1</v>
      </c>
      <c r="CE49" s="29">
        <f t="shared" si="60"/>
        <v>-9579843369.4346809</v>
      </c>
      <c r="CF49" s="29">
        <f t="shared" si="61"/>
        <v>93125.625846399125</v>
      </c>
      <c r="CG49" s="29">
        <f t="shared" si="62"/>
        <v>2100</v>
      </c>
      <c r="CJ49" s="144">
        <f t="shared" si="15"/>
        <v>24.452805553841369</v>
      </c>
      <c r="CK49" s="30">
        <f t="shared" si="63"/>
        <v>-167</v>
      </c>
      <c r="CL49" s="30">
        <f t="shared" si="64"/>
        <v>8</v>
      </c>
      <c r="CM49" s="30">
        <v>1</v>
      </c>
      <c r="CN49" s="23"/>
      <c r="CO49" s="29">
        <f t="shared" si="16"/>
        <v>1</v>
      </c>
      <c r="CP49" s="29">
        <f t="shared" si="65"/>
        <v>-9321532462412.2832</v>
      </c>
      <c r="CQ49" s="29">
        <f t="shared" si="66"/>
        <v>93125.625846399125</v>
      </c>
      <c r="CR49" s="29">
        <f t="shared" si="67"/>
        <v>2400</v>
      </c>
      <c r="CU49" s="144">
        <f t="shared" si="17"/>
        <v>24.452805553841369</v>
      </c>
      <c r="CV49" s="30">
        <f t="shared" si="68"/>
        <v>-217</v>
      </c>
      <c r="CW49" s="30">
        <f t="shared" si="69"/>
        <v>9</v>
      </c>
      <c r="CX49" s="30">
        <v>1</v>
      </c>
      <c r="CY49" s="23"/>
      <c r="CZ49" s="29">
        <f t="shared" si="18"/>
        <v>1</v>
      </c>
      <c r="DA49" s="29">
        <f t="shared" si="70"/>
        <v>-4385160991894949.5</v>
      </c>
      <c r="DB49" s="29">
        <f t="shared" si="71"/>
        <v>93125.625846399125</v>
      </c>
      <c r="DC49" s="29">
        <f t="shared" si="72"/>
        <v>2700</v>
      </c>
      <c r="DF49" s="144">
        <f t="shared" si="19"/>
        <v>24.452805553841369</v>
      </c>
      <c r="DG49" s="30">
        <f t="shared" si="73"/>
        <v>-282</v>
      </c>
      <c r="DH49" s="30">
        <f t="shared" si="74"/>
        <v>10</v>
      </c>
      <c r="DI49" s="30">
        <v>1</v>
      </c>
      <c r="DJ49" s="23"/>
      <c r="DK49" s="29">
        <f t="shared" si="20"/>
        <v>1</v>
      </c>
      <c r="DL49" s="29">
        <f t="shared" si="75"/>
        <v>-1.2082487896303567E+19</v>
      </c>
      <c r="DM49" s="29">
        <f t="shared" si="76"/>
        <v>93125.625846399125</v>
      </c>
      <c r="DN49" s="29">
        <f t="shared" si="77"/>
        <v>3000</v>
      </c>
      <c r="DQ49" s="144">
        <f t="shared" si="21"/>
        <v>24.452805553841369</v>
      </c>
    </row>
    <row r="50" spans="1:121">
      <c r="A50" s="23">
        <f t="shared" si="22"/>
        <v>6.9003362559376056</v>
      </c>
      <c r="B50" s="23">
        <v>0</v>
      </c>
      <c r="C50" s="41">
        <f t="shared" si="82"/>
        <v>3</v>
      </c>
      <c r="D50" s="44"/>
      <c r="E50" s="134">
        <f t="shared" si="79"/>
        <v>1</v>
      </c>
      <c r="F50" s="76">
        <f t="shared" si="0"/>
        <v>4</v>
      </c>
      <c r="G50" s="161">
        <f t="shared" si="24"/>
        <v>2.4966610978032233</v>
      </c>
      <c r="H50" s="24">
        <f t="shared" si="1"/>
        <v>445.72188840761686</v>
      </c>
      <c r="I50" s="23">
        <f t="shared" si="78"/>
        <v>8.8000000000000043</v>
      </c>
      <c r="J50" s="26">
        <v>44</v>
      </c>
      <c r="K50" s="30">
        <f t="shared" si="25"/>
        <v>44</v>
      </c>
      <c r="L50" s="30">
        <f t="shared" si="26"/>
        <v>1</v>
      </c>
      <c r="M50" s="22">
        <v>1</v>
      </c>
      <c r="N50" s="23">
        <f t="shared" si="27"/>
        <v>445721.88840761688</v>
      </c>
      <c r="O50" s="29">
        <f t="shared" si="2"/>
        <v>72</v>
      </c>
      <c r="P50" s="29">
        <f t="shared" si="28"/>
        <v>3168</v>
      </c>
      <c r="Q50" s="29">
        <f t="shared" si="29"/>
        <v>106973.25321782805</v>
      </c>
      <c r="R50" s="29">
        <f t="shared" si="30"/>
        <v>300</v>
      </c>
      <c r="S50" s="29">
        <f t="shared" si="31"/>
        <v>207.01008767812817</v>
      </c>
      <c r="T50" s="52">
        <f t="shared" si="32"/>
        <v>33.766809727849761</v>
      </c>
      <c r="U50" s="144">
        <f t="shared" si="3"/>
        <v>24.966610978032232</v>
      </c>
      <c r="W50" s="30">
        <f t="shared" si="33"/>
        <v>39</v>
      </c>
      <c r="X50" s="30">
        <f t="shared" si="34"/>
        <v>2</v>
      </c>
      <c r="Y50" s="30">
        <v>1</v>
      </c>
      <c r="Z50" s="23"/>
      <c r="AA50" s="29">
        <f t="shared" si="4"/>
        <v>8</v>
      </c>
      <c r="AB50" s="29">
        <f t="shared" si="35"/>
        <v>562.38028866915818</v>
      </c>
      <c r="AC50" s="29">
        <f t="shared" si="36"/>
        <v>106973.25321782805</v>
      </c>
      <c r="AD50" s="29">
        <f t="shared" si="37"/>
        <v>600</v>
      </c>
      <c r="AF50" s="52">
        <f t="shared" si="81"/>
        <v>190.21515400366243</v>
      </c>
      <c r="AG50" s="144">
        <f t="shared" si="5"/>
        <v>24.966610978032232</v>
      </c>
      <c r="AH50" s="30">
        <f t="shared" si="38"/>
        <v>29</v>
      </c>
      <c r="AI50" s="30">
        <f t="shared" si="39"/>
        <v>3</v>
      </c>
      <c r="AJ50" s="30">
        <v>1</v>
      </c>
      <c r="AK50" s="23"/>
      <c r="AL50" s="29">
        <f t="shared" si="6"/>
        <v>12</v>
      </c>
      <c r="AM50" s="29">
        <f t="shared" si="40"/>
        <v>2038.0072887563124</v>
      </c>
      <c r="AN50" s="29">
        <f t="shared" si="41"/>
        <v>106973.25321782805</v>
      </c>
      <c r="AO50" s="29">
        <f t="shared" si="42"/>
        <v>900</v>
      </c>
      <c r="AQ50" s="52">
        <f t="shared" si="85"/>
        <v>52.489141627706417</v>
      </c>
      <c r="AR50" s="144">
        <f t="shared" si="7"/>
        <v>24.966610978032232</v>
      </c>
      <c r="AS50" s="30">
        <f t="shared" si="43"/>
        <v>14</v>
      </c>
      <c r="AT50" s="30">
        <f t="shared" si="44"/>
        <v>4</v>
      </c>
      <c r="AU50" s="30">
        <v>1</v>
      </c>
      <c r="AV50" s="23"/>
      <c r="AW50" s="29">
        <f t="shared" si="8"/>
        <v>7</v>
      </c>
      <c r="AX50" s="29">
        <f t="shared" si="45"/>
        <v>3361.0815785138216</v>
      </c>
      <c r="AY50" s="29">
        <f t="shared" si="46"/>
        <v>106973.25321782805</v>
      </c>
      <c r="AZ50" s="29">
        <f t="shared" si="47"/>
        <v>1200</v>
      </c>
      <c r="BB50" s="52">
        <f t="shared" si="84"/>
        <v>31.827032673550487</v>
      </c>
      <c r="BC50" s="144">
        <f t="shared" si="9"/>
        <v>24.966610978032232</v>
      </c>
      <c r="BD50" s="30">
        <f t="shared" si="48"/>
        <v>-16</v>
      </c>
      <c r="BE50" s="30">
        <f t="shared" si="49"/>
        <v>5</v>
      </c>
      <c r="BF50" s="30">
        <v>1</v>
      </c>
      <c r="BG50" s="23"/>
      <c r="BH50" s="29">
        <f t="shared" si="10"/>
        <v>1</v>
      </c>
      <c r="BI50" s="29">
        <f t="shared" si="50"/>
        <v>-18820.273848271496</v>
      </c>
      <c r="BJ50" s="29">
        <f t="shared" si="51"/>
        <v>106973.25321782805</v>
      </c>
      <c r="BK50" s="29">
        <f t="shared" si="52"/>
        <v>1500</v>
      </c>
      <c r="BN50" s="144">
        <f t="shared" si="11"/>
        <v>24.966610978032232</v>
      </c>
      <c r="BO50" s="30">
        <f t="shared" si="53"/>
        <v>-61</v>
      </c>
      <c r="BP50" s="30">
        <f t="shared" si="54"/>
        <v>6</v>
      </c>
      <c r="BQ50" s="30">
        <v>1</v>
      </c>
      <c r="BR50" s="23"/>
      <c r="BS50" s="29">
        <f t="shared" si="12"/>
        <v>1</v>
      </c>
      <c r="BT50" s="29">
        <f t="shared" si="55"/>
        <v>-14411701.477509966</v>
      </c>
      <c r="BU50" s="29">
        <f t="shared" si="56"/>
        <v>106973.25321782805</v>
      </c>
      <c r="BV50" s="29">
        <f t="shared" si="57"/>
        <v>1800</v>
      </c>
      <c r="BY50" s="144">
        <f t="shared" si="13"/>
        <v>24.966610978032232</v>
      </c>
      <c r="BZ50" s="30">
        <f t="shared" si="58"/>
        <v>-111</v>
      </c>
      <c r="CA50" s="30">
        <f t="shared" si="59"/>
        <v>7</v>
      </c>
      <c r="CB50" s="30">
        <v>1</v>
      </c>
      <c r="CC50" s="23"/>
      <c r="CD50" s="29">
        <f t="shared" si="14"/>
        <v>1</v>
      </c>
      <c r="CE50" s="29">
        <f t="shared" si="60"/>
        <v>-9494309053.6361561</v>
      </c>
      <c r="CF50" s="29">
        <f t="shared" si="61"/>
        <v>106973.25321782805</v>
      </c>
      <c r="CG50" s="29">
        <f t="shared" si="62"/>
        <v>2100</v>
      </c>
      <c r="CJ50" s="144">
        <f t="shared" si="15"/>
        <v>24.966610978032232</v>
      </c>
      <c r="CK50" s="30">
        <f t="shared" si="63"/>
        <v>-166</v>
      </c>
      <c r="CL50" s="30">
        <f t="shared" si="64"/>
        <v>8</v>
      </c>
      <c r="CM50" s="30">
        <v>1</v>
      </c>
      <c r="CN50" s="23"/>
      <c r="CO50" s="29">
        <f t="shared" si="16"/>
        <v>1</v>
      </c>
      <c r="CP50" s="29">
        <f t="shared" si="65"/>
        <v>-9265714902757.1211</v>
      </c>
      <c r="CQ50" s="29">
        <f t="shared" si="66"/>
        <v>106973.25321782805</v>
      </c>
      <c r="CR50" s="29">
        <f t="shared" si="67"/>
        <v>2400</v>
      </c>
      <c r="CU50" s="144">
        <f t="shared" si="17"/>
        <v>24.966610978032232</v>
      </c>
      <c r="CV50" s="30">
        <f t="shared" si="68"/>
        <v>-216</v>
      </c>
      <c r="CW50" s="30">
        <f t="shared" si="69"/>
        <v>9</v>
      </c>
      <c r="CX50" s="30">
        <v>1</v>
      </c>
      <c r="CY50" s="23"/>
      <c r="CZ50" s="29">
        <f t="shared" si="18"/>
        <v>1</v>
      </c>
      <c r="DA50" s="29">
        <f t="shared" si="70"/>
        <v>-4364952876724926.5</v>
      </c>
      <c r="DB50" s="29">
        <f t="shared" si="71"/>
        <v>106973.25321782805</v>
      </c>
      <c r="DC50" s="29">
        <f t="shared" si="72"/>
        <v>2700</v>
      </c>
      <c r="DF50" s="144">
        <f t="shared" si="19"/>
        <v>24.966610978032232</v>
      </c>
      <c r="DG50" s="30">
        <f t="shared" si="73"/>
        <v>-281</v>
      </c>
      <c r="DH50" s="30">
        <f t="shared" si="74"/>
        <v>10</v>
      </c>
      <c r="DI50" s="30">
        <v>1</v>
      </c>
      <c r="DJ50" s="23"/>
      <c r="DK50" s="29">
        <f t="shared" si="20"/>
        <v>1</v>
      </c>
      <c r="DL50" s="29">
        <f t="shared" si="75"/>
        <v>-1.2039642194543626E+19</v>
      </c>
      <c r="DM50" s="29">
        <f t="shared" si="76"/>
        <v>106973.25321782805</v>
      </c>
      <c r="DN50" s="29">
        <f t="shared" si="77"/>
        <v>3000</v>
      </c>
      <c r="DQ50" s="144">
        <f t="shared" si="21"/>
        <v>24.966610978032232</v>
      </c>
    </row>
    <row r="51" spans="1:121">
      <c r="A51" s="23">
        <f t="shared" si="22"/>
        <v>7.2100037008867286</v>
      </c>
      <c r="B51" s="23">
        <v>0</v>
      </c>
      <c r="C51" s="41">
        <f t="shared" si="82"/>
        <v>3</v>
      </c>
      <c r="D51" s="44"/>
      <c r="E51" s="134">
        <f t="shared" si="79"/>
        <v>1</v>
      </c>
      <c r="F51" s="76">
        <f t="shared" si="0"/>
        <v>4</v>
      </c>
      <c r="G51" s="161">
        <f t="shared" si="24"/>
        <v>2.549121254638524</v>
      </c>
      <c r="H51" s="24">
        <f t="shared" si="1"/>
        <v>512.00000000000148</v>
      </c>
      <c r="I51" s="23">
        <f t="shared" si="78"/>
        <v>9.0000000000000036</v>
      </c>
      <c r="J51" s="26">
        <v>45</v>
      </c>
      <c r="K51" s="30">
        <f t="shared" si="25"/>
        <v>45</v>
      </c>
      <c r="L51" s="30">
        <f t="shared" si="26"/>
        <v>1</v>
      </c>
      <c r="M51" s="22">
        <v>1</v>
      </c>
      <c r="N51" s="23">
        <f t="shared" si="27"/>
        <v>512000.00000000146</v>
      </c>
      <c r="O51" s="29">
        <f t="shared" si="2"/>
        <v>72</v>
      </c>
      <c r="P51" s="29">
        <f t="shared" si="28"/>
        <v>3240</v>
      </c>
      <c r="Q51" s="29">
        <f t="shared" si="29"/>
        <v>122880.00000000035</v>
      </c>
      <c r="R51" s="29">
        <f t="shared" si="30"/>
        <v>300</v>
      </c>
      <c r="S51" s="29">
        <f t="shared" si="31"/>
        <v>216.30011102660185</v>
      </c>
      <c r="T51" s="52">
        <f t="shared" si="32"/>
        <v>37.92592592592603</v>
      </c>
      <c r="U51" s="144">
        <f t="shared" si="3"/>
        <v>25.491212546385242</v>
      </c>
      <c r="W51" s="30">
        <f t="shared" si="33"/>
        <v>40</v>
      </c>
      <c r="X51" s="30">
        <f t="shared" si="34"/>
        <v>2</v>
      </c>
      <c r="Y51" s="30">
        <v>8</v>
      </c>
      <c r="Z51" s="23"/>
      <c r="AA51" s="29">
        <f t="shared" si="4"/>
        <v>64</v>
      </c>
      <c r="AB51" s="29">
        <f t="shared" si="35"/>
        <v>4614.402368567452</v>
      </c>
      <c r="AC51" s="29">
        <f t="shared" si="36"/>
        <v>122880.00000000035</v>
      </c>
      <c r="AD51" s="29">
        <f t="shared" si="37"/>
        <v>600</v>
      </c>
      <c r="AF51" s="52">
        <f t="shared" si="81"/>
        <v>26.629667329628351</v>
      </c>
      <c r="AG51" s="144">
        <f t="shared" si="5"/>
        <v>25.491212546385242</v>
      </c>
      <c r="AH51" s="30">
        <f t="shared" si="38"/>
        <v>30</v>
      </c>
      <c r="AI51" s="30">
        <f t="shared" si="39"/>
        <v>3</v>
      </c>
      <c r="AJ51" s="30">
        <v>1</v>
      </c>
      <c r="AK51" s="23"/>
      <c r="AL51" s="29">
        <f t="shared" si="6"/>
        <v>12</v>
      </c>
      <c r="AM51" s="29">
        <f t="shared" si="40"/>
        <v>2108.2834021617027</v>
      </c>
      <c r="AN51" s="29">
        <f t="shared" si="41"/>
        <v>122880.00000000035</v>
      </c>
      <c r="AO51" s="29">
        <f t="shared" si="42"/>
        <v>900</v>
      </c>
      <c r="AQ51" s="52">
        <f t="shared" si="85"/>
        <v>58.284384288187653</v>
      </c>
      <c r="AR51" s="144">
        <f t="shared" si="7"/>
        <v>25.491212546385242</v>
      </c>
      <c r="AS51" s="30">
        <f t="shared" si="43"/>
        <v>15</v>
      </c>
      <c r="AT51" s="30">
        <f t="shared" si="44"/>
        <v>4</v>
      </c>
      <c r="AU51" s="30">
        <v>1</v>
      </c>
      <c r="AV51" s="23"/>
      <c r="AW51" s="29">
        <f t="shared" si="8"/>
        <v>7</v>
      </c>
      <c r="AX51" s="29">
        <f t="shared" si="45"/>
        <v>3601.1588341219517</v>
      </c>
      <c r="AY51" s="29">
        <f t="shared" si="46"/>
        <v>122880.00000000035</v>
      </c>
      <c r="AZ51" s="29">
        <f t="shared" si="47"/>
        <v>1200</v>
      </c>
      <c r="BB51" s="52">
        <f t="shared" si="84"/>
        <v>34.122349404774702</v>
      </c>
      <c r="BC51" s="144">
        <f t="shared" si="9"/>
        <v>25.491212546385242</v>
      </c>
      <c r="BD51" s="30">
        <f t="shared" si="48"/>
        <v>-15</v>
      </c>
      <c r="BE51" s="30">
        <f t="shared" si="49"/>
        <v>5</v>
      </c>
      <c r="BF51" s="30">
        <v>1</v>
      </c>
      <c r="BG51" s="23"/>
      <c r="BH51" s="29">
        <f t="shared" si="10"/>
        <v>1</v>
      </c>
      <c r="BI51" s="29">
        <f t="shared" si="50"/>
        <v>-17644.006732754526</v>
      </c>
      <c r="BJ51" s="29">
        <f t="shared" si="51"/>
        <v>122880.00000000035</v>
      </c>
      <c r="BK51" s="29">
        <f t="shared" si="52"/>
        <v>1500</v>
      </c>
      <c r="BN51" s="144">
        <f t="shared" si="11"/>
        <v>25.491212546385242</v>
      </c>
      <c r="BO51" s="30">
        <f t="shared" si="53"/>
        <v>-60</v>
      </c>
      <c r="BP51" s="30">
        <f t="shared" si="54"/>
        <v>6</v>
      </c>
      <c r="BQ51" s="30">
        <v>1</v>
      </c>
      <c r="BR51" s="23"/>
      <c r="BS51" s="29">
        <f t="shared" si="12"/>
        <v>1</v>
      </c>
      <c r="BT51" s="29">
        <f t="shared" si="55"/>
        <v>-14175444.076239312</v>
      </c>
      <c r="BU51" s="29">
        <f t="shared" si="56"/>
        <v>122880.00000000035</v>
      </c>
      <c r="BV51" s="29">
        <f t="shared" si="57"/>
        <v>1800</v>
      </c>
      <c r="BY51" s="144">
        <f t="shared" si="13"/>
        <v>25.491212546385242</v>
      </c>
      <c r="BZ51" s="30">
        <f t="shared" si="58"/>
        <v>-110</v>
      </c>
      <c r="CA51" s="30">
        <f t="shared" si="59"/>
        <v>7</v>
      </c>
      <c r="CB51" s="30">
        <v>1</v>
      </c>
      <c r="CC51" s="23"/>
      <c r="CD51" s="29">
        <f t="shared" si="14"/>
        <v>1</v>
      </c>
      <c r="CE51" s="29">
        <f t="shared" si="60"/>
        <v>-9408774737.8376331</v>
      </c>
      <c r="CF51" s="29">
        <f t="shared" si="61"/>
        <v>122880.00000000035</v>
      </c>
      <c r="CG51" s="29">
        <f t="shared" si="62"/>
        <v>2100</v>
      </c>
      <c r="CJ51" s="144">
        <f t="shared" si="15"/>
        <v>25.491212546385242</v>
      </c>
      <c r="CK51" s="30">
        <f t="shared" si="63"/>
        <v>-165</v>
      </c>
      <c r="CL51" s="30">
        <f t="shared" si="64"/>
        <v>8</v>
      </c>
      <c r="CM51" s="30">
        <v>1</v>
      </c>
      <c r="CN51" s="23"/>
      <c r="CO51" s="29">
        <f t="shared" si="16"/>
        <v>1</v>
      </c>
      <c r="CP51" s="29">
        <f t="shared" si="65"/>
        <v>-9209897343101.957</v>
      </c>
      <c r="CQ51" s="29">
        <f t="shared" si="66"/>
        <v>122880.00000000035</v>
      </c>
      <c r="CR51" s="29">
        <f t="shared" si="67"/>
        <v>2400</v>
      </c>
      <c r="CU51" s="144">
        <f t="shared" si="17"/>
        <v>25.491212546385242</v>
      </c>
      <c r="CV51" s="30">
        <f t="shared" si="68"/>
        <v>-215</v>
      </c>
      <c r="CW51" s="30">
        <f t="shared" si="69"/>
        <v>9</v>
      </c>
      <c r="CX51" s="30">
        <v>1</v>
      </c>
      <c r="CY51" s="23"/>
      <c r="CZ51" s="29">
        <f t="shared" si="18"/>
        <v>1</v>
      </c>
      <c r="DA51" s="29">
        <f t="shared" si="70"/>
        <v>-4344744761554904</v>
      </c>
      <c r="DB51" s="29">
        <f t="shared" si="71"/>
        <v>122880.00000000035</v>
      </c>
      <c r="DC51" s="29">
        <f t="shared" si="72"/>
        <v>2700</v>
      </c>
      <c r="DF51" s="144">
        <f t="shared" si="19"/>
        <v>25.491212546385242</v>
      </c>
      <c r="DG51" s="30">
        <f t="shared" si="73"/>
        <v>-280</v>
      </c>
      <c r="DH51" s="30">
        <f t="shared" si="74"/>
        <v>10</v>
      </c>
      <c r="DI51" s="30">
        <v>1</v>
      </c>
      <c r="DJ51" s="23"/>
      <c r="DK51" s="29">
        <f t="shared" si="20"/>
        <v>1</v>
      </c>
      <c r="DL51" s="29">
        <f t="shared" si="75"/>
        <v>-1.1996796492783684E+19</v>
      </c>
      <c r="DM51" s="29">
        <f t="shared" si="76"/>
        <v>122880.00000000035</v>
      </c>
      <c r="DN51" s="29">
        <f t="shared" si="77"/>
        <v>3000</v>
      </c>
      <c r="DQ51" s="144">
        <f t="shared" si="21"/>
        <v>25.491212546385242</v>
      </c>
    </row>
    <row r="52" spans="1:121">
      <c r="A52" s="23">
        <f t="shared" si="22"/>
        <v>7.5335681390988674</v>
      </c>
      <c r="B52" s="23">
        <v>0</v>
      </c>
      <c r="C52" s="41">
        <f t="shared" si="82"/>
        <v>3</v>
      </c>
      <c r="D52" s="44"/>
      <c r="E52" s="134">
        <f t="shared" si="79"/>
        <v>1</v>
      </c>
      <c r="F52" s="76">
        <f t="shared" si="0"/>
        <v>4</v>
      </c>
      <c r="G52" s="161">
        <f t="shared" si="24"/>
        <v>2.6026837108838667</v>
      </c>
      <c r="H52" s="24">
        <f t="shared" si="1"/>
        <v>588.13355775848368</v>
      </c>
      <c r="I52" s="23">
        <f t="shared" si="78"/>
        <v>9.2000000000000046</v>
      </c>
      <c r="J52" s="26">
        <v>46</v>
      </c>
      <c r="K52" s="30">
        <f t="shared" si="25"/>
        <v>46</v>
      </c>
      <c r="L52" s="30">
        <f t="shared" si="26"/>
        <v>1</v>
      </c>
      <c r="M52" s="22">
        <v>1</v>
      </c>
      <c r="N52" s="23">
        <f t="shared" si="27"/>
        <v>588133.55775848369</v>
      </c>
      <c r="O52" s="29">
        <f t="shared" si="2"/>
        <v>72</v>
      </c>
      <c r="P52" s="29">
        <f t="shared" si="28"/>
        <v>3312</v>
      </c>
      <c r="Q52" s="29">
        <f t="shared" si="29"/>
        <v>141152.05386203609</v>
      </c>
      <c r="R52" s="29">
        <f t="shared" si="30"/>
        <v>300</v>
      </c>
      <c r="S52" s="29">
        <f t="shared" si="31"/>
        <v>226.00704417296603</v>
      </c>
      <c r="T52" s="52">
        <f t="shared" si="32"/>
        <v>42.618373750614758</v>
      </c>
      <c r="U52" s="144">
        <f t="shared" si="3"/>
        <v>26.026837108838667</v>
      </c>
      <c r="W52" s="30">
        <f t="shared" si="33"/>
        <v>41</v>
      </c>
      <c r="X52" s="30">
        <f t="shared" si="34"/>
        <v>2</v>
      </c>
      <c r="Y52" s="30">
        <v>1</v>
      </c>
      <c r="Z52" s="23"/>
      <c r="AA52" s="29">
        <f t="shared" si="4"/>
        <v>64</v>
      </c>
      <c r="AB52" s="29">
        <f t="shared" si="35"/>
        <v>4729.7624277816376</v>
      </c>
      <c r="AC52" s="29">
        <f t="shared" si="36"/>
        <v>141152.05386203609</v>
      </c>
      <c r="AD52" s="29">
        <f t="shared" si="37"/>
        <v>600</v>
      </c>
      <c r="AF52" s="52">
        <f t="shared" si="81"/>
        <v>29.84337078601208</v>
      </c>
      <c r="AG52" s="144">
        <f t="shared" si="5"/>
        <v>26.026837108838667</v>
      </c>
      <c r="AH52" s="30">
        <f t="shared" si="38"/>
        <v>31</v>
      </c>
      <c r="AI52" s="30">
        <f t="shared" si="39"/>
        <v>3</v>
      </c>
      <c r="AJ52" s="30">
        <v>1</v>
      </c>
      <c r="AK52" s="23"/>
      <c r="AL52" s="29">
        <f t="shared" si="6"/>
        <v>12</v>
      </c>
      <c r="AM52" s="29">
        <f t="shared" si="40"/>
        <v>2178.5595155670926</v>
      </c>
      <c r="AN52" s="29">
        <f t="shared" si="41"/>
        <v>141152.05386203609</v>
      </c>
      <c r="AO52" s="29">
        <f t="shared" si="42"/>
        <v>900</v>
      </c>
      <c r="AQ52" s="52">
        <f t="shared" si="85"/>
        <v>64.791460987602775</v>
      </c>
      <c r="AR52" s="144">
        <f t="shared" si="7"/>
        <v>26.026837108838667</v>
      </c>
      <c r="AS52" s="30">
        <f t="shared" si="43"/>
        <v>16</v>
      </c>
      <c r="AT52" s="30">
        <f t="shared" si="44"/>
        <v>4</v>
      </c>
      <c r="AU52" s="30">
        <v>1</v>
      </c>
      <c r="AV52" s="23"/>
      <c r="AW52" s="29">
        <f t="shared" si="8"/>
        <v>7</v>
      </c>
      <c r="AX52" s="29">
        <f t="shared" si="45"/>
        <v>3841.2360897300819</v>
      </c>
      <c r="AY52" s="29">
        <f t="shared" si="46"/>
        <v>141152.05386203609</v>
      </c>
      <c r="AZ52" s="29">
        <f t="shared" si="47"/>
        <v>1200</v>
      </c>
      <c r="BB52" s="52">
        <f t="shared" si="84"/>
        <v>36.746518715530094</v>
      </c>
      <c r="BC52" s="144">
        <f t="shared" si="9"/>
        <v>26.026837108838667</v>
      </c>
      <c r="BD52" s="30">
        <f t="shared" si="48"/>
        <v>-14</v>
      </c>
      <c r="BE52" s="30">
        <f t="shared" si="49"/>
        <v>5</v>
      </c>
      <c r="BF52" s="30">
        <v>1</v>
      </c>
      <c r="BG52" s="23"/>
      <c r="BH52" s="29">
        <f t="shared" si="10"/>
        <v>1</v>
      </c>
      <c r="BI52" s="29">
        <f t="shared" si="50"/>
        <v>-16467.739617237559</v>
      </c>
      <c r="BJ52" s="29">
        <f t="shared" si="51"/>
        <v>141152.05386203609</v>
      </c>
      <c r="BK52" s="29">
        <f t="shared" si="52"/>
        <v>1500</v>
      </c>
      <c r="BN52" s="144">
        <f t="shared" si="11"/>
        <v>26.026837108838667</v>
      </c>
      <c r="BO52" s="30">
        <f t="shared" si="53"/>
        <v>-59</v>
      </c>
      <c r="BP52" s="30">
        <f t="shared" si="54"/>
        <v>6</v>
      </c>
      <c r="BQ52" s="30">
        <v>1</v>
      </c>
      <c r="BR52" s="23"/>
      <c r="BS52" s="29">
        <f t="shared" si="12"/>
        <v>1</v>
      </c>
      <c r="BT52" s="29">
        <f t="shared" si="55"/>
        <v>-13939186.674968656</v>
      </c>
      <c r="BU52" s="29">
        <f t="shared" si="56"/>
        <v>141152.05386203609</v>
      </c>
      <c r="BV52" s="29">
        <f t="shared" si="57"/>
        <v>1800</v>
      </c>
      <c r="BY52" s="144">
        <f t="shared" si="13"/>
        <v>26.026837108838667</v>
      </c>
      <c r="BZ52" s="30">
        <f t="shared" si="58"/>
        <v>-109</v>
      </c>
      <c r="CA52" s="30">
        <f t="shared" si="59"/>
        <v>7</v>
      </c>
      <c r="CB52" s="30">
        <v>1</v>
      </c>
      <c r="CC52" s="23"/>
      <c r="CD52" s="29">
        <f t="shared" si="14"/>
        <v>1</v>
      </c>
      <c r="CE52" s="29">
        <f t="shared" si="60"/>
        <v>-9323240422.0391083</v>
      </c>
      <c r="CF52" s="29">
        <f t="shared" si="61"/>
        <v>141152.05386203609</v>
      </c>
      <c r="CG52" s="29">
        <f t="shared" si="62"/>
        <v>2100</v>
      </c>
      <c r="CJ52" s="144">
        <f t="shared" si="15"/>
        <v>26.026837108838667</v>
      </c>
      <c r="CK52" s="30">
        <f t="shared" si="63"/>
        <v>-164</v>
      </c>
      <c r="CL52" s="30">
        <f t="shared" si="64"/>
        <v>8</v>
      </c>
      <c r="CM52" s="30">
        <v>1</v>
      </c>
      <c r="CN52" s="23"/>
      <c r="CO52" s="29">
        <f t="shared" si="16"/>
        <v>1</v>
      </c>
      <c r="CP52" s="29">
        <f t="shared" si="65"/>
        <v>-9154079783446.793</v>
      </c>
      <c r="CQ52" s="29">
        <f t="shared" si="66"/>
        <v>141152.05386203609</v>
      </c>
      <c r="CR52" s="29">
        <f t="shared" si="67"/>
        <v>2400</v>
      </c>
      <c r="CU52" s="144">
        <f t="shared" si="17"/>
        <v>26.026837108838667</v>
      </c>
      <c r="CV52" s="30">
        <f t="shared" si="68"/>
        <v>-214</v>
      </c>
      <c r="CW52" s="30">
        <f t="shared" si="69"/>
        <v>9</v>
      </c>
      <c r="CX52" s="30">
        <v>1</v>
      </c>
      <c r="CY52" s="23"/>
      <c r="CZ52" s="29">
        <f t="shared" si="18"/>
        <v>1</v>
      </c>
      <c r="DA52" s="29">
        <f t="shared" si="70"/>
        <v>-4324536646384881</v>
      </c>
      <c r="DB52" s="29">
        <f t="shared" si="71"/>
        <v>141152.05386203609</v>
      </c>
      <c r="DC52" s="29">
        <f t="shared" si="72"/>
        <v>2700</v>
      </c>
      <c r="DF52" s="144">
        <f t="shared" si="19"/>
        <v>26.026837108838667</v>
      </c>
      <c r="DG52" s="30">
        <f t="shared" si="73"/>
        <v>-279</v>
      </c>
      <c r="DH52" s="30">
        <f t="shared" si="74"/>
        <v>10</v>
      </c>
      <c r="DI52" s="30">
        <v>1</v>
      </c>
      <c r="DJ52" s="23"/>
      <c r="DK52" s="29">
        <f t="shared" si="20"/>
        <v>1</v>
      </c>
      <c r="DL52" s="29">
        <f t="shared" si="75"/>
        <v>-1.1953950791023743E+19</v>
      </c>
      <c r="DM52" s="29">
        <f t="shared" si="76"/>
        <v>141152.05386203609</v>
      </c>
      <c r="DN52" s="29">
        <f t="shared" si="77"/>
        <v>3000</v>
      </c>
      <c r="DQ52" s="144">
        <f t="shared" si="21"/>
        <v>26.026837108838667</v>
      </c>
    </row>
    <row r="53" spans="1:121">
      <c r="A53" s="23">
        <f t="shared" si="22"/>
        <v>7.8716532280649947</v>
      </c>
      <c r="B53" s="23">
        <v>0</v>
      </c>
      <c r="C53" s="41">
        <f t="shared" si="82"/>
        <v>3</v>
      </c>
      <c r="D53" s="44"/>
      <c r="E53" s="134">
        <f t="shared" si="79"/>
        <v>1</v>
      </c>
      <c r="F53" s="76">
        <f t="shared" si="0"/>
        <v>4</v>
      </c>
      <c r="G53" s="161">
        <f t="shared" si="24"/>
        <v>2.6573716281930229</v>
      </c>
      <c r="H53" s="24">
        <f t="shared" si="1"/>
        <v>675.58805031572388</v>
      </c>
      <c r="I53" s="23">
        <f t="shared" si="78"/>
        <v>9.4000000000000039</v>
      </c>
      <c r="J53" s="26">
        <v>47</v>
      </c>
      <c r="K53" s="30">
        <f t="shared" si="25"/>
        <v>47</v>
      </c>
      <c r="L53" s="30">
        <f t="shared" si="26"/>
        <v>1</v>
      </c>
      <c r="M53" s="22">
        <v>1</v>
      </c>
      <c r="N53" s="23">
        <f t="shared" si="27"/>
        <v>675588.05031572387</v>
      </c>
      <c r="O53" s="29">
        <f t="shared" si="2"/>
        <v>72</v>
      </c>
      <c r="P53" s="29">
        <f t="shared" si="28"/>
        <v>3384</v>
      </c>
      <c r="Q53" s="29">
        <f t="shared" si="29"/>
        <v>162141.13207577373</v>
      </c>
      <c r="R53" s="29">
        <f t="shared" si="30"/>
        <v>300</v>
      </c>
      <c r="S53" s="29">
        <f t="shared" si="31"/>
        <v>236.14959684194983</v>
      </c>
      <c r="T53" s="52">
        <f t="shared" si="32"/>
        <v>47.914046121682546</v>
      </c>
      <c r="U53" s="144">
        <f t="shared" si="3"/>
        <v>26.573716281930228</v>
      </c>
      <c r="W53" s="30">
        <f t="shared" si="33"/>
        <v>42</v>
      </c>
      <c r="X53" s="30">
        <f t="shared" si="34"/>
        <v>2</v>
      </c>
      <c r="Y53" s="30">
        <v>1</v>
      </c>
      <c r="Z53" s="23"/>
      <c r="AA53" s="29">
        <f t="shared" si="4"/>
        <v>64</v>
      </c>
      <c r="AB53" s="29">
        <f t="shared" si="35"/>
        <v>4845.1224869958241</v>
      </c>
      <c r="AC53" s="29">
        <f t="shared" si="36"/>
        <v>162141.13207577373</v>
      </c>
      <c r="AD53" s="29">
        <f t="shared" si="37"/>
        <v>600</v>
      </c>
      <c r="AF53" s="52">
        <f t="shared" si="81"/>
        <v>33.464815907328678</v>
      </c>
      <c r="AG53" s="144">
        <f t="shared" si="5"/>
        <v>26.573716281930228</v>
      </c>
      <c r="AH53" s="30">
        <f t="shared" si="38"/>
        <v>32</v>
      </c>
      <c r="AI53" s="30">
        <f t="shared" si="39"/>
        <v>3</v>
      </c>
      <c r="AJ53" s="30">
        <v>1</v>
      </c>
      <c r="AK53" s="23"/>
      <c r="AL53" s="29">
        <f t="shared" si="6"/>
        <v>12</v>
      </c>
      <c r="AM53" s="29">
        <f t="shared" si="40"/>
        <v>2248.8356289724825</v>
      </c>
      <c r="AN53" s="29">
        <f t="shared" si="41"/>
        <v>162141.13207577373</v>
      </c>
      <c r="AO53" s="29">
        <f t="shared" si="42"/>
        <v>900</v>
      </c>
      <c r="AQ53" s="52">
        <f t="shared" si="85"/>
        <v>72.100037008866579</v>
      </c>
      <c r="AR53" s="144">
        <f t="shared" si="7"/>
        <v>26.573716281930228</v>
      </c>
      <c r="AS53" s="30">
        <f t="shared" si="43"/>
        <v>17</v>
      </c>
      <c r="AT53" s="30">
        <f t="shared" si="44"/>
        <v>4</v>
      </c>
      <c r="AU53" s="30">
        <v>1</v>
      </c>
      <c r="AV53" s="23"/>
      <c r="AW53" s="29">
        <f t="shared" si="8"/>
        <v>7</v>
      </c>
      <c r="AX53" s="29">
        <f t="shared" si="45"/>
        <v>4081.313345338212</v>
      </c>
      <c r="AY53" s="29">
        <f t="shared" si="46"/>
        <v>162141.13207577373</v>
      </c>
      <c r="AZ53" s="29">
        <f t="shared" si="47"/>
        <v>1200</v>
      </c>
      <c r="BB53" s="52">
        <f t="shared" si="84"/>
        <v>39.727685270962048</v>
      </c>
      <c r="BC53" s="144">
        <f t="shared" si="9"/>
        <v>26.573716281930228</v>
      </c>
      <c r="BD53" s="30">
        <f t="shared" si="48"/>
        <v>-13</v>
      </c>
      <c r="BE53" s="30">
        <f t="shared" si="49"/>
        <v>5</v>
      </c>
      <c r="BF53" s="30">
        <v>1</v>
      </c>
      <c r="BG53" s="23"/>
      <c r="BH53" s="29">
        <f t="shared" si="10"/>
        <v>1</v>
      </c>
      <c r="BI53" s="29">
        <f t="shared" si="50"/>
        <v>-15291.472501720591</v>
      </c>
      <c r="BJ53" s="29">
        <f t="shared" si="51"/>
        <v>162141.13207577373</v>
      </c>
      <c r="BK53" s="29">
        <f t="shared" si="52"/>
        <v>1500</v>
      </c>
      <c r="BN53" s="144">
        <f t="shared" si="11"/>
        <v>26.573716281930228</v>
      </c>
      <c r="BO53" s="30">
        <f t="shared" si="53"/>
        <v>-58</v>
      </c>
      <c r="BP53" s="30">
        <f t="shared" si="54"/>
        <v>6</v>
      </c>
      <c r="BQ53" s="30">
        <v>1</v>
      </c>
      <c r="BR53" s="23"/>
      <c r="BS53" s="29">
        <f t="shared" si="12"/>
        <v>1</v>
      </c>
      <c r="BT53" s="29">
        <f t="shared" si="55"/>
        <v>-13702929.273698</v>
      </c>
      <c r="BU53" s="29">
        <f t="shared" si="56"/>
        <v>162141.13207577373</v>
      </c>
      <c r="BV53" s="29">
        <f t="shared" si="57"/>
        <v>1800</v>
      </c>
      <c r="BY53" s="144">
        <f t="shared" si="13"/>
        <v>26.573716281930228</v>
      </c>
      <c r="BZ53" s="30">
        <f t="shared" si="58"/>
        <v>-108</v>
      </c>
      <c r="CA53" s="30">
        <f t="shared" si="59"/>
        <v>7</v>
      </c>
      <c r="CB53" s="30">
        <v>1</v>
      </c>
      <c r="CC53" s="23"/>
      <c r="CD53" s="29">
        <f t="shared" si="14"/>
        <v>1</v>
      </c>
      <c r="CE53" s="29">
        <f t="shared" si="60"/>
        <v>-9237706106.2405853</v>
      </c>
      <c r="CF53" s="29">
        <f t="shared" si="61"/>
        <v>162141.13207577373</v>
      </c>
      <c r="CG53" s="29">
        <f t="shared" si="62"/>
        <v>2100</v>
      </c>
      <c r="CJ53" s="144">
        <f t="shared" si="15"/>
        <v>26.573716281930228</v>
      </c>
      <c r="CK53" s="30">
        <f t="shared" si="63"/>
        <v>-163</v>
      </c>
      <c r="CL53" s="30">
        <f t="shared" si="64"/>
        <v>8</v>
      </c>
      <c r="CM53" s="30">
        <v>1</v>
      </c>
      <c r="CN53" s="23"/>
      <c r="CO53" s="29">
        <f t="shared" si="16"/>
        <v>1</v>
      </c>
      <c r="CP53" s="29">
        <f t="shared" si="65"/>
        <v>-9098262223791.6309</v>
      </c>
      <c r="CQ53" s="29">
        <f t="shared" si="66"/>
        <v>162141.13207577373</v>
      </c>
      <c r="CR53" s="29">
        <f t="shared" si="67"/>
        <v>2400</v>
      </c>
      <c r="CU53" s="144">
        <f t="shared" si="17"/>
        <v>26.573716281930228</v>
      </c>
      <c r="CV53" s="30">
        <f t="shared" si="68"/>
        <v>-213</v>
      </c>
      <c r="CW53" s="30">
        <f t="shared" si="69"/>
        <v>9</v>
      </c>
      <c r="CX53" s="30">
        <v>1</v>
      </c>
      <c r="CY53" s="23"/>
      <c r="CZ53" s="29">
        <f t="shared" si="18"/>
        <v>1</v>
      </c>
      <c r="DA53" s="29">
        <f t="shared" si="70"/>
        <v>-4304328531214858</v>
      </c>
      <c r="DB53" s="29">
        <f t="shared" si="71"/>
        <v>162141.13207577373</v>
      </c>
      <c r="DC53" s="29">
        <f t="shared" si="72"/>
        <v>2700</v>
      </c>
      <c r="DF53" s="144">
        <f t="shared" si="19"/>
        <v>26.573716281930228</v>
      </c>
      <c r="DG53" s="30">
        <f t="shared" si="73"/>
        <v>-278</v>
      </c>
      <c r="DH53" s="30">
        <f t="shared" si="74"/>
        <v>10</v>
      </c>
      <c r="DI53" s="30">
        <v>1</v>
      </c>
      <c r="DJ53" s="23"/>
      <c r="DK53" s="29">
        <f t="shared" si="20"/>
        <v>1</v>
      </c>
      <c r="DL53" s="29">
        <f t="shared" si="75"/>
        <v>-1.19111050892638E+19</v>
      </c>
      <c r="DM53" s="29">
        <f t="shared" si="76"/>
        <v>162141.13207577373</v>
      </c>
      <c r="DN53" s="29">
        <f t="shared" si="77"/>
        <v>3000</v>
      </c>
      <c r="DQ53" s="144">
        <f t="shared" si="21"/>
        <v>26.573716281930228</v>
      </c>
    </row>
    <row r="54" spans="1:121">
      <c r="A54" s="23">
        <f t="shared" si="22"/>
        <v>8.2249106132486354</v>
      </c>
      <c r="B54" s="23">
        <v>0</v>
      </c>
      <c r="C54" s="41">
        <f t="shared" si="82"/>
        <v>3</v>
      </c>
      <c r="D54" s="44"/>
      <c r="E54" s="134">
        <f t="shared" si="79"/>
        <v>1</v>
      </c>
      <c r="F54" s="76">
        <f t="shared" si="0"/>
        <v>4</v>
      </c>
      <c r="G54" s="161">
        <f t="shared" si="24"/>
        <v>2.7132086548953436</v>
      </c>
      <c r="H54" s="24">
        <f t="shared" si="1"/>
        <v>776.04688205332627</v>
      </c>
      <c r="I54" s="23">
        <f t="shared" si="78"/>
        <v>9.600000000000005</v>
      </c>
      <c r="J54" s="26">
        <v>48</v>
      </c>
      <c r="K54" s="30">
        <f t="shared" si="25"/>
        <v>48</v>
      </c>
      <c r="L54" s="30">
        <f t="shared" si="26"/>
        <v>1</v>
      </c>
      <c r="M54" s="22">
        <v>1</v>
      </c>
      <c r="N54" s="23">
        <f t="shared" si="27"/>
        <v>776046.88205332623</v>
      </c>
      <c r="O54" s="29">
        <f t="shared" si="2"/>
        <v>72</v>
      </c>
      <c r="P54" s="29">
        <f t="shared" si="28"/>
        <v>3456</v>
      </c>
      <c r="Q54" s="29">
        <f t="shared" si="29"/>
        <v>186251.25169279831</v>
      </c>
      <c r="R54" s="29">
        <f t="shared" si="30"/>
        <v>300</v>
      </c>
      <c r="S54" s="29">
        <f t="shared" si="31"/>
        <v>246.74731839745905</v>
      </c>
      <c r="T54" s="52">
        <f t="shared" si="32"/>
        <v>53.892144587036547</v>
      </c>
      <c r="U54" s="144">
        <f t="shared" si="3"/>
        <v>27.132086548953435</v>
      </c>
      <c r="W54" s="30">
        <f t="shared" si="33"/>
        <v>43</v>
      </c>
      <c r="X54" s="30">
        <f t="shared" si="34"/>
        <v>2</v>
      </c>
      <c r="Y54" s="30">
        <v>1</v>
      </c>
      <c r="Z54" s="23"/>
      <c r="AA54" s="29">
        <f t="shared" si="4"/>
        <v>64</v>
      </c>
      <c r="AB54" s="29">
        <f t="shared" si="35"/>
        <v>4960.4825462100107</v>
      </c>
      <c r="AC54" s="29">
        <f t="shared" si="36"/>
        <v>186251.25169279831</v>
      </c>
      <c r="AD54" s="29">
        <f t="shared" si="37"/>
        <v>600</v>
      </c>
      <c r="AF54" s="52">
        <f t="shared" si="81"/>
        <v>37.547002727607833</v>
      </c>
      <c r="AG54" s="144">
        <f t="shared" si="5"/>
        <v>27.132086548953435</v>
      </c>
      <c r="AH54" s="30">
        <f t="shared" si="38"/>
        <v>33</v>
      </c>
      <c r="AI54" s="30">
        <f t="shared" si="39"/>
        <v>3</v>
      </c>
      <c r="AJ54" s="30">
        <v>1</v>
      </c>
      <c r="AK54" s="23"/>
      <c r="AL54" s="29">
        <f t="shared" si="6"/>
        <v>12</v>
      </c>
      <c r="AM54" s="29">
        <f t="shared" si="40"/>
        <v>2319.1117423778728</v>
      </c>
      <c r="AN54" s="29">
        <f t="shared" si="41"/>
        <v>186251.25169279831</v>
      </c>
      <c r="AO54" s="29">
        <f t="shared" si="42"/>
        <v>900</v>
      </c>
      <c r="AQ54" s="52">
        <f t="shared" si="85"/>
        <v>80.311460758604014</v>
      </c>
      <c r="AR54" s="144">
        <f t="shared" si="7"/>
        <v>27.132086548953435</v>
      </c>
      <c r="AS54" s="30">
        <f t="shared" si="43"/>
        <v>18</v>
      </c>
      <c r="AT54" s="30">
        <f t="shared" si="44"/>
        <v>4</v>
      </c>
      <c r="AU54" s="30">
        <v>1</v>
      </c>
      <c r="AV54" s="23"/>
      <c r="AW54" s="29">
        <f t="shared" si="8"/>
        <v>7</v>
      </c>
      <c r="AX54" s="29">
        <f t="shared" si="45"/>
        <v>4321.3906009463417</v>
      </c>
      <c r="AY54" s="29">
        <f t="shared" si="46"/>
        <v>186251.25169279831</v>
      </c>
      <c r="AZ54" s="29">
        <f t="shared" si="47"/>
        <v>1200</v>
      </c>
      <c r="BB54" s="52">
        <f t="shared" si="84"/>
        <v>43.099841900894383</v>
      </c>
      <c r="BC54" s="144">
        <f t="shared" si="9"/>
        <v>27.132086548953435</v>
      </c>
      <c r="BD54" s="30">
        <f t="shared" si="48"/>
        <v>-12</v>
      </c>
      <c r="BE54" s="30">
        <f t="shared" si="49"/>
        <v>5</v>
      </c>
      <c r="BF54" s="30">
        <v>1</v>
      </c>
      <c r="BG54" s="23"/>
      <c r="BH54" s="29">
        <f t="shared" si="10"/>
        <v>1</v>
      </c>
      <c r="BI54" s="29">
        <f t="shared" si="50"/>
        <v>-14115.205386203623</v>
      </c>
      <c r="BJ54" s="29">
        <f t="shared" si="51"/>
        <v>186251.25169279831</v>
      </c>
      <c r="BK54" s="29">
        <f t="shared" si="52"/>
        <v>1500</v>
      </c>
      <c r="BN54" s="144">
        <f t="shared" si="11"/>
        <v>27.132086548953435</v>
      </c>
      <c r="BO54" s="30">
        <f t="shared" si="53"/>
        <v>-57</v>
      </c>
      <c r="BP54" s="30">
        <f t="shared" si="54"/>
        <v>6</v>
      </c>
      <c r="BQ54" s="30">
        <v>1</v>
      </c>
      <c r="BR54" s="23"/>
      <c r="BS54" s="29">
        <f t="shared" si="12"/>
        <v>1</v>
      </c>
      <c r="BT54" s="29">
        <f t="shared" si="55"/>
        <v>-13466671.872427346</v>
      </c>
      <c r="BU54" s="29">
        <f t="shared" si="56"/>
        <v>186251.25169279831</v>
      </c>
      <c r="BV54" s="29">
        <f t="shared" si="57"/>
        <v>1800</v>
      </c>
      <c r="BY54" s="144">
        <f t="shared" si="13"/>
        <v>27.132086548953435</v>
      </c>
      <c r="BZ54" s="30">
        <f t="shared" si="58"/>
        <v>-107</v>
      </c>
      <c r="CA54" s="30">
        <f t="shared" si="59"/>
        <v>7</v>
      </c>
      <c r="CB54" s="30">
        <v>1</v>
      </c>
      <c r="CC54" s="23"/>
      <c r="CD54" s="29">
        <f t="shared" si="14"/>
        <v>1</v>
      </c>
      <c r="CE54" s="29">
        <f t="shared" si="60"/>
        <v>-9152171790.4420605</v>
      </c>
      <c r="CF54" s="29">
        <f t="shared" si="61"/>
        <v>186251.25169279831</v>
      </c>
      <c r="CG54" s="29">
        <f t="shared" si="62"/>
        <v>2100</v>
      </c>
      <c r="CJ54" s="144">
        <f t="shared" si="15"/>
        <v>27.132086548953435</v>
      </c>
      <c r="CK54" s="30">
        <f t="shared" si="63"/>
        <v>-162</v>
      </c>
      <c r="CL54" s="30">
        <f t="shared" si="64"/>
        <v>8</v>
      </c>
      <c r="CM54" s="30">
        <v>1</v>
      </c>
      <c r="CN54" s="23"/>
      <c r="CO54" s="29">
        <f t="shared" si="16"/>
        <v>1</v>
      </c>
      <c r="CP54" s="29">
        <f t="shared" si="65"/>
        <v>-9042444664136.4668</v>
      </c>
      <c r="CQ54" s="29">
        <f t="shared" si="66"/>
        <v>186251.25169279831</v>
      </c>
      <c r="CR54" s="29">
        <f t="shared" si="67"/>
        <v>2400</v>
      </c>
      <c r="CU54" s="144">
        <f t="shared" si="17"/>
        <v>27.132086548953435</v>
      </c>
      <c r="CV54" s="30">
        <f t="shared" si="68"/>
        <v>-212</v>
      </c>
      <c r="CW54" s="30">
        <f t="shared" si="69"/>
        <v>9</v>
      </c>
      <c r="CX54" s="30">
        <v>1</v>
      </c>
      <c r="CY54" s="23"/>
      <c r="CZ54" s="29">
        <f t="shared" si="18"/>
        <v>1</v>
      </c>
      <c r="DA54" s="29">
        <f t="shared" si="70"/>
        <v>-4284120416044835.5</v>
      </c>
      <c r="DB54" s="29">
        <f t="shared" si="71"/>
        <v>186251.25169279831</v>
      </c>
      <c r="DC54" s="29">
        <f t="shared" si="72"/>
        <v>2700</v>
      </c>
      <c r="DF54" s="144">
        <f t="shared" si="19"/>
        <v>27.132086548953435</v>
      </c>
      <c r="DG54" s="30">
        <f t="shared" si="73"/>
        <v>-277</v>
      </c>
      <c r="DH54" s="30">
        <f t="shared" si="74"/>
        <v>10</v>
      </c>
      <c r="DI54" s="30">
        <v>1</v>
      </c>
      <c r="DJ54" s="23"/>
      <c r="DK54" s="29">
        <f t="shared" si="20"/>
        <v>1</v>
      </c>
      <c r="DL54" s="29">
        <f t="shared" si="75"/>
        <v>-1.1868259387503858E+19</v>
      </c>
      <c r="DM54" s="29">
        <f t="shared" si="76"/>
        <v>186251.25169279831</v>
      </c>
      <c r="DN54" s="29">
        <f t="shared" si="77"/>
        <v>3000</v>
      </c>
      <c r="DQ54" s="144">
        <f t="shared" si="21"/>
        <v>27.132086548953435</v>
      </c>
    </row>
    <row r="55" spans="1:121">
      <c r="A55" s="23">
        <f t="shared" si="22"/>
        <v>8.5940211841063956</v>
      </c>
      <c r="B55" s="23">
        <v>0</v>
      </c>
      <c r="C55" s="41">
        <f t="shared" si="82"/>
        <v>3</v>
      </c>
      <c r="D55" s="44"/>
      <c r="E55" s="134">
        <f t="shared" si="79"/>
        <v>1</v>
      </c>
      <c r="F55" s="76">
        <f t="shared" si="0"/>
        <v>4</v>
      </c>
      <c r="G55" s="161">
        <f t="shared" si="24"/>
        <v>2.7702189362218492</v>
      </c>
      <c r="H55" s="24">
        <f t="shared" si="1"/>
        <v>891.44377681523406</v>
      </c>
      <c r="I55" s="23">
        <f t="shared" si="78"/>
        <v>9.800000000000006</v>
      </c>
      <c r="J55" s="26">
        <v>49</v>
      </c>
      <c r="K55" s="30">
        <f t="shared" si="25"/>
        <v>49</v>
      </c>
      <c r="L55" s="30">
        <f t="shared" si="26"/>
        <v>1</v>
      </c>
      <c r="M55" s="22">
        <v>1</v>
      </c>
      <c r="N55" s="23">
        <f t="shared" si="27"/>
        <v>891443.7768152341</v>
      </c>
      <c r="O55" s="29">
        <f t="shared" si="2"/>
        <v>72</v>
      </c>
      <c r="P55" s="29">
        <f t="shared" si="28"/>
        <v>3528</v>
      </c>
      <c r="Q55" s="29">
        <f t="shared" si="29"/>
        <v>213946.50643565616</v>
      </c>
      <c r="R55" s="29">
        <f t="shared" si="30"/>
        <v>300</v>
      </c>
      <c r="S55" s="29">
        <f t="shared" si="31"/>
        <v>257.82063552319187</v>
      </c>
      <c r="T55" s="52">
        <f t="shared" si="32"/>
        <v>60.642433796954698</v>
      </c>
      <c r="U55" s="144">
        <f t="shared" si="3"/>
        <v>27.70218936221849</v>
      </c>
      <c r="W55" s="30">
        <f t="shared" si="33"/>
        <v>44</v>
      </c>
      <c r="X55" s="30">
        <f t="shared" si="34"/>
        <v>2</v>
      </c>
      <c r="Y55" s="30">
        <v>1</v>
      </c>
      <c r="Z55" s="23"/>
      <c r="AA55" s="29">
        <f t="shared" si="4"/>
        <v>64</v>
      </c>
      <c r="AB55" s="29">
        <f t="shared" si="35"/>
        <v>5075.8426054241972</v>
      </c>
      <c r="AC55" s="29">
        <f t="shared" si="36"/>
        <v>213946.50643565616</v>
      </c>
      <c r="AD55" s="29">
        <f t="shared" si="37"/>
        <v>600</v>
      </c>
      <c r="AF55" s="52">
        <f t="shared" si="81"/>
        <v>42.149948898538838</v>
      </c>
      <c r="AG55" s="144">
        <f t="shared" si="5"/>
        <v>27.70218936221849</v>
      </c>
      <c r="AH55" s="30">
        <f t="shared" si="38"/>
        <v>34</v>
      </c>
      <c r="AI55" s="30">
        <f t="shared" si="39"/>
        <v>3</v>
      </c>
      <c r="AJ55" s="30">
        <v>1</v>
      </c>
      <c r="AK55" s="23"/>
      <c r="AL55" s="29">
        <f t="shared" si="6"/>
        <v>12</v>
      </c>
      <c r="AM55" s="29">
        <f t="shared" si="40"/>
        <v>2389.3878557832627</v>
      </c>
      <c r="AN55" s="29">
        <f t="shared" si="41"/>
        <v>213946.50643565616</v>
      </c>
      <c r="AO55" s="29">
        <f t="shared" si="42"/>
        <v>900</v>
      </c>
      <c r="AQ55" s="52">
        <f t="shared" si="85"/>
        <v>89.540300423734507</v>
      </c>
      <c r="AR55" s="144">
        <f t="shared" si="7"/>
        <v>27.70218936221849</v>
      </c>
      <c r="AS55" s="30">
        <f t="shared" si="43"/>
        <v>19</v>
      </c>
      <c r="AT55" s="30">
        <f t="shared" si="44"/>
        <v>4</v>
      </c>
      <c r="AU55" s="30">
        <v>1</v>
      </c>
      <c r="AV55" s="23"/>
      <c r="AW55" s="29">
        <f t="shared" si="8"/>
        <v>7</v>
      </c>
      <c r="AX55" s="29">
        <f t="shared" si="45"/>
        <v>4561.4678565544718</v>
      </c>
      <c r="AY55" s="29">
        <f t="shared" si="46"/>
        <v>213946.50643565616</v>
      </c>
      <c r="AZ55" s="29">
        <f t="shared" si="47"/>
        <v>1200</v>
      </c>
      <c r="BB55" s="52">
        <f t="shared" si="84"/>
        <v>46.902995518916526</v>
      </c>
      <c r="BC55" s="144">
        <f t="shared" si="9"/>
        <v>27.70218936221849</v>
      </c>
      <c r="BD55" s="30">
        <f t="shared" si="48"/>
        <v>-11</v>
      </c>
      <c r="BE55" s="30">
        <f t="shared" si="49"/>
        <v>5</v>
      </c>
      <c r="BF55" s="30">
        <v>1</v>
      </c>
      <c r="BG55" s="23"/>
      <c r="BH55" s="29">
        <f t="shared" si="10"/>
        <v>1</v>
      </c>
      <c r="BI55" s="29">
        <f t="shared" si="50"/>
        <v>-12938.938270686653</v>
      </c>
      <c r="BJ55" s="29">
        <f t="shared" si="51"/>
        <v>213946.50643565616</v>
      </c>
      <c r="BK55" s="29">
        <f t="shared" si="52"/>
        <v>1500</v>
      </c>
      <c r="BN55" s="144">
        <f t="shared" si="11"/>
        <v>27.70218936221849</v>
      </c>
      <c r="BO55" s="30">
        <f t="shared" si="53"/>
        <v>-56</v>
      </c>
      <c r="BP55" s="30">
        <f t="shared" si="54"/>
        <v>6</v>
      </c>
      <c r="BQ55" s="30">
        <v>1</v>
      </c>
      <c r="BR55" s="23"/>
      <c r="BS55" s="29">
        <f t="shared" si="12"/>
        <v>1</v>
      </c>
      <c r="BT55" s="29">
        <f t="shared" si="55"/>
        <v>-13230414.47115669</v>
      </c>
      <c r="BU55" s="29">
        <f t="shared" si="56"/>
        <v>213946.50643565616</v>
      </c>
      <c r="BV55" s="29">
        <f t="shared" si="57"/>
        <v>1800</v>
      </c>
      <c r="BY55" s="144">
        <f t="shared" si="13"/>
        <v>27.70218936221849</v>
      </c>
      <c r="BZ55" s="30">
        <f t="shared" si="58"/>
        <v>-106</v>
      </c>
      <c r="CA55" s="30">
        <f t="shared" si="59"/>
        <v>7</v>
      </c>
      <c r="CB55" s="30">
        <v>1</v>
      </c>
      <c r="CC55" s="23"/>
      <c r="CD55" s="29">
        <f t="shared" si="14"/>
        <v>1</v>
      </c>
      <c r="CE55" s="29">
        <f t="shared" si="60"/>
        <v>-9066637474.6435375</v>
      </c>
      <c r="CF55" s="29">
        <f t="shared" si="61"/>
        <v>213946.50643565616</v>
      </c>
      <c r="CG55" s="29">
        <f t="shared" si="62"/>
        <v>2100</v>
      </c>
      <c r="CJ55" s="144">
        <f t="shared" si="15"/>
        <v>27.70218936221849</v>
      </c>
      <c r="CK55" s="30">
        <f t="shared" si="63"/>
        <v>-161</v>
      </c>
      <c r="CL55" s="30">
        <f t="shared" si="64"/>
        <v>8</v>
      </c>
      <c r="CM55" s="30">
        <v>1</v>
      </c>
      <c r="CN55" s="23"/>
      <c r="CO55" s="29">
        <f t="shared" si="16"/>
        <v>1</v>
      </c>
      <c r="CP55" s="29">
        <f t="shared" si="65"/>
        <v>-8986627104481.3027</v>
      </c>
      <c r="CQ55" s="29">
        <f t="shared" si="66"/>
        <v>213946.50643565616</v>
      </c>
      <c r="CR55" s="29">
        <f t="shared" si="67"/>
        <v>2400</v>
      </c>
      <c r="CU55" s="144">
        <f t="shared" si="17"/>
        <v>27.70218936221849</v>
      </c>
      <c r="CV55" s="30">
        <f t="shared" si="68"/>
        <v>-211</v>
      </c>
      <c r="CW55" s="30">
        <f t="shared" si="69"/>
        <v>9</v>
      </c>
      <c r="CX55" s="30">
        <v>1</v>
      </c>
      <c r="CY55" s="23"/>
      <c r="CZ55" s="29">
        <f t="shared" si="18"/>
        <v>1</v>
      </c>
      <c r="DA55" s="29">
        <f t="shared" si="70"/>
        <v>-4263912300874812.5</v>
      </c>
      <c r="DB55" s="29">
        <f t="shared" si="71"/>
        <v>213946.50643565616</v>
      </c>
      <c r="DC55" s="29">
        <f t="shared" si="72"/>
        <v>2700</v>
      </c>
      <c r="DF55" s="144">
        <f t="shared" si="19"/>
        <v>27.70218936221849</v>
      </c>
      <c r="DG55" s="30">
        <f t="shared" si="73"/>
        <v>-276</v>
      </c>
      <c r="DH55" s="30">
        <f t="shared" si="74"/>
        <v>10</v>
      </c>
      <c r="DI55" s="30">
        <v>1</v>
      </c>
      <c r="DJ55" s="23"/>
      <c r="DK55" s="29">
        <f t="shared" si="20"/>
        <v>1</v>
      </c>
      <c r="DL55" s="29">
        <f t="shared" si="75"/>
        <v>-1.1825413685743917E+19</v>
      </c>
      <c r="DM55" s="29">
        <f t="shared" si="76"/>
        <v>213946.50643565616</v>
      </c>
      <c r="DN55" s="29">
        <f t="shared" si="77"/>
        <v>3000</v>
      </c>
      <c r="DQ55" s="144">
        <f t="shared" si="21"/>
        <v>27.70218936221849</v>
      </c>
    </row>
    <row r="56" spans="1:121">
      <c r="A56" s="23">
        <f t="shared" si="22"/>
        <v>8.9796963864751014</v>
      </c>
      <c r="B56" s="123">
        <v>0</v>
      </c>
      <c r="C56" s="124">
        <f t="shared" si="82"/>
        <v>3</v>
      </c>
      <c r="D56" s="125"/>
      <c r="E56" s="134">
        <f t="shared" si="79"/>
        <v>1</v>
      </c>
      <c r="F56" s="126">
        <f t="shared" si="0"/>
        <v>4</v>
      </c>
      <c r="G56" s="161">
        <f t="shared" si="24"/>
        <v>2.8284271247461903</v>
      </c>
      <c r="H56" s="185">
        <f t="shared" si="1"/>
        <v>1024.0000000000034</v>
      </c>
      <c r="I56" s="123">
        <f t="shared" si="78"/>
        <v>10.000000000000005</v>
      </c>
      <c r="J56" s="26">
        <v>50</v>
      </c>
      <c r="K56" s="127">
        <f t="shared" si="25"/>
        <v>50</v>
      </c>
      <c r="L56" s="127">
        <f t="shared" si="26"/>
        <v>1</v>
      </c>
      <c r="M56" s="128">
        <v>1</v>
      </c>
      <c r="N56" s="23">
        <f t="shared" si="27"/>
        <v>1024000.0000000034</v>
      </c>
      <c r="O56" s="129">
        <f t="shared" si="2"/>
        <v>72</v>
      </c>
      <c r="P56" s="29">
        <f t="shared" si="28"/>
        <v>3600</v>
      </c>
      <c r="Q56" s="29">
        <f t="shared" si="29"/>
        <v>245760.00000000081</v>
      </c>
      <c r="R56" s="129">
        <f t="shared" si="30"/>
        <v>300</v>
      </c>
      <c r="S56" s="29">
        <f t="shared" si="31"/>
        <v>269.39089159425305</v>
      </c>
      <c r="T56" s="130">
        <f t="shared" si="32"/>
        <v>68.266666666666893</v>
      </c>
      <c r="U56" s="144">
        <f t="shared" si="3"/>
        <v>28.284271247461902</v>
      </c>
      <c r="V56" s="163"/>
      <c r="W56" s="127">
        <f t="shared" si="33"/>
        <v>45</v>
      </c>
      <c r="X56" s="127">
        <f t="shared" si="34"/>
        <v>2</v>
      </c>
      <c r="Y56" s="127">
        <v>1</v>
      </c>
      <c r="Z56" s="23"/>
      <c r="AA56" s="129">
        <f t="shared" si="4"/>
        <v>64</v>
      </c>
      <c r="AB56" s="29">
        <f t="shared" si="35"/>
        <v>5191.2026646383829</v>
      </c>
      <c r="AC56" s="29">
        <f t="shared" si="36"/>
        <v>245760.00000000081</v>
      </c>
      <c r="AD56" s="129">
        <f t="shared" si="37"/>
        <v>600</v>
      </c>
      <c r="AE56" s="129"/>
      <c r="AF56" s="130">
        <f t="shared" si="81"/>
        <v>47.341630808228203</v>
      </c>
      <c r="AG56" s="144">
        <f t="shared" si="5"/>
        <v>28.284271247461902</v>
      </c>
      <c r="AH56" s="127">
        <f t="shared" si="38"/>
        <v>35</v>
      </c>
      <c r="AI56" s="127">
        <f t="shared" si="39"/>
        <v>3</v>
      </c>
      <c r="AJ56" s="127">
        <v>1</v>
      </c>
      <c r="AK56" s="23"/>
      <c r="AL56" s="129">
        <f t="shared" si="6"/>
        <v>12</v>
      </c>
      <c r="AM56" s="29">
        <f t="shared" si="40"/>
        <v>2459.663969188653</v>
      </c>
      <c r="AN56" s="29">
        <f t="shared" si="41"/>
        <v>245760.00000000081</v>
      </c>
      <c r="AO56" s="129">
        <f t="shared" si="42"/>
        <v>900</v>
      </c>
      <c r="AP56" s="129"/>
      <c r="AQ56" s="130">
        <f t="shared" si="85"/>
        <v>99.916087351178874</v>
      </c>
      <c r="AR56" s="144">
        <f t="shared" si="7"/>
        <v>28.284271247461902</v>
      </c>
      <c r="AS56" s="127">
        <f t="shared" si="43"/>
        <v>20</v>
      </c>
      <c r="AT56" s="127">
        <f t="shared" si="44"/>
        <v>4</v>
      </c>
      <c r="AU56" s="127">
        <v>2</v>
      </c>
      <c r="AV56" s="23"/>
      <c r="AW56" s="129">
        <f t="shared" si="8"/>
        <v>14</v>
      </c>
      <c r="AX56" s="29">
        <f t="shared" si="45"/>
        <v>9603.090224325204</v>
      </c>
      <c r="AY56" s="29">
        <f t="shared" si="46"/>
        <v>245760.00000000081</v>
      </c>
      <c r="AZ56" s="129">
        <f t="shared" si="47"/>
        <v>1200</v>
      </c>
      <c r="BA56" s="129"/>
      <c r="BB56" s="130">
        <f t="shared" si="84"/>
        <v>25.591762053581043</v>
      </c>
      <c r="BC56" s="144">
        <f t="shared" si="9"/>
        <v>28.284271247461902</v>
      </c>
      <c r="BD56" s="30">
        <f t="shared" si="48"/>
        <v>-10</v>
      </c>
      <c r="BE56" s="30">
        <f t="shared" si="49"/>
        <v>5</v>
      </c>
      <c r="BF56" s="30">
        <v>1</v>
      </c>
      <c r="BG56" s="23"/>
      <c r="BH56" s="29">
        <f t="shared" si="10"/>
        <v>1</v>
      </c>
      <c r="BI56" s="29">
        <f t="shared" si="50"/>
        <v>-11762.671155169684</v>
      </c>
      <c r="BJ56" s="29">
        <f t="shared" si="51"/>
        <v>245760.00000000081</v>
      </c>
      <c r="BK56" s="29">
        <f t="shared" si="52"/>
        <v>1500</v>
      </c>
      <c r="BL56" s="129"/>
      <c r="BN56" s="144">
        <f t="shared" si="11"/>
        <v>28.284271247461902</v>
      </c>
      <c r="BO56" s="30">
        <f t="shared" si="53"/>
        <v>-55</v>
      </c>
      <c r="BP56" s="30">
        <f t="shared" si="54"/>
        <v>6</v>
      </c>
      <c r="BQ56" s="30">
        <v>1</v>
      </c>
      <c r="BR56" s="23"/>
      <c r="BS56" s="29">
        <f t="shared" si="12"/>
        <v>1</v>
      </c>
      <c r="BT56" s="29">
        <f t="shared" si="55"/>
        <v>-12994157.069886036</v>
      </c>
      <c r="BU56" s="29">
        <f t="shared" si="56"/>
        <v>245760.00000000081</v>
      </c>
      <c r="BV56" s="29">
        <f t="shared" si="57"/>
        <v>1800</v>
      </c>
      <c r="BW56" s="129"/>
      <c r="BY56" s="144">
        <f t="shared" si="13"/>
        <v>28.284271247461902</v>
      </c>
      <c r="BZ56" s="30">
        <f t="shared" si="58"/>
        <v>-105</v>
      </c>
      <c r="CA56" s="30">
        <f t="shared" si="59"/>
        <v>7</v>
      </c>
      <c r="CB56" s="30">
        <v>1</v>
      </c>
      <c r="CC56" s="23"/>
      <c r="CD56" s="29">
        <f t="shared" si="14"/>
        <v>1</v>
      </c>
      <c r="CE56" s="29">
        <f t="shared" si="60"/>
        <v>-8981103158.8450127</v>
      </c>
      <c r="CF56" s="29">
        <f t="shared" si="61"/>
        <v>245760.00000000081</v>
      </c>
      <c r="CG56" s="29">
        <f t="shared" si="62"/>
        <v>2100</v>
      </c>
      <c r="CH56" s="129"/>
      <c r="CJ56" s="144">
        <f t="shared" si="15"/>
        <v>28.284271247461902</v>
      </c>
      <c r="CK56" s="30">
        <f t="shared" si="63"/>
        <v>-160</v>
      </c>
      <c r="CL56" s="30">
        <f t="shared" si="64"/>
        <v>8</v>
      </c>
      <c r="CM56" s="30">
        <v>1</v>
      </c>
      <c r="CN56" s="23"/>
      <c r="CO56" s="29">
        <f t="shared" si="16"/>
        <v>1</v>
      </c>
      <c r="CP56" s="29">
        <f t="shared" si="65"/>
        <v>-8930809544826.1406</v>
      </c>
      <c r="CQ56" s="29">
        <f t="shared" si="66"/>
        <v>245760.00000000081</v>
      </c>
      <c r="CR56" s="29">
        <f t="shared" si="67"/>
        <v>2400</v>
      </c>
      <c r="CS56" s="129"/>
      <c r="CU56" s="144">
        <f t="shared" si="17"/>
        <v>28.284271247461902</v>
      </c>
      <c r="CV56" s="30">
        <f t="shared" si="68"/>
        <v>-210</v>
      </c>
      <c r="CW56" s="30">
        <f t="shared" si="69"/>
        <v>9</v>
      </c>
      <c r="CX56" s="30">
        <v>1</v>
      </c>
      <c r="CY56" s="23"/>
      <c r="CZ56" s="29">
        <f t="shared" si="18"/>
        <v>1</v>
      </c>
      <c r="DA56" s="29">
        <f t="shared" si="70"/>
        <v>-4243704185704790</v>
      </c>
      <c r="DB56" s="29">
        <f t="shared" si="71"/>
        <v>245760.00000000081</v>
      </c>
      <c r="DC56" s="29">
        <f t="shared" si="72"/>
        <v>2700</v>
      </c>
      <c r="DD56" s="129"/>
      <c r="DF56" s="144">
        <f t="shared" si="19"/>
        <v>28.284271247461902</v>
      </c>
      <c r="DG56" s="30">
        <f t="shared" si="73"/>
        <v>-275</v>
      </c>
      <c r="DH56" s="30">
        <f t="shared" si="74"/>
        <v>10</v>
      </c>
      <c r="DI56" s="30">
        <v>1</v>
      </c>
      <c r="DJ56" s="23"/>
      <c r="DK56" s="29">
        <f t="shared" si="20"/>
        <v>1</v>
      </c>
      <c r="DL56" s="29">
        <f t="shared" si="75"/>
        <v>-1.1782567983983974E+19</v>
      </c>
      <c r="DM56" s="29">
        <f t="shared" si="76"/>
        <v>245760.00000000081</v>
      </c>
      <c r="DN56" s="29">
        <f t="shared" si="77"/>
        <v>3000</v>
      </c>
      <c r="DO56" s="129"/>
      <c r="DQ56" s="144">
        <f t="shared" si="21"/>
        <v>28.284271247461902</v>
      </c>
    </row>
    <row r="57" spans="1:121">
      <c r="A57" s="23">
        <f t="shared" si="22"/>
        <v>9.3826795938551566</v>
      </c>
      <c r="B57" s="23">
        <v>0</v>
      </c>
      <c r="C57" s="41">
        <f t="shared" si="82"/>
        <v>3</v>
      </c>
      <c r="D57" s="44"/>
      <c r="E57" s="134">
        <f t="shared" si="79"/>
        <v>1</v>
      </c>
      <c r="F57" s="76">
        <f t="shared" si="0"/>
        <v>4</v>
      </c>
      <c r="G57" s="161">
        <f t="shared" si="24"/>
        <v>2.8878583910449915</v>
      </c>
      <c r="H57" s="24">
        <f t="shared" si="1"/>
        <v>1176.2671155169678</v>
      </c>
      <c r="I57" s="23">
        <f t="shared" si="78"/>
        <v>10.200000000000005</v>
      </c>
      <c r="J57" s="43">
        <v>51</v>
      </c>
      <c r="K57" s="30">
        <f t="shared" si="25"/>
        <v>51</v>
      </c>
      <c r="L57" s="30">
        <f t="shared" si="26"/>
        <v>1</v>
      </c>
      <c r="M57" s="22">
        <v>1</v>
      </c>
      <c r="N57" s="23">
        <f t="shared" si="27"/>
        <v>1176267.1155169678</v>
      </c>
      <c r="O57" s="29">
        <f t="shared" si="2"/>
        <v>72</v>
      </c>
      <c r="P57" s="29">
        <f t="shared" si="28"/>
        <v>3672</v>
      </c>
      <c r="Q57" s="29">
        <f t="shared" si="29"/>
        <v>282304.1077240723</v>
      </c>
      <c r="R57" s="29">
        <f t="shared" si="30"/>
        <v>300</v>
      </c>
      <c r="S57" s="29">
        <f t="shared" si="31"/>
        <v>281.48038781565469</v>
      </c>
      <c r="T57" s="52">
        <f t="shared" si="32"/>
        <v>76.880203628559997</v>
      </c>
      <c r="U57" s="144">
        <f t="shared" si="3"/>
        <v>28.878583910449915</v>
      </c>
      <c r="W57" s="30">
        <f t="shared" si="33"/>
        <v>46</v>
      </c>
      <c r="X57" s="30">
        <f t="shared" si="34"/>
        <v>2</v>
      </c>
      <c r="Y57" s="30">
        <v>1</v>
      </c>
      <c r="Z57" s="23"/>
      <c r="AA57" s="29">
        <f t="shared" si="4"/>
        <v>64</v>
      </c>
      <c r="AB57" s="29">
        <f t="shared" si="35"/>
        <v>5306.5627238525694</v>
      </c>
      <c r="AC57" s="29">
        <f t="shared" si="36"/>
        <v>282304.1077240723</v>
      </c>
      <c r="AD57" s="29">
        <f t="shared" si="37"/>
        <v>600</v>
      </c>
      <c r="AF57" s="52">
        <f t="shared" si="81"/>
        <v>53.199052270717203</v>
      </c>
      <c r="AG57" s="144">
        <f t="shared" si="5"/>
        <v>28.878583910449915</v>
      </c>
      <c r="AH57" s="30">
        <f t="shared" si="38"/>
        <v>36</v>
      </c>
      <c r="AI57" s="30">
        <f t="shared" si="39"/>
        <v>3</v>
      </c>
      <c r="AJ57" s="30">
        <v>1</v>
      </c>
      <c r="AK57" s="23"/>
      <c r="AL57" s="29">
        <f t="shared" si="6"/>
        <v>12</v>
      </c>
      <c r="AM57" s="29">
        <f t="shared" si="40"/>
        <v>2529.9400825940429</v>
      </c>
      <c r="AN57" s="29">
        <f t="shared" si="41"/>
        <v>282304.1077240723</v>
      </c>
      <c r="AO57" s="29">
        <f t="shared" si="42"/>
        <v>900</v>
      </c>
      <c r="AQ57" s="52">
        <f t="shared" si="85"/>
        <v>111.58529392309373</v>
      </c>
      <c r="AR57" s="144">
        <f t="shared" si="7"/>
        <v>28.878583910449915</v>
      </c>
      <c r="AS57" s="30">
        <f t="shared" si="43"/>
        <v>21</v>
      </c>
      <c r="AT57" s="30">
        <f t="shared" si="44"/>
        <v>4</v>
      </c>
      <c r="AU57" s="30">
        <v>1</v>
      </c>
      <c r="AV57" s="23"/>
      <c r="AW57" s="29">
        <f t="shared" si="8"/>
        <v>14</v>
      </c>
      <c r="AX57" s="29">
        <f t="shared" si="45"/>
        <v>10083.244735541464</v>
      </c>
      <c r="AY57" s="29">
        <f t="shared" si="46"/>
        <v>282304.1077240723</v>
      </c>
      <c r="AZ57" s="29">
        <f t="shared" si="47"/>
        <v>1200</v>
      </c>
      <c r="BB57" s="52">
        <f t="shared" si="84"/>
        <v>27.997347592784848</v>
      </c>
      <c r="BC57" s="144">
        <f t="shared" si="9"/>
        <v>28.878583910449915</v>
      </c>
      <c r="BD57" s="30">
        <f t="shared" si="48"/>
        <v>-9</v>
      </c>
      <c r="BE57" s="30">
        <f t="shared" si="49"/>
        <v>5</v>
      </c>
      <c r="BF57" s="30">
        <v>1</v>
      </c>
      <c r="BG57" s="23"/>
      <c r="BH57" s="29">
        <f t="shared" si="10"/>
        <v>1</v>
      </c>
      <c r="BI57" s="29">
        <f t="shared" si="50"/>
        <v>-10586.404039652716</v>
      </c>
      <c r="BJ57" s="29">
        <f t="shared" si="51"/>
        <v>282304.1077240723</v>
      </c>
      <c r="BK57" s="29">
        <f t="shared" si="52"/>
        <v>1500</v>
      </c>
      <c r="BN57" s="144">
        <f t="shared" si="11"/>
        <v>28.878583910449915</v>
      </c>
      <c r="BO57" s="30">
        <f t="shared" si="53"/>
        <v>-54</v>
      </c>
      <c r="BP57" s="30">
        <f t="shared" si="54"/>
        <v>6</v>
      </c>
      <c r="BQ57" s="30">
        <v>1</v>
      </c>
      <c r="BR57" s="23"/>
      <c r="BS57" s="29">
        <f t="shared" si="12"/>
        <v>1</v>
      </c>
      <c r="BT57" s="29">
        <f t="shared" si="55"/>
        <v>-12757899.66861538</v>
      </c>
      <c r="BU57" s="29">
        <f t="shared" si="56"/>
        <v>282304.1077240723</v>
      </c>
      <c r="BV57" s="29">
        <f t="shared" si="57"/>
        <v>1800</v>
      </c>
      <c r="BY57" s="144">
        <f t="shared" si="13"/>
        <v>28.878583910449915</v>
      </c>
      <c r="BZ57" s="30">
        <f t="shared" si="58"/>
        <v>-104</v>
      </c>
      <c r="CA57" s="30">
        <f t="shared" si="59"/>
        <v>7</v>
      </c>
      <c r="CB57" s="30">
        <v>1</v>
      </c>
      <c r="CC57" s="23"/>
      <c r="CD57" s="29">
        <f t="shared" si="14"/>
        <v>1</v>
      </c>
      <c r="CE57" s="29">
        <f t="shared" si="60"/>
        <v>-8895568843.0464897</v>
      </c>
      <c r="CF57" s="29">
        <f t="shared" si="61"/>
        <v>282304.1077240723</v>
      </c>
      <c r="CG57" s="29">
        <f t="shared" si="62"/>
        <v>2100</v>
      </c>
      <c r="CJ57" s="144">
        <f t="shared" si="15"/>
        <v>28.878583910449915</v>
      </c>
      <c r="CK57" s="30">
        <f t="shared" si="63"/>
        <v>-159</v>
      </c>
      <c r="CL57" s="30">
        <f t="shared" si="64"/>
        <v>8</v>
      </c>
      <c r="CM57" s="30">
        <v>1</v>
      </c>
      <c r="CN57" s="23"/>
      <c r="CO57" s="29">
        <f t="shared" si="16"/>
        <v>1</v>
      </c>
      <c r="CP57" s="29">
        <f t="shared" si="65"/>
        <v>-8874991985170.9766</v>
      </c>
      <c r="CQ57" s="29">
        <f t="shared" si="66"/>
        <v>282304.1077240723</v>
      </c>
      <c r="CR57" s="29">
        <f t="shared" si="67"/>
        <v>2400</v>
      </c>
      <c r="CU57" s="144">
        <f t="shared" si="17"/>
        <v>28.878583910449915</v>
      </c>
      <c r="CV57" s="30">
        <f t="shared" si="68"/>
        <v>-209</v>
      </c>
      <c r="CW57" s="30">
        <f t="shared" si="69"/>
        <v>9</v>
      </c>
      <c r="CX57" s="30">
        <v>1</v>
      </c>
      <c r="CY57" s="23"/>
      <c r="CZ57" s="29">
        <f t="shared" si="18"/>
        <v>1</v>
      </c>
      <c r="DA57" s="29">
        <f t="shared" si="70"/>
        <v>-4223496070534767</v>
      </c>
      <c r="DB57" s="29">
        <f t="shared" si="71"/>
        <v>282304.1077240723</v>
      </c>
      <c r="DC57" s="29">
        <f t="shared" si="72"/>
        <v>2700</v>
      </c>
      <c r="DF57" s="144">
        <f t="shared" si="19"/>
        <v>28.878583910449915</v>
      </c>
      <c r="DG57" s="30">
        <f t="shared" si="73"/>
        <v>-274</v>
      </c>
      <c r="DH57" s="30">
        <f t="shared" si="74"/>
        <v>10</v>
      </c>
      <c r="DI57" s="30">
        <v>1</v>
      </c>
      <c r="DJ57" s="23"/>
      <c r="DK57" s="29">
        <f t="shared" si="20"/>
        <v>1</v>
      </c>
      <c r="DL57" s="29">
        <f t="shared" si="75"/>
        <v>-1.1739722282224034E+19</v>
      </c>
      <c r="DM57" s="29">
        <f t="shared" si="76"/>
        <v>282304.1077240723</v>
      </c>
      <c r="DN57" s="29">
        <f t="shared" si="77"/>
        <v>3000</v>
      </c>
      <c r="DQ57" s="144">
        <f t="shared" si="21"/>
        <v>28.878583910449915</v>
      </c>
    </row>
    <row r="58" spans="1:121">
      <c r="A58" s="23">
        <f t="shared" si="22"/>
        <v>9.8037475402331697</v>
      </c>
      <c r="B58" s="23">
        <v>0</v>
      </c>
      <c r="C58" s="41">
        <f t="shared" si="82"/>
        <v>3</v>
      </c>
      <c r="D58" s="44"/>
      <c r="E58" s="134">
        <f t="shared" si="79"/>
        <v>1</v>
      </c>
      <c r="F58" s="76">
        <f t="shared" si="0"/>
        <v>4</v>
      </c>
      <c r="G58" s="161">
        <f t="shared" si="24"/>
        <v>2.9485384345822023</v>
      </c>
      <c r="H58" s="24">
        <f t="shared" si="1"/>
        <v>1351.1761006314484</v>
      </c>
      <c r="I58" s="23">
        <f t="shared" si="78"/>
        <v>10.400000000000006</v>
      </c>
      <c r="J58" s="26">
        <v>52</v>
      </c>
      <c r="K58" s="30">
        <f t="shared" si="25"/>
        <v>52</v>
      </c>
      <c r="L58" s="30">
        <f t="shared" si="26"/>
        <v>1</v>
      </c>
      <c r="M58" s="22">
        <v>1</v>
      </c>
      <c r="N58" s="23">
        <f t="shared" si="27"/>
        <v>1351176.1006314484</v>
      </c>
      <c r="O58" s="29">
        <f t="shared" si="2"/>
        <v>72</v>
      </c>
      <c r="P58" s="29">
        <f t="shared" si="28"/>
        <v>3744</v>
      </c>
      <c r="Q58" s="29">
        <f t="shared" si="29"/>
        <v>324282.26415154763</v>
      </c>
      <c r="R58" s="29">
        <f t="shared" si="30"/>
        <v>300</v>
      </c>
      <c r="S58" s="29">
        <f t="shared" si="31"/>
        <v>294.11242620699511</v>
      </c>
      <c r="T58" s="52">
        <f t="shared" si="32"/>
        <v>86.613852604580032</v>
      </c>
      <c r="U58" s="144">
        <f t="shared" si="3"/>
        <v>29.485384345822023</v>
      </c>
      <c r="W58" s="30">
        <f t="shared" si="33"/>
        <v>47</v>
      </c>
      <c r="X58" s="30">
        <f t="shared" si="34"/>
        <v>2</v>
      </c>
      <c r="Y58" s="30">
        <v>1</v>
      </c>
      <c r="Z58" s="23"/>
      <c r="AA58" s="29">
        <f t="shared" si="4"/>
        <v>64</v>
      </c>
      <c r="AB58" s="29">
        <f t="shared" si="35"/>
        <v>5421.922783066756</v>
      </c>
      <c r="AC58" s="29">
        <f t="shared" si="36"/>
        <v>324282.26415154763</v>
      </c>
      <c r="AD58" s="29">
        <f t="shared" si="37"/>
        <v>600</v>
      </c>
      <c r="AF58" s="52">
        <f t="shared" si="81"/>
        <v>59.809458217353402</v>
      </c>
      <c r="AG58" s="144">
        <f t="shared" si="5"/>
        <v>29.485384345822023</v>
      </c>
      <c r="AH58" s="30">
        <f t="shared" si="38"/>
        <v>37</v>
      </c>
      <c r="AI58" s="30">
        <f t="shared" si="39"/>
        <v>3</v>
      </c>
      <c r="AJ58" s="30">
        <v>1</v>
      </c>
      <c r="AK58" s="23"/>
      <c r="AL58" s="29">
        <f t="shared" si="6"/>
        <v>12</v>
      </c>
      <c r="AM58" s="29">
        <f t="shared" si="40"/>
        <v>2600.2161959994332</v>
      </c>
      <c r="AN58" s="29">
        <f t="shared" si="41"/>
        <v>324282.26415154763</v>
      </c>
      <c r="AO58" s="29">
        <f t="shared" si="42"/>
        <v>900</v>
      </c>
      <c r="AQ58" s="52">
        <f t="shared" si="85"/>
        <v>124.71357752885034</v>
      </c>
      <c r="AR58" s="144">
        <f t="shared" si="7"/>
        <v>29.485384345822023</v>
      </c>
      <c r="AS58" s="30">
        <f t="shared" si="43"/>
        <v>22</v>
      </c>
      <c r="AT58" s="30">
        <f t="shared" si="44"/>
        <v>4</v>
      </c>
      <c r="AU58" s="30">
        <v>1</v>
      </c>
      <c r="AV58" s="23"/>
      <c r="AW58" s="29">
        <f t="shared" si="8"/>
        <v>14</v>
      </c>
      <c r="AX58" s="29">
        <f t="shared" si="45"/>
        <v>10563.399246757725</v>
      </c>
      <c r="AY58" s="29">
        <f t="shared" si="46"/>
        <v>324282.26415154763</v>
      </c>
      <c r="AZ58" s="29">
        <f t="shared" si="47"/>
        <v>1200</v>
      </c>
      <c r="BB58" s="52">
        <f t="shared" si="84"/>
        <v>30.698665891197965</v>
      </c>
      <c r="BC58" s="144">
        <f t="shared" si="9"/>
        <v>29.485384345822023</v>
      </c>
      <c r="BD58" s="30">
        <f t="shared" si="48"/>
        <v>-8</v>
      </c>
      <c r="BE58" s="30">
        <f t="shared" si="49"/>
        <v>5</v>
      </c>
      <c r="BF58" s="30">
        <v>1</v>
      </c>
      <c r="BG58" s="23"/>
      <c r="BH58" s="29">
        <f t="shared" si="10"/>
        <v>1</v>
      </c>
      <c r="BI58" s="29">
        <f t="shared" si="50"/>
        <v>-9410.1369241357479</v>
      </c>
      <c r="BJ58" s="29">
        <f t="shared" si="51"/>
        <v>324282.26415154763</v>
      </c>
      <c r="BK58" s="29">
        <f t="shared" si="52"/>
        <v>1500</v>
      </c>
      <c r="BN58" s="144">
        <f t="shared" si="11"/>
        <v>29.485384345822023</v>
      </c>
      <c r="BO58" s="30">
        <f t="shared" si="53"/>
        <v>-53</v>
      </c>
      <c r="BP58" s="30">
        <f t="shared" si="54"/>
        <v>6</v>
      </c>
      <c r="BQ58" s="30">
        <v>1</v>
      </c>
      <c r="BR58" s="23"/>
      <c r="BS58" s="29">
        <f t="shared" si="12"/>
        <v>1</v>
      </c>
      <c r="BT58" s="29">
        <f t="shared" si="55"/>
        <v>-12521642.267344724</v>
      </c>
      <c r="BU58" s="29">
        <f t="shared" si="56"/>
        <v>324282.26415154763</v>
      </c>
      <c r="BV58" s="29">
        <f t="shared" si="57"/>
        <v>1800</v>
      </c>
      <c r="BY58" s="144">
        <f t="shared" si="13"/>
        <v>29.485384345822023</v>
      </c>
      <c r="BZ58" s="30">
        <f t="shared" si="58"/>
        <v>-103</v>
      </c>
      <c r="CA58" s="30">
        <f t="shared" si="59"/>
        <v>7</v>
      </c>
      <c r="CB58" s="30">
        <v>1</v>
      </c>
      <c r="CC58" s="23"/>
      <c r="CD58" s="29">
        <f t="shared" si="14"/>
        <v>1</v>
      </c>
      <c r="CE58" s="29">
        <f t="shared" si="60"/>
        <v>-8810034527.2479649</v>
      </c>
      <c r="CF58" s="29">
        <f t="shared" si="61"/>
        <v>324282.26415154763</v>
      </c>
      <c r="CG58" s="29">
        <f t="shared" si="62"/>
        <v>2100</v>
      </c>
      <c r="CJ58" s="144">
        <f t="shared" si="15"/>
        <v>29.485384345822023</v>
      </c>
      <c r="CK58" s="30">
        <f t="shared" si="63"/>
        <v>-158</v>
      </c>
      <c r="CL58" s="30">
        <f t="shared" si="64"/>
        <v>8</v>
      </c>
      <c r="CM58" s="30">
        <v>1</v>
      </c>
      <c r="CN58" s="23"/>
      <c r="CO58" s="29">
        <f t="shared" si="16"/>
        <v>1</v>
      </c>
      <c r="CP58" s="29">
        <f t="shared" si="65"/>
        <v>-8819174425515.8125</v>
      </c>
      <c r="CQ58" s="29">
        <f t="shared" si="66"/>
        <v>324282.26415154763</v>
      </c>
      <c r="CR58" s="29">
        <f t="shared" si="67"/>
        <v>2400</v>
      </c>
      <c r="CU58" s="144">
        <f t="shared" si="17"/>
        <v>29.485384345822023</v>
      </c>
      <c r="CV58" s="30">
        <f t="shared" si="68"/>
        <v>-208</v>
      </c>
      <c r="CW58" s="30">
        <f t="shared" si="69"/>
        <v>9</v>
      </c>
      <c r="CX58" s="30">
        <v>1</v>
      </c>
      <c r="CY58" s="23"/>
      <c r="CZ58" s="29">
        <f t="shared" si="18"/>
        <v>1</v>
      </c>
      <c r="DA58" s="29">
        <f t="shared" si="70"/>
        <v>-4203287955364744</v>
      </c>
      <c r="DB58" s="29">
        <f t="shared" si="71"/>
        <v>324282.26415154763</v>
      </c>
      <c r="DC58" s="29">
        <f t="shared" si="72"/>
        <v>2700</v>
      </c>
      <c r="DF58" s="144">
        <f t="shared" si="19"/>
        <v>29.485384345822023</v>
      </c>
      <c r="DG58" s="30">
        <f t="shared" si="73"/>
        <v>-273</v>
      </c>
      <c r="DH58" s="30">
        <f t="shared" si="74"/>
        <v>10</v>
      </c>
      <c r="DI58" s="30">
        <v>1</v>
      </c>
      <c r="DJ58" s="23"/>
      <c r="DK58" s="29">
        <f t="shared" si="20"/>
        <v>1</v>
      </c>
      <c r="DL58" s="29">
        <f t="shared" si="75"/>
        <v>-1.1696876580464091E+19</v>
      </c>
      <c r="DM58" s="29">
        <f t="shared" si="76"/>
        <v>324282.26415154763</v>
      </c>
      <c r="DN58" s="29">
        <f t="shared" si="77"/>
        <v>3000</v>
      </c>
      <c r="DQ58" s="144">
        <f t="shared" si="21"/>
        <v>29.485384345822023</v>
      </c>
    </row>
    <row r="59" spans="1:121">
      <c r="A59" s="23">
        <f t="shared" si="22"/>
        <v>10.243711817205602</v>
      </c>
      <c r="B59" s="23">
        <v>0</v>
      </c>
      <c r="C59" s="41">
        <f t="shared" si="82"/>
        <v>3</v>
      </c>
      <c r="D59" s="44"/>
      <c r="E59" s="134">
        <f t="shared" si="79"/>
        <v>1</v>
      </c>
      <c r="F59" s="76">
        <f t="shared" si="0"/>
        <v>4</v>
      </c>
      <c r="G59" s="161">
        <f t="shared" si="24"/>
        <v>3.0104934948221342</v>
      </c>
      <c r="H59" s="24">
        <f t="shared" si="1"/>
        <v>1552.093764106653</v>
      </c>
      <c r="I59" s="23">
        <f t="shared" si="78"/>
        <v>10.600000000000005</v>
      </c>
      <c r="J59" s="26">
        <v>53</v>
      </c>
      <c r="K59" s="30">
        <f t="shared" si="25"/>
        <v>53</v>
      </c>
      <c r="L59" s="30">
        <f t="shared" si="26"/>
        <v>1</v>
      </c>
      <c r="M59" s="22">
        <v>1</v>
      </c>
      <c r="N59" s="23">
        <f t="shared" si="27"/>
        <v>1552093.7641066529</v>
      </c>
      <c r="O59" s="29">
        <f t="shared" si="2"/>
        <v>72</v>
      </c>
      <c r="P59" s="29">
        <f t="shared" si="28"/>
        <v>3816</v>
      </c>
      <c r="Q59" s="29">
        <f t="shared" si="29"/>
        <v>372502.50338559673</v>
      </c>
      <c r="R59" s="29">
        <f t="shared" si="30"/>
        <v>300</v>
      </c>
      <c r="S59" s="29">
        <f t="shared" si="31"/>
        <v>307.31135451616808</v>
      </c>
      <c r="T59" s="52">
        <f t="shared" si="32"/>
        <v>97.615960006707738</v>
      </c>
      <c r="U59" s="144">
        <f t="shared" si="3"/>
        <v>30.104934948221342</v>
      </c>
      <c r="W59" s="30">
        <f t="shared" si="33"/>
        <v>48</v>
      </c>
      <c r="X59" s="30">
        <f t="shared" si="34"/>
        <v>2</v>
      </c>
      <c r="Y59" s="30">
        <v>1</v>
      </c>
      <c r="Z59" s="23"/>
      <c r="AA59" s="29">
        <f t="shared" si="4"/>
        <v>64</v>
      </c>
      <c r="AB59" s="29">
        <f t="shared" si="35"/>
        <v>5537.2828422809416</v>
      </c>
      <c r="AC59" s="29">
        <f t="shared" si="36"/>
        <v>372502.50338559673</v>
      </c>
      <c r="AD59" s="29">
        <f t="shared" si="37"/>
        <v>600</v>
      </c>
      <c r="AF59" s="52">
        <f t="shared" si="81"/>
        <v>67.271713220297386</v>
      </c>
      <c r="AG59" s="144">
        <f t="shared" si="5"/>
        <v>30.104934948221342</v>
      </c>
      <c r="AH59" s="30">
        <f t="shared" si="38"/>
        <v>38</v>
      </c>
      <c r="AI59" s="30">
        <f t="shared" si="39"/>
        <v>3</v>
      </c>
      <c r="AJ59" s="30">
        <v>1</v>
      </c>
      <c r="AK59" s="23"/>
      <c r="AL59" s="29">
        <f t="shared" si="6"/>
        <v>12</v>
      </c>
      <c r="AM59" s="29">
        <f t="shared" si="40"/>
        <v>2670.4923094048231</v>
      </c>
      <c r="AN59" s="29">
        <f t="shared" si="41"/>
        <v>372502.50338559673</v>
      </c>
      <c r="AO59" s="29">
        <f t="shared" si="42"/>
        <v>900</v>
      </c>
      <c r="AQ59" s="52">
        <f t="shared" si="85"/>
        <v>139.48832658073334</v>
      </c>
      <c r="AR59" s="144">
        <f t="shared" si="7"/>
        <v>30.104934948221342</v>
      </c>
      <c r="AS59" s="30">
        <f t="shared" si="43"/>
        <v>23</v>
      </c>
      <c r="AT59" s="30">
        <f t="shared" si="44"/>
        <v>4</v>
      </c>
      <c r="AU59" s="30">
        <v>1</v>
      </c>
      <c r="AV59" s="23"/>
      <c r="AW59" s="29">
        <f t="shared" si="8"/>
        <v>14</v>
      </c>
      <c r="AX59" s="29">
        <f t="shared" si="45"/>
        <v>11043.553757973985</v>
      </c>
      <c r="AY59" s="29">
        <f t="shared" si="46"/>
        <v>372502.50338559673</v>
      </c>
      <c r="AZ59" s="29">
        <f t="shared" si="47"/>
        <v>1200</v>
      </c>
      <c r="BB59" s="52">
        <f t="shared" si="84"/>
        <v>33.73031105287388</v>
      </c>
      <c r="BC59" s="144">
        <f t="shared" si="9"/>
        <v>30.104934948221342</v>
      </c>
      <c r="BD59" s="30">
        <f t="shared" si="48"/>
        <v>-7</v>
      </c>
      <c r="BE59" s="30">
        <f t="shared" si="49"/>
        <v>5</v>
      </c>
      <c r="BF59" s="30">
        <v>1</v>
      </c>
      <c r="BG59" s="23"/>
      <c r="BH59" s="29">
        <f t="shared" si="10"/>
        <v>1</v>
      </c>
      <c r="BI59" s="29">
        <f t="shared" si="50"/>
        <v>-8233.8698086187796</v>
      </c>
      <c r="BJ59" s="29">
        <f t="shared" si="51"/>
        <v>372502.50338559673</v>
      </c>
      <c r="BK59" s="29">
        <f t="shared" si="52"/>
        <v>1500</v>
      </c>
      <c r="BN59" s="144">
        <f t="shared" si="11"/>
        <v>30.104934948221342</v>
      </c>
      <c r="BO59" s="30">
        <f t="shared" si="53"/>
        <v>-52</v>
      </c>
      <c r="BP59" s="30">
        <f t="shared" si="54"/>
        <v>6</v>
      </c>
      <c r="BQ59" s="30">
        <v>1</v>
      </c>
      <c r="BR59" s="23"/>
      <c r="BS59" s="29">
        <f t="shared" si="12"/>
        <v>1</v>
      </c>
      <c r="BT59" s="29">
        <f t="shared" si="55"/>
        <v>-12285384.86607407</v>
      </c>
      <c r="BU59" s="29">
        <f t="shared" si="56"/>
        <v>372502.50338559673</v>
      </c>
      <c r="BV59" s="29">
        <f t="shared" si="57"/>
        <v>1800</v>
      </c>
      <c r="BY59" s="144">
        <f t="shared" si="13"/>
        <v>30.104934948221342</v>
      </c>
      <c r="BZ59" s="30">
        <f t="shared" si="58"/>
        <v>-102</v>
      </c>
      <c r="CA59" s="30">
        <f t="shared" si="59"/>
        <v>7</v>
      </c>
      <c r="CB59" s="30">
        <v>1</v>
      </c>
      <c r="CC59" s="23"/>
      <c r="CD59" s="29">
        <f t="shared" si="14"/>
        <v>1</v>
      </c>
      <c r="CE59" s="29">
        <f t="shared" si="60"/>
        <v>-8724500211.4494419</v>
      </c>
      <c r="CF59" s="29">
        <f t="shared" si="61"/>
        <v>372502.50338559673</v>
      </c>
      <c r="CG59" s="29">
        <f t="shared" si="62"/>
        <v>2100</v>
      </c>
      <c r="CJ59" s="144">
        <f t="shared" si="15"/>
        <v>30.104934948221342</v>
      </c>
      <c r="CK59" s="30">
        <f t="shared" si="63"/>
        <v>-157</v>
      </c>
      <c r="CL59" s="30">
        <f t="shared" si="64"/>
        <v>8</v>
      </c>
      <c r="CM59" s="30">
        <v>1</v>
      </c>
      <c r="CN59" s="23"/>
      <c r="CO59" s="29">
        <f t="shared" si="16"/>
        <v>1</v>
      </c>
      <c r="CP59" s="29">
        <f t="shared" si="65"/>
        <v>-8763356865860.6504</v>
      </c>
      <c r="CQ59" s="29">
        <f t="shared" si="66"/>
        <v>372502.50338559673</v>
      </c>
      <c r="CR59" s="29">
        <f t="shared" si="67"/>
        <v>2400</v>
      </c>
      <c r="CU59" s="144">
        <f t="shared" si="17"/>
        <v>30.104934948221342</v>
      </c>
      <c r="CV59" s="30">
        <f t="shared" si="68"/>
        <v>-207</v>
      </c>
      <c r="CW59" s="30">
        <f t="shared" si="69"/>
        <v>9</v>
      </c>
      <c r="CX59" s="30">
        <v>1</v>
      </c>
      <c r="CY59" s="23"/>
      <c r="CZ59" s="29">
        <f t="shared" si="18"/>
        <v>1</v>
      </c>
      <c r="DA59" s="29">
        <f t="shared" si="70"/>
        <v>-4183079840194721.5</v>
      </c>
      <c r="DB59" s="29">
        <f t="shared" si="71"/>
        <v>372502.50338559673</v>
      </c>
      <c r="DC59" s="29">
        <f t="shared" si="72"/>
        <v>2700</v>
      </c>
      <c r="DF59" s="144">
        <f t="shared" si="19"/>
        <v>30.104934948221342</v>
      </c>
      <c r="DG59" s="30">
        <f t="shared" si="73"/>
        <v>-272</v>
      </c>
      <c r="DH59" s="30">
        <f t="shared" si="74"/>
        <v>10</v>
      </c>
      <c r="DI59" s="30">
        <v>1</v>
      </c>
      <c r="DJ59" s="23"/>
      <c r="DK59" s="29">
        <f t="shared" si="20"/>
        <v>1</v>
      </c>
      <c r="DL59" s="29">
        <f t="shared" si="75"/>
        <v>-1.1654030878704151E+19</v>
      </c>
      <c r="DM59" s="29">
        <f t="shared" si="76"/>
        <v>372502.50338559673</v>
      </c>
      <c r="DN59" s="29">
        <f t="shared" si="77"/>
        <v>3000</v>
      </c>
      <c r="DQ59" s="144">
        <f t="shared" si="21"/>
        <v>30.104934948221342</v>
      </c>
    </row>
    <row r="60" spans="1:121">
      <c r="A60" s="23">
        <f t="shared" si="22"/>
        <v>10.703420438289049</v>
      </c>
      <c r="B60" s="23">
        <v>0</v>
      </c>
      <c r="C60" s="41">
        <f t="shared" si="82"/>
        <v>3</v>
      </c>
      <c r="D60" s="44"/>
      <c r="E60" s="134">
        <f t="shared" si="79"/>
        <v>1</v>
      </c>
      <c r="F60" s="76">
        <f t="shared" si="0"/>
        <v>4</v>
      </c>
      <c r="G60" s="161">
        <f t="shared" si="24"/>
        <v>3.0737503625760247</v>
      </c>
      <c r="H60" s="24">
        <f t="shared" si="1"/>
        <v>1782.8875536304683</v>
      </c>
      <c r="I60" s="23">
        <f t="shared" si="78"/>
        <v>10.800000000000006</v>
      </c>
      <c r="J60" s="26">
        <v>54</v>
      </c>
      <c r="K60" s="30">
        <f t="shared" si="25"/>
        <v>54</v>
      </c>
      <c r="L60" s="30">
        <f t="shared" si="26"/>
        <v>1</v>
      </c>
      <c r="M60" s="22">
        <v>1</v>
      </c>
      <c r="N60" s="23">
        <f t="shared" si="27"/>
        <v>1782887.5536304684</v>
      </c>
      <c r="O60" s="29">
        <f t="shared" si="2"/>
        <v>72</v>
      </c>
      <c r="P60" s="29">
        <f t="shared" si="28"/>
        <v>3888</v>
      </c>
      <c r="Q60" s="29">
        <f t="shared" si="29"/>
        <v>427893.01287131238</v>
      </c>
      <c r="R60" s="29">
        <f t="shared" si="30"/>
        <v>300</v>
      </c>
      <c r="S60" s="29">
        <f t="shared" si="31"/>
        <v>321.10261314867148</v>
      </c>
      <c r="T60" s="52">
        <f t="shared" si="32"/>
        <v>110.05478726114002</v>
      </c>
      <c r="U60" s="144">
        <f t="shared" si="3"/>
        <v>30.737503625760247</v>
      </c>
      <c r="W60" s="30">
        <f t="shared" si="33"/>
        <v>49</v>
      </c>
      <c r="X60" s="30">
        <f t="shared" si="34"/>
        <v>2</v>
      </c>
      <c r="Y60" s="30">
        <v>1</v>
      </c>
      <c r="Z60" s="23"/>
      <c r="AA60" s="29">
        <f t="shared" si="4"/>
        <v>64</v>
      </c>
      <c r="AB60" s="29">
        <f t="shared" si="35"/>
        <v>5652.6429014951282</v>
      </c>
      <c r="AC60" s="29">
        <f t="shared" si="36"/>
        <v>427893.01287131238</v>
      </c>
      <c r="AD60" s="29">
        <f t="shared" si="37"/>
        <v>600</v>
      </c>
      <c r="AF60" s="52">
        <f t="shared" si="81"/>
        <v>75.697867409620798</v>
      </c>
      <c r="AG60" s="144">
        <f t="shared" si="5"/>
        <v>30.737503625760247</v>
      </c>
      <c r="AH60" s="30">
        <f t="shared" si="38"/>
        <v>39</v>
      </c>
      <c r="AI60" s="30">
        <f t="shared" si="39"/>
        <v>3</v>
      </c>
      <c r="AJ60" s="30">
        <v>1</v>
      </c>
      <c r="AK60" s="23"/>
      <c r="AL60" s="29">
        <f t="shared" si="6"/>
        <v>12</v>
      </c>
      <c r="AM60" s="29">
        <f t="shared" si="40"/>
        <v>2740.7684228102135</v>
      </c>
      <c r="AN60" s="29">
        <f t="shared" si="41"/>
        <v>427893.01287131238</v>
      </c>
      <c r="AO60" s="29">
        <f t="shared" si="42"/>
        <v>900</v>
      </c>
      <c r="AQ60" s="52">
        <f t="shared" si="85"/>
        <v>156.12154945676787</v>
      </c>
      <c r="AR60" s="144">
        <f t="shared" si="7"/>
        <v>30.737503625760247</v>
      </c>
      <c r="AS60" s="30">
        <f t="shared" si="43"/>
        <v>24</v>
      </c>
      <c r="AT60" s="30">
        <f t="shared" si="44"/>
        <v>4</v>
      </c>
      <c r="AU60" s="30">
        <v>1</v>
      </c>
      <c r="AV60" s="23"/>
      <c r="AW60" s="29">
        <f t="shared" si="8"/>
        <v>14</v>
      </c>
      <c r="AX60" s="29">
        <f t="shared" si="45"/>
        <v>11523.708269190245</v>
      </c>
      <c r="AY60" s="29">
        <f t="shared" si="46"/>
        <v>427893.01287131238</v>
      </c>
      <c r="AZ60" s="29">
        <f t="shared" si="47"/>
        <v>1200</v>
      </c>
      <c r="BB60" s="52">
        <f t="shared" si="84"/>
        <v>37.131538119142256</v>
      </c>
      <c r="BC60" s="144">
        <f t="shared" si="9"/>
        <v>30.737503625760247</v>
      </c>
      <c r="BD60" s="30">
        <f t="shared" si="48"/>
        <v>-6</v>
      </c>
      <c r="BE60" s="30">
        <f t="shared" si="49"/>
        <v>5</v>
      </c>
      <c r="BF60" s="30">
        <v>1</v>
      </c>
      <c r="BG60" s="23"/>
      <c r="BH60" s="29">
        <f t="shared" si="10"/>
        <v>1</v>
      </c>
      <c r="BI60" s="29">
        <f t="shared" si="50"/>
        <v>-7057.6026931018114</v>
      </c>
      <c r="BJ60" s="29">
        <f t="shared" si="51"/>
        <v>427893.01287131238</v>
      </c>
      <c r="BK60" s="29">
        <f t="shared" si="52"/>
        <v>1500</v>
      </c>
      <c r="BN60" s="144">
        <f t="shared" si="11"/>
        <v>30.737503625760247</v>
      </c>
      <c r="BO60" s="30">
        <f t="shared" si="53"/>
        <v>-51</v>
      </c>
      <c r="BP60" s="30">
        <f t="shared" si="54"/>
        <v>6</v>
      </c>
      <c r="BQ60" s="30">
        <v>1</v>
      </c>
      <c r="BR60" s="23"/>
      <c r="BS60" s="29">
        <f t="shared" si="12"/>
        <v>1</v>
      </c>
      <c r="BT60" s="29">
        <f t="shared" si="55"/>
        <v>-12049127.464803414</v>
      </c>
      <c r="BU60" s="29">
        <f t="shared" si="56"/>
        <v>427893.01287131238</v>
      </c>
      <c r="BV60" s="29">
        <f t="shared" si="57"/>
        <v>1800</v>
      </c>
      <c r="BY60" s="144">
        <f t="shared" si="13"/>
        <v>30.737503625760247</v>
      </c>
      <c r="BZ60" s="30">
        <f t="shared" si="58"/>
        <v>-101</v>
      </c>
      <c r="CA60" s="30">
        <f t="shared" si="59"/>
        <v>7</v>
      </c>
      <c r="CB60" s="30">
        <v>1</v>
      </c>
      <c r="CC60" s="23"/>
      <c r="CD60" s="29">
        <f t="shared" si="14"/>
        <v>1</v>
      </c>
      <c r="CE60" s="29">
        <f t="shared" si="60"/>
        <v>-8638965895.6509171</v>
      </c>
      <c r="CF60" s="29">
        <f t="shared" si="61"/>
        <v>427893.01287131238</v>
      </c>
      <c r="CG60" s="29">
        <f t="shared" si="62"/>
        <v>2100</v>
      </c>
      <c r="CJ60" s="144">
        <f t="shared" si="15"/>
        <v>30.737503625760247</v>
      </c>
      <c r="CK60" s="30">
        <f t="shared" si="63"/>
        <v>-156</v>
      </c>
      <c r="CL60" s="30">
        <f t="shared" si="64"/>
        <v>8</v>
      </c>
      <c r="CM60" s="30">
        <v>1</v>
      </c>
      <c r="CN60" s="23"/>
      <c r="CO60" s="29">
        <f t="shared" si="16"/>
        <v>1</v>
      </c>
      <c r="CP60" s="29">
        <f t="shared" si="65"/>
        <v>-8707539306205.4863</v>
      </c>
      <c r="CQ60" s="29">
        <f t="shared" si="66"/>
        <v>427893.01287131238</v>
      </c>
      <c r="CR60" s="29">
        <f t="shared" si="67"/>
        <v>2400</v>
      </c>
      <c r="CU60" s="144">
        <f t="shared" si="17"/>
        <v>30.737503625760247</v>
      </c>
      <c r="CV60" s="30">
        <f t="shared" si="68"/>
        <v>-206</v>
      </c>
      <c r="CW60" s="30">
        <f t="shared" si="69"/>
        <v>9</v>
      </c>
      <c r="CX60" s="30">
        <v>1</v>
      </c>
      <c r="CY60" s="23"/>
      <c r="CZ60" s="29">
        <f t="shared" si="18"/>
        <v>1</v>
      </c>
      <c r="DA60" s="29">
        <f t="shared" si="70"/>
        <v>-4162871725024698.5</v>
      </c>
      <c r="DB60" s="29">
        <f t="shared" si="71"/>
        <v>427893.01287131238</v>
      </c>
      <c r="DC60" s="29">
        <f t="shared" si="72"/>
        <v>2700</v>
      </c>
      <c r="DF60" s="144">
        <f t="shared" si="19"/>
        <v>30.737503625760247</v>
      </c>
      <c r="DG60" s="30">
        <f t="shared" si="73"/>
        <v>-271</v>
      </c>
      <c r="DH60" s="30">
        <f t="shared" si="74"/>
        <v>10</v>
      </c>
      <c r="DI60" s="30">
        <v>1</v>
      </c>
      <c r="DJ60" s="23"/>
      <c r="DK60" s="29">
        <f t="shared" si="20"/>
        <v>1</v>
      </c>
      <c r="DL60" s="29">
        <f t="shared" si="75"/>
        <v>-1.1611185176944208E+19</v>
      </c>
      <c r="DM60" s="29">
        <f t="shared" si="76"/>
        <v>427893.01287131238</v>
      </c>
      <c r="DN60" s="29">
        <f t="shared" si="77"/>
        <v>3000</v>
      </c>
      <c r="DQ60" s="144">
        <f t="shared" si="21"/>
        <v>30.737503625760247</v>
      </c>
    </row>
    <row r="61" spans="1:121">
      <c r="A61" s="23">
        <f t="shared" si="22"/>
        <v>11.183759473432318</v>
      </c>
      <c r="B61" s="23">
        <v>0</v>
      </c>
      <c r="C61" s="41">
        <f t="shared" si="82"/>
        <v>3</v>
      </c>
      <c r="D61" s="44"/>
      <c r="E61" s="134">
        <f t="shared" si="79"/>
        <v>1</v>
      </c>
      <c r="F61" s="76">
        <f t="shared" si="0"/>
        <v>4</v>
      </c>
      <c r="G61" s="161">
        <f t="shared" si="24"/>
        <v>3.1383363915870026</v>
      </c>
      <c r="H61" s="24">
        <f t="shared" si="1"/>
        <v>2048.0000000000077</v>
      </c>
      <c r="I61" s="23">
        <f t="shared" si="78"/>
        <v>11.000000000000005</v>
      </c>
      <c r="J61" s="26">
        <v>55</v>
      </c>
      <c r="K61" s="30">
        <f t="shared" si="25"/>
        <v>55</v>
      </c>
      <c r="L61" s="30">
        <f t="shared" si="26"/>
        <v>1</v>
      </c>
      <c r="M61" s="22">
        <v>1</v>
      </c>
      <c r="N61" s="23">
        <f t="shared" si="27"/>
        <v>2048000.0000000077</v>
      </c>
      <c r="O61" s="29">
        <f t="shared" si="2"/>
        <v>72</v>
      </c>
      <c r="P61" s="29">
        <f t="shared" si="28"/>
        <v>3960</v>
      </c>
      <c r="Q61" s="29">
        <f t="shared" si="29"/>
        <v>491520.00000000186</v>
      </c>
      <c r="R61" s="29">
        <f t="shared" si="30"/>
        <v>300</v>
      </c>
      <c r="S61" s="29">
        <f t="shared" si="31"/>
        <v>335.51278420296956</v>
      </c>
      <c r="T61" s="52">
        <f t="shared" si="32"/>
        <v>124.12121212121259</v>
      </c>
      <c r="U61" s="144">
        <f t="shared" si="3"/>
        <v>31.383363915870028</v>
      </c>
      <c r="W61" s="30">
        <f t="shared" si="33"/>
        <v>50</v>
      </c>
      <c r="X61" s="30">
        <f t="shared" si="34"/>
        <v>2</v>
      </c>
      <c r="Y61" s="30">
        <v>1</v>
      </c>
      <c r="Z61" s="23"/>
      <c r="AA61" s="29">
        <f t="shared" si="4"/>
        <v>64</v>
      </c>
      <c r="AB61" s="29">
        <f t="shared" si="35"/>
        <v>5768.0029607093147</v>
      </c>
      <c r="AC61" s="29">
        <f t="shared" si="36"/>
        <v>491520.00000000186</v>
      </c>
      <c r="AD61" s="29">
        <f t="shared" si="37"/>
        <v>600</v>
      </c>
      <c r="AF61" s="52">
        <f t="shared" si="81"/>
        <v>85.214935454810799</v>
      </c>
      <c r="AG61" s="144">
        <f t="shared" si="5"/>
        <v>31.383363915870028</v>
      </c>
      <c r="AH61" s="30">
        <f t="shared" si="38"/>
        <v>40</v>
      </c>
      <c r="AI61" s="30">
        <f t="shared" si="39"/>
        <v>3</v>
      </c>
      <c r="AJ61" s="30">
        <v>6</v>
      </c>
      <c r="AK61" s="23"/>
      <c r="AL61" s="29">
        <f t="shared" si="6"/>
        <v>72</v>
      </c>
      <c r="AM61" s="29">
        <f t="shared" si="40"/>
        <v>16866.267217293622</v>
      </c>
      <c r="AN61" s="29">
        <f t="shared" si="41"/>
        <v>491520.00000000186</v>
      </c>
      <c r="AO61" s="29">
        <f t="shared" si="42"/>
        <v>900</v>
      </c>
      <c r="AQ61" s="52">
        <f t="shared" si="85"/>
        <v>29.142192144093851</v>
      </c>
      <c r="AR61" s="144">
        <f t="shared" si="7"/>
        <v>31.383363915870028</v>
      </c>
      <c r="AS61" s="30">
        <f t="shared" si="43"/>
        <v>25</v>
      </c>
      <c r="AT61" s="30">
        <f t="shared" si="44"/>
        <v>4</v>
      </c>
      <c r="AU61" s="30">
        <v>1</v>
      </c>
      <c r="AV61" s="23"/>
      <c r="AW61" s="29">
        <f t="shared" si="8"/>
        <v>14</v>
      </c>
      <c r="AX61" s="29">
        <f t="shared" si="45"/>
        <v>12003.862780406505</v>
      </c>
      <c r="AY61" s="29">
        <f t="shared" si="46"/>
        <v>491520.00000000186</v>
      </c>
      <c r="AZ61" s="29">
        <f t="shared" si="47"/>
        <v>1200</v>
      </c>
      <c r="BB61" s="52">
        <f t="shared" si="84"/>
        <v>40.946819285729688</v>
      </c>
      <c r="BC61" s="144">
        <f t="shared" si="9"/>
        <v>31.383363915870028</v>
      </c>
      <c r="BD61" s="30">
        <f t="shared" si="48"/>
        <v>-5</v>
      </c>
      <c r="BE61" s="30">
        <f t="shared" si="49"/>
        <v>5</v>
      </c>
      <c r="BF61" s="30">
        <v>1</v>
      </c>
      <c r="BG61" s="23"/>
      <c r="BH61" s="29">
        <f t="shared" si="10"/>
        <v>1</v>
      </c>
      <c r="BI61" s="29">
        <f t="shared" si="50"/>
        <v>-5881.3355775848422</v>
      </c>
      <c r="BJ61" s="29">
        <f t="shared" si="51"/>
        <v>491520.00000000186</v>
      </c>
      <c r="BK61" s="29">
        <f t="shared" si="52"/>
        <v>1500</v>
      </c>
      <c r="BN61" s="144">
        <f t="shared" si="11"/>
        <v>31.383363915870028</v>
      </c>
      <c r="BO61" s="30">
        <f t="shared" si="53"/>
        <v>-50</v>
      </c>
      <c r="BP61" s="30">
        <f t="shared" si="54"/>
        <v>6</v>
      </c>
      <c r="BQ61" s="30">
        <v>1</v>
      </c>
      <c r="BR61" s="23"/>
      <c r="BS61" s="29">
        <f t="shared" si="12"/>
        <v>1</v>
      </c>
      <c r="BT61" s="29">
        <f t="shared" si="55"/>
        <v>-11812870.063532759</v>
      </c>
      <c r="BU61" s="29">
        <f t="shared" si="56"/>
        <v>491520.00000000186</v>
      </c>
      <c r="BV61" s="29">
        <f t="shared" si="57"/>
        <v>1800</v>
      </c>
      <c r="BY61" s="144">
        <f t="shared" si="13"/>
        <v>31.383363915870028</v>
      </c>
      <c r="BZ61" s="30">
        <f t="shared" si="58"/>
        <v>-100</v>
      </c>
      <c r="CA61" s="30">
        <f t="shared" si="59"/>
        <v>7</v>
      </c>
      <c r="CB61" s="30">
        <v>1</v>
      </c>
      <c r="CC61" s="23"/>
      <c r="CD61" s="29">
        <f t="shared" si="14"/>
        <v>1</v>
      </c>
      <c r="CE61" s="29">
        <f t="shared" si="60"/>
        <v>-8553431579.8523932</v>
      </c>
      <c r="CF61" s="29">
        <f t="shared" si="61"/>
        <v>491520.00000000186</v>
      </c>
      <c r="CG61" s="29">
        <f t="shared" si="62"/>
        <v>2100</v>
      </c>
      <c r="CJ61" s="144">
        <f t="shared" si="15"/>
        <v>31.383363915870028</v>
      </c>
      <c r="CK61" s="30">
        <f t="shared" si="63"/>
        <v>-155</v>
      </c>
      <c r="CL61" s="30">
        <f t="shared" si="64"/>
        <v>8</v>
      </c>
      <c r="CM61" s="30">
        <v>1</v>
      </c>
      <c r="CN61" s="23"/>
      <c r="CO61" s="29">
        <f t="shared" si="16"/>
        <v>1</v>
      </c>
      <c r="CP61" s="29">
        <f t="shared" si="65"/>
        <v>-8651721746550.3232</v>
      </c>
      <c r="CQ61" s="29">
        <f t="shared" si="66"/>
        <v>491520.00000000186</v>
      </c>
      <c r="CR61" s="29">
        <f t="shared" si="67"/>
        <v>2400</v>
      </c>
      <c r="CU61" s="144">
        <f t="shared" si="17"/>
        <v>31.383363915870028</v>
      </c>
      <c r="CV61" s="30">
        <f t="shared" si="68"/>
        <v>-205</v>
      </c>
      <c r="CW61" s="30">
        <f t="shared" si="69"/>
        <v>9</v>
      </c>
      <c r="CX61" s="30">
        <v>1</v>
      </c>
      <c r="CY61" s="23"/>
      <c r="CZ61" s="29">
        <f t="shared" si="18"/>
        <v>1</v>
      </c>
      <c r="DA61" s="29">
        <f t="shared" si="70"/>
        <v>-4142663609854676</v>
      </c>
      <c r="DB61" s="29">
        <f t="shared" si="71"/>
        <v>491520.00000000186</v>
      </c>
      <c r="DC61" s="29">
        <f t="shared" si="72"/>
        <v>2700</v>
      </c>
      <c r="DF61" s="144">
        <f t="shared" si="19"/>
        <v>31.383363915870028</v>
      </c>
      <c r="DG61" s="30">
        <f t="shared" si="73"/>
        <v>-270</v>
      </c>
      <c r="DH61" s="30">
        <f t="shared" si="74"/>
        <v>10</v>
      </c>
      <c r="DI61" s="30">
        <v>1</v>
      </c>
      <c r="DJ61" s="23"/>
      <c r="DK61" s="29">
        <f t="shared" si="20"/>
        <v>1</v>
      </c>
      <c r="DL61" s="29">
        <f t="shared" si="75"/>
        <v>-1.1568339475184267E+19</v>
      </c>
      <c r="DM61" s="29">
        <f t="shared" si="76"/>
        <v>491520.00000000186</v>
      </c>
      <c r="DN61" s="29">
        <f t="shared" si="77"/>
        <v>3000</v>
      </c>
      <c r="DQ61" s="144">
        <f t="shared" si="21"/>
        <v>31.383363915870028</v>
      </c>
    </row>
    <row r="62" spans="1:121">
      <c r="A62" s="23">
        <f t="shared" si="22"/>
        <v>11.685654756880755</v>
      </c>
      <c r="B62" s="23">
        <v>0</v>
      </c>
      <c r="C62" s="41">
        <f t="shared" si="82"/>
        <v>3</v>
      </c>
      <c r="D62" s="44"/>
      <c r="E62" s="134">
        <f t="shared" si="79"/>
        <v>1</v>
      </c>
      <c r="F62" s="76">
        <f t="shared" si="0"/>
        <v>4</v>
      </c>
      <c r="G62" s="161">
        <f t="shared" si="24"/>
        <v>3.2042795103584885</v>
      </c>
      <c r="H62" s="24">
        <f t="shared" si="1"/>
        <v>2352.5342310339365</v>
      </c>
      <c r="I62" s="23">
        <f t="shared" si="78"/>
        <v>11.200000000000006</v>
      </c>
      <c r="J62" s="26">
        <v>56</v>
      </c>
      <c r="K62" s="30">
        <f t="shared" si="25"/>
        <v>56</v>
      </c>
      <c r="L62" s="30">
        <f t="shared" si="26"/>
        <v>1</v>
      </c>
      <c r="M62" s="22">
        <v>1</v>
      </c>
      <c r="N62" s="23">
        <f t="shared" si="27"/>
        <v>2352534.2310339366</v>
      </c>
      <c r="O62" s="29">
        <f t="shared" si="2"/>
        <v>72</v>
      </c>
      <c r="P62" s="29">
        <f t="shared" si="28"/>
        <v>4032</v>
      </c>
      <c r="Q62" s="29">
        <f t="shared" si="29"/>
        <v>564608.21544814482</v>
      </c>
      <c r="R62" s="29">
        <f t="shared" si="30"/>
        <v>300</v>
      </c>
      <c r="S62" s="29">
        <f t="shared" si="31"/>
        <v>350.56964270642266</v>
      </c>
      <c r="T62" s="52">
        <f t="shared" si="32"/>
        <v>140.03179946630576</v>
      </c>
      <c r="U62" s="144">
        <f t="shared" si="3"/>
        <v>32.042795103584886</v>
      </c>
      <c r="W62" s="30">
        <f t="shared" si="33"/>
        <v>51</v>
      </c>
      <c r="X62" s="30">
        <f t="shared" si="34"/>
        <v>2</v>
      </c>
      <c r="Y62" s="30">
        <v>1</v>
      </c>
      <c r="Z62" s="23"/>
      <c r="AA62" s="29">
        <f t="shared" si="4"/>
        <v>64</v>
      </c>
      <c r="AB62" s="29">
        <f t="shared" si="35"/>
        <v>5883.3630199235013</v>
      </c>
      <c r="AC62" s="29">
        <f t="shared" si="36"/>
        <v>564608.21544814482</v>
      </c>
      <c r="AD62" s="29">
        <f t="shared" si="37"/>
        <v>600</v>
      </c>
      <c r="AF62" s="52">
        <f t="shared" si="81"/>
        <v>95.966917821685968</v>
      </c>
      <c r="AG62" s="144">
        <f t="shared" si="5"/>
        <v>32.042795103584886</v>
      </c>
      <c r="AH62" s="30">
        <f t="shared" si="38"/>
        <v>41</v>
      </c>
      <c r="AI62" s="30">
        <f t="shared" si="39"/>
        <v>3</v>
      </c>
      <c r="AJ62" s="30">
        <v>1</v>
      </c>
      <c r="AK62" s="23"/>
      <c r="AL62" s="29">
        <f t="shared" si="6"/>
        <v>72</v>
      </c>
      <c r="AM62" s="29">
        <f t="shared" si="40"/>
        <v>17287.923897725959</v>
      </c>
      <c r="AN62" s="29">
        <f t="shared" si="41"/>
        <v>564608.21544814482</v>
      </c>
      <c r="AO62" s="29">
        <f t="shared" si="42"/>
        <v>900</v>
      </c>
      <c r="AQ62" s="52">
        <f t="shared" si="85"/>
        <v>32.659110416515254</v>
      </c>
      <c r="AR62" s="144">
        <f t="shared" si="7"/>
        <v>32.042795103584886</v>
      </c>
      <c r="AS62" s="30">
        <f t="shared" si="43"/>
        <v>26</v>
      </c>
      <c r="AT62" s="30">
        <f t="shared" si="44"/>
        <v>4</v>
      </c>
      <c r="AU62" s="30">
        <v>1</v>
      </c>
      <c r="AV62" s="23"/>
      <c r="AW62" s="29">
        <f t="shared" si="8"/>
        <v>14</v>
      </c>
      <c r="AX62" s="29">
        <f t="shared" si="45"/>
        <v>12484.017291622766</v>
      </c>
      <c r="AY62" s="29">
        <f t="shared" si="46"/>
        <v>564608.21544814482</v>
      </c>
      <c r="AZ62" s="29">
        <f t="shared" si="47"/>
        <v>1200</v>
      </c>
      <c r="BB62" s="52">
        <f t="shared" si="84"/>
        <v>45.226484572960153</v>
      </c>
      <c r="BC62" s="144">
        <f t="shared" si="9"/>
        <v>32.042795103584886</v>
      </c>
      <c r="BD62" s="30">
        <f t="shared" si="48"/>
        <v>-4</v>
      </c>
      <c r="BE62" s="30">
        <f t="shared" si="49"/>
        <v>5</v>
      </c>
      <c r="BF62" s="30">
        <v>1</v>
      </c>
      <c r="BG62" s="23"/>
      <c r="BH62" s="29">
        <f t="shared" si="10"/>
        <v>1</v>
      </c>
      <c r="BI62" s="29">
        <f t="shared" si="50"/>
        <v>-4705.068462067874</v>
      </c>
      <c r="BJ62" s="29">
        <f t="shared" si="51"/>
        <v>564608.21544814482</v>
      </c>
      <c r="BK62" s="29">
        <f t="shared" si="52"/>
        <v>1500</v>
      </c>
      <c r="BN62" s="144">
        <f t="shared" si="11"/>
        <v>32.042795103584886</v>
      </c>
      <c r="BO62" s="30">
        <f t="shared" si="53"/>
        <v>-49</v>
      </c>
      <c r="BP62" s="30">
        <f t="shared" si="54"/>
        <v>6</v>
      </c>
      <c r="BQ62" s="30">
        <v>1</v>
      </c>
      <c r="BR62" s="23"/>
      <c r="BS62" s="29">
        <f t="shared" si="12"/>
        <v>1</v>
      </c>
      <c r="BT62" s="29">
        <f t="shared" si="55"/>
        <v>-11576612.662262104</v>
      </c>
      <c r="BU62" s="29">
        <f t="shared" si="56"/>
        <v>564608.21544814482</v>
      </c>
      <c r="BV62" s="29">
        <f t="shared" si="57"/>
        <v>1800</v>
      </c>
      <c r="BY62" s="144">
        <f t="shared" si="13"/>
        <v>32.042795103584886</v>
      </c>
      <c r="BZ62" s="30">
        <f t="shared" si="58"/>
        <v>-99</v>
      </c>
      <c r="CA62" s="30">
        <f t="shared" si="59"/>
        <v>7</v>
      </c>
      <c r="CB62" s="30">
        <v>1</v>
      </c>
      <c r="CC62" s="23"/>
      <c r="CD62" s="29">
        <f t="shared" si="14"/>
        <v>1</v>
      </c>
      <c r="CE62" s="29">
        <f t="shared" si="60"/>
        <v>-8467897264.0538692</v>
      </c>
      <c r="CF62" s="29">
        <f t="shared" si="61"/>
        <v>564608.21544814482</v>
      </c>
      <c r="CG62" s="29">
        <f t="shared" si="62"/>
        <v>2100</v>
      </c>
      <c r="CJ62" s="144">
        <f t="shared" si="15"/>
        <v>32.042795103584886</v>
      </c>
      <c r="CK62" s="30">
        <f t="shared" si="63"/>
        <v>-154</v>
      </c>
      <c r="CL62" s="30">
        <f t="shared" si="64"/>
        <v>8</v>
      </c>
      <c r="CM62" s="30">
        <v>1</v>
      </c>
      <c r="CN62" s="23"/>
      <c r="CO62" s="29">
        <f t="shared" si="16"/>
        <v>1</v>
      </c>
      <c r="CP62" s="29">
        <f t="shared" si="65"/>
        <v>-8595904186895.1602</v>
      </c>
      <c r="CQ62" s="29">
        <f t="shared" si="66"/>
        <v>564608.21544814482</v>
      </c>
      <c r="CR62" s="29">
        <f t="shared" si="67"/>
        <v>2400</v>
      </c>
      <c r="CU62" s="144">
        <f t="shared" si="17"/>
        <v>32.042795103584886</v>
      </c>
      <c r="CV62" s="30">
        <f t="shared" si="68"/>
        <v>-204</v>
      </c>
      <c r="CW62" s="30">
        <f t="shared" si="69"/>
        <v>9</v>
      </c>
      <c r="CX62" s="30">
        <v>1</v>
      </c>
      <c r="CY62" s="23"/>
      <c r="CZ62" s="29">
        <f t="shared" si="18"/>
        <v>1</v>
      </c>
      <c r="DA62" s="29">
        <f t="shared" si="70"/>
        <v>-4122455494684653</v>
      </c>
      <c r="DB62" s="29">
        <f t="shared" si="71"/>
        <v>564608.21544814482</v>
      </c>
      <c r="DC62" s="29">
        <f t="shared" si="72"/>
        <v>2700</v>
      </c>
      <c r="DF62" s="144">
        <f t="shared" si="19"/>
        <v>32.042795103584886</v>
      </c>
      <c r="DG62" s="30">
        <f t="shared" si="73"/>
        <v>-269</v>
      </c>
      <c r="DH62" s="30">
        <f t="shared" si="74"/>
        <v>10</v>
      </c>
      <c r="DI62" s="30">
        <v>1</v>
      </c>
      <c r="DJ62" s="23"/>
      <c r="DK62" s="29">
        <f t="shared" si="20"/>
        <v>1</v>
      </c>
      <c r="DL62" s="29">
        <f t="shared" si="75"/>
        <v>-1.1525493773424325E+19</v>
      </c>
      <c r="DM62" s="29">
        <f t="shared" si="76"/>
        <v>564608.21544814482</v>
      </c>
      <c r="DN62" s="29">
        <f t="shared" si="77"/>
        <v>3000</v>
      </c>
      <c r="DQ62" s="144">
        <f t="shared" si="21"/>
        <v>32.042795103584886</v>
      </c>
    </row>
    <row r="63" spans="1:121">
      <c r="A63" s="23">
        <f t="shared" si="22"/>
        <v>12.210073671684656</v>
      </c>
      <c r="B63" s="23">
        <v>0</v>
      </c>
      <c r="C63" s="41">
        <f t="shared" si="82"/>
        <v>3</v>
      </c>
      <c r="D63" s="44"/>
      <c r="E63" s="134">
        <f t="shared" si="79"/>
        <v>1</v>
      </c>
      <c r="F63" s="76">
        <f t="shared" si="0"/>
        <v>4</v>
      </c>
      <c r="G63" s="161">
        <f t="shared" si="24"/>
        <v>3.2716082342311239</v>
      </c>
      <c r="H63" s="24">
        <f t="shared" si="1"/>
        <v>2702.3522012628982</v>
      </c>
      <c r="I63" s="23">
        <f t="shared" si="78"/>
        <v>11.400000000000006</v>
      </c>
      <c r="J63" s="26">
        <v>57</v>
      </c>
      <c r="K63" s="30">
        <f t="shared" si="25"/>
        <v>57</v>
      </c>
      <c r="L63" s="30">
        <f t="shared" si="26"/>
        <v>1</v>
      </c>
      <c r="M63" s="22">
        <v>1</v>
      </c>
      <c r="N63" s="23">
        <f t="shared" si="27"/>
        <v>2702352.2012628983</v>
      </c>
      <c r="O63" s="29">
        <f t="shared" si="2"/>
        <v>72</v>
      </c>
      <c r="P63" s="29">
        <f t="shared" si="28"/>
        <v>4104</v>
      </c>
      <c r="Q63" s="29">
        <f t="shared" si="29"/>
        <v>648564.52830309561</v>
      </c>
      <c r="R63" s="29">
        <f t="shared" si="30"/>
        <v>300</v>
      </c>
      <c r="S63" s="29">
        <f t="shared" si="31"/>
        <v>366.30221015053968</v>
      </c>
      <c r="T63" s="52">
        <f t="shared" si="32"/>
        <v>158.03229247151452</v>
      </c>
      <c r="U63" s="144">
        <f t="shared" si="3"/>
        <v>32.716082342311239</v>
      </c>
      <c r="W63" s="30">
        <f t="shared" si="33"/>
        <v>52</v>
      </c>
      <c r="X63" s="30">
        <f t="shared" si="34"/>
        <v>2</v>
      </c>
      <c r="Y63" s="30">
        <v>1</v>
      </c>
      <c r="Z63" s="23"/>
      <c r="AA63" s="29">
        <f t="shared" si="4"/>
        <v>64</v>
      </c>
      <c r="AB63" s="29">
        <f t="shared" si="35"/>
        <v>5998.7230791376869</v>
      </c>
      <c r="AC63" s="29">
        <f t="shared" si="36"/>
        <v>648564.52830309561</v>
      </c>
      <c r="AD63" s="29">
        <f t="shared" si="37"/>
        <v>600</v>
      </c>
      <c r="AF63" s="52">
        <f t="shared" si="81"/>
        <v>108.11709754675429</v>
      </c>
      <c r="AG63" s="144">
        <f t="shared" si="5"/>
        <v>32.716082342311239</v>
      </c>
      <c r="AH63" s="30">
        <f t="shared" si="38"/>
        <v>42</v>
      </c>
      <c r="AI63" s="30">
        <f t="shared" si="39"/>
        <v>3</v>
      </c>
      <c r="AJ63" s="30">
        <v>1</v>
      </c>
      <c r="AK63" s="23"/>
      <c r="AL63" s="29">
        <f t="shared" si="6"/>
        <v>72</v>
      </c>
      <c r="AM63" s="29">
        <f t="shared" si="40"/>
        <v>17709.5805781583</v>
      </c>
      <c r="AN63" s="29">
        <f t="shared" si="41"/>
        <v>648564.52830309561</v>
      </c>
      <c r="AO63" s="29">
        <f t="shared" si="42"/>
        <v>900</v>
      </c>
      <c r="AQ63" s="52">
        <f t="shared" si="85"/>
        <v>36.622241020376713</v>
      </c>
      <c r="AR63" s="144">
        <f t="shared" si="7"/>
        <v>32.716082342311239</v>
      </c>
      <c r="AS63" s="30">
        <f t="shared" si="43"/>
        <v>27</v>
      </c>
      <c r="AT63" s="30">
        <f t="shared" si="44"/>
        <v>4</v>
      </c>
      <c r="AU63" s="30">
        <v>1</v>
      </c>
      <c r="AV63" s="23"/>
      <c r="AW63" s="29">
        <f t="shared" si="8"/>
        <v>14</v>
      </c>
      <c r="AX63" s="29">
        <f t="shared" si="45"/>
        <v>12964.171802839026</v>
      </c>
      <c r="AY63" s="29">
        <f t="shared" si="46"/>
        <v>648564.52830309561</v>
      </c>
      <c r="AZ63" s="29">
        <f t="shared" si="47"/>
        <v>1200</v>
      </c>
      <c r="BB63" s="52">
        <f t="shared" si="84"/>
        <v>50.027455526396707</v>
      </c>
      <c r="BC63" s="144">
        <f t="shared" si="9"/>
        <v>32.716082342311239</v>
      </c>
      <c r="BD63" s="30">
        <f t="shared" si="48"/>
        <v>-3</v>
      </c>
      <c r="BE63" s="30">
        <f t="shared" si="49"/>
        <v>5</v>
      </c>
      <c r="BF63" s="30">
        <v>1</v>
      </c>
      <c r="BG63" s="23"/>
      <c r="BH63" s="29">
        <f t="shared" si="10"/>
        <v>1</v>
      </c>
      <c r="BI63" s="29">
        <f t="shared" si="50"/>
        <v>-3528.8013465509057</v>
      </c>
      <c r="BJ63" s="29">
        <f t="shared" si="51"/>
        <v>648564.52830309561</v>
      </c>
      <c r="BK63" s="29">
        <f t="shared" si="52"/>
        <v>1500</v>
      </c>
      <c r="BN63" s="144">
        <f t="shared" si="11"/>
        <v>32.716082342311239</v>
      </c>
      <c r="BO63" s="30">
        <f t="shared" si="53"/>
        <v>-48</v>
      </c>
      <c r="BP63" s="30">
        <f t="shared" si="54"/>
        <v>6</v>
      </c>
      <c r="BQ63" s="30">
        <v>1</v>
      </c>
      <c r="BR63" s="23"/>
      <c r="BS63" s="29">
        <f t="shared" si="12"/>
        <v>1</v>
      </c>
      <c r="BT63" s="29">
        <f t="shared" si="55"/>
        <v>-11340355.260991449</v>
      </c>
      <c r="BU63" s="29">
        <f t="shared" si="56"/>
        <v>648564.52830309561</v>
      </c>
      <c r="BV63" s="29">
        <f t="shared" si="57"/>
        <v>1800</v>
      </c>
      <c r="BY63" s="144">
        <f t="shared" si="13"/>
        <v>32.716082342311239</v>
      </c>
      <c r="BZ63" s="30">
        <f t="shared" si="58"/>
        <v>-98</v>
      </c>
      <c r="CA63" s="30">
        <f t="shared" si="59"/>
        <v>7</v>
      </c>
      <c r="CB63" s="30">
        <v>1</v>
      </c>
      <c r="CC63" s="23"/>
      <c r="CD63" s="29">
        <f t="shared" si="14"/>
        <v>1</v>
      </c>
      <c r="CE63" s="29">
        <f t="shared" si="60"/>
        <v>-8382362948.2553453</v>
      </c>
      <c r="CF63" s="29">
        <f t="shared" si="61"/>
        <v>648564.52830309561</v>
      </c>
      <c r="CG63" s="29">
        <f t="shared" si="62"/>
        <v>2100</v>
      </c>
      <c r="CJ63" s="144">
        <f t="shared" si="15"/>
        <v>32.716082342311239</v>
      </c>
      <c r="CK63" s="30">
        <f t="shared" si="63"/>
        <v>-153</v>
      </c>
      <c r="CL63" s="30">
        <f t="shared" si="64"/>
        <v>8</v>
      </c>
      <c r="CM63" s="30">
        <v>1</v>
      </c>
      <c r="CN63" s="23"/>
      <c r="CO63" s="29">
        <f t="shared" si="16"/>
        <v>1</v>
      </c>
      <c r="CP63" s="29">
        <f t="shared" si="65"/>
        <v>-8540086627239.9961</v>
      </c>
      <c r="CQ63" s="29">
        <f t="shared" si="66"/>
        <v>648564.52830309561</v>
      </c>
      <c r="CR63" s="29">
        <f t="shared" si="67"/>
        <v>2400</v>
      </c>
      <c r="CU63" s="144">
        <f t="shared" si="17"/>
        <v>32.716082342311239</v>
      </c>
      <c r="CV63" s="30">
        <f t="shared" si="68"/>
        <v>-203</v>
      </c>
      <c r="CW63" s="30">
        <f t="shared" si="69"/>
        <v>9</v>
      </c>
      <c r="CX63" s="30">
        <v>1</v>
      </c>
      <c r="CY63" s="23"/>
      <c r="CZ63" s="29">
        <f t="shared" si="18"/>
        <v>1</v>
      </c>
      <c r="DA63" s="29">
        <f t="shared" si="70"/>
        <v>-4102247379514630</v>
      </c>
      <c r="DB63" s="29">
        <f t="shared" si="71"/>
        <v>648564.52830309561</v>
      </c>
      <c r="DC63" s="29">
        <f t="shared" si="72"/>
        <v>2700</v>
      </c>
      <c r="DF63" s="144">
        <f t="shared" si="19"/>
        <v>32.716082342311239</v>
      </c>
      <c r="DG63" s="30">
        <f t="shared" si="73"/>
        <v>-268</v>
      </c>
      <c r="DH63" s="30">
        <f t="shared" si="74"/>
        <v>10</v>
      </c>
      <c r="DI63" s="30">
        <v>1</v>
      </c>
      <c r="DJ63" s="23"/>
      <c r="DK63" s="29">
        <f t="shared" si="20"/>
        <v>1</v>
      </c>
      <c r="DL63" s="29">
        <f t="shared" si="75"/>
        <v>-1.1482648071664384E+19</v>
      </c>
      <c r="DM63" s="29">
        <f t="shared" si="76"/>
        <v>648564.52830309561</v>
      </c>
      <c r="DN63" s="29">
        <f t="shared" si="77"/>
        <v>3000</v>
      </c>
      <c r="DQ63" s="144">
        <f t="shared" si="21"/>
        <v>32.716082342311239</v>
      </c>
    </row>
    <row r="64" spans="1:121">
      <c r="A64" s="23">
        <f t="shared" si="22"/>
        <v>12.758027014291345</v>
      </c>
      <c r="B64" s="23">
        <v>0</v>
      </c>
      <c r="C64" s="41">
        <f t="shared" si="82"/>
        <v>3</v>
      </c>
      <c r="D64" s="44"/>
      <c r="E64" s="134">
        <f t="shared" si="79"/>
        <v>1</v>
      </c>
      <c r="F64" s="76">
        <f t="shared" si="0"/>
        <v>4</v>
      </c>
      <c r="G64" s="161">
        <f t="shared" si="24"/>
        <v>3.340351677713477</v>
      </c>
      <c r="H64" s="24">
        <f t="shared" si="1"/>
        <v>3104.1875282133069</v>
      </c>
      <c r="I64" s="23">
        <f t="shared" si="78"/>
        <v>11.600000000000007</v>
      </c>
      <c r="J64" s="26">
        <v>58</v>
      </c>
      <c r="K64" s="30">
        <f t="shared" si="25"/>
        <v>58</v>
      </c>
      <c r="L64" s="30">
        <f t="shared" si="26"/>
        <v>1</v>
      </c>
      <c r="M64" s="22">
        <v>1</v>
      </c>
      <c r="N64" s="23">
        <f t="shared" si="27"/>
        <v>3104187.5282133068</v>
      </c>
      <c r="O64" s="29">
        <f t="shared" si="2"/>
        <v>72</v>
      </c>
      <c r="P64" s="29">
        <f t="shared" si="28"/>
        <v>4176</v>
      </c>
      <c r="Q64" s="29">
        <f t="shared" si="29"/>
        <v>745005.0067711937</v>
      </c>
      <c r="R64" s="29">
        <f t="shared" si="30"/>
        <v>300</v>
      </c>
      <c r="S64" s="29">
        <f t="shared" si="31"/>
        <v>382.74081042874036</v>
      </c>
      <c r="T64" s="52">
        <f t="shared" si="32"/>
        <v>178.40158208122455</v>
      </c>
      <c r="U64" s="144">
        <f t="shared" si="3"/>
        <v>33.403516777134769</v>
      </c>
      <c r="W64" s="30">
        <f t="shared" si="33"/>
        <v>53</v>
      </c>
      <c r="X64" s="30">
        <f t="shared" si="34"/>
        <v>2</v>
      </c>
      <c r="Y64" s="30">
        <v>1</v>
      </c>
      <c r="Z64" s="23"/>
      <c r="AA64" s="29">
        <f t="shared" si="4"/>
        <v>64</v>
      </c>
      <c r="AB64" s="29">
        <f t="shared" si="35"/>
        <v>6114.0831383518735</v>
      </c>
      <c r="AC64" s="29">
        <f t="shared" si="36"/>
        <v>745005.0067711937</v>
      </c>
      <c r="AD64" s="29">
        <f t="shared" si="37"/>
        <v>600</v>
      </c>
      <c r="AF64" s="52">
        <f t="shared" si="81"/>
        <v>121.85065036129342</v>
      </c>
      <c r="AG64" s="144">
        <f t="shared" si="5"/>
        <v>33.403516777134769</v>
      </c>
      <c r="AH64" s="30">
        <f t="shared" si="38"/>
        <v>43</v>
      </c>
      <c r="AI64" s="30">
        <f t="shared" si="39"/>
        <v>3</v>
      </c>
      <c r="AJ64" s="30">
        <v>1</v>
      </c>
      <c r="AK64" s="23"/>
      <c r="AL64" s="29">
        <f t="shared" si="6"/>
        <v>72</v>
      </c>
      <c r="AM64" s="29">
        <f t="shared" si="40"/>
        <v>18131.237258590641</v>
      </c>
      <c r="AN64" s="29">
        <f t="shared" si="41"/>
        <v>745005.0067711937</v>
      </c>
      <c r="AO64" s="29">
        <f t="shared" si="42"/>
        <v>900</v>
      </c>
      <c r="AQ64" s="52">
        <f t="shared" si="85"/>
        <v>41.089584574169521</v>
      </c>
      <c r="AR64" s="144">
        <f t="shared" si="7"/>
        <v>33.403516777134769</v>
      </c>
      <c r="AS64" s="30">
        <f t="shared" si="43"/>
        <v>28</v>
      </c>
      <c r="AT64" s="30">
        <f t="shared" si="44"/>
        <v>4</v>
      </c>
      <c r="AU64" s="30">
        <v>1</v>
      </c>
      <c r="AV64" s="23"/>
      <c r="AW64" s="29">
        <f t="shared" si="8"/>
        <v>14</v>
      </c>
      <c r="AX64" s="29">
        <f t="shared" si="45"/>
        <v>13444.326314055286</v>
      </c>
      <c r="AY64" s="29">
        <f t="shared" si="46"/>
        <v>745005.0067711937</v>
      </c>
      <c r="AZ64" s="29">
        <f t="shared" si="47"/>
        <v>1200</v>
      </c>
      <c r="BB64" s="52">
        <f t="shared" si="84"/>
        <v>55.4140824440071</v>
      </c>
      <c r="BC64" s="144">
        <f t="shared" si="9"/>
        <v>33.403516777134769</v>
      </c>
      <c r="BD64" s="30">
        <f t="shared" si="48"/>
        <v>-2</v>
      </c>
      <c r="BE64" s="30">
        <f t="shared" si="49"/>
        <v>5</v>
      </c>
      <c r="BF64" s="30">
        <v>1</v>
      </c>
      <c r="BG64" s="23"/>
      <c r="BH64" s="29">
        <f t="shared" si="10"/>
        <v>1</v>
      </c>
      <c r="BI64" s="29">
        <f t="shared" si="50"/>
        <v>-2352.534231033937</v>
      </c>
      <c r="BJ64" s="29">
        <f t="shared" si="51"/>
        <v>745005.0067711937</v>
      </c>
      <c r="BK64" s="29">
        <f t="shared" si="52"/>
        <v>1500</v>
      </c>
      <c r="BN64" s="144">
        <f t="shared" si="11"/>
        <v>33.403516777134769</v>
      </c>
      <c r="BO64" s="30">
        <f t="shared" si="53"/>
        <v>-47</v>
      </c>
      <c r="BP64" s="30">
        <f t="shared" si="54"/>
        <v>6</v>
      </c>
      <c r="BQ64" s="30">
        <v>1</v>
      </c>
      <c r="BR64" s="23"/>
      <c r="BS64" s="29">
        <f t="shared" si="12"/>
        <v>1</v>
      </c>
      <c r="BT64" s="29">
        <f t="shared" si="55"/>
        <v>-11104097.859720794</v>
      </c>
      <c r="BU64" s="29">
        <f t="shared" si="56"/>
        <v>745005.0067711937</v>
      </c>
      <c r="BV64" s="29">
        <f t="shared" si="57"/>
        <v>1800</v>
      </c>
      <c r="BY64" s="144">
        <f t="shared" si="13"/>
        <v>33.403516777134769</v>
      </c>
      <c r="BZ64" s="30">
        <f t="shared" si="58"/>
        <v>-97</v>
      </c>
      <c r="CA64" s="30">
        <f t="shared" si="59"/>
        <v>7</v>
      </c>
      <c r="CB64" s="30">
        <v>1</v>
      </c>
      <c r="CC64" s="23"/>
      <c r="CD64" s="29">
        <f t="shared" si="14"/>
        <v>1</v>
      </c>
      <c r="CE64" s="29">
        <f t="shared" si="60"/>
        <v>-8296828632.4568214</v>
      </c>
      <c r="CF64" s="29">
        <f t="shared" si="61"/>
        <v>745005.0067711937</v>
      </c>
      <c r="CG64" s="29">
        <f t="shared" si="62"/>
        <v>2100</v>
      </c>
      <c r="CJ64" s="144">
        <f t="shared" si="15"/>
        <v>33.403516777134769</v>
      </c>
      <c r="CK64" s="30">
        <f t="shared" si="63"/>
        <v>-152</v>
      </c>
      <c r="CL64" s="30">
        <f t="shared" si="64"/>
        <v>8</v>
      </c>
      <c r="CM64" s="30">
        <v>1</v>
      </c>
      <c r="CN64" s="23"/>
      <c r="CO64" s="29">
        <f t="shared" si="16"/>
        <v>1</v>
      </c>
      <c r="CP64" s="29">
        <f t="shared" si="65"/>
        <v>-8484269067584.833</v>
      </c>
      <c r="CQ64" s="29">
        <f t="shared" si="66"/>
        <v>745005.0067711937</v>
      </c>
      <c r="CR64" s="29">
        <f t="shared" si="67"/>
        <v>2400</v>
      </c>
      <c r="CU64" s="144">
        <f t="shared" si="17"/>
        <v>33.403516777134769</v>
      </c>
      <c r="CV64" s="30">
        <f t="shared" si="68"/>
        <v>-202</v>
      </c>
      <c r="CW64" s="30">
        <f t="shared" si="69"/>
        <v>9</v>
      </c>
      <c r="CX64" s="30">
        <v>1</v>
      </c>
      <c r="CY64" s="23"/>
      <c r="CZ64" s="29">
        <f t="shared" si="18"/>
        <v>1</v>
      </c>
      <c r="DA64" s="29">
        <f t="shared" si="70"/>
        <v>-4082039264344607.5</v>
      </c>
      <c r="DB64" s="29">
        <f t="shared" si="71"/>
        <v>745005.0067711937</v>
      </c>
      <c r="DC64" s="29">
        <f t="shared" si="72"/>
        <v>2700</v>
      </c>
      <c r="DF64" s="144">
        <f t="shared" si="19"/>
        <v>33.403516777134769</v>
      </c>
      <c r="DG64" s="30">
        <f t="shared" si="73"/>
        <v>-267</v>
      </c>
      <c r="DH64" s="30">
        <f t="shared" si="74"/>
        <v>10</v>
      </c>
      <c r="DI64" s="30">
        <v>1</v>
      </c>
      <c r="DJ64" s="23"/>
      <c r="DK64" s="29">
        <f t="shared" si="20"/>
        <v>1</v>
      </c>
      <c r="DL64" s="29">
        <f t="shared" si="75"/>
        <v>-1.1439802369904441E+19</v>
      </c>
      <c r="DM64" s="29">
        <f t="shared" si="76"/>
        <v>745005.0067711937</v>
      </c>
      <c r="DN64" s="29">
        <f t="shared" si="77"/>
        <v>3000</v>
      </c>
      <c r="DQ64" s="144">
        <f t="shared" si="21"/>
        <v>33.403516777134769</v>
      </c>
    </row>
    <row r="65" spans="1:121">
      <c r="A65" s="23">
        <f t="shared" si="22"/>
        <v>13.33057094281482</v>
      </c>
      <c r="B65" s="23">
        <v>0</v>
      </c>
      <c r="C65" s="41">
        <f t="shared" si="82"/>
        <v>3</v>
      </c>
      <c r="D65" s="44"/>
      <c r="E65" s="134">
        <f t="shared" si="79"/>
        <v>1</v>
      </c>
      <c r="F65" s="76">
        <f t="shared" si="0"/>
        <v>4</v>
      </c>
      <c r="G65" s="161">
        <f t="shared" si="24"/>
        <v>3.4105395670718264</v>
      </c>
      <c r="H65" s="24">
        <f t="shared" si="1"/>
        <v>3565.7751072609381</v>
      </c>
      <c r="I65" s="23">
        <f t="shared" si="78"/>
        <v>11.800000000000008</v>
      </c>
      <c r="J65" s="26">
        <v>59</v>
      </c>
      <c r="K65" s="30">
        <f t="shared" si="25"/>
        <v>59</v>
      </c>
      <c r="L65" s="30">
        <f t="shared" si="26"/>
        <v>1</v>
      </c>
      <c r="M65" s="22">
        <v>1</v>
      </c>
      <c r="N65" s="23">
        <f t="shared" si="27"/>
        <v>3565775.1072609383</v>
      </c>
      <c r="O65" s="29">
        <f t="shared" si="2"/>
        <v>72</v>
      </c>
      <c r="P65" s="29">
        <f t="shared" si="28"/>
        <v>4248</v>
      </c>
      <c r="Q65" s="29">
        <f t="shared" si="29"/>
        <v>855786.02574262512</v>
      </c>
      <c r="R65" s="29">
        <f t="shared" si="30"/>
        <v>300</v>
      </c>
      <c r="S65" s="29">
        <f t="shared" si="31"/>
        <v>399.91712828444457</v>
      </c>
      <c r="T65" s="52">
        <f t="shared" si="32"/>
        <v>201.45622074920553</v>
      </c>
      <c r="U65" s="144">
        <f t="shared" si="3"/>
        <v>34.105395670718266</v>
      </c>
      <c r="W65" s="30">
        <f t="shared" si="33"/>
        <v>54</v>
      </c>
      <c r="X65" s="30">
        <f t="shared" si="34"/>
        <v>2</v>
      </c>
      <c r="Y65" s="30">
        <v>1</v>
      </c>
      <c r="Z65" s="23"/>
      <c r="AA65" s="29">
        <f t="shared" si="4"/>
        <v>64</v>
      </c>
      <c r="AB65" s="29">
        <f t="shared" si="35"/>
        <v>6229.44319756606</v>
      </c>
      <c r="AC65" s="29">
        <f t="shared" si="36"/>
        <v>855786.02574262512</v>
      </c>
      <c r="AD65" s="29">
        <f t="shared" si="37"/>
        <v>600</v>
      </c>
      <c r="AF65" s="52">
        <f t="shared" si="81"/>
        <v>137.37761122486742</v>
      </c>
      <c r="AG65" s="144">
        <f t="shared" si="5"/>
        <v>34.105395670718266</v>
      </c>
      <c r="AH65" s="30">
        <f t="shared" si="38"/>
        <v>44</v>
      </c>
      <c r="AI65" s="30">
        <f t="shared" si="39"/>
        <v>3</v>
      </c>
      <c r="AJ65" s="30">
        <v>1</v>
      </c>
      <c r="AK65" s="23"/>
      <c r="AL65" s="29">
        <f t="shared" si="6"/>
        <v>72</v>
      </c>
      <c r="AM65" s="29">
        <f t="shared" si="40"/>
        <v>18552.893939022983</v>
      </c>
      <c r="AN65" s="29">
        <f t="shared" si="41"/>
        <v>855786.02574262512</v>
      </c>
      <c r="AO65" s="29">
        <f t="shared" si="42"/>
        <v>900</v>
      </c>
      <c r="AQ65" s="52">
        <f t="shared" si="85"/>
        <v>46.126821430408704</v>
      </c>
      <c r="AR65" s="144">
        <f t="shared" si="7"/>
        <v>34.105395670718266</v>
      </c>
      <c r="AS65" s="30">
        <f t="shared" si="43"/>
        <v>29</v>
      </c>
      <c r="AT65" s="30">
        <f t="shared" si="44"/>
        <v>4</v>
      </c>
      <c r="AU65" s="30">
        <v>1</v>
      </c>
      <c r="AV65" s="23"/>
      <c r="AW65" s="29">
        <f t="shared" si="8"/>
        <v>14</v>
      </c>
      <c r="AX65" s="29">
        <f t="shared" si="45"/>
        <v>13924.480825271547</v>
      </c>
      <c r="AY65" s="29">
        <f t="shared" si="46"/>
        <v>855786.02574262512</v>
      </c>
      <c r="AZ65" s="29">
        <f t="shared" si="47"/>
        <v>1200</v>
      </c>
      <c r="BB65" s="52">
        <f t="shared" si="84"/>
        <v>61.45909757651134</v>
      </c>
      <c r="BC65" s="144">
        <f t="shared" si="9"/>
        <v>34.105395670718266</v>
      </c>
      <c r="BD65" s="30">
        <f t="shared" si="48"/>
        <v>-1</v>
      </c>
      <c r="BE65" s="30">
        <f t="shared" si="49"/>
        <v>5</v>
      </c>
      <c r="BF65" s="30">
        <v>1</v>
      </c>
      <c r="BG65" s="23"/>
      <c r="BH65" s="29">
        <f t="shared" si="10"/>
        <v>1</v>
      </c>
      <c r="BI65" s="29">
        <f t="shared" si="50"/>
        <v>-1176.2671155169685</v>
      </c>
      <c r="BJ65" s="29">
        <f t="shared" si="51"/>
        <v>855786.02574262512</v>
      </c>
      <c r="BK65" s="29">
        <f t="shared" si="52"/>
        <v>1500</v>
      </c>
      <c r="BN65" s="144">
        <f t="shared" si="11"/>
        <v>34.105395670718266</v>
      </c>
      <c r="BO65" s="30">
        <f t="shared" si="53"/>
        <v>-46</v>
      </c>
      <c r="BP65" s="30">
        <f t="shared" si="54"/>
        <v>6</v>
      </c>
      <c r="BQ65" s="30">
        <v>1</v>
      </c>
      <c r="BR65" s="23"/>
      <c r="BS65" s="29">
        <f t="shared" si="12"/>
        <v>1</v>
      </c>
      <c r="BT65" s="29">
        <f t="shared" si="55"/>
        <v>-10867840.458450139</v>
      </c>
      <c r="BU65" s="29">
        <f t="shared" si="56"/>
        <v>855786.02574262512</v>
      </c>
      <c r="BV65" s="29">
        <f t="shared" si="57"/>
        <v>1800</v>
      </c>
      <c r="BY65" s="144">
        <f t="shared" si="13"/>
        <v>34.105395670718266</v>
      </c>
      <c r="BZ65" s="30">
        <f t="shared" si="58"/>
        <v>-96</v>
      </c>
      <c r="CA65" s="30">
        <f t="shared" si="59"/>
        <v>7</v>
      </c>
      <c r="CB65" s="30">
        <v>1</v>
      </c>
      <c r="CC65" s="23"/>
      <c r="CD65" s="29">
        <f t="shared" si="14"/>
        <v>1</v>
      </c>
      <c r="CE65" s="29">
        <f t="shared" si="60"/>
        <v>-8211294316.6582975</v>
      </c>
      <c r="CF65" s="29">
        <f t="shared" si="61"/>
        <v>855786.02574262512</v>
      </c>
      <c r="CG65" s="29">
        <f t="shared" si="62"/>
        <v>2100</v>
      </c>
      <c r="CJ65" s="144">
        <f t="shared" si="15"/>
        <v>34.105395670718266</v>
      </c>
      <c r="CK65" s="30">
        <f t="shared" si="63"/>
        <v>-151</v>
      </c>
      <c r="CL65" s="30">
        <f t="shared" si="64"/>
        <v>8</v>
      </c>
      <c r="CM65" s="30">
        <v>1</v>
      </c>
      <c r="CN65" s="23"/>
      <c r="CO65" s="29">
        <f t="shared" si="16"/>
        <v>1</v>
      </c>
      <c r="CP65" s="29">
        <f t="shared" si="65"/>
        <v>-8428451507929.6699</v>
      </c>
      <c r="CQ65" s="29">
        <f t="shared" si="66"/>
        <v>855786.02574262512</v>
      </c>
      <c r="CR65" s="29">
        <f t="shared" si="67"/>
        <v>2400</v>
      </c>
      <c r="CU65" s="144">
        <f t="shared" si="17"/>
        <v>34.105395670718266</v>
      </c>
      <c r="CV65" s="30">
        <f t="shared" si="68"/>
        <v>-201</v>
      </c>
      <c r="CW65" s="30">
        <f t="shared" si="69"/>
        <v>9</v>
      </c>
      <c r="CX65" s="30">
        <v>1</v>
      </c>
      <c r="CY65" s="23"/>
      <c r="CZ65" s="29">
        <f t="shared" si="18"/>
        <v>1</v>
      </c>
      <c r="DA65" s="29">
        <f t="shared" si="70"/>
        <v>-4061831149174584.5</v>
      </c>
      <c r="DB65" s="29">
        <f t="shared" si="71"/>
        <v>855786.02574262512</v>
      </c>
      <c r="DC65" s="29">
        <f t="shared" si="72"/>
        <v>2700</v>
      </c>
      <c r="DF65" s="144">
        <f t="shared" si="19"/>
        <v>34.105395670718266</v>
      </c>
      <c r="DG65" s="30">
        <f t="shared" si="73"/>
        <v>-266</v>
      </c>
      <c r="DH65" s="30">
        <f t="shared" si="74"/>
        <v>10</v>
      </c>
      <c r="DI65" s="30">
        <v>1</v>
      </c>
      <c r="DJ65" s="23"/>
      <c r="DK65" s="29">
        <f t="shared" si="20"/>
        <v>1</v>
      </c>
      <c r="DL65" s="29">
        <f t="shared" si="75"/>
        <v>-1.1396956668144499E+19</v>
      </c>
      <c r="DM65" s="29">
        <f t="shared" si="76"/>
        <v>855786.02574262512</v>
      </c>
      <c r="DN65" s="29">
        <f t="shared" si="77"/>
        <v>3000</v>
      </c>
      <c r="DQ65" s="144">
        <f t="shared" si="21"/>
        <v>34.105395670718266</v>
      </c>
    </row>
    <row r="66" spans="1:121">
      <c r="A66" s="23">
        <f t="shared" si="22"/>
        <v>13.92880901273821</v>
      </c>
      <c r="B66" s="23">
        <v>0</v>
      </c>
      <c r="C66" s="41">
        <f t="shared" si="82"/>
        <v>4</v>
      </c>
      <c r="D66" s="143">
        <v>1</v>
      </c>
      <c r="E66" s="134">
        <f t="shared" si="79"/>
        <v>1</v>
      </c>
      <c r="F66" s="76">
        <f t="shared" si="0"/>
        <v>5</v>
      </c>
      <c r="G66" s="161">
        <f t="shared" si="24"/>
        <v>3.4822022531844965</v>
      </c>
      <c r="H66" s="24">
        <f t="shared" si="1"/>
        <v>4096.0000000000164</v>
      </c>
      <c r="I66" s="23">
        <f t="shared" si="78"/>
        <v>12.000000000000007</v>
      </c>
      <c r="J66" s="26">
        <v>60</v>
      </c>
      <c r="K66" s="30">
        <f t="shared" si="25"/>
        <v>60</v>
      </c>
      <c r="L66" s="30">
        <f t="shared" si="26"/>
        <v>1</v>
      </c>
      <c r="M66" s="22">
        <v>8</v>
      </c>
      <c r="N66" s="23">
        <f t="shared" si="27"/>
        <v>4096000.0000000163</v>
      </c>
      <c r="O66" s="29">
        <f t="shared" si="2"/>
        <v>576</v>
      </c>
      <c r="P66" s="29">
        <f t="shared" si="28"/>
        <v>34560</v>
      </c>
      <c r="Q66" s="29">
        <f t="shared" si="29"/>
        <v>1228800.0000000049</v>
      </c>
      <c r="R66" s="29">
        <f t="shared" si="30"/>
        <v>300</v>
      </c>
      <c r="S66" s="29">
        <f t="shared" si="31"/>
        <v>417.86427038214629</v>
      </c>
      <c r="T66" s="52">
        <f t="shared" si="32"/>
        <v>35.555555555555699</v>
      </c>
      <c r="U66" s="144">
        <f t="shared" si="3"/>
        <v>34.822022531844965</v>
      </c>
      <c r="W66" s="30">
        <f t="shared" si="33"/>
        <v>55</v>
      </c>
      <c r="X66" s="30">
        <f t="shared" si="34"/>
        <v>2</v>
      </c>
      <c r="Y66" s="30">
        <v>1</v>
      </c>
      <c r="Z66" s="23"/>
      <c r="AA66" s="29">
        <f t="shared" si="4"/>
        <v>64</v>
      </c>
      <c r="AB66" s="29">
        <f t="shared" si="35"/>
        <v>6344.8032567802466</v>
      </c>
      <c r="AC66" s="29">
        <f t="shared" si="36"/>
        <v>1228800.0000000049</v>
      </c>
      <c r="AD66" s="29">
        <f t="shared" si="37"/>
        <v>600</v>
      </c>
      <c r="AF66" s="52">
        <f t="shared" si="81"/>
        <v>193.67030785184275</v>
      </c>
      <c r="AG66" s="144">
        <f t="shared" si="5"/>
        <v>34.822022531844965</v>
      </c>
      <c r="AH66" s="30">
        <f t="shared" si="38"/>
        <v>45</v>
      </c>
      <c r="AI66" s="30">
        <f t="shared" si="39"/>
        <v>3</v>
      </c>
      <c r="AJ66" s="30">
        <v>1</v>
      </c>
      <c r="AK66" s="23"/>
      <c r="AL66" s="29">
        <f t="shared" si="6"/>
        <v>72</v>
      </c>
      <c r="AM66" s="29">
        <f t="shared" si="40"/>
        <v>18974.550619455324</v>
      </c>
      <c r="AN66" s="29">
        <f t="shared" si="41"/>
        <v>1228800.0000000049</v>
      </c>
      <c r="AO66" s="29">
        <f t="shared" si="42"/>
        <v>900</v>
      </c>
      <c r="AQ66" s="52">
        <f t="shared" si="85"/>
        <v>64.760426986875245</v>
      </c>
      <c r="AR66" s="144">
        <f t="shared" si="7"/>
        <v>34.822022531844965</v>
      </c>
      <c r="AS66" s="30">
        <f t="shared" si="43"/>
        <v>30</v>
      </c>
      <c r="AT66" s="30">
        <f t="shared" si="44"/>
        <v>4</v>
      </c>
      <c r="AU66" s="30">
        <v>1</v>
      </c>
      <c r="AV66" s="23"/>
      <c r="AW66" s="29">
        <f t="shared" si="8"/>
        <v>14</v>
      </c>
      <c r="AX66" s="29">
        <f t="shared" si="45"/>
        <v>14404.635336487807</v>
      </c>
      <c r="AY66" s="29">
        <f t="shared" si="46"/>
        <v>1228800.0000000049</v>
      </c>
      <c r="AZ66" s="29">
        <f t="shared" si="47"/>
        <v>1200</v>
      </c>
      <c r="BB66" s="52">
        <f t="shared" si="84"/>
        <v>85.305873511936866</v>
      </c>
      <c r="BC66" s="144">
        <f t="shared" si="9"/>
        <v>34.822022531844965</v>
      </c>
      <c r="BD66" s="30">
        <f t="shared" si="48"/>
        <v>0</v>
      </c>
      <c r="BE66" s="30">
        <f t="shared" si="49"/>
        <v>5</v>
      </c>
      <c r="BF66" s="30">
        <v>8</v>
      </c>
      <c r="BG66" s="23"/>
      <c r="BH66" s="29">
        <f t="shared" si="10"/>
        <v>8</v>
      </c>
      <c r="BI66" s="29">
        <f t="shared" si="50"/>
        <v>0</v>
      </c>
      <c r="BJ66" s="29">
        <f t="shared" si="51"/>
        <v>1228800.0000000049</v>
      </c>
      <c r="BK66" s="29">
        <f t="shared" si="52"/>
        <v>1500</v>
      </c>
      <c r="BN66" s="144">
        <f t="shared" si="11"/>
        <v>34.822022531844965</v>
      </c>
      <c r="BO66" s="30">
        <f t="shared" si="53"/>
        <v>-45</v>
      </c>
      <c r="BP66" s="30">
        <f t="shared" si="54"/>
        <v>6</v>
      </c>
      <c r="BQ66" s="30">
        <v>1</v>
      </c>
      <c r="BR66" s="23"/>
      <c r="BS66" s="29">
        <f t="shared" si="12"/>
        <v>1</v>
      </c>
      <c r="BT66" s="29">
        <f t="shared" si="55"/>
        <v>-10631583.057179483</v>
      </c>
      <c r="BU66" s="29">
        <f t="shared" si="56"/>
        <v>1228800.0000000049</v>
      </c>
      <c r="BV66" s="29">
        <f t="shared" si="57"/>
        <v>1800</v>
      </c>
      <c r="BY66" s="144">
        <f t="shared" si="13"/>
        <v>34.822022531844965</v>
      </c>
      <c r="BZ66" s="30">
        <f t="shared" si="58"/>
        <v>-95</v>
      </c>
      <c r="CA66" s="30">
        <f t="shared" si="59"/>
        <v>7</v>
      </c>
      <c r="CB66" s="30">
        <v>1</v>
      </c>
      <c r="CC66" s="23"/>
      <c r="CD66" s="29">
        <f t="shared" si="14"/>
        <v>1</v>
      </c>
      <c r="CE66" s="29">
        <f t="shared" si="60"/>
        <v>-8125760000.8597736</v>
      </c>
      <c r="CF66" s="29">
        <f t="shared" si="61"/>
        <v>1228800.0000000049</v>
      </c>
      <c r="CG66" s="29">
        <f t="shared" si="62"/>
        <v>2100</v>
      </c>
      <c r="CJ66" s="144">
        <f t="shared" si="15"/>
        <v>34.822022531844965</v>
      </c>
      <c r="CK66" s="30">
        <f t="shared" si="63"/>
        <v>-150</v>
      </c>
      <c r="CL66" s="30">
        <f t="shared" si="64"/>
        <v>8</v>
      </c>
      <c r="CM66" s="30">
        <v>1</v>
      </c>
      <c r="CN66" s="23"/>
      <c r="CO66" s="29">
        <f t="shared" si="16"/>
        <v>1</v>
      </c>
      <c r="CP66" s="29">
        <f t="shared" si="65"/>
        <v>-8372633948274.5068</v>
      </c>
      <c r="CQ66" s="29">
        <f t="shared" si="66"/>
        <v>1228800.0000000049</v>
      </c>
      <c r="CR66" s="29">
        <f t="shared" si="67"/>
        <v>2400</v>
      </c>
      <c r="CU66" s="144">
        <f t="shared" si="17"/>
        <v>34.822022531844965</v>
      </c>
      <c r="CV66" s="30">
        <f t="shared" si="68"/>
        <v>-200</v>
      </c>
      <c r="CW66" s="30">
        <f t="shared" si="69"/>
        <v>9</v>
      </c>
      <c r="CX66" s="30">
        <v>1</v>
      </c>
      <c r="CY66" s="23"/>
      <c r="CZ66" s="29">
        <f t="shared" si="18"/>
        <v>1</v>
      </c>
      <c r="DA66" s="29">
        <f t="shared" si="70"/>
        <v>-4041623034004561.5</v>
      </c>
      <c r="DB66" s="29">
        <f t="shared" si="71"/>
        <v>1228800.0000000049</v>
      </c>
      <c r="DC66" s="29">
        <f t="shared" si="72"/>
        <v>2700</v>
      </c>
      <c r="DF66" s="144">
        <f t="shared" si="19"/>
        <v>34.822022531844965</v>
      </c>
      <c r="DG66" s="30">
        <f t="shared" si="73"/>
        <v>-265</v>
      </c>
      <c r="DH66" s="30">
        <f t="shared" si="74"/>
        <v>10</v>
      </c>
      <c r="DI66" s="30">
        <v>1</v>
      </c>
      <c r="DJ66" s="23"/>
      <c r="DK66" s="29">
        <f t="shared" si="20"/>
        <v>1</v>
      </c>
      <c r="DL66" s="29">
        <f t="shared" si="75"/>
        <v>-1.1354110966384558E+19</v>
      </c>
      <c r="DM66" s="29">
        <f t="shared" si="76"/>
        <v>1228800.0000000049</v>
      </c>
      <c r="DN66" s="29">
        <f t="shared" si="77"/>
        <v>3000</v>
      </c>
      <c r="DQ66" s="144">
        <f t="shared" si="21"/>
        <v>34.822022531844965</v>
      </c>
    </row>
    <row r="67" spans="1:121">
      <c r="A67" s="23">
        <f t="shared" si="22"/>
        <v>14.553894303972738</v>
      </c>
      <c r="B67" s="23">
        <v>0</v>
      </c>
      <c r="C67" s="41">
        <f t="shared" si="82"/>
        <v>4</v>
      </c>
      <c r="D67" s="44"/>
      <c r="E67" s="134">
        <f t="shared" si="79"/>
        <v>1</v>
      </c>
      <c r="F67" s="76">
        <f t="shared" si="0"/>
        <v>5</v>
      </c>
      <c r="G67" s="161">
        <f t="shared" si="24"/>
        <v>3.5553707246662802</v>
      </c>
      <c r="H67" s="24">
        <f t="shared" si="1"/>
        <v>4705.068462067874</v>
      </c>
      <c r="I67" s="23">
        <f t="shared" si="78"/>
        <v>12.200000000000006</v>
      </c>
      <c r="J67" s="26">
        <v>61</v>
      </c>
      <c r="K67" s="30">
        <f t="shared" si="25"/>
        <v>61</v>
      </c>
      <c r="L67" s="30">
        <f t="shared" si="26"/>
        <v>1</v>
      </c>
      <c r="M67" s="22">
        <v>1</v>
      </c>
      <c r="N67" s="23">
        <f t="shared" si="27"/>
        <v>4705068.4620678741</v>
      </c>
      <c r="O67" s="29">
        <f t="shared" si="2"/>
        <v>576</v>
      </c>
      <c r="P67" s="29">
        <f t="shared" si="28"/>
        <v>35136</v>
      </c>
      <c r="Q67" s="29">
        <f t="shared" si="29"/>
        <v>1411520.5386203621</v>
      </c>
      <c r="R67" s="29">
        <f t="shared" si="30"/>
        <v>300</v>
      </c>
      <c r="S67" s="29">
        <f t="shared" si="31"/>
        <v>436.61682911918217</v>
      </c>
      <c r="T67" s="52">
        <f t="shared" si="32"/>
        <v>40.173057223940177</v>
      </c>
      <c r="U67" s="144">
        <f t="shared" si="3"/>
        <v>35.553707246662803</v>
      </c>
      <c r="W67" s="30">
        <f t="shared" si="33"/>
        <v>56</v>
      </c>
      <c r="X67" s="30">
        <f t="shared" si="34"/>
        <v>2</v>
      </c>
      <c r="Y67" s="30">
        <v>1</v>
      </c>
      <c r="Z67" s="23"/>
      <c r="AA67" s="29">
        <f t="shared" si="4"/>
        <v>64</v>
      </c>
      <c r="AB67" s="29">
        <f t="shared" si="35"/>
        <v>6460.1633159944322</v>
      </c>
      <c r="AC67" s="29">
        <f t="shared" si="36"/>
        <v>1411520.5386203621</v>
      </c>
      <c r="AD67" s="29">
        <f t="shared" si="37"/>
        <v>600</v>
      </c>
      <c r="AF67" s="52">
        <f t="shared" si="81"/>
        <v>218.49610754044573</v>
      </c>
      <c r="AG67" s="144">
        <f t="shared" si="5"/>
        <v>35.553707246662803</v>
      </c>
      <c r="AH67" s="30">
        <f t="shared" si="38"/>
        <v>46</v>
      </c>
      <c r="AI67" s="30">
        <f t="shared" si="39"/>
        <v>3</v>
      </c>
      <c r="AJ67" s="30">
        <v>1</v>
      </c>
      <c r="AK67" s="23"/>
      <c r="AL67" s="29">
        <f t="shared" si="6"/>
        <v>72</v>
      </c>
      <c r="AM67" s="29">
        <f t="shared" si="40"/>
        <v>19396.207299887665</v>
      </c>
      <c r="AN67" s="29">
        <f t="shared" si="41"/>
        <v>1411520.5386203621</v>
      </c>
      <c r="AO67" s="29">
        <f t="shared" si="42"/>
        <v>900</v>
      </c>
      <c r="AQ67" s="52">
        <f t="shared" si="85"/>
        <v>72.773017775930711</v>
      </c>
      <c r="AR67" s="144">
        <f t="shared" si="7"/>
        <v>35.553707246662803</v>
      </c>
      <c r="AS67" s="30">
        <f t="shared" si="43"/>
        <v>31</v>
      </c>
      <c r="AT67" s="30">
        <f t="shared" si="44"/>
        <v>4</v>
      </c>
      <c r="AU67" s="30">
        <v>1</v>
      </c>
      <c r="AV67" s="23"/>
      <c r="AW67" s="29">
        <f t="shared" si="8"/>
        <v>14</v>
      </c>
      <c r="AX67" s="29">
        <f t="shared" si="45"/>
        <v>14884.789847704067</v>
      </c>
      <c r="AY67" s="29">
        <f t="shared" si="46"/>
        <v>1411520.5386203621</v>
      </c>
      <c r="AZ67" s="29">
        <f t="shared" si="47"/>
        <v>1200</v>
      </c>
      <c r="BB67" s="52">
        <f t="shared" si="84"/>
        <v>94.829725717497098</v>
      </c>
      <c r="BC67" s="144">
        <f t="shared" si="9"/>
        <v>35.553707246662803</v>
      </c>
      <c r="BD67" s="30">
        <f t="shared" si="48"/>
        <v>1</v>
      </c>
      <c r="BE67" s="30">
        <f t="shared" si="49"/>
        <v>5</v>
      </c>
      <c r="BF67" s="30">
        <v>1</v>
      </c>
      <c r="BG67" s="23"/>
      <c r="BH67" s="29">
        <f t="shared" si="10"/>
        <v>8</v>
      </c>
      <c r="BI67" s="29">
        <f t="shared" si="50"/>
        <v>9410.1369241357479</v>
      </c>
      <c r="BJ67" s="29">
        <f t="shared" si="51"/>
        <v>1411520.5386203621</v>
      </c>
      <c r="BK67" s="29">
        <f t="shared" si="52"/>
        <v>1500</v>
      </c>
      <c r="BM67" s="52">
        <f t="shared" ref="BM67:BM71" si="86">BJ67/BI67</f>
        <v>150</v>
      </c>
      <c r="BN67" s="144">
        <f t="shared" si="11"/>
        <v>35.553707246662803</v>
      </c>
      <c r="BO67" s="30">
        <f t="shared" si="53"/>
        <v>-44</v>
      </c>
      <c r="BP67" s="30">
        <f t="shared" si="54"/>
        <v>6</v>
      </c>
      <c r="BQ67" s="30">
        <v>1</v>
      </c>
      <c r="BR67" s="23"/>
      <c r="BS67" s="29">
        <f t="shared" si="12"/>
        <v>1</v>
      </c>
      <c r="BT67" s="29">
        <f t="shared" si="55"/>
        <v>-10395325.655908829</v>
      </c>
      <c r="BU67" s="29">
        <f t="shared" si="56"/>
        <v>1411520.5386203621</v>
      </c>
      <c r="BV67" s="29">
        <f t="shared" si="57"/>
        <v>1800</v>
      </c>
      <c r="BY67" s="144">
        <f t="shared" si="13"/>
        <v>35.553707246662803</v>
      </c>
      <c r="BZ67" s="30">
        <f t="shared" si="58"/>
        <v>-94</v>
      </c>
      <c r="CA67" s="30">
        <f t="shared" si="59"/>
        <v>7</v>
      </c>
      <c r="CB67" s="30">
        <v>1</v>
      </c>
      <c r="CC67" s="23"/>
      <c r="CD67" s="29">
        <f t="shared" si="14"/>
        <v>1</v>
      </c>
      <c r="CE67" s="29">
        <f t="shared" si="60"/>
        <v>-8040225685.0612497</v>
      </c>
      <c r="CF67" s="29">
        <f t="shared" si="61"/>
        <v>1411520.5386203621</v>
      </c>
      <c r="CG67" s="29">
        <f t="shared" si="62"/>
        <v>2100</v>
      </c>
      <c r="CJ67" s="144">
        <f t="shared" si="15"/>
        <v>35.553707246662803</v>
      </c>
      <c r="CK67" s="30">
        <f t="shared" si="63"/>
        <v>-149</v>
      </c>
      <c r="CL67" s="30">
        <f t="shared" si="64"/>
        <v>8</v>
      </c>
      <c r="CM67" s="30">
        <v>1</v>
      </c>
      <c r="CN67" s="23"/>
      <c r="CO67" s="29">
        <f t="shared" si="16"/>
        <v>1</v>
      </c>
      <c r="CP67" s="29">
        <f t="shared" si="65"/>
        <v>-8316816388619.3428</v>
      </c>
      <c r="CQ67" s="29">
        <f t="shared" si="66"/>
        <v>1411520.5386203621</v>
      </c>
      <c r="CR67" s="29">
        <f t="shared" si="67"/>
        <v>2400</v>
      </c>
      <c r="CU67" s="144">
        <f t="shared" si="17"/>
        <v>35.553707246662803</v>
      </c>
      <c r="CV67" s="30">
        <f t="shared" si="68"/>
        <v>-199</v>
      </c>
      <c r="CW67" s="30">
        <f t="shared" si="69"/>
        <v>9</v>
      </c>
      <c r="CX67" s="30">
        <v>1</v>
      </c>
      <c r="CY67" s="23"/>
      <c r="CZ67" s="29">
        <f t="shared" si="18"/>
        <v>1</v>
      </c>
      <c r="DA67" s="29">
        <f t="shared" si="70"/>
        <v>-4021414918834539</v>
      </c>
      <c r="DB67" s="29">
        <f t="shared" si="71"/>
        <v>1411520.5386203621</v>
      </c>
      <c r="DC67" s="29">
        <f t="shared" si="72"/>
        <v>2700</v>
      </c>
      <c r="DF67" s="144">
        <f t="shared" si="19"/>
        <v>35.553707246662803</v>
      </c>
      <c r="DG67" s="30">
        <f t="shared" si="73"/>
        <v>-264</v>
      </c>
      <c r="DH67" s="30">
        <f t="shared" si="74"/>
        <v>10</v>
      </c>
      <c r="DI67" s="30">
        <v>1</v>
      </c>
      <c r="DJ67" s="23"/>
      <c r="DK67" s="29">
        <f t="shared" si="20"/>
        <v>1</v>
      </c>
      <c r="DL67" s="29">
        <f t="shared" si="75"/>
        <v>-1.1311265264624615E+19</v>
      </c>
      <c r="DM67" s="29">
        <f t="shared" si="76"/>
        <v>1411520.5386203621</v>
      </c>
      <c r="DN67" s="29">
        <f t="shared" si="77"/>
        <v>3000</v>
      </c>
      <c r="DQ67" s="144">
        <f t="shared" si="21"/>
        <v>35.553707246662803</v>
      </c>
    </row>
    <row r="68" spans="1:121">
      <c r="A68" s="23">
        <f t="shared" si="22"/>
        <v>15.207031643373082</v>
      </c>
      <c r="B68" s="23">
        <v>0</v>
      </c>
      <c r="C68" s="41">
        <f t="shared" si="82"/>
        <v>4</v>
      </c>
      <c r="D68" s="44"/>
      <c r="E68" s="134">
        <f t="shared" si="79"/>
        <v>1</v>
      </c>
      <c r="F68" s="76">
        <f t="shared" si="0"/>
        <v>5</v>
      </c>
      <c r="G68" s="161">
        <f t="shared" si="24"/>
        <v>3.6300766212686435</v>
      </c>
      <c r="H68" s="24">
        <f t="shared" si="1"/>
        <v>5404.7044025257965</v>
      </c>
      <c r="I68" s="23">
        <f t="shared" si="78"/>
        <v>12.400000000000007</v>
      </c>
      <c r="J68" s="26">
        <v>62</v>
      </c>
      <c r="K68" s="30">
        <f t="shared" si="25"/>
        <v>62</v>
      </c>
      <c r="L68" s="30">
        <f t="shared" si="26"/>
        <v>1</v>
      </c>
      <c r="M68" s="22">
        <v>1</v>
      </c>
      <c r="N68" s="23">
        <f t="shared" si="27"/>
        <v>5404704.4025257966</v>
      </c>
      <c r="O68" s="29">
        <f t="shared" si="2"/>
        <v>576</v>
      </c>
      <c r="P68" s="29">
        <f t="shared" si="28"/>
        <v>35712</v>
      </c>
      <c r="Q68" s="29">
        <f t="shared" si="29"/>
        <v>1621411.320757739</v>
      </c>
      <c r="R68" s="29">
        <f t="shared" si="30"/>
        <v>300</v>
      </c>
      <c r="S68" s="29">
        <f t="shared" si="31"/>
        <v>456.21094930119244</v>
      </c>
      <c r="T68" s="52">
        <f t="shared" si="32"/>
        <v>45.402422736271816</v>
      </c>
      <c r="U68" s="144">
        <f t="shared" si="3"/>
        <v>36.300766212686433</v>
      </c>
      <c r="W68" s="30">
        <f t="shared" si="33"/>
        <v>57</v>
      </c>
      <c r="X68" s="30">
        <f t="shared" si="34"/>
        <v>2</v>
      </c>
      <c r="Y68" s="30">
        <v>1</v>
      </c>
      <c r="Z68" s="23"/>
      <c r="AA68" s="29">
        <f t="shared" si="4"/>
        <v>64</v>
      </c>
      <c r="AB68" s="29">
        <f t="shared" si="35"/>
        <v>6575.5233752086187</v>
      </c>
      <c r="AC68" s="29">
        <f t="shared" si="36"/>
        <v>1621411.320757739</v>
      </c>
      <c r="AD68" s="29">
        <f t="shared" si="37"/>
        <v>600</v>
      </c>
      <c r="AF68" s="52">
        <f t="shared" si="81"/>
        <v>246.58285405400102</v>
      </c>
      <c r="AG68" s="144">
        <f t="shared" si="5"/>
        <v>36.300766212686433</v>
      </c>
      <c r="AH68" s="30">
        <f t="shared" si="38"/>
        <v>47</v>
      </c>
      <c r="AI68" s="30">
        <f t="shared" si="39"/>
        <v>3</v>
      </c>
      <c r="AJ68" s="30">
        <v>1</v>
      </c>
      <c r="AK68" s="23"/>
      <c r="AL68" s="29">
        <f t="shared" si="6"/>
        <v>72</v>
      </c>
      <c r="AM68" s="29">
        <f t="shared" si="40"/>
        <v>19817.863980320002</v>
      </c>
      <c r="AN68" s="29">
        <f t="shared" si="41"/>
        <v>1621411.320757739</v>
      </c>
      <c r="AO68" s="29">
        <f t="shared" si="42"/>
        <v>900</v>
      </c>
      <c r="AQ68" s="52">
        <f t="shared" si="85"/>
        <v>81.815644832756476</v>
      </c>
      <c r="AR68" s="144">
        <f t="shared" si="7"/>
        <v>36.300766212686433</v>
      </c>
      <c r="AS68" s="30">
        <f t="shared" si="43"/>
        <v>32</v>
      </c>
      <c r="AT68" s="30">
        <f t="shared" si="44"/>
        <v>4</v>
      </c>
      <c r="AU68" s="30">
        <v>1</v>
      </c>
      <c r="AV68" s="23"/>
      <c r="AW68" s="29">
        <f t="shared" si="8"/>
        <v>14</v>
      </c>
      <c r="AX68" s="29">
        <f t="shared" si="45"/>
        <v>15364.944358920327</v>
      </c>
      <c r="AY68" s="29">
        <f t="shared" si="46"/>
        <v>1621411.320757739</v>
      </c>
      <c r="AZ68" s="29">
        <f t="shared" si="47"/>
        <v>1200</v>
      </c>
      <c r="BB68" s="52">
        <f t="shared" si="84"/>
        <v>105.52666400099305</v>
      </c>
      <c r="BC68" s="144">
        <f t="shared" si="9"/>
        <v>36.300766212686433</v>
      </c>
      <c r="BD68" s="30">
        <f t="shared" si="48"/>
        <v>2</v>
      </c>
      <c r="BE68" s="30">
        <f t="shared" si="49"/>
        <v>5</v>
      </c>
      <c r="BF68" s="30">
        <v>1</v>
      </c>
      <c r="BG68" s="23"/>
      <c r="BH68" s="29">
        <f t="shared" si="10"/>
        <v>8</v>
      </c>
      <c r="BI68" s="29">
        <f t="shared" si="50"/>
        <v>18820.273848271496</v>
      </c>
      <c r="BJ68" s="29">
        <f t="shared" si="51"/>
        <v>1621411.320757739</v>
      </c>
      <c r="BK68" s="29">
        <f t="shared" si="52"/>
        <v>1500</v>
      </c>
      <c r="BM68" s="52">
        <f t="shared" si="86"/>
        <v>86.152376624777631</v>
      </c>
      <c r="BN68" s="144">
        <f t="shared" si="11"/>
        <v>36.300766212686433</v>
      </c>
      <c r="BO68" s="30">
        <f t="shared" si="53"/>
        <v>-43</v>
      </c>
      <c r="BP68" s="30">
        <f t="shared" si="54"/>
        <v>6</v>
      </c>
      <c r="BQ68" s="30">
        <v>1</v>
      </c>
      <c r="BR68" s="23"/>
      <c r="BS68" s="29">
        <f t="shared" si="12"/>
        <v>1</v>
      </c>
      <c r="BT68" s="29">
        <f t="shared" si="55"/>
        <v>-10159068.254638173</v>
      </c>
      <c r="BU68" s="29">
        <f t="shared" si="56"/>
        <v>1621411.320757739</v>
      </c>
      <c r="BV68" s="29">
        <f t="shared" si="57"/>
        <v>1800</v>
      </c>
      <c r="BY68" s="144">
        <f t="shared" si="13"/>
        <v>36.300766212686433</v>
      </c>
      <c r="BZ68" s="30">
        <f t="shared" si="58"/>
        <v>-93</v>
      </c>
      <c r="CA68" s="30">
        <f t="shared" si="59"/>
        <v>7</v>
      </c>
      <c r="CB68" s="30">
        <v>1</v>
      </c>
      <c r="CC68" s="23"/>
      <c r="CD68" s="29">
        <f t="shared" si="14"/>
        <v>1</v>
      </c>
      <c r="CE68" s="29">
        <f t="shared" si="60"/>
        <v>-7954691369.2627258</v>
      </c>
      <c r="CF68" s="29">
        <f t="shared" si="61"/>
        <v>1621411.320757739</v>
      </c>
      <c r="CG68" s="29">
        <f t="shared" si="62"/>
        <v>2100</v>
      </c>
      <c r="CJ68" s="144">
        <f t="shared" si="15"/>
        <v>36.300766212686433</v>
      </c>
      <c r="CK68" s="30">
        <f t="shared" si="63"/>
        <v>-148</v>
      </c>
      <c r="CL68" s="30">
        <f t="shared" si="64"/>
        <v>8</v>
      </c>
      <c r="CM68" s="30">
        <v>1</v>
      </c>
      <c r="CN68" s="23"/>
      <c r="CO68" s="29">
        <f t="shared" si="16"/>
        <v>1</v>
      </c>
      <c r="CP68" s="29">
        <f t="shared" si="65"/>
        <v>-8260998828964.1797</v>
      </c>
      <c r="CQ68" s="29">
        <f t="shared" si="66"/>
        <v>1621411.320757739</v>
      </c>
      <c r="CR68" s="29">
        <f t="shared" si="67"/>
        <v>2400</v>
      </c>
      <c r="CU68" s="144">
        <f t="shared" si="17"/>
        <v>36.300766212686433</v>
      </c>
      <c r="CV68" s="30">
        <f t="shared" si="68"/>
        <v>-198</v>
      </c>
      <c r="CW68" s="30">
        <f t="shared" si="69"/>
        <v>9</v>
      </c>
      <c r="CX68" s="30">
        <v>1</v>
      </c>
      <c r="CY68" s="23"/>
      <c r="CZ68" s="29">
        <f t="shared" si="18"/>
        <v>1</v>
      </c>
      <c r="DA68" s="29">
        <f t="shared" si="70"/>
        <v>-4001206803664516</v>
      </c>
      <c r="DB68" s="29">
        <f t="shared" si="71"/>
        <v>1621411.320757739</v>
      </c>
      <c r="DC68" s="29">
        <f t="shared" si="72"/>
        <v>2700</v>
      </c>
      <c r="DF68" s="144">
        <f t="shared" si="19"/>
        <v>36.300766212686433</v>
      </c>
      <c r="DG68" s="30">
        <f t="shared" si="73"/>
        <v>-263</v>
      </c>
      <c r="DH68" s="30">
        <f t="shared" si="74"/>
        <v>10</v>
      </c>
      <c r="DI68" s="30">
        <v>1</v>
      </c>
      <c r="DJ68" s="23"/>
      <c r="DK68" s="29">
        <f t="shared" si="20"/>
        <v>1</v>
      </c>
      <c r="DL68" s="29">
        <f t="shared" si="75"/>
        <v>-1.1268419562864675E+19</v>
      </c>
      <c r="DM68" s="29">
        <f t="shared" si="76"/>
        <v>1621411.320757739</v>
      </c>
      <c r="DN68" s="29">
        <f t="shared" si="77"/>
        <v>3000</v>
      </c>
      <c r="DQ68" s="144">
        <f t="shared" si="21"/>
        <v>36.300766212686433</v>
      </c>
    </row>
    <row r="69" spans="1:121">
      <c r="A69" s="23">
        <f t="shared" si="22"/>
        <v>15.889479926992841</v>
      </c>
      <c r="B69" s="23">
        <v>0</v>
      </c>
      <c r="C69" s="41">
        <f t="shared" si="82"/>
        <v>4</v>
      </c>
      <c r="D69" s="44"/>
      <c r="E69" s="134">
        <f t="shared" si="79"/>
        <v>1</v>
      </c>
      <c r="F69" s="76">
        <f t="shared" si="0"/>
        <v>5</v>
      </c>
      <c r="G69" s="161">
        <f t="shared" si="24"/>
        <v>3.7063522475614832</v>
      </c>
      <c r="H69" s="24">
        <f t="shared" si="1"/>
        <v>6208.3750564266165</v>
      </c>
      <c r="I69" s="23">
        <f t="shared" si="78"/>
        <v>12.600000000000007</v>
      </c>
      <c r="J69" s="26">
        <v>63</v>
      </c>
      <c r="K69" s="30">
        <f t="shared" si="25"/>
        <v>63</v>
      </c>
      <c r="L69" s="30">
        <f t="shared" si="26"/>
        <v>1</v>
      </c>
      <c r="M69" s="22">
        <v>1</v>
      </c>
      <c r="N69" s="23">
        <f t="shared" si="27"/>
        <v>6208375.0564266164</v>
      </c>
      <c r="O69" s="29">
        <f t="shared" si="2"/>
        <v>576</v>
      </c>
      <c r="P69" s="29">
        <f t="shared" si="28"/>
        <v>36288</v>
      </c>
      <c r="Q69" s="29">
        <f t="shared" si="29"/>
        <v>1862512.5169279848</v>
      </c>
      <c r="R69" s="29">
        <f t="shared" si="30"/>
        <v>300</v>
      </c>
      <c r="S69" s="29">
        <f t="shared" si="31"/>
        <v>476.68439780978525</v>
      </c>
      <c r="T69" s="52">
        <f t="shared" si="32"/>
        <v>51.325851987653898</v>
      </c>
      <c r="U69" s="144">
        <f t="shared" si="3"/>
        <v>37.063522475614832</v>
      </c>
      <c r="W69" s="30">
        <f t="shared" si="33"/>
        <v>58</v>
      </c>
      <c r="X69" s="30">
        <f t="shared" si="34"/>
        <v>2</v>
      </c>
      <c r="Y69" s="30">
        <v>1</v>
      </c>
      <c r="Z69" s="23"/>
      <c r="AA69" s="29">
        <f t="shared" si="4"/>
        <v>64</v>
      </c>
      <c r="AB69" s="29">
        <f t="shared" si="35"/>
        <v>6690.8834344228053</v>
      </c>
      <c r="AC69" s="29">
        <f t="shared" si="36"/>
        <v>1862512.5169279848</v>
      </c>
      <c r="AD69" s="29">
        <f t="shared" si="37"/>
        <v>600</v>
      </c>
      <c r="AF69" s="52">
        <f t="shared" si="81"/>
        <v>278.3657098770928</v>
      </c>
      <c r="AG69" s="144">
        <f t="shared" si="5"/>
        <v>37.063522475614832</v>
      </c>
      <c r="AH69" s="30">
        <f t="shared" si="38"/>
        <v>48</v>
      </c>
      <c r="AI69" s="30">
        <f t="shared" si="39"/>
        <v>3</v>
      </c>
      <c r="AJ69" s="30">
        <v>1</v>
      </c>
      <c r="AK69" s="23"/>
      <c r="AL69" s="29">
        <f t="shared" si="6"/>
        <v>72</v>
      </c>
      <c r="AM69" s="29">
        <f t="shared" si="40"/>
        <v>20239.520660752343</v>
      </c>
      <c r="AN69" s="29">
        <f t="shared" si="41"/>
        <v>1862512.5169279848</v>
      </c>
      <c r="AO69" s="29">
        <f t="shared" si="42"/>
        <v>900</v>
      </c>
      <c r="AQ69" s="52">
        <f t="shared" si="85"/>
        <v>92.023548785900516</v>
      </c>
      <c r="AR69" s="144">
        <f t="shared" si="7"/>
        <v>37.063522475614832</v>
      </c>
      <c r="AS69" s="30">
        <f t="shared" si="43"/>
        <v>33</v>
      </c>
      <c r="AT69" s="30">
        <f t="shared" si="44"/>
        <v>4</v>
      </c>
      <c r="AU69" s="30">
        <v>1</v>
      </c>
      <c r="AV69" s="23"/>
      <c r="AW69" s="29">
        <f t="shared" si="8"/>
        <v>14</v>
      </c>
      <c r="AX69" s="29">
        <f t="shared" si="45"/>
        <v>15845.098870136588</v>
      </c>
      <c r="AY69" s="29">
        <f t="shared" si="46"/>
        <v>1862512.5169279848</v>
      </c>
      <c r="AZ69" s="29">
        <f t="shared" si="47"/>
        <v>1200</v>
      </c>
      <c r="BB69" s="52">
        <f t="shared" si="84"/>
        <v>117.5450233660757</v>
      </c>
      <c r="BC69" s="144">
        <f t="shared" si="9"/>
        <v>37.063522475614832</v>
      </c>
      <c r="BD69" s="30">
        <f t="shared" si="48"/>
        <v>3</v>
      </c>
      <c r="BE69" s="30">
        <f t="shared" si="49"/>
        <v>5</v>
      </c>
      <c r="BF69" s="30">
        <v>1</v>
      </c>
      <c r="BG69" s="23"/>
      <c r="BH69" s="29">
        <f t="shared" si="10"/>
        <v>8</v>
      </c>
      <c r="BI69" s="29">
        <f t="shared" si="50"/>
        <v>28230.410772407246</v>
      </c>
      <c r="BJ69" s="29">
        <f t="shared" si="51"/>
        <v>1862512.5169279848</v>
      </c>
      <c r="BK69" s="29">
        <f t="shared" si="52"/>
        <v>1500</v>
      </c>
      <c r="BM69" s="52">
        <f t="shared" si="86"/>
        <v>65.975395538644719</v>
      </c>
      <c r="BN69" s="144">
        <f t="shared" si="11"/>
        <v>37.063522475614832</v>
      </c>
      <c r="BO69" s="30">
        <f t="shared" si="53"/>
        <v>-42</v>
      </c>
      <c r="BP69" s="30">
        <f t="shared" si="54"/>
        <v>6</v>
      </c>
      <c r="BQ69" s="30">
        <v>1</v>
      </c>
      <c r="BR69" s="23"/>
      <c r="BS69" s="29">
        <f t="shared" si="12"/>
        <v>1</v>
      </c>
      <c r="BT69" s="29">
        <f t="shared" si="55"/>
        <v>-9922810.8533675186</v>
      </c>
      <c r="BU69" s="29">
        <f t="shared" si="56"/>
        <v>1862512.5169279848</v>
      </c>
      <c r="BV69" s="29">
        <f t="shared" si="57"/>
        <v>1800</v>
      </c>
      <c r="BY69" s="144">
        <f t="shared" si="13"/>
        <v>37.063522475614832</v>
      </c>
      <c r="BZ69" s="30">
        <f t="shared" si="58"/>
        <v>-92</v>
      </c>
      <c r="CA69" s="30">
        <f t="shared" si="59"/>
        <v>7</v>
      </c>
      <c r="CB69" s="30">
        <v>1</v>
      </c>
      <c r="CC69" s="23"/>
      <c r="CD69" s="29">
        <f t="shared" si="14"/>
        <v>1</v>
      </c>
      <c r="CE69" s="29">
        <f t="shared" si="60"/>
        <v>-7869157053.4642019</v>
      </c>
      <c r="CF69" s="29">
        <f t="shared" si="61"/>
        <v>1862512.5169279848</v>
      </c>
      <c r="CG69" s="29">
        <f t="shared" si="62"/>
        <v>2100</v>
      </c>
      <c r="CJ69" s="144">
        <f t="shared" si="15"/>
        <v>37.063522475614832</v>
      </c>
      <c r="CK69" s="30">
        <f t="shared" si="63"/>
        <v>-147</v>
      </c>
      <c r="CL69" s="30">
        <f t="shared" si="64"/>
        <v>8</v>
      </c>
      <c r="CM69" s="30">
        <v>1</v>
      </c>
      <c r="CN69" s="23"/>
      <c r="CO69" s="29">
        <f t="shared" si="16"/>
        <v>1</v>
      </c>
      <c r="CP69" s="29">
        <f t="shared" si="65"/>
        <v>-8205181269309.0166</v>
      </c>
      <c r="CQ69" s="29">
        <f t="shared" si="66"/>
        <v>1862512.5169279848</v>
      </c>
      <c r="CR69" s="29">
        <f t="shared" si="67"/>
        <v>2400</v>
      </c>
      <c r="CU69" s="144">
        <f t="shared" si="17"/>
        <v>37.063522475614832</v>
      </c>
      <c r="CV69" s="30">
        <f t="shared" si="68"/>
        <v>-197</v>
      </c>
      <c r="CW69" s="30">
        <f t="shared" si="69"/>
        <v>9</v>
      </c>
      <c r="CX69" s="30">
        <v>1</v>
      </c>
      <c r="CY69" s="23"/>
      <c r="CZ69" s="29">
        <f t="shared" si="18"/>
        <v>1</v>
      </c>
      <c r="DA69" s="29">
        <f t="shared" si="70"/>
        <v>-3980998688494493.5</v>
      </c>
      <c r="DB69" s="29">
        <f t="shared" si="71"/>
        <v>1862512.5169279848</v>
      </c>
      <c r="DC69" s="29">
        <f t="shared" si="72"/>
        <v>2700</v>
      </c>
      <c r="DF69" s="144">
        <f t="shared" si="19"/>
        <v>37.063522475614832</v>
      </c>
      <c r="DG69" s="30">
        <f t="shared" si="73"/>
        <v>-262</v>
      </c>
      <c r="DH69" s="30">
        <f t="shared" si="74"/>
        <v>10</v>
      </c>
      <c r="DI69" s="30">
        <v>1</v>
      </c>
      <c r="DJ69" s="23"/>
      <c r="DK69" s="29">
        <f t="shared" si="20"/>
        <v>1</v>
      </c>
      <c r="DL69" s="29">
        <f t="shared" si="75"/>
        <v>-1.1225573861104732E+19</v>
      </c>
      <c r="DM69" s="29">
        <f t="shared" si="76"/>
        <v>1862512.5169279848</v>
      </c>
      <c r="DN69" s="29">
        <f t="shared" si="77"/>
        <v>3000</v>
      </c>
      <c r="DQ69" s="144">
        <f t="shared" si="21"/>
        <v>37.063522475614832</v>
      </c>
    </row>
    <row r="70" spans="1:121">
      <c r="A70" s="23">
        <f t="shared" si="22"/>
        <v>16.602554546556238</v>
      </c>
      <c r="B70" s="23">
        <v>0</v>
      </c>
      <c r="C70" s="41">
        <f t="shared" si="82"/>
        <v>4</v>
      </c>
      <c r="D70" s="44"/>
      <c r="E70" s="134">
        <f t="shared" si="79"/>
        <v>1</v>
      </c>
      <c r="F70" s="76">
        <f t="shared" ref="F70:F133" si="87">C70+E70</f>
        <v>5</v>
      </c>
      <c r="G70" s="161">
        <f t="shared" si="24"/>
        <v>3.7842305869023831</v>
      </c>
      <c r="H70" s="24">
        <f t="shared" si="1"/>
        <v>7131.5502145218798</v>
      </c>
      <c r="I70" s="23">
        <f t="shared" si="78"/>
        <v>12.800000000000008</v>
      </c>
      <c r="J70" s="26">
        <v>64</v>
      </c>
      <c r="K70" s="30">
        <f t="shared" si="25"/>
        <v>64</v>
      </c>
      <c r="L70" s="30">
        <f t="shared" si="26"/>
        <v>1</v>
      </c>
      <c r="M70" s="22">
        <v>1</v>
      </c>
      <c r="N70" s="23">
        <f t="shared" si="27"/>
        <v>7131550.2145218793</v>
      </c>
      <c r="O70" s="29">
        <f t="shared" ref="O70:O133" si="88">O69*M70</f>
        <v>576</v>
      </c>
      <c r="P70" s="29">
        <f t="shared" si="28"/>
        <v>36864</v>
      </c>
      <c r="Q70" s="29">
        <f t="shared" si="29"/>
        <v>2139465.0643565641</v>
      </c>
      <c r="R70" s="29">
        <f t="shared" si="30"/>
        <v>300</v>
      </c>
      <c r="S70" s="29">
        <f t="shared" si="31"/>
        <v>498.07663639668715</v>
      </c>
      <c r="T70" s="52">
        <f t="shared" si="32"/>
        <v>58.036704219741864</v>
      </c>
      <c r="U70" s="144">
        <f t="shared" ref="U70:U133" si="89">$I$4*$G70</f>
        <v>37.842305869023832</v>
      </c>
      <c r="W70" s="30">
        <f t="shared" si="33"/>
        <v>59</v>
      </c>
      <c r="X70" s="30">
        <f t="shared" si="34"/>
        <v>2</v>
      </c>
      <c r="Y70" s="30">
        <v>1</v>
      </c>
      <c r="Z70" s="23"/>
      <c r="AA70" s="29">
        <f t="shared" ref="AA70:AA133" si="90">AA69*Y70</f>
        <v>64</v>
      </c>
      <c r="AB70" s="29">
        <f t="shared" si="35"/>
        <v>6806.2434936369909</v>
      </c>
      <c r="AC70" s="29">
        <f t="shared" si="36"/>
        <v>2139465.0643565641</v>
      </c>
      <c r="AD70" s="29">
        <f t="shared" si="37"/>
        <v>600</v>
      </c>
      <c r="AF70" s="52">
        <f t="shared" si="81"/>
        <v>314.33860195520532</v>
      </c>
      <c r="AG70" s="144">
        <f t="shared" ref="AG70:AG133" si="91">$I$4*$G70</f>
        <v>37.842305869023832</v>
      </c>
      <c r="AH70" s="30">
        <f t="shared" si="38"/>
        <v>49</v>
      </c>
      <c r="AI70" s="30">
        <f t="shared" si="39"/>
        <v>3</v>
      </c>
      <c r="AJ70" s="30">
        <v>1</v>
      </c>
      <c r="AK70" s="23"/>
      <c r="AL70" s="29">
        <f t="shared" ref="AL70:AL133" si="92">AL69*AJ70</f>
        <v>72</v>
      </c>
      <c r="AM70" s="29">
        <f t="shared" si="40"/>
        <v>20661.177341184684</v>
      </c>
      <c r="AN70" s="29">
        <f t="shared" si="41"/>
        <v>2139465.0643565641</v>
      </c>
      <c r="AO70" s="29">
        <f t="shared" si="42"/>
        <v>900</v>
      </c>
      <c r="AQ70" s="52">
        <f t="shared" si="85"/>
        <v>103.5500072927543</v>
      </c>
      <c r="AR70" s="144">
        <f t="shared" ref="AR70:AR133" si="93">$I$4*$G70</f>
        <v>37.842305869023832</v>
      </c>
      <c r="AS70" s="30">
        <f t="shared" si="43"/>
        <v>34</v>
      </c>
      <c r="AT70" s="30">
        <f t="shared" si="44"/>
        <v>4</v>
      </c>
      <c r="AU70" s="30">
        <v>1</v>
      </c>
      <c r="AV70" s="23"/>
      <c r="AW70" s="29">
        <f t="shared" ref="AW70:AW133" si="94">AW69*AU70</f>
        <v>14</v>
      </c>
      <c r="AX70" s="29">
        <f t="shared" si="45"/>
        <v>16325.253381352848</v>
      </c>
      <c r="AY70" s="29">
        <f t="shared" si="46"/>
        <v>2139465.0643565641</v>
      </c>
      <c r="AZ70" s="29">
        <f t="shared" si="47"/>
        <v>1200</v>
      </c>
      <c r="BB70" s="52">
        <f t="shared" si="84"/>
        <v>131.05248747932572</v>
      </c>
      <c r="BC70" s="144">
        <f t="shared" ref="BC70:BC133" si="95">$I$4*$G70</f>
        <v>37.842305869023832</v>
      </c>
      <c r="BD70" s="30">
        <f t="shared" si="48"/>
        <v>4</v>
      </c>
      <c r="BE70" s="30">
        <f t="shared" si="49"/>
        <v>5</v>
      </c>
      <c r="BF70" s="30">
        <v>1</v>
      </c>
      <c r="BG70" s="23"/>
      <c r="BH70" s="29">
        <f t="shared" ref="BH70:BH133" si="96">BH69*BF70</f>
        <v>8</v>
      </c>
      <c r="BI70" s="29">
        <f t="shared" si="50"/>
        <v>37640.547696542992</v>
      </c>
      <c r="BJ70" s="29">
        <f t="shared" si="51"/>
        <v>2139465.0643565641</v>
      </c>
      <c r="BK70" s="29">
        <f t="shared" si="52"/>
        <v>1500</v>
      </c>
      <c r="BM70" s="52">
        <f t="shared" si="86"/>
        <v>56.839371244139954</v>
      </c>
      <c r="BN70" s="144">
        <f t="shared" ref="BN70:BN133" si="97">$I$4*$G70</f>
        <v>37.842305869023832</v>
      </c>
      <c r="BO70" s="30">
        <f t="shared" si="53"/>
        <v>-41</v>
      </c>
      <c r="BP70" s="30">
        <f t="shared" si="54"/>
        <v>6</v>
      </c>
      <c r="BQ70" s="30">
        <v>1</v>
      </c>
      <c r="BR70" s="23"/>
      <c r="BS70" s="29">
        <f t="shared" ref="BS70:BS133" si="98">BS69*BQ70</f>
        <v>1</v>
      </c>
      <c r="BT70" s="29">
        <f t="shared" si="55"/>
        <v>-9686553.4520968627</v>
      </c>
      <c r="BU70" s="29">
        <f t="shared" si="56"/>
        <v>2139465.0643565641</v>
      </c>
      <c r="BV70" s="29">
        <f t="shared" si="57"/>
        <v>1800</v>
      </c>
      <c r="BY70" s="144">
        <f t="shared" ref="BY70:BY133" si="99">$I$4*$G70</f>
        <v>37.842305869023832</v>
      </c>
      <c r="BZ70" s="30">
        <f t="shared" si="58"/>
        <v>-91</v>
      </c>
      <c r="CA70" s="30">
        <f t="shared" si="59"/>
        <v>7</v>
      </c>
      <c r="CB70" s="30">
        <v>1</v>
      </c>
      <c r="CC70" s="23"/>
      <c r="CD70" s="29">
        <f t="shared" ref="CD70:CD133" si="100">CD69*CB70</f>
        <v>1</v>
      </c>
      <c r="CE70" s="29">
        <f t="shared" si="60"/>
        <v>-7783622737.665678</v>
      </c>
      <c r="CF70" s="29">
        <f t="shared" si="61"/>
        <v>2139465.0643565641</v>
      </c>
      <c r="CG70" s="29">
        <f t="shared" si="62"/>
        <v>2100</v>
      </c>
      <c r="CJ70" s="144">
        <f t="shared" ref="CJ70:CJ133" si="101">$I$4*$G70</f>
        <v>37.842305869023832</v>
      </c>
      <c r="CK70" s="30">
        <f t="shared" si="63"/>
        <v>-146</v>
      </c>
      <c r="CL70" s="30">
        <f t="shared" si="64"/>
        <v>8</v>
      </c>
      <c r="CM70" s="30">
        <v>1</v>
      </c>
      <c r="CN70" s="23"/>
      <c r="CO70" s="29">
        <f t="shared" ref="CO70:CO133" si="102">CO69*CM70</f>
        <v>1</v>
      </c>
      <c r="CP70" s="29">
        <f t="shared" si="65"/>
        <v>-8149363709653.8525</v>
      </c>
      <c r="CQ70" s="29">
        <f t="shared" si="66"/>
        <v>2139465.0643565641</v>
      </c>
      <c r="CR70" s="29">
        <f t="shared" si="67"/>
        <v>2400</v>
      </c>
      <c r="CU70" s="144">
        <f t="shared" ref="CU70:CU133" si="103">$I$4*$G70</f>
        <v>37.842305869023832</v>
      </c>
      <c r="CV70" s="30">
        <f t="shared" si="68"/>
        <v>-196</v>
      </c>
      <c r="CW70" s="30">
        <f t="shared" si="69"/>
        <v>9</v>
      </c>
      <c r="CX70" s="30">
        <v>1</v>
      </c>
      <c r="CY70" s="23"/>
      <c r="CZ70" s="29">
        <f t="shared" ref="CZ70:CZ133" si="104">CZ69*CX70</f>
        <v>1</v>
      </c>
      <c r="DA70" s="29">
        <f t="shared" si="70"/>
        <v>-3960790573324470.5</v>
      </c>
      <c r="DB70" s="29">
        <f t="shared" si="71"/>
        <v>2139465.0643565641</v>
      </c>
      <c r="DC70" s="29">
        <f t="shared" si="72"/>
        <v>2700</v>
      </c>
      <c r="DF70" s="144">
        <f t="shared" ref="DF70:DF133" si="105">$I$4*$G70</f>
        <v>37.842305869023832</v>
      </c>
      <c r="DG70" s="30">
        <f t="shared" si="73"/>
        <v>-261</v>
      </c>
      <c r="DH70" s="30">
        <f t="shared" si="74"/>
        <v>10</v>
      </c>
      <c r="DI70" s="30">
        <v>1</v>
      </c>
      <c r="DJ70" s="23"/>
      <c r="DK70" s="29">
        <f t="shared" ref="DK70:DK133" si="106">DK69*DI70</f>
        <v>1</v>
      </c>
      <c r="DL70" s="29">
        <f t="shared" si="75"/>
        <v>-1.1182728159344792E+19</v>
      </c>
      <c r="DM70" s="29">
        <f t="shared" si="76"/>
        <v>2139465.0643565641</v>
      </c>
      <c r="DN70" s="29">
        <f t="shared" si="77"/>
        <v>3000</v>
      </c>
      <c r="DQ70" s="144">
        <f t="shared" ref="DQ70:DQ133" si="107">$I$4*$G70</f>
        <v>37.842305869023832</v>
      </c>
    </row>
    <row r="71" spans="1:121">
      <c r="A71" s="23">
        <f t="shared" ref="A71:A134" si="108">POWER($I$3,J71) * POWER($I$2,J71)</f>
        <v>17.347629924822989</v>
      </c>
      <c r="B71" s="23">
        <v>0</v>
      </c>
      <c r="C71" s="41">
        <f>IF(D71&gt;0,C70+D71,C70)</f>
        <v>4</v>
      </c>
      <c r="D71" s="65"/>
      <c r="E71" s="134">
        <f t="shared" si="79"/>
        <v>1</v>
      </c>
      <c r="F71" s="76">
        <f t="shared" si="87"/>
        <v>5</v>
      </c>
      <c r="G71" s="161">
        <f t="shared" ref="G71:G134" si="109">POWER(8,J71/100)</f>
        <v>3.863745315699382</v>
      </c>
      <c r="H71" s="24">
        <f t="shared" ref="H71:H134" si="110">POWER($I$1,J71)</f>
        <v>8192.0000000000364</v>
      </c>
      <c r="I71" s="23">
        <f t="shared" si="78"/>
        <v>13.000000000000007</v>
      </c>
      <c r="J71" s="26">
        <v>65</v>
      </c>
      <c r="K71" s="30">
        <f t="shared" ref="K71:K134" si="111">$J71-L$3</f>
        <v>65</v>
      </c>
      <c r="L71" s="30">
        <f t="shared" ref="L71:L134" si="112">M$3</f>
        <v>1</v>
      </c>
      <c r="M71" s="22">
        <v>1</v>
      </c>
      <c r="N71" s="23">
        <f t="shared" ref="N71:N134" si="113">1000*H71</f>
        <v>8192000.0000000363</v>
      </c>
      <c r="O71" s="29">
        <f t="shared" si="88"/>
        <v>576</v>
      </c>
      <c r="P71" s="29">
        <f t="shared" ref="P71:P134" si="114">K71*O71*T$3</f>
        <v>37440</v>
      </c>
      <c r="Q71" s="29">
        <f t="shared" ref="Q71:Q134" si="115">O$3*$H71*$F71</f>
        <v>2457600.0000000112</v>
      </c>
      <c r="R71" s="29">
        <f t="shared" ref="R71:R134" si="116">S$3</f>
        <v>300</v>
      </c>
      <c r="S71" s="29">
        <f t="shared" ref="S71:S134" si="117">$A71*(30+$B71)</f>
        <v>520.42889774468972</v>
      </c>
      <c r="T71" s="52">
        <f t="shared" ref="T71:T134" si="118">Q71/P71</f>
        <v>65.641025641025934</v>
      </c>
      <c r="U71" s="144">
        <f t="shared" si="89"/>
        <v>38.637453156993821</v>
      </c>
      <c r="W71" s="30">
        <f t="shared" ref="W71:W134" si="119">$J71-X$3</f>
        <v>60</v>
      </c>
      <c r="X71" s="30">
        <f t="shared" ref="X71:X134" si="120">Y$3</f>
        <v>2</v>
      </c>
      <c r="Y71" s="30">
        <v>9</v>
      </c>
      <c r="Z71" s="23"/>
      <c r="AA71" s="29">
        <f t="shared" si="90"/>
        <v>576</v>
      </c>
      <c r="AB71" s="29">
        <f t="shared" ref="AB71:AB134" si="121">W71*AA71*AF$3</f>
        <v>62294.431975660598</v>
      </c>
      <c r="AC71" s="29">
        <f t="shared" ref="AC71:AC134" si="122">AA$3*$H71*$F71</f>
        <v>2457600.0000000112</v>
      </c>
      <c r="AD71" s="29">
        <f t="shared" ref="AD71:AD134" si="123">AE$3</f>
        <v>600</v>
      </c>
      <c r="AF71" s="52">
        <f t="shared" si="81"/>
        <v>39.451359006856883</v>
      </c>
      <c r="AG71" s="144">
        <f t="shared" si="91"/>
        <v>38.637453156993821</v>
      </c>
      <c r="AH71" s="30">
        <f t="shared" ref="AH71:AH134" si="124">$J71-AI$3</f>
        <v>50</v>
      </c>
      <c r="AI71" s="30">
        <f t="shared" ref="AI71:AI134" si="125">AJ$3</f>
        <v>3</v>
      </c>
      <c r="AJ71" s="30">
        <v>1</v>
      </c>
      <c r="AK71" s="23"/>
      <c r="AL71" s="29">
        <f t="shared" si="92"/>
        <v>72</v>
      </c>
      <c r="AM71" s="29">
        <f t="shared" ref="AM71:AM134" si="126">AH71*AL71*AQ$3</f>
        <v>21082.834021617025</v>
      </c>
      <c r="AN71" s="29">
        <f t="shared" ref="AN71:AN134" si="127">AL$3*$H71*$F71</f>
        <v>2457600.0000000112</v>
      </c>
      <c r="AO71" s="29">
        <f t="shared" ref="AO71:AO134" si="128">AP$3</f>
        <v>900</v>
      </c>
      <c r="AQ71" s="52">
        <f t="shared" si="85"/>
        <v>116.5687685763755</v>
      </c>
      <c r="AR71" s="144">
        <f t="shared" si="93"/>
        <v>38.637453156993821</v>
      </c>
      <c r="AS71" s="30">
        <f t="shared" ref="AS71:AS134" si="129">$J71-AT$3</f>
        <v>35</v>
      </c>
      <c r="AT71" s="30">
        <f t="shared" ref="AT71:AT134" si="130">AU$3</f>
        <v>4</v>
      </c>
      <c r="AU71" s="30">
        <v>1</v>
      </c>
      <c r="AV71" s="23"/>
      <c r="AW71" s="29">
        <f t="shared" si="94"/>
        <v>14</v>
      </c>
      <c r="AX71" s="29">
        <f t="shared" ref="AX71:AX134" si="131">AS71*AW71*BB$3</f>
        <v>16805.407892569106</v>
      </c>
      <c r="AY71" s="29">
        <f t="shared" ref="AY71:AY134" si="132">AW$3*$H71*$F71</f>
        <v>2457600.0000000112</v>
      </c>
      <c r="AZ71" s="29">
        <f t="shared" ref="AZ71:AZ134" si="133">BA$3</f>
        <v>1200</v>
      </c>
      <c r="BB71" s="52">
        <f t="shared" si="84"/>
        <v>146.23864030617756</v>
      </c>
      <c r="BC71" s="144">
        <f t="shared" si="95"/>
        <v>38.637453156993821</v>
      </c>
      <c r="BD71" s="30">
        <f t="shared" ref="BD71:BD134" si="134">$J71-BE$3</f>
        <v>5</v>
      </c>
      <c r="BE71" s="30">
        <f t="shared" ref="BE71:BE134" si="135">BF$3</f>
        <v>5</v>
      </c>
      <c r="BF71" s="30">
        <v>1</v>
      </c>
      <c r="BG71" s="23"/>
      <c r="BH71" s="29">
        <f t="shared" si="96"/>
        <v>8</v>
      </c>
      <c r="BI71" s="29">
        <f t="shared" ref="BI71:BI134" si="136">BD71*BH71*BM$3</f>
        <v>47050.684620678738</v>
      </c>
      <c r="BJ71" s="29">
        <f t="shared" ref="BJ71:BJ134" si="137">BH$3*$H71*$F71</f>
        <v>2457600.0000000112</v>
      </c>
      <c r="BK71" s="29">
        <f t="shared" ref="BK71:BK134" si="138">BL$3</f>
        <v>1500</v>
      </c>
      <c r="BM71" s="52">
        <f t="shared" si="86"/>
        <v>52.233033797767483</v>
      </c>
      <c r="BN71" s="144">
        <f t="shared" si="97"/>
        <v>38.637453156993821</v>
      </c>
      <c r="BO71" s="30">
        <f t="shared" ref="BO71:BO134" si="139">$J71-BP$3</f>
        <v>-40</v>
      </c>
      <c r="BP71" s="30">
        <f t="shared" ref="BP71:BP134" si="140">BQ$3</f>
        <v>6</v>
      </c>
      <c r="BQ71" s="30">
        <v>1</v>
      </c>
      <c r="BR71" s="23"/>
      <c r="BS71" s="29">
        <f t="shared" si="98"/>
        <v>1</v>
      </c>
      <c r="BT71" s="29">
        <f t="shared" ref="BT71:BT134" si="141">BO71*BS71*BX$3</f>
        <v>-9450296.0508262068</v>
      </c>
      <c r="BU71" s="29">
        <f t="shared" ref="BU71:BU134" si="142">BS$3*$H71*$F71</f>
        <v>2457600.0000000112</v>
      </c>
      <c r="BV71" s="29">
        <f t="shared" ref="BV71:BV134" si="143">BW$3</f>
        <v>1800</v>
      </c>
      <c r="BY71" s="144">
        <f t="shared" si="99"/>
        <v>38.637453156993821</v>
      </c>
      <c r="BZ71" s="30">
        <f t="shared" ref="BZ71:BZ134" si="144">$J71-CA$3</f>
        <v>-90</v>
      </c>
      <c r="CA71" s="30">
        <f t="shared" ref="CA71:CA134" si="145">CB$3</f>
        <v>7</v>
      </c>
      <c r="CB71" s="30">
        <v>1</v>
      </c>
      <c r="CC71" s="23"/>
      <c r="CD71" s="29">
        <f t="shared" si="100"/>
        <v>1</v>
      </c>
      <c r="CE71" s="29">
        <f t="shared" ref="CE71:CE134" si="146">BZ71*CD71*CI$3</f>
        <v>-7698088421.8671541</v>
      </c>
      <c r="CF71" s="29">
        <f t="shared" ref="CF71:CF134" si="147">CD$3*$H71*$F71</f>
        <v>2457600.0000000112</v>
      </c>
      <c r="CG71" s="29">
        <f t="shared" ref="CG71:CG134" si="148">CH$3</f>
        <v>2100</v>
      </c>
      <c r="CJ71" s="144">
        <f t="shared" si="101"/>
        <v>38.637453156993821</v>
      </c>
      <c r="CK71" s="30">
        <f t="shared" ref="CK71:CK134" si="149">$J71-CL$3</f>
        <v>-145</v>
      </c>
      <c r="CL71" s="30">
        <f t="shared" ref="CL71:CL134" si="150">CM$3</f>
        <v>8</v>
      </c>
      <c r="CM71" s="30">
        <v>1</v>
      </c>
      <c r="CN71" s="23"/>
      <c r="CO71" s="29">
        <f t="shared" si="102"/>
        <v>1</v>
      </c>
      <c r="CP71" s="29">
        <f t="shared" ref="CP71:CP134" si="151">CK71*CO71*CT$3</f>
        <v>-8093546149998.6895</v>
      </c>
      <c r="CQ71" s="29">
        <f t="shared" ref="CQ71:CQ134" si="152">CO$3*$H71*$F71</f>
        <v>2457600.0000000112</v>
      </c>
      <c r="CR71" s="29">
        <f t="shared" ref="CR71:CR134" si="153">CS$3</f>
        <v>2400</v>
      </c>
      <c r="CU71" s="144">
        <f t="shared" si="103"/>
        <v>38.637453156993821</v>
      </c>
      <c r="CV71" s="30">
        <f t="shared" ref="CV71:CV134" si="154">$J71-CW$3</f>
        <v>-195</v>
      </c>
      <c r="CW71" s="30">
        <f t="shared" ref="CW71:CW134" si="155">CX$3</f>
        <v>9</v>
      </c>
      <c r="CX71" s="30">
        <v>1</v>
      </c>
      <c r="CY71" s="23"/>
      <c r="CZ71" s="29">
        <f t="shared" si="104"/>
        <v>1</v>
      </c>
      <c r="DA71" s="29">
        <f t="shared" ref="DA71:DA134" si="156">CV71*CZ71*DE$3</f>
        <v>-3940582458154447.5</v>
      </c>
      <c r="DB71" s="29">
        <f t="shared" ref="DB71:DB134" si="157">CZ$3*$H71*$F71</f>
        <v>2457600.0000000112</v>
      </c>
      <c r="DC71" s="29">
        <f t="shared" ref="DC71:DC134" si="158">DD$3</f>
        <v>2700</v>
      </c>
      <c r="DF71" s="144">
        <f t="shared" si="105"/>
        <v>38.637453156993821</v>
      </c>
      <c r="DG71" s="30">
        <f t="shared" ref="DG71:DG134" si="159">$J71-DH$3</f>
        <v>-260</v>
      </c>
      <c r="DH71" s="30">
        <f t="shared" ref="DH71:DH134" si="160">DI$3</f>
        <v>10</v>
      </c>
      <c r="DI71" s="30">
        <v>1</v>
      </c>
      <c r="DJ71" s="23"/>
      <c r="DK71" s="29">
        <f t="shared" si="106"/>
        <v>1</v>
      </c>
      <c r="DL71" s="29">
        <f t="shared" ref="DL71:DL134" si="161">DG71*DK71*DP$3</f>
        <v>-1.1139882457584849E+19</v>
      </c>
      <c r="DM71" s="29">
        <f t="shared" ref="DM71:DM134" si="162">DK$3*$H71*$F71</f>
        <v>2457600.0000000112</v>
      </c>
      <c r="DN71" s="29">
        <f t="shared" ref="DN71:DN134" si="163">DO$3</f>
        <v>3000</v>
      </c>
      <c r="DQ71" s="144">
        <f t="shared" si="107"/>
        <v>38.637453156993821</v>
      </c>
    </row>
    <row r="72" spans="1:121">
      <c r="A72" s="23">
        <f t="shared" si="108"/>
        <v>18.126142164733089</v>
      </c>
      <c r="B72" s="23">
        <v>0</v>
      </c>
      <c r="C72" s="41">
        <f t="shared" si="82"/>
        <v>4</v>
      </c>
      <c r="D72" s="44"/>
      <c r="E72" s="134">
        <f t="shared" si="79"/>
        <v>1</v>
      </c>
      <c r="F72" s="76">
        <f t="shared" si="87"/>
        <v>5</v>
      </c>
      <c r="G72" s="161">
        <f t="shared" si="109"/>
        <v>3.9449308179734364</v>
      </c>
      <c r="H72" s="24">
        <f t="shared" si="110"/>
        <v>9410.1369241357534</v>
      </c>
      <c r="I72" s="23">
        <f t="shared" ref="I72:I135" si="164">LOG(H72,2)</f>
        <v>13.200000000000006</v>
      </c>
      <c r="J72" s="26">
        <v>66</v>
      </c>
      <c r="K72" s="30">
        <f t="shared" si="111"/>
        <v>66</v>
      </c>
      <c r="L72" s="30">
        <f t="shared" si="112"/>
        <v>1</v>
      </c>
      <c r="M72" s="22">
        <v>1</v>
      </c>
      <c r="N72" s="23">
        <f t="shared" si="113"/>
        <v>9410136.9241357539</v>
      </c>
      <c r="O72" s="29">
        <f t="shared" si="88"/>
        <v>576</v>
      </c>
      <c r="P72" s="29">
        <f t="shared" si="114"/>
        <v>38016</v>
      </c>
      <c r="Q72" s="29">
        <f t="shared" si="115"/>
        <v>2823041.077240726</v>
      </c>
      <c r="R72" s="29">
        <f t="shared" si="116"/>
        <v>300</v>
      </c>
      <c r="S72" s="29">
        <f t="shared" si="117"/>
        <v>543.78426494199266</v>
      </c>
      <c r="T72" s="52">
        <f t="shared" si="118"/>
        <v>74.259287595768257</v>
      </c>
      <c r="U72" s="144">
        <f t="shared" si="89"/>
        <v>39.449308179734366</v>
      </c>
      <c r="W72" s="30">
        <f t="shared" si="119"/>
        <v>61</v>
      </c>
      <c r="X72" s="30">
        <f t="shared" si="120"/>
        <v>2</v>
      </c>
      <c r="Y72" s="30">
        <v>1</v>
      </c>
      <c r="Z72" s="23"/>
      <c r="AA72" s="29">
        <f t="shared" si="90"/>
        <v>576</v>
      </c>
      <c r="AB72" s="29">
        <f t="shared" si="121"/>
        <v>63332.672508588272</v>
      </c>
      <c r="AC72" s="29">
        <f t="shared" si="122"/>
        <v>2823041.077240726</v>
      </c>
      <c r="AD72" s="29">
        <f t="shared" si="123"/>
        <v>600</v>
      </c>
      <c r="AF72" s="52">
        <f t="shared" si="81"/>
        <v>44.574797895318653</v>
      </c>
      <c r="AG72" s="144">
        <f t="shared" si="91"/>
        <v>39.449308179734366</v>
      </c>
      <c r="AH72" s="30">
        <f t="shared" si="124"/>
        <v>51</v>
      </c>
      <c r="AI72" s="30">
        <f t="shared" si="125"/>
        <v>3</v>
      </c>
      <c r="AJ72" s="30">
        <v>1</v>
      </c>
      <c r="AK72" s="23"/>
      <c r="AL72" s="29">
        <f t="shared" si="92"/>
        <v>72</v>
      </c>
      <c r="AM72" s="29">
        <f t="shared" si="126"/>
        <v>21504.490702049367</v>
      </c>
      <c r="AN72" s="29">
        <f t="shared" si="127"/>
        <v>2823041.077240726</v>
      </c>
      <c r="AO72" s="29">
        <f t="shared" si="128"/>
        <v>900</v>
      </c>
      <c r="AQ72" s="52">
        <f t="shared" si="85"/>
        <v>131.2768163801104</v>
      </c>
      <c r="AR72" s="144">
        <f t="shared" si="93"/>
        <v>39.449308179734366</v>
      </c>
      <c r="AS72" s="30">
        <f t="shared" si="129"/>
        <v>36</v>
      </c>
      <c r="AT72" s="30">
        <f t="shared" si="130"/>
        <v>4</v>
      </c>
      <c r="AU72" s="30">
        <v>1</v>
      </c>
      <c r="AV72" s="23"/>
      <c r="AW72" s="29">
        <f t="shared" si="94"/>
        <v>14</v>
      </c>
      <c r="AX72" s="29">
        <f t="shared" si="131"/>
        <v>17285.562403785367</v>
      </c>
      <c r="AY72" s="29">
        <f t="shared" si="132"/>
        <v>2823041.077240726</v>
      </c>
      <c r="AZ72" s="29">
        <f t="shared" si="133"/>
        <v>1200</v>
      </c>
      <c r="BB72" s="52">
        <f t="shared" ref="BB72:BB135" si="165">AY72/AX72</f>
        <v>163.31786095791179</v>
      </c>
      <c r="BC72" s="144">
        <f t="shared" si="95"/>
        <v>39.449308179734366</v>
      </c>
      <c r="BD72" s="30">
        <f t="shared" si="134"/>
        <v>6</v>
      </c>
      <c r="BE72" s="30">
        <f t="shared" si="135"/>
        <v>5</v>
      </c>
      <c r="BF72" s="30">
        <v>1</v>
      </c>
      <c r="BG72" s="23"/>
      <c r="BH72" s="29">
        <f t="shared" si="96"/>
        <v>8</v>
      </c>
      <c r="BI72" s="29">
        <f t="shared" si="136"/>
        <v>56460.821544814491</v>
      </c>
      <c r="BJ72" s="29">
        <f t="shared" si="137"/>
        <v>2823041.077240726</v>
      </c>
      <c r="BK72" s="29">
        <f t="shared" si="138"/>
        <v>1500</v>
      </c>
      <c r="BM72" s="52">
        <f t="shared" ref="BM72:BM108" si="166">BJ72/BI72</f>
        <v>50.000000000000028</v>
      </c>
      <c r="BN72" s="144">
        <f t="shared" si="97"/>
        <v>39.449308179734366</v>
      </c>
      <c r="BO72" s="30">
        <f t="shared" si="139"/>
        <v>-39</v>
      </c>
      <c r="BP72" s="30">
        <f t="shared" si="140"/>
        <v>6</v>
      </c>
      <c r="BQ72" s="30">
        <v>1</v>
      </c>
      <c r="BR72" s="23"/>
      <c r="BS72" s="29">
        <f t="shared" si="98"/>
        <v>1</v>
      </c>
      <c r="BT72" s="29">
        <f t="shared" si="141"/>
        <v>-9214038.6495555528</v>
      </c>
      <c r="BU72" s="29">
        <f t="shared" si="142"/>
        <v>2823041.077240726</v>
      </c>
      <c r="BV72" s="29">
        <f t="shared" si="143"/>
        <v>1800</v>
      </c>
      <c r="BY72" s="144">
        <f t="shared" si="99"/>
        <v>39.449308179734366</v>
      </c>
      <c r="BZ72" s="30">
        <f t="shared" si="144"/>
        <v>-89</v>
      </c>
      <c r="CA72" s="30">
        <f t="shared" si="145"/>
        <v>7</v>
      </c>
      <c r="CB72" s="30">
        <v>1</v>
      </c>
      <c r="CC72" s="23"/>
      <c r="CD72" s="29">
        <f t="shared" si="100"/>
        <v>1</v>
      </c>
      <c r="CE72" s="29">
        <f t="shared" si="146"/>
        <v>-7612554106.0686302</v>
      </c>
      <c r="CF72" s="29">
        <f t="shared" si="147"/>
        <v>2823041.077240726</v>
      </c>
      <c r="CG72" s="29">
        <f t="shared" si="148"/>
        <v>2100</v>
      </c>
      <c r="CJ72" s="144">
        <f t="shared" si="101"/>
        <v>39.449308179734366</v>
      </c>
      <c r="CK72" s="30">
        <f t="shared" si="149"/>
        <v>-144</v>
      </c>
      <c r="CL72" s="30">
        <f t="shared" si="150"/>
        <v>8</v>
      </c>
      <c r="CM72" s="30">
        <v>1</v>
      </c>
      <c r="CN72" s="23"/>
      <c r="CO72" s="29">
        <f t="shared" si="102"/>
        <v>1</v>
      </c>
      <c r="CP72" s="29">
        <f t="shared" si="151"/>
        <v>-8037728590343.5264</v>
      </c>
      <c r="CQ72" s="29">
        <f t="shared" si="152"/>
        <v>2823041.077240726</v>
      </c>
      <c r="CR72" s="29">
        <f t="shared" si="153"/>
        <v>2400</v>
      </c>
      <c r="CU72" s="144">
        <f t="shared" si="103"/>
        <v>39.449308179734366</v>
      </c>
      <c r="CV72" s="30">
        <f t="shared" si="154"/>
        <v>-194</v>
      </c>
      <c r="CW72" s="30">
        <f t="shared" si="155"/>
        <v>9</v>
      </c>
      <c r="CX72" s="30">
        <v>1</v>
      </c>
      <c r="CY72" s="23"/>
      <c r="CZ72" s="29">
        <f t="shared" si="104"/>
        <v>1</v>
      </c>
      <c r="DA72" s="29">
        <f t="shared" si="156"/>
        <v>-3920374342984425</v>
      </c>
      <c r="DB72" s="29">
        <f t="shared" si="157"/>
        <v>2823041.077240726</v>
      </c>
      <c r="DC72" s="29">
        <f t="shared" si="158"/>
        <v>2700</v>
      </c>
      <c r="DF72" s="144">
        <f t="shared" si="105"/>
        <v>39.449308179734366</v>
      </c>
      <c r="DG72" s="30">
        <f t="shared" si="159"/>
        <v>-259</v>
      </c>
      <c r="DH72" s="30">
        <f t="shared" si="160"/>
        <v>10</v>
      </c>
      <c r="DI72" s="30">
        <v>1</v>
      </c>
      <c r="DJ72" s="23"/>
      <c r="DK72" s="29">
        <f t="shared" si="106"/>
        <v>1</v>
      </c>
      <c r="DL72" s="29">
        <f t="shared" si="161"/>
        <v>-1.1097036755824908E+19</v>
      </c>
      <c r="DM72" s="29">
        <f t="shared" si="162"/>
        <v>2823041.077240726</v>
      </c>
      <c r="DN72" s="29">
        <f t="shared" si="163"/>
        <v>3000</v>
      </c>
      <c r="DQ72" s="144">
        <f t="shared" si="107"/>
        <v>39.449308179734366</v>
      </c>
    </row>
    <row r="73" spans="1:121">
      <c r="A73" s="23">
        <f t="shared" si="108"/>
        <v>18.939591817437698</v>
      </c>
      <c r="B73" s="23">
        <v>0</v>
      </c>
      <c r="C73" s="41">
        <f t="shared" si="82"/>
        <v>4</v>
      </c>
      <c r="D73" s="44"/>
      <c r="E73" s="134">
        <f t="shared" si="79"/>
        <v>1</v>
      </c>
      <c r="F73" s="76">
        <f t="shared" si="87"/>
        <v>5</v>
      </c>
      <c r="G73" s="161">
        <f t="shared" si="109"/>
        <v>4.0278222002268755</v>
      </c>
      <c r="H73" s="24">
        <f t="shared" si="110"/>
        <v>10809.408805051598</v>
      </c>
      <c r="I73" s="23">
        <f t="shared" si="164"/>
        <v>13.400000000000007</v>
      </c>
      <c r="J73" s="26">
        <v>67</v>
      </c>
      <c r="K73" s="30">
        <f t="shared" si="111"/>
        <v>67</v>
      </c>
      <c r="L73" s="30">
        <f t="shared" si="112"/>
        <v>1</v>
      </c>
      <c r="M73" s="22">
        <v>1</v>
      </c>
      <c r="N73" s="23">
        <f t="shared" si="113"/>
        <v>10809408.805051599</v>
      </c>
      <c r="O73" s="29">
        <f t="shared" si="88"/>
        <v>576</v>
      </c>
      <c r="P73" s="29">
        <f t="shared" si="114"/>
        <v>38592</v>
      </c>
      <c r="Q73" s="29">
        <f t="shared" si="115"/>
        <v>3242822.6415154799</v>
      </c>
      <c r="R73" s="29">
        <f t="shared" si="116"/>
        <v>300</v>
      </c>
      <c r="S73" s="29">
        <f t="shared" si="117"/>
        <v>568.18775452313093</v>
      </c>
      <c r="T73" s="52">
        <f t="shared" si="118"/>
        <v>84.028364467129975</v>
      </c>
      <c r="U73" s="144">
        <f t="shared" si="89"/>
        <v>40.278222002268755</v>
      </c>
      <c r="W73" s="30">
        <f t="shared" si="119"/>
        <v>62</v>
      </c>
      <c r="X73" s="30">
        <f t="shared" si="120"/>
        <v>2</v>
      </c>
      <c r="Y73" s="30">
        <v>1</v>
      </c>
      <c r="Z73" s="23"/>
      <c r="AA73" s="29">
        <f t="shared" si="90"/>
        <v>576</v>
      </c>
      <c r="AB73" s="29">
        <f t="shared" si="121"/>
        <v>64370.913041515953</v>
      </c>
      <c r="AC73" s="29">
        <f t="shared" si="122"/>
        <v>3242822.6415154799</v>
      </c>
      <c r="AD73" s="29">
        <f t="shared" si="123"/>
        <v>600</v>
      </c>
      <c r="AF73" s="52">
        <f t="shared" si="81"/>
        <v>50.377142226086256</v>
      </c>
      <c r="AG73" s="144">
        <f t="shared" si="91"/>
        <v>40.278222002268755</v>
      </c>
      <c r="AH73" s="30">
        <f t="shared" si="124"/>
        <v>52</v>
      </c>
      <c r="AI73" s="30">
        <f t="shared" si="125"/>
        <v>3</v>
      </c>
      <c r="AJ73" s="30">
        <v>1</v>
      </c>
      <c r="AK73" s="23"/>
      <c r="AL73" s="29">
        <f t="shared" si="92"/>
        <v>72</v>
      </c>
      <c r="AM73" s="29">
        <f t="shared" si="126"/>
        <v>21926.147382481708</v>
      </c>
      <c r="AN73" s="29">
        <f t="shared" si="127"/>
        <v>3242822.6415154799</v>
      </c>
      <c r="AO73" s="29">
        <f t="shared" si="128"/>
        <v>900</v>
      </c>
      <c r="AQ73" s="52">
        <f t="shared" si="85"/>
        <v>147.89751181305985</v>
      </c>
      <c r="AR73" s="144">
        <f t="shared" si="93"/>
        <v>40.278222002268755</v>
      </c>
      <c r="AS73" s="30">
        <f t="shared" si="129"/>
        <v>37</v>
      </c>
      <c r="AT73" s="30">
        <f t="shared" si="130"/>
        <v>4</v>
      </c>
      <c r="AU73" s="30">
        <v>1</v>
      </c>
      <c r="AV73" s="23"/>
      <c r="AW73" s="29">
        <f t="shared" si="94"/>
        <v>14</v>
      </c>
      <c r="AX73" s="29">
        <f t="shared" si="131"/>
        <v>17765.716915001627</v>
      </c>
      <c r="AY73" s="29">
        <f t="shared" si="132"/>
        <v>3242822.6415154799</v>
      </c>
      <c r="AZ73" s="29">
        <f t="shared" si="133"/>
        <v>1200</v>
      </c>
      <c r="BB73" s="52">
        <f t="shared" si="165"/>
        <v>182.53260800171785</v>
      </c>
      <c r="BC73" s="144">
        <f t="shared" si="95"/>
        <v>40.278222002268755</v>
      </c>
      <c r="BD73" s="30">
        <f t="shared" si="134"/>
        <v>7</v>
      </c>
      <c r="BE73" s="30">
        <f t="shared" si="135"/>
        <v>5</v>
      </c>
      <c r="BF73" s="30">
        <v>1</v>
      </c>
      <c r="BG73" s="23"/>
      <c r="BH73" s="29">
        <f t="shared" si="96"/>
        <v>8</v>
      </c>
      <c r="BI73" s="29">
        <f t="shared" si="136"/>
        <v>65870.958468950237</v>
      </c>
      <c r="BJ73" s="29">
        <f t="shared" si="137"/>
        <v>3242822.6415154799</v>
      </c>
      <c r="BK73" s="29">
        <f t="shared" si="138"/>
        <v>1500</v>
      </c>
      <c r="BM73" s="52">
        <f t="shared" si="166"/>
        <v>49.229929499872959</v>
      </c>
      <c r="BN73" s="144">
        <f t="shared" si="97"/>
        <v>40.278222002268755</v>
      </c>
      <c r="BO73" s="30">
        <f t="shared" si="139"/>
        <v>-38</v>
      </c>
      <c r="BP73" s="30">
        <f t="shared" si="140"/>
        <v>6</v>
      </c>
      <c r="BQ73" s="30">
        <v>1</v>
      </c>
      <c r="BR73" s="23"/>
      <c r="BS73" s="29">
        <f t="shared" si="98"/>
        <v>1</v>
      </c>
      <c r="BT73" s="29">
        <f t="shared" si="141"/>
        <v>-8977781.2482848968</v>
      </c>
      <c r="BU73" s="29">
        <f t="shared" si="142"/>
        <v>3242822.6415154799</v>
      </c>
      <c r="BV73" s="29">
        <f t="shared" si="143"/>
        <v>1800</v>
      </c>
      <c r="BY73" s="144">
        <f t="shared" si="99"/>
        <v>40.278222002268755</v>
      </c>
      <c r="BZ73" s="30">
        <f t="shared" si="144"/>
        <v>-88</v>
      </c>
      <c r="CA73" s="30">
        <f t="shared" si="145"/>
        <v>7</v>
      </c>
      <c r="CB73" s="30">
        <v>1</v>
      </c>
      <c r="CC73" s="23"/>
      <c r="CD73" s="29">
        <f t="shared" si="100"/>
        <v>1</v>
      </c>
      <c r="CE73" s="29">
        <f t="shared" si="146"/>
        <v>-7527019790.2701063</v>
      </c>
      <c r="CF73" s="29">
        <f t="shared" si="147"/>
        <v>3242822.6415154799</v>
      </c>
      <c r="CG73" s="29">
        <f t="shared" si="148"/>
        <v>2100</v>
      </c>
      <c r="CJ73" s="144">
        <f t="shared" si="101"/>
        <v>40.278222002268755</v>
      </c>
      <c r="CK73" s="30">
        <f t="shared" si="149"/>
        <v>-143</v>
      </c>
      <c r="CL73" s="30">
        <f t="shared" si="150"/>
        <v>8</v>
      </c>
      <c r="CM73" s="30">
        <v>1</v>
      </c>
      <c r="CN73" s="23"/>
      <c r="CO73" s="29">
        <f t="shared" si="102"/>
        <v>1</v>
      </c>
      <c r="CP73" s="29">
        <f t="shared" si="151"/>
        <v>-7981911030688.3623</v>
      </c>
      <c r="CQ73" s="29">
        <f t="shared" si="152"/>
        <v>3242822.6415154799</v>
      </c>
      <c r="CR73" s="29">
        <f t="shared" si="153"/>
        <v>2400</v>
      </c>
      <c r="CU73" s="144">
        <f t="shared" si="103"/>
        <v>40.278222002268755</v>
      </c>
      <c r="CV73" s="30">
        <f t="shared" si="154"/>
        <v>-193</v>
      </c>
      <c r="CW73" s="30">
        <f t="shared" si="155"/>
        <v>9</v>
      </c>
      <c r="CX73" s="30">
        <v>1</v>
      </c>
      <c r="CY73" s="23"/>
      <c r="CZ73" s="29">
        <f t="shared" si="104"/>
        <v>1</v>
      </c>
      <c r="DA73" s="29">
        <f t="shared" si="156"/>
        <v>-3900166227814402</v>
      </c>
      <c r="DB73" s="29">
        <f t="shared" si="157"/>
        <v>3242822.6415154799</v>
      </c>
      <c r="DC73" s="29">
        <f t="shared" si="158"/>
        <v>2700</v>
      </c>
      <c r="DF73" s="144">
        <f t="shared" si="105"/>
        <v>40.278222002268755</v>
      </c>
      <c r="DG73" s="30">
        <f t="shared" si="159"/>
        <v>-258</v>
      </c>
      <c r="DH73" s="30">
        <f t="shared" si="160"/>
        <v>10</v>
      </c>
      <c r="DI73" s="30">
        <v>1</v>
      </c>
      <c r="DJ73" s="23"/>
      <c r="DK73" s="29">
        <f t="shared" si="106"/>
        <v>1</v>
      </c>
      <c r="DL73" s="29">
        <f t="shared" si="161"/>
        <v>-1.1054191054064966E+19</v>
      </c>
      <c r="DM73" s="29">
        <f t="shared" si="162"/>
        <v>3242822.6415154799</v>
      </c>
      <c r="DN73" s="29">
        <f t="shared" si="163"/>
        <v>3000</v>
      </c>
      <c r="DQ73" s="144">
        <f t="shared" si="107"/>
        <v>40.278222002268755</v>
      </c>
    </row>
    <row r="74" spans="1:121">
      <c r="A74" s="23">
        <f t="shared" si="108"/>
        <v>19.789546774551351</v>
      </c>
      <c r="B74" s="23">
        <v>0</v>
      </c>
      <c r="C74" s="41">
        <f t="shared" si="82"/>
        <v>4</v>
      </c>
      <c r="D74" s="44"/>
      <c r="E74" s="134">
        <f t="shared" si="79"/>
        <v>1</v>
      </c>
      <c r="F74" s="76">
        <f t="shared" si="87"/>
        <v>5</v>
      </c>
      <c r="G74" s="161">
        <f t="shared" si="109"/>
        <v>4.1124553066242653</v>
      </c>
      <c r="H74" s="24">
        <f t="shared" si="110"/>
        <v>12416.750112853239</v>
      </c>
      <c r="I74" s="23">
        <f t="shared" si="164"/>
        <v>13.600000000000007</v>
      </c>
      <c r="J74" s="26">
        <v>68</v>
      </c>
      <c r="K74" s="30">
        <f t="shared" si="111"/>
        <v>68</v>
      </c>
      <c r="L74" s="30">
        <f t="shared" si="112"/>
        <v>1</v>
      </c>
      <c r="M74" s="22">
        <v>1</v>
      </c>
      <c r="N74" s="23">
        <f t="shared" si="113"/>
        <v>12416750.112853238</v>
      </c>
      <c r="O74" s="29">
        <f t="shared" si="88"/>
        <v>576</v>
      </c>
      <c r="P74" s="29">
        <f t="shared" si="114"/>
        <v>39168</v>
      </c>
      <c r="Q74" s="29">
        <f t="shared" si="115"/>
        <v>3725025.0338559714</v>
      </c>
      <c r="R74" s="29">
        <f t="shared" si="116"/>
        <v>300</v>
      </c>
      <c r="S74" s="29">
        <f t="shared" si="117"/>
        <v>593.68640323654051</v>
      </c>
      <c r="T74" s="52">
        <f t="shared" si="118"/>
        <v>95.103784565358751</v>
      </c>
      <c r="U74" s="144">
        <f t="shared" si="89"/>
        <v>41.124553066242655</v>
      </c>
      <c r="W74" s="30">
        <f t="shared" si="119"/>
        <v>63</v>
      </c>
      <c r="X74" s="30">
        <f t="shared" si="120"/>
        <v>2</v>
      </c>
      <c r="Y74" s="30">
        <v>1</v>
      </c>
      <c r="Z74" s="23"/>
      <c r="AA74" s="29">
        <f t="shared" si="90"/>
        <v>576</v>
      </c>
      <c r="AB74" s="29">
        <f t="shared" si="121"/>
        <v>65409.153574443626</v>
      </c>
      <c r="AC74" s="29">
        <f t="shared" si="122"/>
        <v>3725025.0338559714</v>
      </c>
      <c r="AD74" s="29">
        <f t="shared" si="123"/>
        <v>600</v>
      </c>
      <c r="AF74" s="52">
        <f t="shared" si="81"/>
        <v>56.949598493373514</v>
      </c>
      <c r="AG74" s="144">
        <f t="shared" si="91"/>
        <v>41.124553066242655</v>
      </c>
      <c r="AH74" s="30">
        <f t="shared" si="124"/>
        <v>53</v>
      </c>
      <c r="AI74" s="30">
        <f t="shared" si="125"/>
        <v>3</v>
      </c>
      <c r="AJ74" s="30">
        <v>1</v>
      </c>
      <c r="AK74" s="23"/>
      <c r="AL74" s="29">
        <f t="shared" si="92"/>
        <v>72</v>
      </c>
      <c r="AM74" s="29">
        <f t="shared" si="126"/>
        <v>22347.804062914049</v>
      </c>
      <c r="AN74" s="29">
        <f t="shared" si="127"/>
        <v>3725025.0338559714</v>
      </c>
      <c r="AO74" s="29">
        <f t="shared" si="128"/>
        <v>900</v>
      </c>
      <c r="AQ74" s="52">
        <f t="shared" si="85"/>
        <v>166.68416383861233</v>
      </c>
      <c r="AR74" s="144">
        <f t="shared" si="93"/>
        <v>41.124553066242655</v>
      </c>
      <c r="AS74" s="30">
        <f t="shared" si="129"/>
        <v>38</v>
      </c>
      <c r="AT74" s="30">
        <f t="shared" si="130"/>
        <v>4</v>
      </c>
      <c r="AU74" s="30">
        <v>1</v>
      </c>
      <c r="AV74" s="23"/>
      <c r="AW74" s="29">
        <f t="shared" si="94"/>
        <v>14</v>
      </c>
      <c r="AX74" s="29">
        <f t="shared" si="131"/>
        <v>18245.871426217887</v>
      </c>
      <c r="AY74" s="29">
        <f t="shared" si="132"/>
        <v>3725025.0338559714</v>
      </c>
      <c r="AZ74" s="29">
        <f t="shared" si="133"/>
        <v>1200</v>
      </c>
      <c r="BB74" s="52">
        <f t="shared" si="165"/>
        <v>204.1571458463421</v>
      </c>
      <c r="BC74" s="144">
        <f t="shared" si="95"/>
        <v>41.124553066242655</v>
      </c>
      <c r="BD74" s="30">
        <f t="shared" si="134"/>
        <v>8</v>
      </c>
      <c r="BE74" s="30">
        <f t="shared" si="135"/>
        <v>5</v>
      </c>
      <c r="BF74" s="30">
        <v>1</v>
      </c>
      <c r="BG74" s="23"/>
      <c r="BH74" s="29">
        <f t="shared" si="96"/>
        <v>8</v>
      </c>
      <c r="BI74" s="29">
        <f t="shared" si="136"/>
        <v>75281.095393085983</v>
      </c>
      <c r="BJ74" s="29">
        <f t="shared" si="137"/>
        <v>3725025.0338559714</v>
      </c>
      <c r="BK74" s="29">
        <f t="shared" si="138"/>
        <v>1500</v>
      </c>
      <c r="BM74" s="52">
        <f t="shared" si="166"/>
        <v>49.481546653983564</v>
      </c>
      <c r="BN74" s="144">
        <f t="shared" si="97"/>
        <v>41.124553066242655</v>
      </c>
      <c r="BO74" s="30">
        <f t="shared" si="139"/>
        <v>-37</v>
      </c>
      <c r="BP74" s="30">
        <f t="shared" si="140"/>
        <v>6</v>
      </c>
      <c r="BQ74" s="30">
        <v>1</v>
      </c>
      <c r="BR74" s="23"/>
      <c r="BS74" s="29">
        <f t="shared" si="98"/>
        <v>1</v>
      </c>
      <c r="BT74" s="29">
        <f t="shared" si="141"/>
        <v>-8741523.8470142428</v>
      </c>
      <c r="BU74" s="29">
        <f t="shared" si="142"/>
        <v>3725025.0338559714</v>
      </c>
      <c r="BV74" s="29">
        <f t="shared" si="143"/>
        <v>1800</v>
      </c>
      <c r="BY74" s="144">
        <f t="shared" si="99"/>
        <v>41.124553066242655</v>
      </c>
      <c r="BZ74" s="30">
        <f t="shared" si="144"/>
        <v>-87</v>
      </c>
      <c r="CA74" s="30">
        <f t="shared" si="145"/>
        <v>7</v>
      </c>
      <c r="CB74" s="30">
        <v>1</v>
      </c>
      <c r="CC74" s="23"/>
      <c r="CD74" s="29">
        <f t="shared" si="100"/>
        <v>1</v>
      </c>
      <c r="CE74" s="29">
        <f t="shared" si="146"/>
        <v>-7441485474.4715824</v>
      </c>
      <c r="CF74" s="29">
        <f t="shared" si="147"/>
        <v>3725025.0338559714</v>
      </c>
      <c r="CG74" s="29">
        <f t="shared" si="148"/>
        <v>2100</v>
      </c>
      <c r="CJ74" s="144">
        <f t="shared" si="101"/>
        <v>41.124553066242655</v>
      </c>
      <c r="CK74" s="30">
        <f t="shared" si="149"/>
        <v>-142</v>
      </c>
      <c r="CL74" s="30">
        <f t="shared" si="150"/>
        <v>8</v>
      </c>
      <c r="CM74" s="30">
        <v>1</v>
      </c>
      <c r="CN74" s="23"/>
      <c r="CO74" s="29">
        <f t="shared" si="102"/>
        <v>1</v>
      </c>
      <c r="CP74" s="29">
        <f t="shared" si="151"/>
        <v>-7926093471033.1992</v>
      </c>
      <c r="CQ74" s="29">
        <f t="shared" si="152"/>
        <v>3725025.0338559714</v>
      </c>
      <c r="CR74" s="29">
        <f t="shared" si="153"/>
        <v>2400</v>
      </c>
      <c r="CU74" s="144">
        <f t="shared" si="103"/>
        <v>41.124553066242655</v>
      </c>
      <c r="CV74" s="30">
        <f t="shared" si="154"/>
        <v>-192</v>
      </c>
      <c r="CW74" s="30">
        <f t="shared" si="155"/>
        <v>9</v>
      </c>
      <c r="CX74" s="30">
        <v>1</v>
      </c>
      <c r="CY74" s="23"/>
      <c r="CZ74" s="29">
        <f t="shared" si="104"/>
        <v>1</v>
      </c>
      <c r="DA74" s="29">
        <f t="shared" si="156"/>
        <v>-3879958112644379</v>
      </c>
      <c r="DB74" s="29">
        <f t="shared" si="157"/>
        <v>3725025.0338559714</v>
      </c>
      <c r="DC74" s="29">
        <f t="shared" si="158"/>
        <v>2700</v>
      </c>
      <c r="DF74" s="144">
        <f t="shared" si="105"/>
        <v>41.124553066242655</v>
      </c>
      <c r="DG74" s="30">
        <f t="shared" si="159"/>
        <v>-257</v>
      </c>
      <c r="DH74" s="30">
        <f t="shared" si="160"/>
        <v>10</v>
      </c>
      <c r="DI74" s="30">
        <v>1</v>
      </c>
      <c r="DJ74" s="23"/>
      <c r="DK74" s="29">
        <f t="shared" si="106"/>
        <v>1</v>
      </c>
      <c r="DL74" s="29">
        <f t="shared" si="161"/>
        <v>-1.1011345352305025E+19</v>
      </c>
      <c r="DM74" s="29">
        <f t="shared" si="162"/>
        <v>3725025.0338559714</v>
      </c>
      <c r="DN74" s="29">
        <f t="shared" si="163"/>
        <v>3000</v>
      </c>
      <c r="DQ74" s="144">
        <f t="shared" si="107"/>
        <v>41.124553066242655</v>
      </c>
    </row>
    <row r="75" spans="1:121">
      <c r="A75" s="23">
        <f t="shared" si="108"/>
        <v>20.677645290200246</v>
      </c>
      <c r="B75" s="23">
        <v>0</v>
      </c>
      <c r="C75" s="41">
        <f t="shared" si="82"/>
        <v>4</v>
      </c>
      <c r="D75" s="44"/>
      <c r="E75" s="134">
        <f t="shared" ref="E75:E138" si="167">E74</f>
        <v>1</v>
      </c>
      <c r="F75" s="76">
        <f t="shared" si="87"/>
        <v>5</v>
      </c>
      <c r="G75" s="161">
        <f t="shared" si="109"/>
        <v>4.1988667344922685</v>
      </c>
      <c r="H75" s="24">
        <f t="shared" si="110"/>
        <v>14263.100429043763</v>
      </c>
      <c r="I75" s="23">
        <f t="shared" si="164"/>
        <v>13.800000000000008</v>
      </c>
      <c r="J75" s="26">
        <v>69</v>
      </c>
      <c r="K75" s="30">
        <f t="shared" si="111"/>
        <v>69</v>
      </c>
      <c r="L75" s="30">
        <f t="shared" si="112"/>
        <v>1</v>
      </c>
      <c r="M75" s="22">
        <v>1</v>
      </c>
      <c r="N75" s="23">
        <f t="shared" si="113"/>
        <v>14263100.429043762</v>
      </c>
      <c r="O75" s="29">
        <f t="shared" si="88"/>
        <v>576</v>
      </c>
      <c r="P75" s="29">
        <f t="shared" si="114"/>
        <v>39744</v>
      </c>
      <c r="Q75" s="29">
        <f t="shared" si="115"/>
        <v>4278930.1287131291</v>
      </c>
      <c r="R75" s="29">
        <f t="shared" si="116"/>
        <v>300</v>
      </c>
      <c r="S75" s="29">
        <f t="shared" si="117"/>
        <v>620.32935870600738</v>
      </c>
      <c r="T75" s="52">
        <f t="shared" si="118"/>
        <v>107.66229188589797</v>
      </c>
      <c r="U75" s="144">
        <f t="shared" si="89"/>
        <v>41.988667344922689</v>
      </c>
      <c r="W75" s="30">
        <f t="shared" si="119"/>
        <v>64</v>
      </c>
      <c r="X75" s="30">
        <f t="shared" si="120"/>
        <v>2</v>
      </c>
      <c r="Y75" s="30">
        <v>1</v>
      </c>
      <c r="Z75" s="23"/>
      <c r="AA75" s="29">
        <f t="shared" si="90"/>
        <v>576</v>
      </c>
      <c r="AB75" s="29">
        <f t="shared" si="121"/>
        <v>66447.394107371307</v>
      </c>
      <c r="AC75" s="29">
        <f t="shared" si="122"/>
        <v>4278930.1287131291</v>
      </c>
      <c r="AD75" s="29">
        <f t="shared" si="123"/>
        <v>600</v>
      </c>
      <c r="AF75" s="52">
        <f t="shared" si="81"/>
        <v>64.395755261656646</v>
      </c>
      <c r="AG75" s="144">
        <f t="shared" si="91"/>
        <v>41.988667344922689</v>
      </c>
      <c r="AH75" s="30">
        <f t="shared" si="124"/>
        <v>54</v>
      </c>
      <c r="AI75" s="30">
        <f t="shared" si="125"/>
        <v>3</v>
      </c>
      <c r="AJ75" s="30">
        <v>1</v>
      </c>
      <c r="AK75" s="23"/>
      <c r="AL75" s="29">
        <f t="shared" si="92"/>
        <v>72</v>
      </c>
      <c r="AM75" s="29">
        <f t="shared" si="126"/>
        <v>22769.460743346386</v>
      </c>
      <c r="AN75" s="29">
        <f t="shared" si="127"/>
        <v>4278930.1287131291</v>
      </c>
      <c r="AO75" s="29">
        <f t="shared" si="128"/>
        <v>900</v>
      </c>
      <c r="AQ75" s="52">
        <f t="shared" si="85"/>
        <v>187.92408730907269</v>
      </c>
      <c r="AR75" s="144">
        <f t="shared" si="93"/>
        <v>41.988667344922689</v>
      </c>
      <c r="AS75" s="30">
        <f t="shared" si="129"/>
        <v>39</v>
      </c>
      <c r="AT75" s="30">
        <f t="shared" si="130"/>
        <v>4</v>
      </c>
      <c r="AU75" s="30">
        <v>1</v>
      </c>
      <c r="AV75" s="23"/>
      <c r="AW75" s="29">
        <f t="shared" si="94"/>
        <v>14</v>
      </c>
      <c r="AX75" s="29">
        <f t="shared" si="131"/>
        <v>18726.025937434148</v>
      </c>
      <c r="AY75" s="29">
        <f t="shared" si="132"/>
        <v>4278930.1287131291</v>
      </c>
      <c r="AZ75" s="29">
        <f t="shared" si="133"/>
        <v>1200</v>
      </c>
      <c r="BB75" s="52">
        <f t="shared" si="165"/>
        <v>228.50177304087569</v>
      </c>
      <c r="BC75" s="144">
        <f t="shared" si="95"/>
        <v>41.988667344922689</v>
      </c>
      <c r="BD75" s="30">
        <f t="shared" si="134"/>
        <v>9</v>
      </c>
      <c r="BE75" s="30">
        <f t="shared" si="135"/>
        <v>5</v>
      </c>
      <c r="BF75" s="30">
        <v>1</v>
      </c>
      <c r="BG75" s="23"/>
      <c r="BH75" s="29">
        <f t="shared" si="96"/>
        <v>8</v>
      </c>
      <c r="BI75" s="29">
        <f t="shared" si="136"/>
        <v>84691.232317221729</v>
      </c>
      <c r="BJ75" s="29">
        <f t="shared" si="137"/>
        <v>4278930.1287131291</v>
      </c>
      <c r="BK75" s="29">
        <f t="shared" si="138"/>
        <v>1500</v>
      </c>
      <c r="BM75" s="52">
        <f t="shared" si="166"/>
        <v>50.523885550346634</v>
      </c>
      <c r="BN75" s="144">
        <f t="shared" si="97"/>
        <v>41.988667344922689</v>
      </c>
      <c r="BO75" s="30">
        <f t="shared" si="139"/>
        <v>-36</v>
      </c>
      <c r="BP75" s="30">
        <f t="shared" si="140"/>
        <v>6</v>
      </c>
      <c r="BQ75" s="30">
        <v>1</v>
      </c>
      <c r="BR75" s="23"/>
      <c r="BS75" s="29">
        <f t="shared" si="98"/>
        <v>1</v>
      </c>
      <c r="BT75" s="29">
        <f t="shared" si="141"/>
        <v>-8505266.4457435869</v>
      </c>
      <c r="BU75" s="29">
        <f t="shared" si="142"/>
        <v>4278930.1287131291</v>
      </c>
      <c r="BV75" s="29">
        <f t="shared" si="143"/>
        <v>1800</v>
      </c>
      <c r="BY75" s="144">
        <f t="shared" si="99"/>
        <v>41.988667344922689</v>
      </c>
      <c r="BZ75" s="30">
        <f t="shared" si="144"/>
        <v>-86</v>
      </c>
      <c r="CA75" s="30">
        <f t="shared" si="145"/>
        <v>7</v>
      </c>
      <c r="CB75" s="30">
        <v>1</v>
      </c>
      <c r="CC75" s="23"/>
      <c r="CD75" s="29">
        <f t="shared" si="100"/>
        <v>1</v>
      </c>
      <c r="CE75" s="29">
        <f t="shared" si="146"/>
        <v>-7355951158.6730585</v>
      </c>
      <c r="CF75" s="29">
        <f t="shared" si="147"/>
        <v>4278930.1287131291</v>
      </c>
      <c r="CG75" s="29">
        <f t="shared" si="148"/>
        <v>2100</v>
      </c>
      <c r="CJ75" s="144">
        <f t="shared" si="101"/>
        <v>41.988667344922689</v>
      </c>
      <c r="CK75" s="30">
        <f t="shared" si="149"/>
        <v>-141</v>
      </c>
      <c r="CL75" s="30">
        <f t="shared" si="150"/>
        <v>8</v>
      </c>
      <c r="CM75" s="30">
        <v>1</v>
      </c>
      <c r="CN75" s="23"/>
      <c r="CO75" s="29">
        <f t="shared" si="102"/>
        <v>1</v>
      </c>
      <c r="CP75" s="29">
        <f t="shared" si="151"/>
        <v>-7870275911378.0361</v>
      </c>
      <c r="CQ75" s="29">
        <f t="shared" si="152"/>
        <v>4278930.1287131291</v>
      </c>
      <c r="CR75" s="29">
        <f t="shared" si="153"/>
        <v>2400</v>
      </c>
      <c r="CU75" s="144">
        <f t="shared" si="103"/>
        <v>41.988667344922689</v>
      </c>
      <c r="CV75" s="30">
        <f t="shared" si="154"/>
        <v>-191</v>
      </c>
      <c r="CW75" s="30">
        <f t="shared" si="155"/>
        <v>9</v>
      </c>
      <c r="CX75" s="30">
        <v>1</v>
      </c>
      <c r="CY75" s="23"/>
      <c r="CZ75" s="29">
        <f t="shared" si="104"/>
        <v>1</v>
      </c>
      <c r="DA75" s="29">
        <f t="shared" si="156"/>
        <v>-3859749997474356.5</v>
      </c>
      <c r="DB75" s="29">
        <f t="shared" si="157"/>
        <v>4278930.1287131291</v>
      </c>
      <c r="DC75" s="29">
        <f t="shared" si="158"/>
        <v>2700</v>
      </c>
      <c r="DF75" s="144">
        <f t="shared" si="105"/>
        <v>41.988667344922689</v>
      </c>
      <c r="DG75" s="30">
        <f t="shared" si="159"/>
        <v>-256</v>
      </c>
      <c r="DH75" s="30">
        <f t="shared" si="160"/>
        <v>10</v>
      </c>
      <c r="DI75" s="30">
        <v>1</v>
      </c>
      <c r="DJ75" s="23"/>
      <c r="DK75" s="29">
        <f t="shared" si="106"/>
        <v>1</v>
      </c>
      <c r="DL75" s="29">
        <f t="shared" si="161"/>
        <v>-1.0968499650545082E+19</v>
      </c>
      <c r="DM75" s="29">
        <f t="shared" si="162"/>
        <v>4278930.1287131291</v>
      </c>
      <c r="DN75" s="29">
        <f t="shared" si="163"/>
        <v>3000</v>
      </c>
      <c r="DQ75" s="144">
        <f t="shared" si="107"/>
        <v>41.988667344922689</v>
      </c>
    </row>
    <row r="76" spans="1:121">
      <c r="A76" s="23">
        <f t="shared" si="108"/>
        <v>21.605599138691439</v>
      </c>
      <c r="B76" s="23">
        <v>0</v>
      </c>
      <c r="C76" s="41">
        <f t="shared" si="82"/>
        <v>4</v>
      </c>
      <c r="D76" s="44"/>
      <c r="E76" s="134">
        <f t="shared" si="167"/>
        <v>1</v>
      </c>
      <c r="F76" s="76">
        <f t="shared" si="87"/>
        <v>5</v>
      </c>
      <c r="G76" s="161">
        <f t="shared" si="109"/>
        <v>4.2870938501451716</v>
      </c>
      <c r="H76" s="24">
        <f t="shared" si="110"/>
        <v>16384.000000000076</v>
      </c>
      <c r="I76" s="23">
        <f t="shared" si="164"/>
        <v>14.000000000000007</v>
      </c>
      <c r="J76" s="26">
        <v>70</v>
      </c>
      <c r="K76" s="30">
        <f t="shared" si="111"/>
        <v>70</v>
      </c>
      <c r="L76" s="30">
        <f t="shared" si="112"/>
        <v>1</v>
      </c>
      <c r="M76" s="22">
        <v>1</v>
      </c>
      <c r="N76" s="23">
        <f t="shared" si="113"/>
        <v>16384000.000000076</v>
      </c>
      <c r="O76" s="29">
        <f t="shared" si="88"/>
        <v>576</v>
      </c>
      <c r="P76" s="29">
        <f t="shared" si="114"/>
        <v>40320</v>
      </c>
      <c r="Q76" s="29">
        <f t="shared" si="115"/>
        <v>4915200.0000000224</v>
      </c>
      <c r="R76" s="29">
        <f t="shared" si="116"/>
        <v>300</v>
      </c>
      <c r="S76" s="29">
        <f t="shared" si="117"/>
        <v>648.16797416074314</v>
      </c>
      <c r="T76" s="52">
        <f t="shared" si="118"/>
        <v>121.90476190476245</v>
      </c>
      <c r="U76" s="144">
        <f t="shared" si="89"/>
        <v>42.870938501451718</v>
      </c>
      <c r="W76" s="30">
        <f t="shared" si="119"/>
        <v>65</v>
      </c>
      <c r="X76" s="30">
        <f t="shared" si="120"/>
        <v>2</v>
      </c>
      <c r="Y76" s="30">
        <v>1</v>
      </c>
      <c r="Z76" s="23"/>
      <c r="AA76" s="29">
        <f t="shared" si="90"/>
        <v>576</v>
      </c>
      <c r="AB76" s="29">
        <f t="shared" si="121"/>
        <v>67485.634640298988</v>
      </c>
      <c r="AC76" s="29">
        <f t="shared" si="122"/>
        <v>4915200.0000000224</v>
      </c>
      <c r="AD76" s="29">
        <f t="shared" si="123"/>
        <v>600</v>
      </c>
      <c r="AF76" s="52">
        <f t="shared" si="81"/>
        <v>72.833278166505011</v>
      </c>
      <c r="AG76" s="144">
        <f t="shared" si="91"/>
        <v>42.870938501451718</v>
      </c>
      <c r="AH76" s="30">
        <f t="shared" si="124"/>
        <v>55</v>
      </c>
      <c r="AI76" s="30">
        <f t="shared" si="125"/>
        <v>3</v>
      </c>
      <c r="AJ76" s="30">
        <v>1</v>
      </c>
      <c r="AK76" s="23"/>
      <c r="AL76" s="29">
        <f t="shared" si="92"/>
        <v>72</v>
      </c>
      <c r="AM76" s="29">
        <f t="shared" si="126"/>
        <v>23191.117423778727</v>
      </c>
      <c r="AN76" s="29">
        <f t="shared" si="127"/>
        <v>4915200.0000000224</v>
      </c>
      <c r="AO76" s="29">
        <f t="shared" si="128"/>
        <v>900</v>
      </c>
      <c r="AQ76" s="52">
        <f t="shared" si="85"/>
        <v>211.94321559341003</v>
      </c>
      <c r="AR76" s="144">
        <f t="shared" si="93"/>
        <v>42.870938501451718</v>
      </c>
      <c r="AS76" s="30">
        <f t="shared" si="129"/>
        <v>40</v>
      </c>
      <c r="AT76" s="30">
        <f t="shared" si="130"/>
        <v>4</v>
      </c>
      <c r="AU76" s="30">
        <v>6</v>
      </c>
      <c r="AV76" s="23"/>
      <c r="AW76" s="29">
        <f t="shared" si="94"/>
        <v>84</v>
      </c>
      <c r="AX76" s="29">
        <f t="shared" si="131"/>
        <v>115237.08269190245</v>
      </c>
      <c r="AY76" s="29">
        <f t="shared" si="132"/>
        <v>4915200.0000000224</v>
      </c>
      <c r="AZ76" s="29">
        <f t="shared" si="133"/>
        <v>1200</v>
      </c>
      <c r="BB76" s="52">
        <f t="shared" si="165"/>
        <v>42.652936755968454</v>
      </c>
      <c r="BC76" s="144">
        <f t="shared" si="95"/>
        <v>42.870938501451718</v>
      </c>
      <c r="BD76" s="30">
        <f t="shared" si="134"/>
        <v>10</v>
      </c>
      <c r="BE76" s="30">
        <f t="shared" si="135"/>
        <v>5</v>
      </c>
      <c r="BF76" s="30">
        <v>1</v>
      </c>
      <c r="BG76" s="23"/>
      <c r="BH76" s="29">
        <f t="shared" si="96"/>
        <v>8</v>
      </c>
      <c r="BI76" s="29">
        <f t="shared" si="136"/>
        <v>94101.369241357475</v>
      </c>
      <c r="BJ76" s="29">
        <f t="shared" si="137"/>
        <v>4915200.0000000224</v>
      </c>
      <c r="BK76" s="29">
        <f t="shared" si="138"/>
        <v>1500</v>
      </c>
      <c r="BM76" s="52">
        <f t="shared" si="166"/>
        <v>52.233033797767483</v>
      </c>
      <c r="BN76" s="144">
        <f t="shared" si="97"/>
        <v>42.870938501451718</v>
      </c>
      <c r="BO76" s="30">
        <f t="shared" si="139"/>
        <v>-35</v>
      </c>
      <c r="BP76" s="30">
        <f t="shared" si="140"/>
        <v>6</v>
      </c>
      <c r="BQ76" s="30">
        <v>1</v>
      </c>
      <c r="BR76" s="23"/>
      <c r="BS76" s="29">
        <f t="shared" si="98"/>
        <v>1</v>
      </c>
      <c r="BT76" s="29">
        <f t="shared" si="141"/>
        <v>-8269009.0444729319</v>
      </c>
      <c r="BU76" s="29">
        <f t="shared" si="142"/>
        <v>4915200.0000000224</v>
      </c>
      <c r="BV76" s="29">
        <f t="shared" si="143"/>
        <v>1800</v>
      </c>
      <c r="BY76" s="144">
        <f t="shared" si="99"/>
        <v>42.870938501451718</v>
      </c>
      <c r="BZ76" s="30">
        <f t="shared" si="144"/>
        <v>-85</v>
      </c>
      <c r="CA76" s="30">
        <f t="shared" si="145"/>
        <v>7</v>
      </c>
      <c r="CB76" s="30">
        <v>1</v>
      </c>
      <c r="CC76" s="23"/>
      <c r="CD76" s="29">
        <f t="shared" si="100"/>
        <v>1</v>
      </c>
      <c r="CE76" s="29">
        <f t="shared" si="146"/>
        <v>-7270416842.8745346</v>
      </c>
      <c r="CF76" s="29">
        <f t="shared" si="147"/>
        <v>4915200.0000000224</v>
      </c>
      <c r="CG76" s="29">
        <f t="shared" si="148"/>
        <v>2100</v>
      </c>
      <c r="CJ76" s="144">
        <f t="shared" si="101"/>
        <v>42.870938501451718</v>
      </c>
      <c r="CK76" s="30">
        <f t="shared" si="149"/>
        <v>-140</v>
      </c>
      <c r="CL76" s="30">
        <f t="shared" si="150"/>
        <v>8</v>
      </c>
      <c r="CM76" s="30">
        <v>1</v>
      </c>
      <c r="CN76" s="23"/>
      <c r="CO76" s="29">
        <f t="shared" si="102"/>
        <v>1</v>
      </c>
      <c r="CP76" s="29">
        <f t="shared" si="151"/>
        <v>-7814458351722.873</v>
      </c>
      <c r="CQ76" s="29">
        <f t="shared" si="152"/>
        <v>4915200.0000000224</v>
      </c>
      <c r="CR76" s="29">
        <f t="shared" si="153"/>
        <v>2400</v>
      </c>
      <c r="CU76" s="144">
        <f t="shared" si="103"/>
        <v>42.870938501451718</v>
      </c>
      <c r="CV76" s="30">
        <f t="shared" si="154"/>
        <v>-190</v>
      </c>
      <c r="CW76" s="30">
        <f t="shared" si="155"/>
        <v>9</v>
      </c>
      <c r="CX76" s="30">
        <v>1</v>
      </c>
      <c r="CY76" s="23"/>
      <c r="CZ76" s="29">
        <f t="shared" si="104"/>
        <v>1</v>
      </c>
      <c r="DA76" s="29">
        <f t="shared" si="156"/>
        <v>-3839541882304333.5</v>
      </c>
      <c r="DB76" s="29">
        <f t="shared" si="157"/>
        <v>4915200.0000000224</v>
      </c>
      <c r="DC76" s="29">
        <f t="shared" si="158"/>
        <v>2700</v>
      </c>
      <c r="DF76" s="144">
        <f t="shared" si="105"/>
        <v>42.870938501451718</v>
      </c>
      <c r="DG76" s="30">
        <f t="shared" si="159"/>
        <v>-255</v>
      </c>
      <c r="DH76" s="30">
        <f t="shared" si="160"/>
        <v>10</v>
      </c>
      <c r="DI76" s="30">
        <v>1</v>
      </c>
      <c r="DJ76" s="23"/>
      <c r="DK76" s="29">
        <f t="shared" si="106"/>
        <v>1</v>
      </c>
      <c r="DL76" s="29">
        <f t="shared" si="161"/>
        <v>-1.092565394878514E+19</v>
      </c>
      <c r="DM76" s="29">
        <f t="shared" si="162"/>
        <v>4915200.0000000224</v>
      </c>
      <c r="DN76" s="29">
        <f t="shared" si="163"/>
        <v>3000</v>
      </c>
      <c r="DQ76" s="144">
        <f t="shared" si="107"/>
        <v>42.870938501451718</v>
      </c>
    </row>
    <row r="77" spans="1:121">
      <c r="A77" s="23">
        <f t="shared" si="108"/>
        <v>22.575196913889194</v>
      </c>
      <c r="B77" s="23">
        <v>0</v>
      </c>
      <c r="C77" s="41">
        <f t="shared" si="82"/>
        <v>4</v>
      </c>
      <c r="D77" s="44"/>
      <c r="E77" s="134">
        <f t="shared" si="167"/>
        <v>1</v>
      </c>
      <c r="F77" s="76">
        <f t="shared" si="87"/>
        <v>5</v>
      </c>
      <c r="G77" s="161">
        <f t="shared" si="109"/>
        <v>4.3771748050429578</v>
      </c>
      <c r="H77" s="24">
        <f t="shared" si="110"/>
        <v>18820.27384827151</v>
      </c>
      <c r="I77" s="23">
        <f t="shared" si="164"/>
        <v>14.200000000000008</v>
      </c>
      <c r="J77" s="26">
        <v>71</v>
      </c>
      <c r="K77" s="30">
        <f t="shared" si="111"/>
        <v>71</v>
      </c>
      <c r="L77" s="30">
        <f t="shared" si="112"/>
        <v>1</v>
      </c>
      <c r="M77" s="22">
        <v>1</v>
      </c>
      <c r="N77" s="23">
        <f t="shared" si="113"/>
        <v>18820273.848271511</v>
      </c>
      <c r="O77" s="29">
        <f t="shared" si="88"/>
        <v>576</v>
      </c>
      <c r="P77" s="29">
        <f t="shared" si="114"/>
        <v>40896</v>
      </c>
      <c r="Q77" s="29">
        <f t="shared" si="115"/>
        <v>5646082.1544814529</v>
      </c>
      <c r="R77" s="29">
        <f t="shared" si="116"/>
        <v>300</v>
      </c>
      <c r="S77" s="29">
        <f t="shared" si="117"/>
        <v>677.25590741667577</v>
      </c>
      <c r="T77" s="52">
        <f t="shared" si="118"/>
        <v>138.05952060058326</v>
      </c>
      <c r="U77" s="144">
        <f t="shared" si="89"/>
        <v>43.771748050429579</v>
      </c>
      <c r="W77" s="30">
        <f t="shared" si="119"/>
        <v>66</v>
      </c>
      <c r="X77" s="30">
        <f t="shared" si="120"/>
        <v>2</v>
      </c>
      <c r="Y77" s="30">
        <v>1</v>
      </c>
      <c r="Z77" s="23"/>
      <c r="AA77" s="29">
        <f t="shared" si="90"/>
        <v>576</v>
      </c>
      <c r="AB77" s="29">
        <f t="shared" si="121"/>
        <v>68523.875173226654</v>
      </c>
      <c r="AC77" s="29">
        <f t="shared" si="122"/>
        <v>5646082.1544814529</v>
      </c>
      <c r="AD77" s="29">
        <f t="shared" si="123"/>
        <v>600</v>
      </c>
      <c r="AF77" s="52">
        <f t="shared" si="81"/>
        <v>82.395838533770856</v>
      </c>
      <c r="AG77" s="144">
        <f t="shared" si="91"/>
        <v>43.771748050429579</v>
      </c>
      <c r="AH77" s="30">
        <f t="shared" si="124"/>
        <v>56</v>
      </c>
      <c r="AI77" s="30">
        <f t="shared" si="125"/>
        <v>3</v>
      </c>
      <c r="AJ77" s="30">
        <v>1</v>
      </c>
      <c r="AK77" s="23"/>
      <c r="AL77" s="29">
        <f t="shared" si="92"/>
        <v>72</v>
      </c>
      <c r="AM77" s="29">
        <f t="shared" si="126"/>
        <v>23612.774104211068</v>
      </c>
      <c r="AN77" s="29">
        <f t="shared" si="127"/>
        <v>5646082.1544814529</v>
      </c>
      <c r="AO77" s="29">
        <f t="shared" si="128"/>
        <v>900</v>
      </c>
      <c r="AQ77" s="52">
        <f t="shared" si="85"/>
        <v>239.11134412091542</v>
      </c>
      <c r="AR77" s="144">
        <f t="shared" si="93"/>
        <v>43.771748050429579</v>
      </c>
      <c r="AS77" s="30">
        <f t="shared" si="129"/>
        <v>41</v>
      </c>
      <c r="AT77" s="30">
        <f t="shared" si="130"/>
        <v>4</v>
      </c>
      <c r="AU77" s="30">
        <v>1</v>
      </c>
      <c r="AV77" s="23"/>
      <c r="AW77" s="29">
        <f t="shared" si="94"/>
        <v>84</v>
      </c>
      <c r="AX77" s="29">
        <f t="shared" si="131"/>
        <v>118118.00975920001</v>
      </c>
      <c r="AY77" s="29">
        <f t="shared" si="132"/>
        <v>5646082.1544814529</v>
      </c>
      <c r="AZ77" s="29">
        <f t="shared" si="133"/>
        <v>1200</v>
      </c>
      <c r="BB77" s="52">
        <f t="shared" si="165"/>
        <v>47.800349548657117</v>
      </c>
      <c r="BC77" s="144">
        <f t="shared" si="95"/>
        <v>43.771748050429579</v>
      </c>
      <c r="BD77" s="30">
        <f t="shared" si="134"/>
        <v>11</v>
      </c>
      <c r="BE77" s="30">
        <f t="shared" si="135"/>
        <v>5</v>
      </c>
      <c r="BF77" s="30">
        <v>1</v>
      </c>
      <c r="BG77" s="23"/>
      <c r="BH77" s="29">
        <f t="shared" si="96"/>
        <v>8</v>
      </c>
      <c r="BI77" s="29">
        <f t="shared" si="136"/>
        <v>103511.50616549322</v>
      </c>
      <c r="BJ77" s="29">
        <f t="shared" si="137"/>
        <v>5646082.1544814529</v>
      </c>
      <c r="BK77" s="29">
        <f t="shared" si="138"/>
        <v>1500</v>
      </c>
      <c r="BM77" s="52">
        <f t="shared" si="166"/>
        <v>54.545454545454589</v>
      </c>
      <c r="BN77" s="144">
        <f t="shared" si="97"/>
        <v>43.771748050429579</v>
      </c>
      <c r="BO77" s="30">
        <f t="shared" si="139"/>
        <v>-34</v>
      </c>
      <c r="BP77" s="30">
        <f t="shared" si="140"/>
        <v>6</v>
      </c>
      <c r="BQ77" s="30">
        <v>1</v>
      </c>
      <c r="BR77" s="23"/>
      <c r="BS77" s="29">
        <f t="shared" si="98"/>
        <v>1</v>
      </c>
      <c r="BT77" s="29">
        <f t="shared" si="141"/>
        <v>-8032751.643202276</v>
      </c>
      <c r="BU77" s="29">
        <f t="shared" si="142"/>
        <v>5646082.1544814529</v>
      </c>
      <c r="BV77" s="29">
        <f t="shared" si="143"/>
        <v>1800</v>
      </c>
      <c r="BY77" s="144">
        <f t="shared" si="99"/>
        <v>43.771748050429579</v>
      </c>
      <c r="BZ77" s="30">
        <f t="shared" si="144"/>
        <v>-84</v>
      </c>
      <c r="CA77" s="30">
        <f t="shared" si="145"/>
        <v>7</v>
      </c>
      <c r="CB77" s="30">
        <v>1</v>
      </c>
      <c r="CC77" s="23"/>
      <c r="CD77" s="29">
        <f t="shared" si="100"/>
        <v>1</v>
      </c>
      <c r="CE77" s="29">
        <f t="shared" si="146"/>
        <v>-7184882527.0760107</v>
      </c>
      <c r="CF77" s="29">
        <f t="shared" si="147"/>
        <v>5646082.1544814529</v>
      </c>
      <c r="CG77" s="29">
        <f t="shared" si="148"/>
        <v>2100</v>
      </c>
      <c r="CJ77" s="144">
        <f t="shared" si="101"/>
        <v>43.771748050429579</v>
      </c>
      <c r="CK77" s="30">
        <f t="shared" si="149"/>
        <v>-139</v>
      </c>
      <c r="CL77" s="30">
        <f t="shared" si="150"/>
        <v>8</v>
      </c>
      <c r="CM77" s="30">
        <v>1</v>
      </c>
      <c r="CN77" s="23"/>
      <c r="CO77" s="29">
        <f t="shared" si="102"/>
        <v>1</v>
      </c>
      <c r="CP77" s="29">
        <f t="shared" si="151"/>
        <v>-7758640792067.709</v>
      </c>
      <c r="CQ77" s="29">
        <f t="shared" si="152"/>
        <v>5646082.1544814529</v>
      </c>
      <c r="CR77" s="29">
        <f t="shared" si="153"/>
        <v>2400</v>
      </c>
      <c r="CU77" s="144">
        <f t="shared" si="103"/>
        <v>43.771748050429579</v>
      </c>
      <c r="CV77" s="30">
        <f t="shared" si="154"/>
        <v>-189</v>
      </c>
      <c r="CW77" s="30">
        <f t="shared" si="155"/>
        <v>9</v>
      </c>
      <c r="CX77" s="30">
        <v>1</v>
      </c>
      <c r="CY77" s="23"/>
      <c r="CZ77" s="29">
        <f t="shared" si="104"/>
        <v>1</v>
      </c>
      <c r="DA77" s="29">
        <f t="shared" si="156"/>
        <v>-3819333767134311</v>
      </c>
      <c r="DB77" s="29">
        <f t="shared" si="157"/>
        <v>5646082.1544814529</v>
      </c>
      <c r="DC77" s="29">
        <f t="shared" si="158"/>
        <v>2700</v>
      </c>
      <c r="DF77" s="144">
        <f t="shared" si="105"/>
        <v>43.771748050429579</v>
      </c>
      <c r="DG77" s="30">
        <f t="shared" si="159"/>
        <v>-254</v>
      </c>
      <c r="DH77" s="30">
        <f t="shared" si="160"/>
        <v>10</v>
      </c>
      <c r="DI77" s="30">
        <v>1</v>
      </c>
      <c r="DJ77" s="23"/>
      <c r="DK77" s="29">
        <f t="shared" si="106"/>
        <v>1</v>
      </c>
      <c r="DL77" s="29">
        <f t="shared" si="161"/>
        <v>-1.0882808247025199E+19</v>
      </c>
      <c r="DM77" s="29">
        <f t="shared" si="162"/>
        <v>5646082.1544814529</v>
      </c>
      <c r="DN77" s="29">
        <f t="shared" si="163"/>
        <v>3000</v>
      </c>
      <c r="DQ77" s="144">
        <f t="shared" si="107"/>
        <v>43.771748050429579</v>
      </c>
    </row>
    <row r="78" spans="1:121">
      <c r="A78" s="23">
        <f t="shared" si="108"/>
        <v>23.588307476658066</v>
      </c>
      <c r="B78" s="23">
        <v>0</v>
      </c>
      <c r="C78" s="41">
        <f t="shared" si="82"/>
        <v>4</v>
      </c>
      <c r="D78" s="44"/>
      <c r="E78" s="134">
        <f t="shared" si="167"/>
        <v>1</v>
      </c>
      <c r="F78" s="76">
        <f t="shared" si="87"/>
        <v>5</v>
      </c>
      <c r="G78" s="161">
        <f t="shared" si="109"/>
        <v>4.4691485522888792</v>
      </c>
      <c r="H78" s="24">
        <f t="shared" si="110"/>
        <v>21618.817610103204</v>
      </c>
      <c r="I78" s="23">
        <f t="shared" si="164"/>
        <v>14.400000000000007</v>
      </c>
      <c r="J78" s="26">
        <v>72</v>
      </c>
      <c r="K78" s="30">
        <f t="shared" si="111"/>
        <v>72</v>
      </c>
      <c r="L78" s="30">
        <f t="shared" si="112"/>
        <v>1</v>
      </c>
      <c r="M78" s="22">
        <v>1</v>
      </c>
      <c r="N78" s="23">
        <f t="shared" si="113"/>
        <v>21618817.610103205</v>
      </c>
      <c r="O78" s="29">
        <f t="shared" si="88"/>
        <v>576</v>
      </c>
      <c r="P78" s="29">
        <f t="shared" si="114"/>
        <v>41472</v>
      </c>
      <c r="Q78" s="29">
        <f t="shared" si="115"/>
        <v>6485645.2830309607</v>
      </c>
      <c r="R78" s="29">
        <f t="shared" si="116"/>
        <v>300</v>
      </c>
      <c r="S78" s="29">
        <f t="shared" si="117"/>
        <v>707.64922429974195</v>
      </c>
      <c r="T78" s="52">
        <f t="shared" si="118"/>
        <v>156.38612275826969</v>
      </c>
      <c r="U78" s="144">
        <f t="shared" si="89"/>
        <v>44.69148552288879</v>
      </c>
      <c r="W78" s="30">
        <f t="shared" si="119"/>
        <v>67</v>
      </c>
      <c r="X78" s="30">
        <f t="shared" si="120"/>
        <v>2</v>
      </c>
      <c r="Y78" s="30">
        <v>1</v>
      </c>
      <c r="Z78" s="23"/>
      <c r="AA78" s="29">
        <f t="shared" si="90"/>
        <v>576</v>
      </c>
      <c r="AB78" s="29">
        <f t="shared" si="121"/>
        <v>69562.115706154334</v>
      </c>
      <c r="AC78" s="29">
        <f t="shared" si="122"/>
        <v>6485645.2830309607</v>
      </c>
      <c r="AD78" s="29">
        <f t="shared" si="123"/>
        <v>600</v>
      </c>
      <c r="AF78" s="52">
        <f t="shared" si="81"/>
        <v>93.235308000517861</v>
      </c>
      <c r="AG78" s="144">
        <f t="shared" si="91"/>
        <v>44.69148552288879</v>
      </c>
      <c r="AH78" s="30">
        <f t="shared" si="124"/>
        <v>57</v>
      </c>
      <c r="AI78" s="30">
        <f t="shared" si="125"/>
        <v>3</v>
      </c>
      <c r="AJ78" s="30">
        <v>1</v>
      </c>
      <c r="AK78" s="23"/>
      <c r="AL78" s="29">
        <f t="shared" si="92"/>
        <v>72</v>
      </c>
      <c r="AM78" s="29">
        <f t="shared" si="126"/>
        <v>24034.430784643409</v>
      </c>
      <c r="AN78" s="29">
        <f t="shared" si="127"/>
        <v>6485645.2830309607</v>
      </c>
      <c r="AO78" s="29">
        <f t="shared" si="128"/>
        <v>900</v>
      </c>
      <c r="AQ78" s="52">
        <f t="shared" si="85"/>
        <v>269.84809172909172</v>
      </c>
      <c r="AR78" s="144">
        <f t="shared" si="93"/>
        <v>44.69148552288879</v>
      </c>
      <c r="AS78" s="30">
        <f t="shared" si="129"/>
        <v>42</v>
      </c>
      <c r="AT78" s="30">
        <f t="shared" si="130"/>
        <v>4</v>
      </c>
      <c r="AU78" s="30">
        <v>1</v>
      </c>
      <c r="AV78" s="23"/>
      <c r="AW78" s="29">
        <f t="shared" si="94"/>
        <v>84</v>
      </c>
      <c r="AX78" s="29">
        <f t="shared" si="131"/>
        <v>120998.93682649758</v>
      </c>
      <c r="AY78" s="29">
        <f t="shared" si="132"/>
        <v>6485645.2830309607</v>
      </c>
      <c r="AZ78" s="29">
        <f t="shared" si="133"/>
        <v>1200</v>
      </c>
      <c r="BB78" s="52">
        <f t="shared" si="165"/>
        <v>53.600845206853656</v>
      </c>
      <c r="BC78" s="144">
        <f t="shared" si="95"/>
        <v>44.69148552288879</v>
      </c>
      <c r="BD78" s="30">
        <f t="shared" si="134"/>
        <v>12</v>
      </c>
      <c r="BE78" s="30">
        <f t="shared" si="135"/>
        <v>5</v>
      </c>
      <c r="BF78" s="30">
        <v>1</v>
      </c>
      <c r="BG78" s="23"/>
      <c r="BH78" s="29">
        <f t="shared" si="96"/>
        <v>8</v>
      </c>
      <c r="BI78" s="29">
        <f t="shared" si="136"/>
        <v>112921.64308962898</v>
      </c>
      <c r="BJ78" s="29">
        <f t="shared" si="137"/>
        <v>6485645.2830309607</v>
      </c>
      <c r="BK78" s="29">
        <f t="shared" si="138"/>
        <v>1500</v>
      </c>
      <c r="BM78" s="52">
        <f t="shared" si="166"/>
        <v>57.434917749851792</v>
      </c>
      <c r="BN78" s="144">
        <f t="shared" si="97"/>
        <v>44.69148552288879</v>
      </c>
      <c r="BO78" s="30">
        <f t="shared" si="139"/>
        <v>-33</v>
      </c>
      <c r="BP78" s="30">
        <f t="shared" si="140"/>
        <v>6</v>
      </c>
      <c r="BQ78" s="30">
        <v>1</v>
      </c>
      <c r="BR78" s="23"/>
      <c r="BS78" s="29">
        <f t="shared" si="98"/>
        <v>1</v>
      </c>
      <c r="BT78" s="29">
        <f t="shared" si="141"/>
        <v>-7796494.241931621</v>
      </c>
      <c r="BU78" s="29">
        <f t="shared" si="142"/>
        <v>6485645.2830309607</v>
      </c>
      <c r="BV78" s="29">
        <f t="shared" si="143"/>
        <v>1800</v>
      </c>
      <c r="BY78" s="144">
        <f t="shared" si="99"/>
        <v>44.69148552288879</v>
      </c>
      <c r="BZ78" s="30">
        <f t="shared" si="144"/>
        <v>-83</v>
      </c>
      <c r="CA78" s="30">
        <f t="shared" si="145"/>
        <v>7</v>
      </c>
      <c r="CB78" s="30">
        <v>1</v>
      </c>
      <c r="CC78" s="23"/>
      <c r="CD78" s="29">
        <f t="shared" si="100"/>
        <v>1</v>
      </c>
      <c r="CE78" s="29">
        <f t="shared" si="146"/>
        <v>-7099348211.2774868</v>
      </c>
      <c r="CF78" s="29">
        <f t="shared" si="147"/>
        <v>6485645.2830309607</v>
      </c>
      <c r="CG78" s="29">
        <f t="shared" si="148"/>
        <v>2100</v>
      </c>
      <c r="CJ78" s="144">
        <f t="shared" si="101"/>
        <v>44.69148552288879</v>
      </c>
      <c r="CK78" s="30">
        <f t="shared" si="149"/>
        <v>-138</v>
      </c>
      <c r="CL78" s="30">
        <f t="shared" si="150"/>
        <v>8</v>
      </c>
      <c r="CM78" s="30">
        <v>1</v>
      </c>
      <c r="CN78" s="23"/>
      <c r="CO78" s="29">
        <f t="shared" si="102"/>
        <v>1</v>
      </c>
      <c r="CP78" s="29">
        <f t="shared" si="151"/>
        <v>-7702823232412.5459</v>
      </c>
      <c r="CQ78" s="29">
        <f t="shared" si="152"/>
        <v>6485645.2830309607</v>
      </c>
      <c r="CR78" s="29">
        <f t="shared" si="153"/>
        <v>2400</v>
      </c>
      <c r="CU78" s="144">
        <f t="shared" si="103"/>
        <v>44.69148552288879</v>
      </c>
      <c r="CV78" s="30">
        <f t="shared" si="154"/>
        <v>-188</v>
      </c>
      <c r="CW78" s="30">
        <f t="shared" si="155"/>
        <v>9</v>
      </c>
      <c r="CX78" s="30">
        <v>1</v>
      </c>
      <c r="CY78" s="23"/>
      <c r="CZ78" s="29">
        <f t="shared" si="104"/>
        <v>1</v>
      </c>
      <c r="DA78" s="29">
        <f t="shared" si="156"/>
        <v>-3799125651964288</v>
      </c>
      <c r="DB78" s="29">
        <f t="shared" si="157"/>
        <v>6485645.2830309607</v>
      </c>
      <c r="DC78" s="29">
        <f t="shared" si="158"/>
        <v>2700</v>
      </c>
      <c r="DF78" s="144">
        <f t="shared" si="105"/>
        <v>44.69148552288879</v>
      </c>
      <c r="DG78" s="30">
        <f t="shared" si="159"/>
        <v>-253</v>
      </c>
      <c r="DH78" s="30">
        <f t="shared" si="160"/>
        <v>10</v>
      </c>
      <c r="DI78" s="30">
        <v>1</v>
      </c>
      <c r="DJ78" s="23"/>
      <c r="DK78" s="29">
        <f t="shared" si="106"/>
        <v>1</v>
      </c>
      <c r="DL78" s="29">
        <f t="shared" si="161"/>
        <v>-1.0839962545265256E+19</v>
      </c>
      <c r="DM78" s="29">
        <f t="shared" si="162"/>
        <v>6485645.2830309607</v>
      </c>
      <c r="DN78" s="29">
        <f t="shared" si="163"/>
        <v>3000</v>
      </c>
      <c r="DQ78" s="144">
        <f t="shared" si="107"/>
        <v>44.69148552288879</v>
      </c>
    </row>
    <row r="79" spans="1:121">
      <c r="A79" s="23">
        <f t="shared" si="108"/>
        <v>24.646883557017272</v>
      </c>
      <c r="B79" s="23">
        <v>0</v>
      </c>
      <c r="C79" s="41">
        <f t="shared" si="82"/>
        <v>4</v>
      </c>
      <c r="D79" s="44"/>
      <c r="E79" s="134">
        <f t="shared" si="167"/>
        <v>1</v>
      </c>
      <c r="F79" s="76">
        <f t="shared" si="87"/>
        <v>5</v>
      </c>
      <c r="G79" s="161">
        <f t="shared" si="109"/>
        <v>4.5630548634736945</v>
      </c>
      <c r="H79" s="24">
        <f t="shared" si="110"/>
        <v>24833.500225706484</v>
      </c>
      <c r="I79" s="23">
        <f t="shared" si="164"/>
        <v>14.600000000000007</v>
      </c>
      <c r="J79" s="26">
        <v>73</v>
      </c>
      <c r="K79" s="30">
        <f t="shared" si="111"/>
        <v>73</v>
      </c>
      <c r="L79" s="30">
        <f t="shared" si="112"/>
        <v>1</v>
      </c>
      <c r="M79" s="22">
        <v>1</v>
      </c>
      <c r="N79" s="23">
        <f t="shared" si="113"/>
        <v>24833500.225706484</v>
      </c>
      <c r="O79" s="29">
        <f t="shared" si="88"/>
        <v>576</v>
      </c>
      <c r="P79" s="29">
        <f t="shared" si="114"/>
        <v>42048</v>
      </c>
      <c r="Q79" s="29">
        <f t="shared" si="115"/>
        <v>7450050.0677119456</v>
      </c>
      <c r="R79" s="29">
        <f t="shared" si="116"/>
        <v>300</v>
      </c>
      <c r="S79" s="29">
        <f t="shared" si="117"/>
        <v>739.40650671051822</v>
      </c>
      <c r="T79" s="52">
        <f t="shared" si="118"/>
        <v>177.17965343683281</v>
      </c>
      <c r="U79" s="144">
        <f t="shared" si="89"/>
        <v>45.630548634736947</v>
      </c>
      <c r="W79" s="30">
        <f t="shared" si="119"/>
        <v>68</v>
      </c>
      <c r="X79" s="30">
        <f t="shared" si="120"/>
        <v>2</v>
      </c>
      <c r="Y79" s="30">
        <v>1</v>
      </c>
      <c r="Z79" s="23"/>
      <c r="AA79" s="29">
        <f t="shared" si="90"/>
        <v>576</v>
      </c>
      <c r="AB79" s="29">
        <f t="shared" si="121"/>
        <v>70600.356239082015</v>
      </c>
      <c r="AC79" s="29">
        <f t="shared" si="122"/>
        <v>7450050.0677119456</v>
      </c>
      <c r="AD79" s="29">
        <f t="shared" si="123"/>
        <v>600</v>
      </c>
      <c r="AF79" s="52">
        <f t="shared" si="81"/>
        <v>105.52425603183919</v>
      </c>
      <c r="AG79" s="144">
        <f t="shared" si="91"/>
        <v>45.630548634736947</v>
      </c>
      <c r="AH79" s="30">
        <f t="shared" si="124"/>
        <v>58</v>
      </c>
      <c r="AI79" s="30">
        <f t="shared" si="125"/>
        <v>3</v>
      </c>
      <c r="AJ79" s="30">
        <v>1</v>
      </c>
      <c r="AK79" s="23"/>
      <c r="AL79" s="29">
        <f t="shared" si="92"/>
        <v>72</v>
      </c>
      <c r="AM79" s="29">
        <f t="shared" si="126"/>
        <v>24456.087465075751</v>
      </c>
      <c r="AN79" s="29">
        <f t="shared" si="127"/>
        <v>7450050.0677119456</v>
      </c>
      <c r="AO79" s="29">
        <f t="shared" si="128"/>
        <v>900</v>
      </c>
      <c r="AQ79" s="52">
        <f t="shared" si="85"/>
        <v>304.62967873953301</v>
      </c>
      <c r="AR79" s="144">
        <f t="shared" si="93"/>
        <v>45.630548634736947</v>
      </c>
      <c r="AS79" s="30">
        <f t="shared" si="129"/>
        <v>43</v>
      </c>
      <c r="AT79" s="30">
        <f t="shared" si="130"/>
        <v>4</v>
      </c>
      <c r="AU79" s="30">
        <v>1</v>
      </c>
      <c r="AV79" s="23"/>
      <c r="AW79" s="29">
        <f t="shared" si="94"/>
        <v>84</v>
      </c>
      <c r="AX79" s="29">
        <f t="shared" si="131"/>
        <v>123879.86389379513</v>
      </c>
      <c r="AY79" s="29">
        <f t="shared" si="132"/>
        <v>7450050.0677119456</v>
      </c>
      <c r="AZ79" s="29">
        <f t="shared" si="133"/>
        <v>1200</v>
      </c>
      <c r="BB79" s="52">
        <f t="shared" si="165"/>
        <v>60.139314280317855</v>
      </c>
      <c r="BC79" s="144">
        <f t="shared" si="95"/>
        <v>45.630548634736947</v>
      </c>
      <c r="BD79" s="30">
        <f t="shared" si="134"/>
        <v>13</v>
      </c>
      <c r="BE79" s="30">
        <f t="shared" si="135"/>
        <v>5</v>
      </c>
      <c r="BF79" s="30">
        <v>1</v>
      </c>
      <c r="BG79" s="23"/>
      <c r="BH79" s="29">
        <f t="shared" si="96"/>
        <v>8</v>
      </c>
      <c r="BI79" s="29">
        <f t="shared" si="136"/>
        <v>122331.78001376473</v>
      </c>
      <c r="BJ79" s="29">
        <f t="shared" si="137"/>
        <v>7450050.0677119456</v>
      </c>
      <c r="BK79" s="29">
        <f t="shared" si="138"/>
        <v>1500</v>
      </c>
      <c r="BM79" s="52">
        <f t="shared" si="166"/>
        <v>60.900365112595182</v>
      </c>
      <c r="BN79" s="144">
        <f t="shared" si="97"/>
        <v>45.630548634736947</v>
      </c>
      <c r="BO79" s="30">
        <f t="shared" si="139"/>
        <v>-32</v>
      </c>
      <c r="BP79" s="30">
        <f t="shared" si="140"/>
        <v>6</v>
      </c>
      <c r="BQ79" s="30">
        <v>1</v>
      </c>
      <c r="BR79" s="23"/>
      <c r="BS79" s="29">
        <f t="shared" si="98"/>
        <v>1</v>
      </c>
      <c r="BT79" s="29">
        <f t="shared" si="141"/>
        <v>-7560236.840660966</v>
      </c>
      <c r="BU79" s="29">
        <f t="shared" si="142"/>
        <v>7450050.0677119456</v>
      </c>
      <c r="BV79" s="29">
        <f t="shared" si="143"/>
        <v>1800</v>
      </c>
      <c r="BY79" s="144">
        <f t="shared" si="99"/>
        <v>45.630548634736947</v>
      </c>
      <c r="BZ79" s="30">
        <f t="shared" si="144"/>
        <v>-82</v>
      </c>
      <c r="CA79" s="30">
        <f t="shared" si="145"/>
        <v>7</v>
      </c>
      <c r="CB79" s="30">
        <v>1</v>
      </c>
      <c r="CC79" s="23"/>
      <c r="CD79" s="29">
        <f t="shared" si="100"/>
        <v>1</v>
      </c>
      <c r="CE79" s="29">
        <f t="shared" si="146"/>
        <v>-7013813895.4789629</v>
      </c>
      <c r="CF79" s="29">
        <f t="shared" si="147"/>
        <v>7450050.0677119456</v>
      </c>
      <c r="CG79" s="29">
        <f t="shared" si="148"/>
        <v>2100</v>
      </c>
      <c r="CJ79" s="144">
        <f t="shared" si="101"/>
        <v>45.630548634736947</v>
      </c>
      <c r="CK79" s="30">
        <f t="shared" si="149"/>
        <v>-137</v>
      </c>
      <c r="CL79" s="30">
        <f t="shared" si="150"/>
        <v>8</v>
      </c>
      <c r="CM79" s="30">
        <v>1</v>
      </c>
      <c r="CN79" s="23"/>
      <c r="CO79" s="29">
        <f t="shared" si="102"/>
        <v>1</v>
      </c>
      <c r="CP79" s="29">
        <f t="shared" si="151"/>
        <v>-7647005672757.3828</v>
      </c>
      <c r="CQ79" s="29">
        <f t="shared" si="152"/>
        <v>7450050.0677119456</v>
      </c>
      <c r="CR79" s="29">
        <f t="shared" si="153"/>
        <v>2400</v>
      </c>
      <c r="CU79" s="144">
        <f t="shared" si="103"/>
        <v>45.630548634736947</v>
      </c>
      <c r="CV79" s="30">
        <f t="shared" si="154"/>
        <v>-187</v>
      </c>
      <c r="CW79" s="30">
        <f t="shared" si="155"/>
        <v>9</v>
      </c>
      <c r="CX79" s="30">
        <v>1</v>
      </c>
      <c r="CY79" s="23"/>
      <c r="CZ79" s="29">
        <f t="shared" si="104"/>
        <v>1</v>
      </c>
      <c r="DA79" s="29">
        <f t="shared" si="156"/>
        <v>-3778917536794265</v>
      </c>
      <c r="DB79" s="29">
        <f t="shared" si="157"/>
        <v>7450050.0677119456</v>
      </c>
      <c r="DC79" s="29">
        <f t="shared" si="158"/>
        <v>2700</v>
      </c>
      <c r="DF79" s="144">
        <f t="shared" si="105"/>
        <v>45.630548634736947</v>
      </c>
      <c r="DG79" s="30">
        <f t="shared" si="159"/>
        <v>-252</v>
      </c>
      <c r="DH79" s="30">
        <f t="shared" si="160"/>
        <v>10</v>
      </c>
      <c r="DI79" s="30">
        <v>1</v>
      </c>
      <c r="DJ79" s="23"/>
      <c r="DK79" s="29">
        <f t="shared" si="106"/>
        <v>1</v>
      </c>
      <c r="DL79" s="29">
        <f t="shared" si="161"/>
        <v>-1.0797116843505316E+19</v>
      </c>
      <c r="DM79" s="29">
        <f t="shared" si="162"/>
        <v>7450050.0677119456</v>
      </c>
      <c r="DN79" s="29">
        <f t="shared" si="163"/>
        <v>3000</v>
      </c>
      <c r="DQ79" s="144">
        <f t="shared" si="107"/>
        <v>45.630548634736947</v>
      </c>
    </row>
    <row r="80" spans="1:121">
      <c r="A80" s="23">
        <f t="shared" si="108"/>
        <v>25.75296551794963</v>
      </c>
      <c r="B80" s="23">
        <v>0</v>
      </c>
      <c r="C80" s="41">
        <f t="shared" si="82"/>
        <v>4</v>
      </c>
      <c r="D80" s="44"/>
      <c r="E80" s="134">
        <f t="shared" si="167"/>
        <v>1</v>
      </c>
      <c r="F80" s="76">
        <f t="shared" si="87"/>
        <v>5</v>
      </c>
      <c r="G80" s="161">
        <f t="shared" si="109"/>
        <v>4.6589343458738224</v>
      </c>
      <c r="H80" s="24">
        <f t="shared" si="110"/>
        <v>28526.200858087537</v>
      </c>
      <c r="I80" s="23">
        <f t="shared" si="164"/>
        <v>14.800000000000008</v>
      </c>
      <c r="J80" s="26">
        <v>74</v>
      </c>
      <c r="K80" s="30">
        <f t="shared" si="111"/>
        <v>74</v>
      </c>
      <c r="L80" s="30">
        <f t="shared" si="112"/>
        <v>1</v>
      </c>
      <c r="M80" s="22">
        <v>1</v>
      </c>
      <c r="N80" s="23">
        <f t="shared" si="113"/>
        <v>28526200.858087536</v>
      </c>
      <c r="O80" s="29">
        <f t="shared" si="88"/>
        <v>576</v>
      </c>
      <c r="P80" s="29">
        <f t="shared" si="114"/>
        <v>42624</v>
      </c>
      <c r="Q80" s="29">
        <f t="shared" si="115"/>
        <v>8557860.2574262619</v>
      </c>
      <c r="R80" s="29">
        <f t="shared" si="116"/>
        <v>300</v>
      </c>
      <c r="S80" s="29">
        <f t="shared" si="117"/>
        <v>772.58896553848888</v>
      </c>
      <c r="T80" s="52">
        <f t="shared" si="118"/>
        <v>200.77562540883685</v>
      </c>
      <c r="U80" s="144">
        <f t="shared" si="89"/>
        <v>46.589343458738227</v>
      </c>
      <c r="W80" s="30">
        <f t="shared" si="119"/>
        <v>69</v>
      </c>
      <c r="X80" s="30">
        <f t="shared" si="120"/>
        <v>2</v>
      </c>
      <c r="Y80" s="30">
        <v>1</v>
      </c>
      <c r="Z80" s="23"/>
      <c r="AA80" s="29">
        <f t="shared" si="90"/>
        <v>576</v>
      </c>
      <c r="AB80" s="29">
        <f t="shared" si="121"/>
        <v>71638.596772009681</v>
      </c>
      <c r="AC80" s="29">
        <f t="shared" si="122"/>
        <v>8557860.2574262619</v>
      </c>
      <c r="AD80" s="29">
        <f t="shared" si="123"/>
        <v>600</v>
      </c>
      <c r="AF80" s="52">
        <f t="shared" si="81"/>
        <v>119.45879236945009</v>
      </c>
      <c r="AG80" s="144">
        <f t="shared" si="91"/>
        <v>46.589343458738227</v>
      </c>
      <c r="AH80" s="30">
        <f t="shared" si="124"/>
        <v>59</v>
      </c>
      <c r="AI80" s="30">
        <f t="shared" si="125"/>
        <v>3</v>
      </c>
      <c r="AJ80" s="30">
        <v>1</v>
      </c>
      <c r="AK80" s="23"/>
      <c r="AL80" s="29">
        <f t="shared" si="92"/>
        <v>72</v>
      </c>
      <c r="AM80" s="29">
        <f t="shared" si="126"/>
        <v>24877.744145508092</v>
      </c>
      <c r="AN80" s="29">
        <f t="shared" si="127"/>
        <v>8557860.2574262619</v>
      </c>
      <c r="AO80" s="29">
        <f t="shared" si="128"/>
        <v>900</v>
      </c>
      <c r="AQ80" s="52">
        <f t="shared" si="85"/>
        <v>343.99663439626875</v>
      </c>
      <c r="AR80" s="144">
        <f t="shared" si="93"/>
        <v>46.589343458738227</v>
      </c>
      <c r="AS80" s="30">
        <f t="shared" si="129"/>
        <v>44</v>
      </c>
      <c r="AT80" s="30">
        <f t="shared" si="130"/>
        <v>4</v>
      </c>
      <c r="AU80" s="30">
        <v>1</v>
      </c>
      <c r="AV80" s="23"/>
      <c r="AW80" s="29">
        <f t="shared" si="94"/>
        <v>84</v>
      </c>
      <c r="AX80" s="29">
        <f t="shared" si="131"/>
        <v>126760.7909610927</v>
      </c>
      <c r="AY80" s="29">
        <f t="shared" si="132"/>
        <v>8557860.2574262619</v>
      </c>
      <c r="AZ80" s="29">
        <f t="shared" si="133"/>
        <v>1200</v>
      </c>
      <c r="BB80" s="52">
        <f t="shared" si="165"/>
        <v>67.511887489349661</v>
      </c>
      <c r="BC80" s="144">
        <f t="shared" si="95"/>
        <v>46.589343458738227</v>
      </c>
      <c r="BD80" s="30">
        <f t="shared" si="134"/>
        <v>14</v>
      </c>
      <c r="BE80" s="30">
        <f t="shared" si="135"/>
        <v>5</v>
      </c>
      <c r="BF80" s="30">
        <v>1</v>
      </c>
      <c r="BG80" s="23"/>
      <c r="BH80" s="29">
        <f t="shared" si="96"/>
        <v>8</v>
      </c>
      <c r="BI80" s="29">
        <f t="shared" si="136"/>
        <v>131741.91693790047</v>
      </c>
      <c r="BJ80" s="29">
        <f t="shared" si="137"/>
        <v>8557860.2574262619</v>
      </c>
      <c r="BK80" s="29">
        <f t="shared" si="138"/>
        <v>1500</v>
      </c>
      <c r="BM80" s="52">
        <f t="shared" si="166"/>
        <v>64.959281421874266</v>
      </c>
      <c r="BN80" s="144">
        <f t="shared" si="97"/>
        <v>46.589343458738227</v>
      </c>
      <c r="BO80" s="30">
        <f t="shared" si="139"/>
        <v>-31</v>
      </c>
      <c r="BP80" s="30">
        <f t="shared" si="140"/>
        <v>6</v>
      </c>
      <c r="BQ80" s="30">
        <v>1</v>
      </c>
      <c r="BR80" s="23"/>
      <c r="BS80" s="29">
        <f t="shared" si="98"/>
        <v>1</v>
      </c>
      <c r="BT80" s="29">
        <f t="shared" si="141"/>
        <v>-7323979.439390311</v>
      </c>
      <c r="BU80" s="29">
        <f t="shared" si="142"/>
        <v>8557860.2574262619</v>
      </c>
      <c r="BV80" s="29">
        <f t="shared" si="143"/>
        <v>1800</v>
      </c>
      <c r="BY80" s="144">
        <f t="shared" si="99"/>
        <v>46.589343458738227</v>
      </c>
      <c r="BZ80" s="30">
        <f t="shared" si="144"/>
        <v>-81</v>
      </c>
      <c r="CA80" s="30">
        <f t="shared" si="145"/>
        <v>7</v>
      </c>
      <c r="CB80" s="30">
        <v>1</v>
      </c>
      <c r="CC80" s="23"/>
      <c r="CD80" s="29">
        <f t="shared" si="100"/>
        <v>1</v>
      </c>
      <c r="CE80" s="29">
        <f t="shared" si="146"/>
        <v>-6928279579.680439</v>
      </c>
      <c r="CF80" s="29">
        <f t="shared" si="147"/>
        <v>8557860.2574262619</v>
      </c>
      <c r="CG80" s="29">
        <f t="shared" si="148"/>
        <v>2100</v>
      </c>
      <c r="CJ80" s="144">
        <f t="shared" si="101"/>
        <v>46.589343458738227</v>
      </c>
      <c r="CK80" s="30">
        <f t="shared" si="149"/>
        <v>-136</v>
      </c>
      <c r="CL80" s="30">
        <f t="shared" si="150"/>
        <v>8</v>
      </c>
      <c r="CM80" s="30">
        <v>1</v>
      </c>
      <c r="CN80" s="23"/>
      <c r="CO80" s="29">
        <f t="shared" si="102"/>
        <v>1</v>
      </c>
      <c r="CP80" s="29">
        <f t="shared" si="151"/>
        <v>-7591188113102.2187</v>
      </c>
      <c r="CQ80" s="29">
        <f t="shared" si="152"/>
        <v>8557860.2574262619</v>
      </c>
      <c r="CR80" s="29">
        <f t="shared" si="153"/>
        <v>2400</v>
      </c>
      <c r="CU80" s="144">
        <f t="shared" si="103"/>
        <v>46.589343458738227</v>
      </c>
      <c r="CV80" s="30">
        <f t="shared" si="154"/>
        <v>-186</v>
      </c>
      <c r="CW80" s="30">
        <f t="shared" si="155"/>
        <v>9</v>
      </c>
      <c r="CX80" s="30">
        <v>1</v>
      </c>
      <c r="CY80" s="23"/>
      <c r="CZ80" s="29">
        <f t="shared" si="104"/>
        <v>1</v>
      </c>
      <c r="DA80" s="29">
        <f t="shared" si="156"/>
        <v>-3758709421624242.5</v>
      </c>
      <c r="DB80" s="29">
        <f t="shared" si="157"/>
        <v>8557860.2574262619</v>
      </c>
      <c r="DC80" s="29">
        <f t="shared" si="158"/>
        <v>2700</v>
      </c>
      <c r="DF80" s="144">
        <f t="shared" si="105"/>
        <v>46.589343458738227</v>
      </c>
      <c r="DG80" s="30">
        <f t="shared" si="159"/>
        <v>-251</v>
      </c>
      <c r="DH80" s="30">
        <f t="shared" si="160"/>
        <v>10</v>
      </c>
      <c r="DI80" s="30">
        <v>1</v>
      </c>
      <c r="DJ80" s="23"/>
      <c r="DK80" s="29">
        <f t="shared" si="106"/>
        <v>1</v>
      </c>
      <c r="DL80" s="29">
        <f t="shared" si="161"/>
        <v>-1.0754271141745373E+19</v>
      </c>
      <c r="DM80" s="29">
        <f t="shared" si="162"/>
        <v>8557860.2574262619</v>
      </c>
      <c r="DN80" s="29">
        <f t="shared" si="163"/>
        <v>3000</v>
      </c>
      <c r="DQ80" s="144">
        <f t="shared" si="107"/>
        <v>46.589343458738227</v>
      </c>
    </row>
    <row r="81" spans="1:121">
      <c r="A81" s="23">
        <f t="shared" si="108"/>
        <v>26.908685288119393</v>
      </c>
      <c r="B81" s="23">
        <v>0</v>
      </c>
      <c r="C81" s="41">
        <f t="shared" si="82"/>
        <v>4</v>
      </c>
      <c r="D81" s="44"/>
      <c r="E81" s="134">
        <f t="shared" si="167"/>
        <v>1</v>
      </c>
      <c r="F81" s="76">
        <f t="shared" si="87"/>
        <v>5</v>
      </c>
      <c r="G81" s="161">
        <f t="shared" si="109"/>
        <v>4.7568284600108832</v>
      </c>
      <c r="H81" s="24">
        <f t="shared" si="110"/>
        <v>32768.00000000016</v>
      </c>
      <c r="I81" s="23">
        <f t="shared" si="164"/>
        <v>15.000000000000007</v>
      </c>
      <c r="J81" s="26">
        <v>75</v>
      </c>
      <c r="K81" s="30">
        <f t="shared" si="111"/>
        <v>75</v>
      </c>
      <c r="L81" s="30">
        <f t="shared" si="112"/>
        <v>1</v>
      </c>
      <c r="M81" s="22">
        <v>1</v>
      </c>
      <c r="N81" s="23">
        <f t="shared" si="113"/>
        <v>32768000.00000016</v>
      </c>
      <c r="O81" s="29">
        <f t="shared" si="88"/>
        <v>576</v>
      </c>
      <c r="P81" s="29">
        <f t="shared" si="114"/>
        <v>43200</v>
      </c>
      <c r="Q81" s="29">
        <f t="shared" si="115"/>
        <v>9830400.0000000484</v>
      </c>
      <c r="R81" s="29">
        <f t="shared" si="116"/>
        <v>300</v>
      </c>
      <c r="S81" s="29">
        <f t="shared" si="117"/>
        <v>807.26055864358182</v>
      </c>
      <c r="T81" s="52">
        <f t="shared" si="118"/>
        <v>227.55555555555668</v>
      </c>
      <c r="U81" s="144">
        <f t="shared" si="89"/>
        <v>47.568284600108832</v>
      </c>
      <c r="W81" s="30">
        <f t="shared" si="119"/>
        <v>70</v>
      </c>
      <c r="X81" s="30">
        <f t="shared" si="120"/>
        <v>2</v>
      </c>
      <c r="Y81" s="30">
        <v>1</v>
      </c>
      <c r="Z81" s="23"/>
      <c r="AA81" s="29">
        <f t="shared" si="90"/>
        <v>576</v>
      </c>
      <c r="AB81" s="29">
        <f t="shared" si="121"/>
        <v>72676.837304937362</v>
      </c>
      <c r="AC81" s="29">
        <f t="shared" si="122"/>
        <v>9830400.0000000484</v>
      </c>
      <c r="AD81" s="29">
        <f t="shared" si="123"/>
        <v>600</v>
      </c>
      <c r="AF81" s="52">
        <f t="shared" ref="AF81:AF144" si="168">AC81/AB81</f>
        <v>135.26180230922367</v>
      </c>
      <c r="AG81" s="144">
        <f t="shared" si="91"/>
        <v>47.568284600108832</v>
      </c>
      <c r="AH81" s="30">
        <f t="shared" si="124"/>
        <v>60</v>
      </c>
      <c r="AI81" s="30">
        <f t="shared" si="125"/>
        <v>3</v>
      </c>
      <c r="AJ81" s="30">
        <v>8</v>
      </c>
      <c r="AK81" s="23"/>
      <c r="AL81" s="29">
        <f t="shared" si="92"/>
        <v>576</v>
      </c>
      <c r="AM81" s="29">
        <f t="shared" si="126"/>
        <v>202395.20660752343</v>
      </c>
      <c r="AN81" s="29">
        <f t="shared" si="127"/>
        <v>9830400.0000000484</v>
      </c>
      <c r="AO81" s="29">
        <f t="shared" si="128"/>
        <v>900</v>
      </c>
      <c r="AQ81" s="52">
        <f t="shared" si="85"/>
        <v>48.570320240156484</v>
      </c>
      <c r="AR81" s="144">
        <f t="shared" si="93"/>
        <v>47.568284600108832</v>
      </c>
      <c r="AS81" s="30">
        <f t="shared" si="129"/>
        <v>45</v>
      </c>
      <c r="AT81" s="30">
        <f t="shared" si="130"/>
        <v>4</v>
      </c>
      <c r="AU81" s="30">
        <v>1</v>
      </c>
      <c r="AV81" s="23"/>
      <c r="AW81" s="29">
        <f t="shared" si="94"/>
        <v>84</v>
      </c>
      <c r="AX81" s="29">
        <f t="shared" si="131"/>
        <v>129641.71802839026</v>
      </c>
      <c r="AY81" s="29">
        <f t="shared" si="132"/>
        <v>9830400.0000000484</v>
      </c>
      <c r="AZ81" s="29">
        <f t="shared" si="133"/>
        <v>1200</v>
      </c>
      <c r="BB81" s="52">
        <f t="shared" si="165"/>
        <v>75.827443121721728</v>
      </c>
      <c r="BC81" s="144">
        <f t="shared" si="95"/>
        <v>47.568284600108832</v>
      </c>
      <c r="BD81" s="30">
        <f t="shared" si="134"/>
        <v>15</v>
      </c>
      <c r="BE81" s="30">
        <f t="shared" si="135"/>
        <v>5</v>
      </c>
      <c r="BF81" s="30">
        <v>1</v>
      </c>
      <c r="BG81" s="23"/>
      <c r="BH81" s="29">
        <f t="shared" si="96"/>
        <v>8</v>
      </c>
      <c r="BI81" s="29">
        <f t="shared" si="136"/>
        <v>141152.05386203621</v>
      </c>
      <c r="BJ81" s="29">
        <f t="shared" si="137"/>
        <v>9830400.0000000484</v>
      </c>
      <c r="BK81" s="29">
        <f t="shared" si="138"/>
        <v>1500</v>
      </c>
      <c r="BM81" s="52">
        <f t="shared" si="166"/>
        <v>69.644045063690001</v>
      </c>
      <c r="BN81" s="144">
        <f t="shared" si="97"/>
        <v>47.568284600108832</v>
      </c>
      <c r="BO81" s="30">
        <f t="shared" si="139"/>
        <v>-30</v>
      </c>
      <c r="BP81" s="30">
        <f t="shared" si="140"/>
        <v>6</v>
      </c>
      <c r="BQ81" s="30">
        <v>1</v>
      </c>
      <c r="BR81" s="23"/>
      <c r="BS81" s="29">
        <f t="shared" si="98"/>
        <v>1</v>
      </c>
      <c r="BT81" s="29">
        <f t="shared" si="141"/>
        <v>-7087722.038119656</v>
      </c>
      <c r="BU81" s="29">
        <f t="shared" si="142"/>
        <v>9830400.0000000484</v>
      </c>
      <c r="BV81" s="29">
        <f t="shared" si="143"/>
        <v>1800</v>
      </c>
      <c r="BY81" s="144">
        <f t="shared" si="99"/>
        <v>47.568284600108832</v>
      </c>
      <c r="BZ81" s="30">
        <f t="shared" si="144"/>
        <v>-80</v>
      </c>
      <c r="CA81" s="30">
        <f t="shared" si="145"/>
        <v>7</v>
      </c>
      <c r="CB81" s="30">
        <v>1</v>
      </c>
      <c r="CC81" s="23"/>
      <c r="CD81" s="29">
        <f t="shared" si="100"/>
        <v>1</v>
      </c>
      <c r="CE81" s="29">
        <f t="shared" si="146"/>
        <v>-6842745263.8819141</v>
      </c>
      <c r="CF81" s="29">
        <f t="shared" si="147"/>
        <v>9830400.0000000484</v>
      </c>
      <c r="CG81" s="29">
        <f t="shared" si="148"/>
        <v>2100</v>
      </c>
      <c r="CJ81" s="144">
        <f t="shared" si="101"/>
        <v>47.568284600108832</v>
      </c>
      <c r="CK81" s="30">
        <f t="shared" si="149"/>
        <v>-135</v>
      </c>
      <c r="CL81" s="30">
        <f t="shared" si="150"/>
        <v>8</v>
      </c>
      <c r="CM81" s="30">
        <v>1</v>
      </c>
      <c r="CN81" s="23"/>
      <c r="CO81" s="29">
        <f t="shared" si="102"/>
        <v>1</v>
      </c>
      <c r="CP81" s="29">
        <f t="shared" si="151"/>
        <v>-7535370553447.0557</v>
      </c>
      <c r="CQ81" s="29">
        <f t="shared" si="152"/>
        <v>9830400.0000000484</v>
      </c>
      <c r="CR81" s="29">
        <f t="shared" si="153"/>
        <v>2400</v>
      </c>
      <c r="CU81" s="144">
        <f t="shared" si="103"/>
        <v>47.568284600108832</v>
      </c>
      <c r="CV81" s="30">
        <f t="shared" si="154"/>
        <v>-185</v>
      </c>
      <c r="CW81" s="30">
        <f t="shared" si="155"/>
        <v>9</v>
      </c>
      <c r="CX81" s="30">
        <v>1</v>
      </c>
      <c r="CY81" s="23"/>
      <c r="CZ81" s="29">
        <f t="shared" si="104"/>
        <v>1</v>
      </c>
      <c r="DA81" s="29">
        <f t="shared" si="156"/>
        <v>-3738501306454219.5</v>
      </c>
      <c r="DB81" s="29">
        <f t="shared" si="157"/>
        <v>9830400.0000000484</v>
      </c>
      <c r="DC81" s="29">
        <f t="shared" si="158"/>
        <v>2700</v>
      </c>
      <c r="DF81" s="144">
        <f t="shared" si="105"/>
        <v>47.568284600108832</v>
      </c>
      <c r="DG81" s="30">
        <f t="shared" si="159"/>
        <v>-250</v>
      </c>
      <c r="DH81" s="30">
        <f t="shared" si="160"/>
        <v>10</v>
      </c>
      <c r="DI81" s="30">
        <v>1</v>
      </c>
      <c r="DJ81" s="23"/>
      <c r="DK81" s="29">
        <f t="shared" si="106"/>
        <v>1</v>
      </c>
      <c r="DL81" s="29">
        <f t="shared" si="161"/>
        <v>-1.0711425439985433E+19</v>
      </c>
      <c r="DM81" s="29">
        <f t="shared" si="162"/>
        <v>9830400.0000000484</v>
      </c>
      <c r="DN81" s="29">
        <f t="shared" si="163"/>
        <v>3000</v>
      </c>
      <c r="DQ81" s="144">
        <f t="shared" si="107"/>
        <v>47.568284600108832</v>
      </c>
    </row>
    <row r="82" spans="1:121">
      <c r="A82" s="23">
        <f t="shared" si="108"/>
        <v>28.116270471079403</v>
      </c>
      <c r="B82" s="23">
        <v>0</v>
      </c>
      <c r="C82" s="41">
        <f t="shared" si="82"/>
        <v>4</v>
      </c>
      <c r="D82" s="44"/>
      <c r="E82" s="134">
        <f t="shared" si="167"/>
        <v>1</v>
      </c>
      <c r="F82" s="76">
        <f t="shared" si="87"/>
        <v>5</v>
      </c>
      <c r="G82" s="161">
        <f t="shared" si="109"/>
        <v>4.856779537580187</v>
      </c>
      <c r="H82" s="24">
        <f t="shared" si="110"/>
        <v>37640.547696543035</v>
      </c>
      <c r="I82" s="23">
        <f t="shared" si="164"/>
        <v>15.200000000000008</v>
      </c>
      <c r="J82" s="26">
        <v>76</v>
      </c>
      <c r="K82" s="30">
        <f t="shared" si="111"/>
        <v>76</v>
      </c>
      <c r="L82" s="30">
        <f t="shared" si="112"/>
        <v>1</v>
      </c>
      <c r="M82" s="22">
        <v>1</v>
      </c>
      <c r="N82" s="23">
        <f t="shared" si="113"/>
        <v>37640547.696543038</v>
      </c>
      <c r="O82" s="29">
        <f t="shared" si="88"/>
        <v>576</v>
      </c>
      <c r="P82" s="29">
        <f t="shared" si="114"/>
        <v>43776</v>
      </c>
      <c r="Q82" s="29">
        <f t="shared" si="115"/>
        <v>11292164.308962911</v>
      </c>
      <c r="R82" s="29">
        <f t="shared" si="116"/>
        <v>300</v>
      </c>
      <c r="S82" s="29">
        <f t="shared" si="117"/>
        <v>843.48811413238207</v>
      </c>
      <c r="T82" s="52">
        <f t="shared" si="118"/>
        <v>257.95331480635303</v>
      </c>
      <c r="U82" s="144">
        <f t="shared" si="89"/>
        <v>48.567795375801872</v>
      </c>
      <c r="W82" s="30">
        <f t="shared" si="119"/>
        <v>71</v>
      </c>
      <c r="X82" s="30">
        <f t="shared" si="120"/>
        <v>2</v>
      </c>
      <c r="Y82" s="30">
        <v>1</v>
      </c>
      <c r="Z82" s="23"/>
      <c r="AA82" s="29">
        <f t="shared" si="90"/>
        <v>576</v>
      </c>
      <c r="AB82" s="29">
        <f t="shared" si="121"/>
        <v>73715.077837865043</v>
      </c>
      <c r="AC82" s="29">
        <f t="shared" si="122"/>
        <v>11292164.308962911</v>
      </c>
      <c r="AD82" s="29">
        <f t="shared" si="123"/>
        <v>600</v>
      </c>
      <c r="AF82" s="52">
        <f t="shared" si="168"/>
        <v>153.18662938672898</v>
      </c>
      <c r="AG82" s="144">
        <f t="shared" si="91"/>
        <v>48.567795375801872</v>
      </c>
      <c r="AH82" s="30">
        <f t="shared" si="124"/>
        <v>61</v>
      </c>
      <c r="AI82" s="30">
        <f t="shared" si="125"/>
        <v>3</v>
      </c>
      <c r="AJ82" s="30">
        <v>1</v>
      </c>
      <c r="AK82" s="23"/>
      <c r="AL82" s="29">
        <f t="shared" si="92"/>
        <v>576</v>
      </c>
      <c r="AM82" s="29">
        <f t="shared" si="126"/>
        <v>205768.46005098216</v>
      </c>
      <c r="AN82" s="29">
        <f t="shared" si="127"/>
        <v>11292164.308962911</v>
      </c>
      <c r="AO82" s="29">
        <f t="shared" si="128"/>
        <v>900</v>
      </c>
      <c r="AQ82" s="52">
        <f t="shared" si="85"/>
        <v>54.878013404800285</v>
      </c>
      <c r="AR82" s="144">
        <f t="shared" si="93"/>
        <v>48.567795375801872</v>
      </c>
      <c r="AS82" s="30">
        <f t="shared" si="129"/>
        <v>46</v>
      </c>
      <c r="AT82" s="30">
        <f t="shared" si="130"/>
        <v>4</v>
      </c>
      <c r="AU82" s="30">
        <v>1</v>
      </c>
      <c r="AV82" s="23"/>
      <c r="AW82" s="29">
        <f t="shared" si="94"/>
        <v>84</v>
      </c>
      <c r="AX82" s="29">
        <f t="shared" si="131"/>
        <v>132522.64509568783</v>
      </c>
      <c r="AY82" s="29">
        <f t="shared" si="132"/>
        <v>11292164.308962911</v>
      </c>
      <c r="AZ82" s="29">
        <f t="shared" si="133"/>
        <v>1200</v>
      </c>
      <c r="BB82" s="52">
        <f t="shared" si="165"/>
        <v>85.20931876064968</v>
      </c>
      <c r="BC82" s="144">
        <f t="shared" si="95"/>
        <v>48.567795375801872</v>
      </c>
      <c r="BD82" s="30">
        <f t="shared" si="134"/>
        <v>16</v>
      </c>
      <c r="BE82" s="30">
        <f t="shared" si="135"/>
        <v>5</v>
      </c>
      <c r="BF82" s="30">
        <v>1</v>
      </c>
      <c r="BG82" s="23"/>
      <c r="BH82" s="29">
        <f t="shared" si="96"/>
        <v>8</v>
      </c>
      <c r="BI82" s="29">
        <f t="shared" si="136"/>
        <v>150562.19078617197</v>
      </c>
      <c r="BJ82" s="29">
        <f t="shared" si="137"/>
        <v>11292164.308962911</v>
      </c>
      <c r="BK82" s="29">
        <f t="shared" si="138"/>
        <v>1500</v>
      </c>
      <c r="BM82" s="52">
        <f t="shared" si="166"/>
        <v>75.000000000000085</v>
      </c>
      <c r="BN82" s="144">
        <f t="shared" si="97"/>
        <v>48.567795375801872</v>
      </c>
      <c r="BO82" s="30">
        <f t="shared" si="139"/>
        <v>-29</v>
      </c>
      <c r="BP82" s="30">
        <f t="shared" si="140"/>
        <v>6</v>
      </c>
      <c r="BQ82" s="30">
        <v>1</v>
      </c>
      <c r="BR82" s="23"/>
      <c r="BS82" s="29">
        <f t="shared" si="98"/>
        <v>1</v>
      </c>
      <c r="BT82" s="29">
        <f t="shared" si="141"/>
        <v>-6851464.6368490001</v>
      </c>
      <c r="BU82" s="29">
        <f t="shared" si="142"/>
        <v>11292164.308962911</v>
      </c>
      <c r="BV82" s="29">
        <f t="shared" si="143"/>
        <v>1800</v>
      </c>
      <c r="BY82" s="144">
        <f t="shared" si="99"/>
        <v>48.567795375801872</v>
      </c>
      <c r="BZ82" s="30">
        <f t="shared" si="144"/>
        <v>-79</v>
      </c>
      <c r="CA82" s="30">
        <f t="shared" si="145"/>
        <v>7</v>
      </c>
      <c r="CB82" s="30">
        <v>1</v>
      </c>
      <c r="CC82" s="23"/>
      <c r="CD82" s="29">
        <f t="shared" si="100"/>
        <v>1</v>
      </c>
      <c r="CE82" s="29">
        <f t="shared" si="146"/>
        <v>-6757210948.0833902</v>
      </c>
      <c r="CF82" s="29">
        <f t="shared" si="147"/>
        <v>11292164.308962911</v>
      </c>
      <c r="CG82" s="29">
        <f t="shared" si="148"/>
        <v>2100</v>
      </c>
      <c r="CJ82" s="144">
        <f t="shared" si="101"/>
        <v>48.567795375801872</v>
      </c>
      <c r="CK82" s="30">
        <f t="shared" si="149"/>
        <v>-134</v>
      </c>
      <c r="CL82" s="30">
        <f t="shared" si="150"/>
        <v>8</v>
      </c>
      <c r="CM82" s="30">
        <v>1</v>
      </c>
      <c r="CN82" s="23"/>
      <c r="CO82" s="29">
        <f t="shared" si="102"/>
        <v>1</v>
      </c>
      <c r="CP82" s="29">
        <f t="shared" si="151"/>
        <v>-7479552993791.8926</v>
      </c>
      <c r="CQ82" s="29">
        <f t="shared" si="152"/>
        <v>11292164.308962911</v>
      </c>
      <c r="CR82" s="29">
        <f t="shared" si="153"/>
        <v>2400</v>
      </c>
      <c r="CU82" s="144">
        <f t="shared" si="103"/>
        <v>48.567795375801872</v>
      </c>
      <c r="CV82" s="30">
        <f t="shared" si="154"/>
        <v>-184</v>
      </c>
      <c r="CW82" s="30">
        <f t="shared" si="155"/>
        <v>9</v>
      </c>
      <c r="CX82" s="30">
        <v>1</v>
      </c>
      <c r="CY82" s="23"/>
      <c r="CZ82" s="29">
        <f t="shared" si="104"/>
        <v>1</v>
      </c>
      <c r="DA82" s="29">
        <f t="shared" si="156"/>
        <v>-3718293191284197</v>
      </c>
      <c r="DB82" s="29">
        <f t="shared" si="157"/>
        <v>11292164.308962911</v>
      </c>
      <c r="DC82" s="29">
        <f t="shared" si="158"/>
        <v>2700</v>
      </c>
      <c r="DF82" s="144">
        <f t="shared" si="105"/>
        <v>48.567795375801872</v>
      </c>
      <c r="DG82" s="30">
        <f t="shared" si="159"/>
        <v>-249</v>
      </c>
      <c r="DH82" s="30">
        <f t="shared" si="160"/>
        <v>10</v>
      </c>
      <c r="DI82" s="30">
        <v>1</v>
      </c>
      <c r="DJ82" s="23"/>
      <c r="DK82" s="29">
        <f t="shared" si="106"/>
        <v>1</v>
      </c>
      <c r="DL82" s="29">
        <f t="shared" si="161"/>
        <v>-1.066857973822549E+19</v>
      </c>
      <c r="DM82" s="29">
        <f t="shared" si="162"/>
        <v>11292164.308962911</v>
      </c>
      <c r="DN82" s="29">
        <f t="shared" si="163"/>
        <v>3000</v>
      </c>
      <c r="DQ82" s="144">
        <f t="shared" si="107"/>
        <v>48.567795375801872</v>
      </c>
    </row>
    <row r="83" spans="1:121">
      <c r="A83" s="23">
        <f t="shared" si="108"/>
        <v>29.378048638887627</v>
      </c>
      <c r="B83" s="23">
        <v>0</v>
      </c>
      <c r="C83" s="41">
        <f t="shared" si="82"/>
        <v>4</v>
      </c>
      <c r="D83" s="44"/>
      <c r="E83" s="134">
        <f t="shared" si="167"/>
        <v>1</v>
      </c>
      <c r="F83" s="76">
        <f t="shared" si="87"/>
        <v>5</v>
      </c>
      <c r="G83" s="161">
        <f t="shared" si="109"/>
        <v>4.9588307997559449</v>
      </c>
      <c r="H83" s="24">
        <f t="shared" si="110"/>
        <v>43237.635220206423</v>
      </c>
      <c r="I83" s="23">
        <f t="shared" si="164"/>
        <v>15.400000000000007</v>
      </c>
      <c r="J83" s="26">
        <v>77</v>
      </c>
      <c r="K83" s="30">
        <f t="shared" si="111"/>
        <v>77</v>
      </c>
      <c r="L83" s="30">
        <f t="shared" si="112"/>
        <v>1</v>
      </c>
      <c r="M83" s="22">
        <v>1</v>
      </c>
      <c r="N83" s="23">
        <f t="shared" si="113"/>
        <v>43237635.220206425</v>
      </c>
      <c r="O83" s="29">
        <f t="shared" si="88"/>
        <v>576</v>
      </c>
      <c r="P83" s="29">
        <f t="shared" si="114"/>
        <v>44352</v>
      </c>
      <c r="Q83" s="29">
        <f t="shared" si="115"/>
        <v>12971290.566061925</v>
      </c>
      <c r="R83" s="29">
        <f t="shared" si="116"/>
        <v>300</v>
      </c>
      <c r="S83" s="29">
        <f t="shared" si="117"/>
        <v>881.34145916662885</v>
      </c>
      <c r="T83" s="52">
        <f t="shared" si="118"/>
        <v>292.46235944403691</v>
      </c>
      <c r="U83" s="144">
        <f t="shared" si="89"/>
        <v>49.588307997559447</v>
      </c>
      <c r="W83" s="30">
        <f t="shared" si="119"/>
        <v>72</v>
      </c>
      <c r="X83" s="30">
        <f t="shared" si="120"/>
        <v>2</v>
      </c>
      <c r="Y83" s="30">
        <v>1</v>
      </c>
      <c r="Z83" s="23"/>
      <c r="AA83" s="29">
        <f t="shared" si="90"/>
        <v>576</v>
      </c>
      <c r="AB83" s="29">
        <f t="shared" si="121"/>
        <v>74753.318370792724</v>
      </c>
      <c r="AC83" s="29">
        <f t="shared" si="122"/>
        <v>12971290.566061925</v>
      </c>
      <c r="AD83" s="29">
        <f t="shared" si="123"/>
        <v>600</v>
      </c>
      <c r="AF83" s="52">
        <f t="shared" si="168"/>
        <v>173.5212676676305</v>
      </c>
      <c r="AG83" s="144">
        <f t="shared" si="91"/>
        <v>49.588307997559447</v>
      </c>
      <c r="AH83" s="30">
        <f t="shared" si="124"/>
        <v>62</v>
      </c>
      <c r="AI83" s="30">
        <f t="shared" si="125"/>
        <v>3</v>
      </c>
      <c r="AJ83" s="30">
        <v>1</v>
      </c>
      <c r="AK83" s="23"/>
      <c r="AL83" s="29">
        <f t="shared" si="92"/>
        <v>576</v>
      </c>
      <c r="AM83" s="29">
        <f t="shared" si="126"/>
        <v>209141.71349444089</v>
      </c>
      <c r="AN83" s="29">
        <f t="shared" si="127"/>
        <v>12971290.566061925</v>
      </c>
      <c r="AO83" s="29">
        <f t="shared" si="128"/>
        <v>900</v>
      </c>
      <c r="AQ83" s="52">
        <f t="shared" si="85"/>
        <v>62.021537211928361</v>
      </c>
      <c r="AR83" s="144">
        <f t="shared" si="93"/>
        <v>49.588307997559447</v>
      </c>
      <c r="AS83" s="30">
        <f t="shared" si="129"/>
        <v>47</v>
      </c>
      <c r="AT83" s="30">
        <f t="shared" si="130"/>
        <v>4</v>
      </c>
      <c r="AU83" s="30">
        <v>1</v>
      </c>
      <c r="AV83" s="23"/>
      <c r="AW83" s="29">
        <f t="shared" si="94"/>
        <v>84</v>
      </c>
      <c r="AX83" s="29">
        <f t="shared" si="131"/>
        <v>135403.57216298539</v>
      </c>
      <c r="AY83" s="29">
        <f t="shared" si="132"/>
        <v>12971290.566061925</v>
      </c>
      <c r="AZ83" s="29">
        <f t="shared" si="133"/>
        <v>1200</v>
      </c>
      <c r="BB83" s="52">
        <f t="shared" si="165"/>
        <v>95.797255263312934</v>
      </c>
      <c r="BC83" s="144">
        <f t="shared" si="95"/>
        <v>49.588307997559447</v>
      </c>
      <c r="BD83" s="30">
        <f t="shared" si="134"/>
        <v>17</v>
      </c>
      <c r="BE83" s="30">
        <f t="shared" si="135"/>
        <v>5</v>
      </c>
      <c r="BF83" s="30">
        <v>1</v>
      </c>
      <c r="BG83" s="23"/>
      <c r="BH83" s="29">
        <f t="shared" si="96"/>
        <v>8</v>
      </c>
      <c r="BI83" s="29">
        <f t="shared" si="136"/>
        <v>159972.32771030773</v>
      </c>
      <c r="BJ83" s="29">
        <f t="shared" si="137"/>
        <v>12971290.566061925</v>
      </c>
      <c r="BK83" s="29">
        <f t="shared" si="138"/>
        <v>1500</v>
      </c>
      <c r="BM83" s="52">
        <f t="shared" si="166"/>
        <v>81.08458976449667</v>
      </c>
      <c r="BN83" s="144">
        <f t="shared" si="97"/>
        <v>49.588307997559447</v>
      </c>
      <c r="BO83" s="30">
        <f t="shared" si="139"/>
        <v>-28</v>
      </c>
      <c r="BP83" s="30">
        <f t="shared" si="140"/>
        <v>6</v>
      </c>
      <c r="BQ83" s="30">
        <v>1</v>
      </c>
      <c r="BR83" s="23"/>
      <c r="BS83" s="29">
        <f t="shared" si="98"/>
        <v>1</v>
      </c>
      <c r="BT83" s="29">
        <f t="shared" si="141"/>
        <v>-6615207.2355783451</v>
      </c>
      <c r="BU83" s="29">
        <f t="shared" si="142"/>
        <v>12971290.566061925</v>
      </c>
      <c r="BV83" s="29">
        <f t="shared" si="143"/>
        <v>1800</v>
      </c>
      <c r="BY83" s="144">
        <f t="shared" si="99"/>
        <v>49.588307997559447</v>
      </c>
      <c r="BZ83" s="30">
        <f t="shared" si="144"/>
        <v>-78</v>
      </c>
      <c r="CA83" s="30">
        <f t="shared" si="145"/>
        <v>7</v>
      </c>
      <c r="CB83" s="30">
        <v>1</v>
      </c>
      <c r="CC83" s="23"/>
      <c r="CD83" s="29">
        <f t="shared" si="100"/>
        <v>1</v>
      </c>
      <c r="CE83" s="29">
        <f t="shared" si="146"/>
        <v>-6671676632.2848663</v>
      </c>
      <c r="CF83" s="29">
        <f t="shared" si="147"/>
        <v>12971290.566061925</v>
      </c>
      <c r="CG83" s="29">
        <f t="shared" si="148"/>
        <v>2100</v>
      </c>
      <c r="CJ83" s="144">
        <f t="shared" si="101"/>
        <v>49.588307997559447</v>
      </c>
      <c r="CK83" s="30">
        <f t="shared" si="149"/>
        <v>-133</v>
      </c>
      <c r="CL83" s="30">
        <f t="shared" si="150"/>
        <v>8</v>
      </c>
      <c r="CM83" s="30">
        <v>1</v>
      </c>
      <c r="CN83" s="23"/>
      <c r="CO83" s="29">
        <f t="shared" si="102"/>
        <v>1</v>
      </c>
      <c r="CP83" s="29">
        <f t="shared" si="151"/>
        <v>-7423735434136.7285</v>
      </c>
      <c r="CQ83" s="29">
        <f t="shared" si="152"/>
        <v>12971290.566061925</v>
      </c>
      <c r="CR83" s="29">
        <f t="shared" si="153"/>
        <v>2400</v>
      </c>
      <c r="CU83" s="144">
        <f t="shared" si="103"/>
        <v>49.588307997559447</v>
      </c>
      <c r="CV83" s="30">
        <f t="shared" si="154"/>
        <v>-183</v>
      </c>
      <c r="CW83" s="30">
        <f t="shared" si="155"/>
        <v>9</v>
      </c>
      <c r="CX83" s="30">
        <v>1</v>
      </c>
      <c r="CY83" s="23"/>
      <c r="CZ83" s="29">
        <f t="shared" si="104"/>
        <v>1</v>
      </c>
      <c r="DA83" s="29">
        <f t="shared" si="156"/>
        <v>-3698085076114174</v>
      </c>
      <c r="DB83" s="29">
        <f t="shared" si="157"/>
        <v>12971290.566061925</v>
      </c>
      <c r="DC83" s="29">
        <f t="shared" si="158"/>
        <v>2700</v>
      </c>
      <c r="DF83" s="144">
        <f t="shared" si="105"/>
        <v>49.588307997559447</v>
      </c>
      <c r="DG83" s="30">
        <f t="shared" si="159"/>
        <v>-248</v>
      </c>
      <c r="DH83" s="30">
        <f t="shared" si="160"/>
        <v>10</v>
      </c>
      <c r="DI83" s="30">
        <v>1</v>
      </c>
      <c r="DJ83" s="23"/>
      <c r="DK83" s="29">
        <f t="shared" si="106"/>
        <v>1</v>
      </c>
      <c r="DL83" s="29">
        <f t="shared" si="161"/>
        <v>-1.0625734036465549E+19</v>
      </c>
      <c r="DM83" s="29">
        <f t="shared" si="162"/>
        <v>12971290.566061925</v>
      </c>
      <c r="DN83" s="29">
        <f t="shared" si="163"/>
        <v>3000</v>
      </c>
      <c r="DQ83" s="144">
        <f t="shared" si="107"/>
        <v>49.588307997559447</v>
      </c>
    </row>
    <row r="84" spans="1:121">
      <c r="A84" s="23">
        <f t="shared" si="108"/>
        <v>30.696451818409091</v>
      </c>
      <c r="B84" s="23">
        <v>0</v>
      </c>
      <c r="C84" s="41">
        <f t="shared" si="82"/>
        <v>4</v>
      </c>
      <c r="D84" s="44"/>
      <c r="E84" s="134">
        <f t="shared" si="167"/>
        <v>1</v>
      </c>
      <c r="F84" s="76">
        <f t="shared" si="87"/>
        <v>5</v>
      </c>
      <c r="G84" s="161">
        <f t="shared" si="109"/>
        <v>5.0630263758811198</v>
      </c>
      <c r="H84" s="24">
        <f t="shared" si="110"/>
        <v>49667.000451412976</v>
      </c>
      <c r="I84" s="23">
        <f t="shared" si="164"/>
        <v>15.600000000000007</v>
      </c>
      <c r="J84" s="26">
        <v>78</v>
      </c>
      <c r="K84" s="30">
        <f t="shared" si="111"/>
        <v>78</v>
      </c>
      <c r="L84" s="30">
        <f t="shared" si="112"/>
        <v>1</v>
      </c>
      <c r="M84" s="22">
        <v>1</v>
      </c>
      <c r="N84" s="23">
        <f t="shared" si="113"/>
        <v>49667000.451412976</v>
      </c>
      <c r="O84" s="29">
        <f t="shared" si="88"/>
        <v>576</v>
      </c>
      <c r="P84" s="29">
        <f t="shared" si="114"/>
        <v>44928</v>
      </c>
      <c r="Q84" s="29">
        <f t="shared" si="115"/>
        <v>14900100.135423893</v>
      </c>
      <c r="R84" s="29">
        <f t="shared" si="116"/>
        <v>300</v>
      </c>
      <c r="S84" s="29">
        <f t="shared" si="117"/>
        <v>920.89355455227269</v>
      </c>
      <c r="T84" s="52">
        <f t="shared" si="118"/>
        <v>331.64396668945631</v>
      </c>
      <c r="U84" s="144">
        <f t="shared" si="89"/>
        <v>50.630263758811196</v>
      </c>
      <c r="W84" s="30">
        <f t="shared" si="119"/>
        <v>73</v>
      </c>
      <c r="X84" s="30">
        <f t="shared" si="120"/>
        <v>2</v>
      </c>
      <c r="Y84" s="30">
        <v>1</v>
      </c>
      <c r="Z84" s="23"/>
      <c r="AA84" s="29">
        <f t="shared" si="90"/>
        <v>576</v>
      </c>
      <c r="AB84" s="29">
        <f t="shared" si="121"/>
        <v>75791.55890372039</v>
      </c>
      <c r="AC84" s="29">
        <f t="shared" si="122"/>
        <v>14900100.135423893</v>
      </c>
      <c r="AD84" s="29">
        <f t="shared" si="123"/>
        <v>600</v>
      </c>
      <c r="AF84" s="52">
        <f t="shared" si="168"/>
        <v>196.5931345250703</v>
      </c>
      <c r="AG84" s="144">
        <f t="shared" si="91"/>
        <v>50.630263758811196</v>
      </c>
      <c r="AH84" s="30">
        <f t="shared" si="124"/>
        <v>63</v>
      </c>
      <c r="AI84" s="30">
        <f t="shared" si="125"/>
        <v>3</v>
      </c>
      <c r="AJ84" s="30">
        <v>1</v>
      </c>
      <c r="AK84" s="23"/>
      <c r="AL84" s="29">
        <f t="shared" si="92"/>
        <v>576</v>
      </c>
      <c r="AM84" s="29">
        <f t="shared" si="126"/>
        <v>212514.96693789962</v>
      </c>
      <c r="AN84" s="29">
        <f t="shared" si="127"/>
        <v>14900100.135423893</v>
      </c>
      <c r="AO84" s="29">
        <f t="shared" si="128"/>
        <v>900</v>
      </c>
      <c r="AQ84" s="52">
        <f t="shared" si="85"/>
        <v>70.11318002735284</v>
      </c>
      <c r="AR84" s="144">
        <f t="shared" si="93"/>
        <v>50.630263758811196</v>
      </c>
      <c r="AS84" s="30">
        <f t="shared" si="129"/>
        <v>48</v>
      </c>
      <c r="AT84" s="30">
        <f t="shared" si="130"/>
        <v>4</v>
      </c>
      <c r="AU84" s="30">
        <v>1</v>
      </c>
      <c r="AV84" s="23"/>
      <c r="AW84" s="29">
        <f t="shared" si="94"/>
        <v>84</v>
      </c>
      <c r="AX84" s="29">
        <f t="shared" si="131"/>
        <v>138284.49923028293</v>
      </c>
      <c r="AY84" s="29">
        <f t="shared" si="132"/>
        <v>14900100.135423893</v>
      </c>
      <c r="AZ84" s="29">
        <f t="shared" si="133"/>
        <v>1200</v>
      </c>
      <c r="BB84" s="52">
        <f t="shared" si="165"/>
        <v>107.74960475223617</v>
      </c>
      <c r="BC84" s="144">
        <f t="shared" si="95"/>
        <v>50.630263758811196</v>
      </c>
      <c r="BD84" s="30">
        <f t="shared" si="134"/>
        <v>18</v>
      </c>
      <c r="BE84" s="30">
        <f t="shared" si="135"/>
        <v>5</v>
      </c>
      <c r="BF84" s="30">
        <v>1</v>
      </c>
      <c r="BG84" s="23"/>
      <c r="BH84" s="29">
        <f t="shared" si="96"/>
        <v>8</v>
      </c>
      <c r="BI84" s="29">
        <f t="shared" si="136"/>
        <v>169382.46463444346</v>
      </c>
      <c r="BJ84" s="29">
        <f t="shared" si="137"/>
        <v>14900100.135423893</v>
      </c>
      <c r="BK84" s="29">
        <f t="shared" si="138"/>
        <v>1500</v>
      </c>
      <c r="BM84" s="52">
        <f t="shared" si="166"/>
        <v>87.967194051526391</v>
      </c>
      <c r="BN84" s="144">
        <f t="shared" si="97"/>
        <v>50.630263758811196</v>
      </c>
      <c r="BO84" s="30">
        <f t="shared" si="139"/>
        <v>-27</v>
      </c>
      <c r="BP84" s="30">
        <f t="shared" si="140"/>
        <v>6</v>
      </c>
      <c r="BQ84" s="30">
        <v>1</v>
      </c>
      <c r="BR84" s="23"/>
      <c r="BS84" s="29">
        <f t="shared" si="98"/>
        <v>1</v>
      </c>
      <c r="BT84" s="29">
        <f t="shared" si="141"/>
        <v>-6378949.8343076902</v>
      </c>
      <c r="BU84" s="29">
        <f t="shared" si="142"/>
        <v>14900100.135423893</v>
      </c>
      <c r="BV84" s="29">
        <f t="shared" si="143"/>
        <v>1800</v>
      </c>
      <c r="BY84" s="144">
        <f t="shared" si="99"/>
        <v>50.630263758811196</v>
      </c>
      <c r="BZ84" s="30">
        <f t="shared" si="144"/>
        <v>-77</v>
      </c>
      <c r="CA84" s="30">
        <f t="shared" si="145"/>
        <v>7</v>
      </c>
      <c r="CB84" s="30">
        <v>1</v>
      </c>
      <c r="CC84" s="23"/>
      <c r="CD84" s="29">
        <f t="shared" si="100"/>
        <v>1</v>
      </c>
      <c r="CE84" s="29">
        <f t="shared" si="146"/>
        <v>-6586142316.4863424</v>
      </c>
      <c r="CF84" s="29">
        <f t="shared" si="147"/>
        <v>14900100.135423893</v>
      </c>
      <c r="CG84" s="29">
        <f t="shared" si="148"/>
        <v>2100</v>
      </c>
      <c r="CJ84" s="144">
        <f t="shared" si="101"/>
        <v>50.630263758811196</v>
      </c>
      <c r="CK84" s="30">
        <f t="shared" si="149"/>
        <v>-132</v>
      </c>
      <c r="CL84" s="30">
        <f t="shared" si="150"/>
        <v>8</v>
      </c>
      <c r="CM84" s="30">
        <v>1</v>
      </c>
      <c r="CN84" s="23"/>
      <c r="CO84" s="29">
        <f t="shared" si="102"/>
        <v>1</v>
      </c>
      <c r="CP84" s="29">
        <f t="shared" si="151"/>
        <v>-7367917874481.5654</v>
      </c>
      <c r="CQ84" s="29">
        <f t="shared" si="152"/>
        <v>14900100.135423893</v>
      </c>
      <c r="CR84" s="29">
        <f t="shared" si="153"/>
        <v>2400</v>
      </c>
      <c r="CU84" s="144">
        <f t="shared" si="103"/>
        <v>50.630263758811196</v>
      </c>
      <c r="CV84" s="30">
        <f t="shared" si="154"/>
        <v>-182</v>
      </c>
      <c r="CW84" s="30">
        <f t="shared" si="155"/>
        <v>9</v>
      </c>
      <c r="CX84" s="30">
        <v>1</v>
      </c>
      <c r="CY84" s="23"/>
      <c r="CZ84" s="29">
        <f t="shared" si="104"/>
        <v>1</v>
      </c>
      <c r="DA84" s="29">
        <f t="shared" si="156"/>
        <v>-3677876960944151</v>
      </c>
      <c r="DB84" s="29">
        <f t="shared" si="157"/>
        <v>14900100.135423893</v>
      </c>
      <c r="DC84" s="29">
        <f t="shared" si="158"/>
        <v>2700</v>
      </c>
      <c r="DF84" s="144">
        <f t="shared" si="105"/>
        <v>50.630263758811196</v>
      </c>
      <c r="DG84" s="30">
        <f t="shared" si="159"/>
        <v>-247</v>
      </c>
      <c r="DH84" s="30">
        <f t="shared" si="160"/>
        <v>10</v>
      </c>
      <c r="DI84" s="30">
        <v>1</v>
      </c>
      <c r="DJ84" s="23"/>
      <c r="DK84" s="29">
        <f t="shared" si="106"/>
        <v>1</v>
      </c>
      <c r="DL84" s="29">
        <f t="shared" si="161"/>
        <v>-1.0582888334705607E+19</v>
      </c>
      <c r="DM84" s="29">
        <f t="shared" si="162"/>
        <v>14900100.135423893</v>
      </c>
      <c r="DN84" s="29">
        <f t="shared" si="163"/>
        <v>3000</v>
      </c>
      <c r="DQ84" s="144">
        <f t="shared" si="107"/>
        <v>50.630263758811196</v>
      </c>
    </row>
    <row r="85" spans="1:121">
      <c r="A85" s="23">
        <f t="shared" si="108"/>
        <v>32.074021178950197</v>
      </c>
      <c r="B85" s="23">
        <v>0</v>
      </c>
      <c r="C85" s="41">
        <f t="shared" si="82"/>
        <v>4</v>
      </c>
      <c r="D85" s="44"/>
      <c r="E85" s="134">
        <f t="shared" si="167"/>
        <v>1</v>
      </c>
      <c r="F85" s="76">
        <f t="shared" si="87"/>
        <v>5</v>
      </c>
      <c r="G85" s="161">
        <f t="shared" si="109"/>
        <v>5.1694113225499683</v>
      </c>
      <c r="H85" s="24">
        <f t="shared" si="110"/>
        <v>57052.401716175089</v>
      </c>
      <c r="I85" s="23">
        <f t="shared" si="164"/>
        <v>15.800000000000008</v>
      </c>
      <c r="J85" s="26">
        <v>79</v>
      </c>
      <c r="K85" s="30">
        <f t="shared" si="111"/>
        <v>79</v>
      </c>
      <c r="L85" s="30">
        <f t="shared" si="112"/>
        <v>1</v>
      </c>
      <c r="M85" s="22">
        <v>1</v>
      </c>
      <c r="N85" s="23">
        <f t="shared" si="113"/>
        <v>57052401.716175087</v>
      </c>
      <c r="O85" s="29">
        <f t="shared" si="88"/>
        <v>576</v>
      </c>
      <c r="P85" s="29">
        <f t="shared" si="114"/>
        <v>45504</v>
      </c>
      <c r="Q85" s="29">
        <f t="shared" si="115"/>
        <v>17115720.514852524</v>
      </c>
      <c r="R85" s="29">
        <f t="shared" si="116"/>
        <v>300</v>
      </c>
      <c r="S85" s="29">
        <f t="shared" si="117"/>
        <v>962.2206353685059</v>
      </c>
      <c r="T85" s="52">
        <f t="shared" si="118"/>
        <v>376.13661468997282</v>
      </c>
      <c r="U85" s="144">
        <f t="shared" si="89"/>
        <v>51.694113225499684</v>
      </c>
      <c r="W85" s="30">
        <f t="shared" si="119"/>
        <v>74</v>
      </c>
      <c r="X85" s="30">
        <f t="shared" si="120"/>
        <v>2</v>
      </c>
      <c r="Y85" s="30">
        <v>1</v>
      </c>
      <c r="Z85" s="23"/>
      <c r="AA85" s="29">
        <f t="shared" si="90"/>
        <v>576</v>
      </c>
      <c r="AB85" s="29">
        <f t="shared" si="121"/>
        <v>76829.799436648071</v>
      </c>
      <c r="AC85" s="29">
        <f t="shared" si="122"/>
        <v>17115720.514852524</v>
      </c>
      <c r="AD85" s="29">
        <f t="shared" si="123"/>
        <v>600</v>
      </c>
      <c r="AF85" s="52">
        <f t="shared" si="168"/>
        <v>222.77450468897447</v>
      </c>
      <c r="AG85" s="144">
        <f t="shared" si="91"/>
        <v>51.694113225499684</v>
      </c>
      <c r="AH85" s="30">
        <f t="shared" si="124"/>
        <v>64</v>
      </c>
      <c r="AI85" s="30">
        <f t="shared" si="125"/>
        <v>3</v>
      </c>
      <c r="AJ85" s="30">
        <v>1</v>
      </c>
      <c r="AK85" s="23"/>
      <c r="AL85" s="29">
        <f t="shared" si="92"/>
        <v>576</v>
      </c>
      <c r="AM85" s="29">
        <f t="shared" si="126"/>
        <v>215888.22038135835</v>
      </c>
      <c r="AN85" s="29">
        <f t="shared" si="127"/>
        <v>17115720.514852524</v>
      </c>
      <c r="AO85" s="29">
        <f t="shared" si="128"/>
        <v>900</v>
      </c>
      <c r="AQ85" s="52">
        <f t="shared" si="85"/>
        <v>79.280474333515059</v>
      </c>
      <c r="AR85" s="144">
        <f t="shared" si="93"/>
        <v>51.694113225499684</v>
      </c>
      <c r="AS85" s="30">
        <f t="shared" si="129"/>
        <v>49</v>
      </c>
      <c r="AT85" s="30">
        <f t="shared" si="130"/>
        <v>4</v>
      </c>
      <c r="AU85" s="30">
        <v>1</v>
      </c>
      <c r="AV85" s="23"/>
      <c r="AW85" s="29">
        <f t="shared" si="94"/>
        <v>84</v>
      </c>
      <c r="AX85" s="29">
        <f t="shared" si="131"/>
        <v>141165.4262975805</v>
      </c>
      <c r="AY85" s="29">
        <f t="shared" si="132"/>
        <v>17115720.514852524</v>
      </c>
      <c r="AZ85" s="29">
        <f t="shared" si="133"/>
        <v>1200</v>
      </c>
      <c r="BB85" s="52">
        <f t="shared" si="165"/>
        <v>121.24583875638307</v>
      </c>
      <c r="BC85" s="144">
        <f t="shared" si="95"/>
        <v>51.694113225499684</v>
      </c>
      <c r="BD85" s="30">
        <f t="shared" si="134"/>
        <v>19</v>
      </c>
      <c r="BE85" s="30">
        <f t="shared" si="135"/>
        <v>5</v>
      </c>
      <c r="BF85" s="30">
        <v>1</v>
      </c>
      <c r="BG85" s="23"/>
      <c r="BH85" s="29">
        <f t="shared" si="96"/>
        <v>8</v>
      </c>
      <c r="BI85" s="29">
        <f t="shared" si="136"/>
        <v>178792.60155857922</v>
      </c>
      <c r="BJ85" s="29">
        <f t="shared" si="137"/>
        <v>17115720.514852524</v>
      </c>
      <c r="BK85" s="29">
        <f t="shared" si="138"/>
        <v>1500</v>
      </c>
      <c r="BM85" s="52">
        <f t="shared" si="166"/>
        <v>95.72946735855156</v>
      </c>
      <c r="BN85" s="144">
        <f t="shared" si="97"/>
        <v>51.694113225499684</v>
      </c>
      <c r="BO85" s="30">
        <f t="shared" si="139"/>
        <v>-26</v>
      </c>
      <c r="BP85" s="30">
        <f t="shared" si="140"/>
        <v>6</v>
      </c>
      <c r="BQ85" s="30">
        <v>1</v>
      </c>
      <c r="BR85" s="23"/>
      <c r="BS85" s="29">
        <f t="shared" si="98"/>
        <v>1</v>
      </c>
      <c r="BT85" s="29">
        <f t="shared" si="141"/>
        <v>-6142692.4330370352</v>
      </c>
      <c r="BU85" s="29">
        <f t="shared" si="142"/>
        <v>17115720.514852524</v>
      </c>
      <c r="BV85" s="29">
        <f t="shared" si="143"/>
        <v>1800</v>
      </c>
      <c r="BY85" s="144">
        <f t="shared" si="99"/>
        <v>51.694113225499684</v>
      </c>
      <c r="BZ85" s="30">
        <f t="shared" si="144"/>
        <v>-76</v>
      </c>
      <c r="CA85" s="30">
        <f t="shared" si="145"/>
        <v>7</v>
      </c>
      <c r="CB85" s="30">
        <v>1</v>
      </c>
      <c r="CC85" s="23"/>
      <c r="CD85" s="29">
        <f t="shared" si="100"/>
        <v>1</v>
      </c>
      <c r="CE85" s="29">
        <f t="shared" si="146"/>
        <v>-6500608000.6878185</v>
      </c>
      <c r="CF85" s="29">
        <f t="shared" si="147"/>
        <v>17115720.514852524</v>
      </c>
      <c r="CG85" s="29">
        <f t="shared" si="148"/>
        <v>2100</v>
      </c>
      <c r="CJ85" s="144">
        <f t="shared" si="101"/>
        <v>51.694113225499684</v>
      </c>
      <c r="CK85" s="30">
        <f t="shared" si="149"/>
        <v>-131</v>
      </c>
      <c r="CL85" s="30">
        <f t="shared" si="150"/>
        <v>8</v>
      </c>
      <c r="CM85" s="30">
        <v>1</v>
      </c>
      <c r="CN85" s="23"/>
      <c r="CO85" s="29">
        <f t="shared" si="102"/>
        <v>1</v>
      </c>
      <c r="CP85" s="29">
        <f t="shared" si="151"/>
        <v>-7312100314826.4023</v>
      </c>
      <c r="CQ85" s="29">
        <f t="shared" si="152"/>
        <v>17115720.514852524</v>
      </c>
      <c r="CR85" s="29">
        <f t="shared" si="153"/>
        <v>2400</v>
      </c>
      <c r="CU85" s="144">
        <f t="shared" si="103"/>
        <v>51.694113225499684</v>
      </c>
      <c r="CV85" s="30">
        <f t="shared" si="154"/>
        <v>-181</v>
      </c>
      <c r="CW85" s="30">
        <f t="shared" si="155"/>
        <v>9</v>
      </c>
      <c r="CX85" s="30">
        <v>1</v>
      </c>
      <c r="CY85" s="23"/>
      <c r="CZ85" s="29">
        <f t="shared" si="104"/>
        <v>1</v>
      </c>
      <c r="DA85" s="29">
        <f t="shared" si="156"/>
        <v>-3657668845774128.5</v>
      </c>
      <c r="DB85" s="29">
        <f t="shared" si="157"/>
        <v>17115720.514852524</v>
      </c>
      <c r="DC85" s="29">
        <f t="shared" si="158"/>
        <v>2700</v>
      </c>
      <c r="DF85" s="144">
        <f t="shared" si="105"/>
        <v>51.694113225499684</v>
      </c>
      <c r="DG85" s="30">
        <f t="shared" si="159"/>
        <v>-246</v>
      </c>
      <c r="DH85" s="30">
        <f t="shared" si="160"/>
        <v>10</v>
      </c>
      <c r="DI85" s="30">
        <v>1</v>
      </c>
      <c r="DJ85" s="23"/>
      <c r="DK85" s="29">
        <f t="shared" si="106"/>
        <v>1</v>
      </c>
      <c r="DL85" s="29">
        <f t="shared" si="161"/>
        <v>-1.0540042632945666E+19</v>
      </c>
      <c r="DM85" s="29">
        <f t="shared" si="162"/>
        <v>17115720.514852524</v>
      </c>
      <c r="DN85" s="29">
        <f t="shared" si="163"/>
        <v>3000</v>
      </c>
      <c r="DQ85" s="144">
        <f t="shared" si="107"/>
        <v>51.694113225499684</v>
      </c>
    </row>
    <row r="86" spans="1:121">
      <c r="A86" s="23">
        <f t="shared" si="108"/>
        <v>33.513411930260766</v>
      </c>
      <c r="B86" s="23">
        <v>0</v>
      </c>
      <c r="C86" s="41">
        <f t="shared" ref="C86:C149" si="169">IF(D86&gt;0,C85+D86,C85)</f>
        <v>4</v>
      </c>
      <c r="D86" s="44"/>
      <c r="E86" s="134">
        <f t="shared" si="167"/>
        <v>1</v>
      </c>
      <c r="F86" s="76">
        <f t="shared" si="87"/>
        <v>5</v>
      </c>
      <c r="G86" s="161">
        <f t="shared" si="109"/>
        <v>5.2780316430915768</v>
      </c>
      <c r="H86" s="24">
        <f t="shared" si="110"/>
        <v>65536.000000000349</v>
      </c>
      <c r="I86" s="23">
        <f t="shared" si="164"/>
        <v>16.000000000000007</v>
      </c>
      <c r="J86" s="26">
        <v>80</v>
      </c>
      <c r="K86" s="30">
        <f t="shared" si="111"/>
        <v>80</v>
      </c>
      <c r="L86" s="30">
        <f t="shared" si="112"/>
        <v>1</v>
      </c>
      <c r="M86" s="22">
        <v>8</v>
      </c>
      <c r="N86" s="23">
        <f t="shared" si="113"/>
        <v>65536000.00000035</v>
      </c>
      <c r="O86" s="29">
        <f t="shared" si="88"/>
        <v>4608</v>
      </c>
      <c r="P86" s="29">
        <f t="shared" si="114"/>
        <v>368640</v>
      </c>
      <c r="Q86" s="29">
        <f t="shared" si="115"/>
        <v>19660800.000000104</v>
      </c>
      <c r="R86" s="29">
        <f t="shared" si="116"/>
        <v>300</v>
      </c>
      <c r="S86" s="29">
        <f t="shared" si="117"/>
        <v>1005.402357907823</v>
      </c>
      <c r="T86" s="52">
        <f t="shared" si="118"/>
        <v>53.333333333333613</v>
      </c>
      <c r="U86" s="144">
        <f t="shared" si="89"/>
        <v>52.780316430915768</v>
      </c>
      <c r="W86" s="30">
        <f t="shared" si="119"/>
        <v>75</v>
      </c>
      <c r="X86" s="30">
        <f t="shared" si="120"/>
        <v>2</v>
      </c>
      <c r="Y86" s="30">
        <v>1</v>
      </c>
      <c r="Z86" s="23"/>
      <c r="AA86" s="29">
        <f t="shared" si="90"/>
        <v>576</v>
      </c>
      <c r="AB86" s="29">
        <f t="shared" si="121"/>
        <v>77868.039969575751</v>
      </c>
      <c r="AC86" s="29">
        <f t="shared" si="122"/>
        <v>19660800.000000104</v>
      </c>
      <c r="AD86" s="29">
        <f t="shared" si="123"/>
        <v>600</v>
      </c>
      <c r="AF86" s="52">
        <f t="shared" si="168"/>
        <v>252.48869764388422</v>
      </c>
      <c r="AG86" s="144">
        <f t="shared" si="91"/>
        <v>52.780316430915768</v>
      </c>
      <c r="AH86" s="30">
        <f t="shared" si="124"/>
        <v>65</v>
      </c>
      <c r="AI86" s="30">
        <f t="shared" si="125"/>
        <v>3</v>
      </c>
      <c r="AJ86" s="30">
        <v>1</v>
      </c>
      <c r="AK86" s="23"/>
      <c r="AL86" s="29">
        <f t="shared" si="92"/>
        <v>576</v>
      </c>
      <c r="AM86" s="29">
        <f t="shared" si="126"/>
        <v>219261.47382481708</v>
      </c>
      <c r="AN86" s="29">
        <f t="shared" si="127"/>
        <v>19660800.000000104</v>
      </c>
      <c r="AO86" s="29">
        <f t="shared" si="128"/>
        <v>900</v>
      </c>
      <c r="AQ86" s="52">
        <f t="shared" si="85"/>
        <v>89.668283520288909</v>
      </c>
      <c r="AR86" s="144">
        <f t="shared" si="93"/>
        <v>52.780316430915768</v>
      </c>
      <c r="AS86" s="30">
        <f t="shared" si="129"/>
        <v>50</v>
      </c>
      <c r="AT86" s="30">
        <f t="shared" si="130"/>
        <v>4</v>
      </c>
      <c r="AU86" s="30">
        <v>1</v>
      </c>
      <c r="AV86" s="23"/>
      <c r="AW86" s="29">
        <f t="shared" si="94"/>
        <v>84</v>
      </c>
      <c r="AX86" s="29">
        <f t="shared" si="131"/>
        <v>144046.35336487807</v>
      </c>
      <c r="AY86" s="29">
        <f t="shared" si="132"/>
        <v>19660800.000000104</v>
      </c>
      <c r="AZ86" s="29">
        <f t="shared" si="133"/>
        <v>1200</v>
      </c>
      <c r="BB86" s="52">
        <f t="shared" si="165"/>
        <v>136.48939761909915</v>
      </c>
      <c r="BC86" s="144">
        <f t="shared" si="95"/>
        <v>52.780316430915768</v>
      </c>
      <c r="BD86" s="30">
        <f t="shared" si="134"/>
        <v>20</v>
      </c>
      <c r="BE86" s="30">
        <f t="shared" si="135"/>
        <v>5</v>
      </c>
      <c r="BF86" s="30">
        <v>2</v>
      </c>
      <c r="BG86" s="23"/>
      <c r="BH86" s="29">
        <f t="shared" si="96"/>
        <v>16</v>
      </c>
      <c r="BI86" s="29">
        <f t="shared" si="136"/>
        <v>376405.4769654299</v>
      </c>
      <c r="BJ86" s="29">
        <f t="shared" si="137"/>
        <v>19660800.000000104</v>
      </c>
      <c r="BK86" s="29">
        <f t="shared" si="138"/>
        <v>1500</v>
      </c>
      <c r="BM86" s="52">
        <f t="shared" si="166"/>
        <v>52.233033797767519</v>
      </c>
      <c r="BN86" s="144">
        <f t="shared" si="97"/>
        <v>52.780316430915768</v>
      </c>
      <c r="BO86" s="30">
        <f t="shared" si="139"/>
        <v>-25</v>
      </c>
      <c r="BP86" s="30">
        <f t="shared" si="140"/>
        <v>6</v>
      </c>
      <c r="BQ86" s="30">
        <v>1</v>
      </c>
      <c r="BR86" s="23"/>
      <c r="BS86" s="29">
        <f t="shared" si="98"/>
        <v>1</v>
      </c>
      <c r="BT86" s="29">
        <f t="shared" si="141"/>
        <v>-5906435.0317663793</v>
      </c>
      <c r="BU86" s="29">
        <f t="shared" si="142"/>
        <v>19660800.000000104</v>
      </c>
      <c r="BV86" s="29">
        <f t="shared" si="143"/>
        <v>1800</v>
      </c>
      <c r="BY86" s="144">
        <f t="shared" si="99"/>
        <v>52.780316430915768</v>
      </c>
      <c r="BZ86" s="30">
        <f t="shared" si="144"/>
        <v>-75</v>
      </c>
      <c r="CA86" s="30">
        <f t="shared" si="145"/>
        <v>7</v>
      </c>
      <c r="CB86" s="30">
        <v>1</v>
      </c>
      <c r="CC86" s="23"/>
      <c r="CD86" s="29">
        <f t="shared" si="100"/>
        <v>1</v>
      </c>
      <c r="CE86" s="29">
        <f t="shared" si="146"/>
        <v>-6415073684.8892946</v>
      </c>
      <c r="CF86" s="29">
        <f t="shared" si="147"/>
        <v>19660800.000000104</v>
      </c>
      <c r="CG86" s="29">
        <f t="shared" si="148"/>
        <v>2100</v>
      </c>
      <c r="CJ86" s="144">
        <f t="shared" si="101"/>
        <v>52.780316430915768</v>
      </c>
      <c r="CK86" s="30">
        <f t="shared" si="149"/>
        <v>-130</v>
      </c>
      <c r="CL86" s="30">
        <f t="shared" si="150"/>
        <v>8</v>
      </c>
      <c r="CM86" s="30">
        <v>1</v>
      </c>
      <c r="CN86" s="23"/>
      <c r="CO86" s="29">
        <f t="shared" si="102"/>
        <v>1</v>
      </c>
      <c r="CP86" s="29">
        <f t="shared" si="151"/>
        <v>-7256282755171.2393</v>
      </c>
      <c r="CQ86" s="29">
        <f t="shared" si="152"/>
        <v>19660800.000000104</v>
      </c>
      <c r="CR86" s="29">
        <f t="shared" si="153"/>
        <v>2400</v>
      </c>
      <c r="CU86" s="144">
        <f t="shared" si="103"/>
        <v>52.780316430915768</v>
      </c>
      <c r="CV86" s="30">
        <f t="shared" si="154"/>
        <v>-180</v>
      </c>
      <c r="CW86" s="30">
        <f t="shared" si="155"/>
        <v>9</v>
      </c>
      <c r="CX86" s="30">
        <v>1</v>
      </c>
      <c r="CY86" s="23"/>
      <c r="CZ86" s="29">
        <f t="shared" si="104"/>
        <v>1</v>
      </c>
      <c r="DA86" s="29">
        <f t="shared" si="156"/>
        <v>-3637460730604105.5</v>
      </c>
      <c r="DB86" s="29">
        <f t="shared" si="157"/>
        <v>19660800.000000104</v>
      </c>
      <c r="DC86" s="29">
        <f t="shared" si="158"/>
        <v>2700</v>
      </c>
      <c r="DF86" s="144">
        <f t="shared" si="105"/>
        <v>52.780316430915768</v>
      </c>
      <c r="DG86" s="30">
        <f t="shared" si="159"/>
        <v>-245</v>
      </c>
      <c r="DH86" s="30">
        <f t="shared" si="160"/>
        <v>10</v>
      </c>
      <c r="DI86" s="30">
        <v>1</v>
      </c>
      <c r="DJ86" s="23"/>
      <c r="DK86" s="29">
        <f t="shared" si="106"/>
        <v>1</v>
      </c>
      <c r="DL86" s="29">
        <f t="shared" si="161"/>
        <v>-1.0497196931185723E+19</v>
      </c>
      <c r="DM86" s="29">
        <f t="shared" si="162"/>
        <v>19660800.000000104</v>
      </c>
      <c r="DN86" s="29">
        <f t="shared" si="163"/>
        <v>3000</v>
      </c>
      <c r="DQ86" s="144">
        <f t="shared" si="107"/>
        <v>52.780316430915768</v>
      </c>
    </row>
    <row r="87" spans="1:121">
      <c r="A87" s="23">
        <f t="shared" si="108"/>
        <v>35.017398440344408</v>
      </c>
      <c r="B87" s="23">
        <v>0</v>
      </c>
      <c r="C87" s="41">
        <f t="shared" si="169"/>
        <v>4</v>
      </c>
      <c r="D87" s="44"/>
      <c r="E87" s="134">
        <f t="shared" si="167"/>
        <v>1</v>
      </c>
      <c r="F87" s="76">
        <f t="shared" si="87"/>
        <v>5</v>
      </c>
      <c r="G87" s="161">
        <f t="shared" si="109"/>
        <v>5.38893430746276</v>
      </c>
      <c r="H87" s="24">
        <f t="shared" si="110"/>
        <v>75281.0953930861</v>
      </c>
      <c r="I87" s="23">
        <f t="shared" si="164"/>
        <v>16.200000000000006</v>
      </c>
      <c r="J87" s="26">
        <v>81</v>
      </c>
      <c r="K87" s="30">
        <f t="shared" si="111"/>
        <v>81</v>
      </c>
      <c r="L87" s="30">
        <f t="shared" si="112"/>
        <v>1</v>
      </c>
      <c r="M87" s="22">
        <v>1</v>
      </c>
      <c r="N87" s="23">
        <f t="shared" si="113"/>
        <v>75281095.393086106</v>
      </c>
      <c r="O87" s="29">
        <f t="shared" si="88"/>
        <v>4608</v>
      </c>
      <c r="P87" s="29">
        <f t="shared" si="114"/>
        <v>373248</v>
      </c>
      <c r="Q87" s="29">
        <f t="shared" si="115"/>
        <v>22584328.61792583</v>
      </c>
      <c r="R87" s="29">
        <f t="shared" si="116"/>
        <v>300</v>
      </c>
      <c r="S87" s="29">
        <f t="shared" si="117"/>
        <v>1050.5219532103322</v>
      </c>
      <c r="T87" s="52">
        <f t="shared" si="118"/>
        <v>60.507567670626045</v>
      </c>
      <c r="U87" s="144">
        <f t="shared" si="89"/>
        <v>53.889343074627604</v>
      </c>
      <c r="W87" s="30">
        <f t="shared" si="119"/>
        <v>76</v>
      </c>
      <c r="X87" s="30">
        <f t="shared" si="120"/>
        <v>2</v>
      </c>
      <c r="Y87" s="30">
        <v>1</v>
      </c>
      <c r="Z87" s="23"/>
      <c r="AA87" s="29">
        <f t="shared" si="90"/>
        <v>576</v>
      </c>
      <c r="AB87" s="29">
        <f t="shared" si="121"/>
        <v>78906.280502503418</v>
      </c>
      <c r="AC87" s="29">
        <f t="shared" si="122"/>
        <v>22584328.61792583</v>
      </c>
      <c r="AD87" s="29">
        <f t="shared" si="123"/>
        <v>600</v>
      </c>
      <c r="AF87" s="52">
        <f t="shared" si="168"/>
        <v>286.21712332783585</v>
      </c>
      <c r="AG87" s="144">
        <f t="shared" si="91"/>
        <v>53.889343074627604</v>
      </c>
      <c r="AH87" s="30">
        <f t="shared" si="124"/>
        <v>66</v>
      </c>
      <c r="AI87" s="30">
        <f t="shared" si="125"/>
        <v>3</v>
      </c>
      <c r="AJ87" s="30">
        <v>1</v>
      </c>
      <c r="AK87" s="23"/>
      <c r="AL87" s="29">
        <f t="shared" si="92"/>
        <v>576</v>
      </c>
      <c r="AM87" s="29">
        <f t="shared" si="126"/>
        <v>222634.72726827578</v>
      </c>
      <c r="AN87" s="29">
        <f t="shared" si="127"/>
        <v>22584328.61792583</v>
      </c>
      <c r="AO87" s="29">
        <f t="shared" si="128"/>
        <v>900</v>
      </c>
      <c r="AQ87" s="52">
        <f t="shared" si="85"/>
        <v>101.44117629372178</v>
      </c>
      <c r="AR87" s="144">
        <f t="shared" si="93"/>
        <v>53.889343074627604</v>
      </c>
      <c r="AS87" s="30">
        <f t="shared" si="129"/>
        <v>51</v>
      </c>
      <c r="AT87" s="30">
        <f t="shared" si="130"/>
        <v>4</v>
      </c>
      <c r="AU87" s="30">
        <v>1</v>
      </c>
      <c r="AV87" s="23"/>
      <c r="AW87" s="29">
        <f t="shared" si="94"/>
        <v>84</v>
      </c>
      <c r="AX87" s="29">
        <f t="shared" si="131"/>
        <v>146927.28043217564</v>
      </c>
      <c r="AY87" s="29">
        <f t="shared" si="132"/>
        <v>22584328.61792583</v>
      </c>
      <c r="AZ87" s="29">
        <f t="shared" si="133"/>
        <v>1200</v>
      </c>
      <c r="BB87" s="52">
        <f t="shared" si="165"/>
        <v>153.71092796038769</v>
      </c>
      <c r="BC87" s="144">
        <f t="shared" si="95"/>
        <v>53.889343074627604</v>
      </c>
      <c r="BD87" s="30">
        <f t="shared" si="134"/>
        <v>21</v>
      </c>
      <c r="BE87" s="30">
        <f t="shared" si="135"/>
        <v>5</v>
      </c>
      <c r="BF87" s="30">
        <v>1</v>
      </c>
      <c r="BG87" s="23"/>
      <c r="BH87" s="29">
        <f t="shared" si="96"/>
        <v>16</v>
      </c>
      <c r="BI87" s="29">
        <f t="shared" si="136"/>
        <v>395225.75081370142</v>
      </c>
      <c r="BJ87" s="29">
        <f t="shared" si="137"/>
        <v>22584328.61792583</v>
      </c>
      <c r="BK87" s="29">
        <f t="shared" si="138"/>
        <v>1500</v>
      </c>
      <c r="BM87" s="52">
        <f t="shared" si="166"/>
        <v>57.142857142857231</v>
      </c>
      <c r="BN87" s="144">
        <f t="shared" si="97"/>
        <v>53.889343074627604</v>
      </c>
      <c r="BO87" s="30">
        <f t="shared" si="139"/>
        <v>-24</v>
      </c>
      <c r="BP87" s="30">
        <f t="shared" si="140"/>
        <v>6</v>
      </c>
      <c r="BQ87" s="30">
        <v>1</v>
      </c>
      <c r="BR87" s="23"/>
      <c r="BS87" s="29">
        <f t="shared" si="98"/>
        <v>1</v>
      </c>
      <c r="BT87" s="29">
        <f t="shared" si="141"/>
        <v>-5670177.6304957243</v>
      </c>
      <c r="BU87" s="29">
        <f t="shared" si="142"/>
        <v>22584328.61792583</v>
      </c>
      <c r="BV87" s="29">
        <f t="shared" si="143"/>
        <v>1800</v>
      </c>
      <c r="BY87" s="144">
        <f t="shared" si="99"/>
        <v>53.889343074627604</v>
      </c>
      <c r="BZ87" s="30">
        <f t="shared" si="144"/>
        <v>-74</v>
      </c>
      <c r="CA87" s="30">
        <f t="shared" si="145"/>
        <v>7</v>
      </c>
      <c r="CB87" s="30">
        <v>1</v>
      </c>
      <c r="CC87" s="23"/>
      <c r="CD87" s="29">
        <f t="shared" si="100"/>
        <v>1</v>
      </c>
      <c r="CE87" s="29">
        <f t="shared" si="146"/>
        <v>-6329539369.0907707</v>
      </c>
      <c r="CF87" s="29">
        <f t="shared" si="147"/>
        <v>22584328.61792583</v>
      </c>
      <c r="CG87" s="29">
        <f t="shared" si="148"/>
        <v>2100</v>
      </c>
      <c r="CJ87" s="144">
        <f t="shared" si="101"/>
        <v>53.889343074627604</v>
      </c>
      <c r="CK87" s="30">
        <f t="shared" si="149"/>
        <v>-129</v>
      </c>
      <c r="CL87" s="30">
        <f t="shared" si="150"/>
        <v>8</v>
      </c>
      <c r="CM87" s="30">
        <v>1</v>
      </c>
      <c r="CN87" s="23"/>
      <c r="CO87" s="29">
        <f t="shared" si="102"/>
        <v>1</v>
      </c>
      <c r="CP87" s="29">
        <f t="shared" si="151"/>
        <v>-7200465195516.0752</v>
      </c>
      <c r="CQ87" s="29">
        <f t="shared" si="152"/>
        <v>22584328.61792583</v>
      </c>
      <c r="CR87" s="29">
        <f t="shared" si="153"/>
        <v>2400</v>
      </c>
      <c r="CU87" s="144">
        <f t="shared" si="103"/>
        <v>53.889343074627604</v>
      </c>
      <c r="CV87" s="30">
        <f t="shared" si="154"/>
        <v>-179</v>
      </c>
      <c r="CW87" s="30">
        <f t="shared" si="155"/>
        <v>9</v>
      </c>
      <c r="CX87" s="30">
        <v>1</v>
      </c>
      <c r="CY87" s="23"/>
      <c r="CZ87" s="29">
        <f t="shared" si="104"/>
        <v>1</v>
      </c>
      <c r="DA87" s="29">
        <f t="shared" si="156"/>
        <v>-3617252615434082.5</v>
      </c>
      <c r="DB87" s="29">
        <f t="shared" si="157"/>
        <v>22584328.61792583</v>
      </c>
      <c r="DC87" s="29">
        <f t="shared" si="158"/>
        <v>2700</v>
      </c>
      <c r="DF87" s="144">
        <f t="shared" si="105"/>
        <v>53.889343074627604</v>
      </c>
      <c r="DG87" s="30">
        <f t="shared" si="159"/>
        <v>-244</v>
      </c>
      <c r="DH87" s="30">
        <f t="shared" si="160"/>
        <v>10</v>
      </c>
      <c r="DI87" s="30">
        <v>1</v>
      </c>
      <c r="DJ87" s="23"/>
      <c r="DK87" s="29">
        <f t="shared" si="106"/>
        <v>1</v>
      </c>
      <c r="DL87" s="29">
        <f t="shared" si="161"/>
        <v>-1.0454351229425781E+19</v>
      </c>
      <c r="DM87" s="29">
        <f t="shared" si="162"/>
        <v>22584328.61792583</v>
      </c>
      <c r="DN87" s="29">
        <f t="shared" si="163"/>
        <v>3000</v>
      </c>
      <c r="DQ87" s="144">
        <f t="shared" si="107"/>
        <v>53.889343074627604</v>
      </c>
    </row>
    <row r="88" spans="1:121">
      <c r="A88" s="23">
        <f t="shared" si="108"/>
        <v>36.588879582941772</v>
      </c>
      <c r="B88" s="23">
        <v>0</v>
      </c>
      <c r="C88" s="41">
        <f t="shared" si="169"/>
        <v>4</v>
      </c>
      <c r="D88" s="44"/>
      <c r="E88" s="134">
        <f t="shared" si="167"/>
        <v>1</v>
      </c>
      <c r="F88" s="76">
        <f t="shared" si="87"/>
        <v>5</v>
      </c>
      <c r="G88" s="161">
        <f t="shared" si="109"/>
        <v>5.5021672725589736</v>
      </c>
      <c r="H88" s="24">
        <f t="shared" si="110"/>
        <v>86475.270440412874</v>
      </c>
      <c r="I88" s="23">
        <f t="shared" si="164"/>
        <v>16.400000000000009</v>
      </c>
      <c r="J88" s="26">
        <v>82</v>
      </c>
      <c r="K88" s="30">
        <f t="shared" si="111"/>
        <v>82</v>
      </c>
      <c r="L88" s="30">
        <f t="shared" si="112"/>
        <v>1</v>
      </c>
      <c r="M88" s="22">
        <v>1</v>
      </c>
      <c r="N88" s="23">
        <f t="shared" si="113"/>
        <v>86475270.440412879</v>
      </c>
      <c r="O88" s="29">
        <f t="shared" si="88"/>
        <v>4608</v>
      </c>
      <c r="P88" s="29">
        <f t="shared" si="114"/>
        <v>377856</v>
      </c>
      <c r="Q88" s="29">
        <f t="shared" si="115"/>
        <v>25942581.132123861</v>
      </c>
      <c r="R88" s="29">
        <f t="shared" si="116"/>
        <v>300</v>
      </c>
      <c r="S88" s="29">
        <f t="shared" si="117"/>
        <v>1097.6663874882531</v>
      </c>
      <c r="T88" s="52">
        <f t="shared" si="118"/>
        <v>68.657322186557479</v>
      </c>
      <c r="U88" s="144">
        <f t="shared" si="89"/>
        <v>55.021672725589738</v>
      </c>
      <c r="W88" s="30">
        <f t="shared" si="119"/>
        <v>77</v>
      </c>
      <c r="X88" s="30">
        <f t="shared" si="120"/>
        <v>2</v>
      </c>
      <c r="Y88" s="30">
        <v>1</v>
      </c>
      <c r="Z88" s="23"/>
      <c r="AA88" s="29">
        <f t="shared" si="90"/>
        <v>576</v>
      </c>
      <c r="AB88" s="29">
        <f t="shared" si="121"/>
        <v>79944.521035431098</v>
      </c>
      <c r="AC88" s="29">
        <f t="shared" si="122"/>
        <v>25942581.132123861</v>
      </c>
      <c r="AD88" s="29">
        <f t="shared" si="123"/>
        <v>600</v>
      </c>
      <c r="AF88" s="52">
        <f t="shared" si="168"/>
        <v>324.50730576803647</v>
      </c>
      <c r="AG88" s="144">
        <f t="shared" si="91"/>
        <v>55.021672725589738</v>
      </c>
      <c r="AH88" s="30">
        <f t="shared" si="124"/>
        <v>67</v>
      </c>
      <c r="AI88" s="30">
        <f t="shared" si="125"/>
        <v>3</v>
      </c>
      <c r="AJ88" s="30">
        <v>1</v>
      </c>
      <c r="AK88" s="23"/>
      <c r="AL88" s="29">
        <f t="shared" si="92"/>
        <v>576</v>
      </c>
      <c r="AM88" s="29">
        <f t="shared" si="126"/>
        <v>226007.9807117345</v>
      </c>
      <c r="AN88" s="29">
        <f t="shared" si="127"/>
        <v>25942581.132123861</v>
      </c>
      <c r="AO88" s="29">
        <f t="shared" si="128"/>
        <v>900</v>
      </c>
      <c r="AQ88" s="52">
        <f t="shared" si="85"/>
        <v>114.78612857133015</v>
      </c>
      <c r="AR88" s="144">
        <f t="shared" si="93"/>
        <v>55.021672725589738</v>
      </c>
      <c r="AS88" s="30">
        <f t="shared" si="129"/>
        <v>52</v>
      </c>
      <c r="AT88" s="30">
        <f t="shared" si="130"/>
        <v>4</v>
      </c>
      <c r="AU88" s="30">
        <v>1</v>
      </c>
      <c r="AV88" s="23"/>
      <c r="AW88" s="29">
        <f t="shared" si="94"/>
        <v>84</v>
      </c>
      <c r="AX88" s="29">
        <f t="shared" si="131"/>
        <v>149808.20749947318</v>
      </c>
      <c r="AY88" s="29">
        <f t="shared" si="132"/>
        <v>25942581.132123861</v>
      </c>
      <c r="AZ88" s="29">
        <f t="shared" si="133"/>
        <v>1200</v>
      </c>
      <c r="BB88" s="52">
        <f t="shared" si="165"/>
        <v>173.17196143752733</v>
      </c>
      <c r="BC88" s="144">
        <f t="shared" si="95"/>
        <v>55.021672725589738</v>
      </c>
      <c r="BD88" s="30">
        <f t="shared" si="134"/>
        <v>22</v>
      </c>
      <c r="BE88" s="30">
        <f t="shared" si="135"/>
        <v>5</v>
      </c>
      <c r="BF88" s="30">
        <v>1</v>
      </c>
      <c r="BG88" s="23"/>
      <c r="BH88" s="29">
        <f t="shared" si="96"/>
        <v>16</v>
      </c>
      <c r="BI88" s="29">
        <f t="shared" si="136"/>
        <v>414046.02466197289</v>
      </c>
      <c r="BJ88" s="29">
        <f t="shared" si="137"/>
        <v>25942581.132123861</v>
      </c>
      <c r="BK88" s="29">
        <f t="shared" si="138"/>
        <v>1500</v>
      </c>
      <c r="BM88" s="52">
        <f t="shared" si="166"/>
        <v>62.656273908929279</v>
      </c>
      <c r="BN88" s="144">
        <f t="shared" si="97"/>
        <v>55.021672725589738</v>
      </c>
      <c r="BO88" s="30">
        <f t="shared" si="139"/>
        <v>-23</v>
      </c>
      <c r="BP88" s="30">
        <f t="shared" si="140"/>
        <v>6</v>
      </c>
      <c r="BQ88" s="30">
        <v>1</v>
      </c>
      <c r="BR88" s="23"/>
      <c r="BS88" s="29">
        <f t="shared" si="98"/>
        <v>1</v>
      </c>
      <c r="BT88" s="29">
        <f t="shared" si="141"/>
        <v>-5433920.2292250693</v>
      </c>
      <c r="BU88" s="29">
        <f t="shared" si="142"/>
        <v>25942581.132123861</v>
      </c>
      <c r="BV88" s="29">
        <f t="shared" si="143"/>
        <v>1800</v>
      </c>
      <c r="BY88" s="144">
        <f t="shared" si="99"/>
        <v>55.021672725589738</v>
      </c>
      <c r="BZ88" s="30">
        <f t="shared" si="144"/>
        <v>-73</v>
      </c>
      <c r="CA88" s="30">
        <f t="shared" si="145"/>
        <v>7</v>
      </c>
      <c r="CB88" s="30">
        <v>1</v>
      </c>
      <c r="CC88" s="23"/>
      <c r="CD88" s="29">
        <f t="shared" si="100"/>
        <v>1</v>
      </c>
      <c r="CE88" s="29">
        <f t="shared" si="146"/>
        <v>-6244005053.2922468</v>
      </c>
      <c r="CF88" s="29">
        <f t="shared" si="147"/>
        <v>25942581.132123861</v>
      </c>
      <c r="CG88" s="29">
        <f t="shared" si="148"/>
        <v>2100</v>
      </c>
      <c r="CJ88" s="144">
        <f t="shared" si="101"/>
        <v>55.021672725589738</v>
      </c>
      <c r="CK88" s="30">
        <f t="shared" si="149"/>
        <v>-128</v>
      </c>
      <c r="CL88" s="30">
        <f t="shared" si="150"/>
        <v>8</v>
      </c>
      <c r="CM88" s="30">
        <v>1</v>
      </c>
      <c r="CN88" s="23"/>
      <c r="CO88" s="29">
        <f t="shared" si="102"/>
        <v>1</v>
      </c>
      <c r="CP88" s="29">
        <f t="shared" si="151"/>
        <v>-7144647635860.9121</v>
      </c>
      <c r="CQ88" s="29">
        <f t="shared" si="152"/>
        <v>25942581.132123861</v>
      </c>
      <c r="CR88" s="29">
        <f t="shared" si="153"/>
        <v>2400</v>
      </c>
      <c r="CU88" s="144">
        <f t="shared" si="103"/>
        <v>55.021672725589738</v>
      </c>
      <c r="CV88" s="30">
        <f t="shared" si="154"/>
        <v>-178</v>
      </c>
      <c r="CW88" s="30">
        <f t="shared" si="155"/>
        <v>9</v>
      </c>
      <c r="CX88" s="30">
        <v>1</v>
      </c>
      <c r="CY88" s="23"/>
      <c r="CZ88" s="29">
        <f t="shared" si="104"/>
        <v>1</v>
      </c>
      <c r="DA88" s="29">
        <f t="shared" si="156"/>
        <v>-3597044500264060</v>
      </c>
      <c r="DB88" s="29">
        <f t="shared" si="157"/>
        <v>25942581.132123861</v>
      </c>
      <c r="DC88" s="29">
        <f t="shared" si="158"/>
        <v>2700</v>
      </c>
      <c r="DF88" s="144">
        <f t="shared" si="105"/>
        <v>55.021672725589738</v>
      </c>
      <c r="DG88" s="30">
        <f t="shared" si="159"/>
        <v>-243</v>
      </c>
      <c r="DH88" s="30">
        <f t="shared" si="160"/>
        <v>10</v>
      </c>
      <c r="DI88" s="30">
        <v>1</v>
      </c>
      <c r="DJ88" s="23"/>
      <c r="DK88" s="29">
        <f t="shared" si="106"/>
        <v>1</v>
      </c>
      <c r="DL88" s="29">
        <f t="shared" si="161"/>
        <v>-1.041150552766584E+19</v>
      </c>
      <c r="DM88" s="29">
        <f t="shared" si="162"/>
        <v>25942581.132123861</v>
      </c>
      <c r="DN88" s="29">
        <f t="shared" si="163"/>
        <v>3000</v>
      </c>
      <c r="DQ88" s="144">
        <f t="shared" si="107"/>
        <v>55.021672725589738</v>
      </c>
    </row>
    <row r="89" spans="1:121">
      <c r="A89" s="23">
        <f t="shared" si="108"/>
        <v>38.230884324993447</v>
      </c>
      <c r="B89" s="23">
        <v>0</v>
      </c>
      <c r="C89" s="41">
        <f t="shared" si="169"/>
        <v>4</v>
      </c>
      <c r="D89" s="44"/>
      <c r="E89" s="134">
        <f t="shared" si="167"/>
        <v>1</v>
      </c>
      <c r="F89" s="76">
        <f t="shared" si="87"/>
        <v>5</v>
      </c>
      <c r="G89" s="161">
        <f t="shared" si="109"/>
        <v>5.6177795029519872</v>
      </c>
      <c r="H89" s="24">
        <f t="shared" si="110"/>
        <v>99334.000902825996</v>
      </c>
      <c r="I89" s="23">
        <f t="shared" si="164"/>
        <v>16.600000000000009</v>
      </c>
      <c r="J89" s="26">
        <v>83</v>
      </c>
      <c r="K89" s="30">
        <f t="shared" si="111"/>
        <v>83</v>
      </c>
      <c r="L89" s="30">
        <f t="shared" si="112"/>
        <v>1</v>
      </c>
      <c r="M89" s="22">
        <v>1</v>
      </c>
      <c r="N89" s="23">
        <f t="shared" si="113"/>
        <v>99334000.902825996</v>
      </c>
      <c r="O89" s="29">
        <f t="shared" si="88"/>
        <v>4608</v>
      </c>
      <c r="P89" s="29">
        <f t="shared" si="114"/>
        <v>382464</v>
      </c>
      <c r="Q89" s="29">
        <f t="shared" si="115"/>
        <v>29800200.270847797</v>
      </c>
      <c r="R89" s="29">
        <f t="shared" si="116"/>
        <v>300</v>
      </c>
      <c r="S89" s="29">
        <f t="shared" si="117"/>
        <v>1146.9265297498034</v>
      </c>
      <c r="T89" s="52">
        <f t="shared" si="118"/>
        <v>77.916353619812057</v>
      </c>
      <c r="U89" s="144">
        <f t="shared" si="89"/>
        <v>56.177795029519871</v>
      </c>
      <c r="W89" s="30">
        <f t="shared" si="119"/>
        <v>78</v>
      </c>
      <c r="X89" s="30">
        <f t="shared" si="120"/>
        <v>2</v>
      </c>
      <c r="Y89" s="30">
        <v>1</v>
      </c>
      <c r="Z89" s="23"/>
      <c r="AA89" s="29">
        <f t="shared" si="90"/>
        <v>576</v>
      </c>
      <c r="AB89" s="29">
        <f t="shared" si="121"/>
        <v>80982.761568358779</v>
      </c>
      <c r="AC89" s="29">
        <f t="shared" si="122"/>
        <v>29800200.270847797</v>
      </c>
      <c r="AD89" s="29">
        <f t="shared" si="123"/>
        <v>600</v>
      </c>
      <c r="AF89" s="52">
        <f t="shared" si="168"/>
        <v>367.98202103410608</v>
      </c>
      <c r="AG89" s="144">
        <f t="shared" si="91"/>
        <v>56.177795029519871</v>
      </c>
      <c r="AH89" s="30">
        <f t="shared" si="124"/>
        <v>68</v>
      </c>
      <c r="AI89" s="30">
        <f t="shared" si="125"/>
        <v>3</v>
      </c>
      <c r="AJ89" s="30">
        <v>1</v>
      </c>
      <c r="AK89" s="23"/>
      <c r="AL89" s="29">
        <f t="shared" si="92"/>
        <v>576</v>
      </c>
      <c r="AM89" s="29">
        <f t="shared" si="126"/>
        <v>229381.23415519323</v>
      </c>
      <c r="AN89" s="29">
        <f t="shared" si="127"/>
        <v>29800200.270847797</v>
      </c>
      <c r="AO89" s="29">
        <f t="shared" si="128"/>
        <v>900</v>
      </c>
      <c r="AQ89" s="52">
        <f t="shared" si="85"/>
        <v>129.91559828597738</v>
      </c>
      <c r="AR89" s="144">
        <f t="shared" si="93"/>
        <v>56.177795029519871</v>
      </c>
      <c r="AS89" s="30">
        <f t="shared" si="129"/>
        <v>53</v>
      </c>
      <c r="AT89" s="30">
        <f t="shared" si="130"/>
        <v>4</v>
      </c>
      <c r="AU89" s="30">
        <v>1</v>
      </c>
      <c r="AV89" s="23"/>
      <c r="AW89" s="29">
        <f t="shared" si="94"/>
        <v>84</v>
      </c>
      <c r="AX89" s="29">
        <f t="shared" si="131"/>
        <v>152689.13456677075</v>
      </c>
      <c r="AY89" s="29">
        <f t="shared" si="132"/>
        <v>29800200.270847797</v>
      </c>
      <c r="AZ89" s="29">
        <f t="shared" si="133"/>
        <v>1200</v>
      </c>
      <c r="BB89" s="52">
        <f t="shared" si="165"/>
        <v>195.16909540027689</v>
      </c>
      <c r="BC89" s="144">
        <f t="shared" si="95"/>
        <v>56.177795029519871</v>
      </c>
      <c r="BD89" s="30">
        <f t="shared" si="134"/>
        <v>23</v>
      </c>
      <c r="BE89" s="30">
        <f t="shared" si="135"/>
        <v>5</v>
      </c>
      <c r="BF89" s="30">
        <v>1</v>
      </c>
      <c r="BG89" s="23"/>
      <c r="BH89" s="29">
        <f t="shared" si="96"/>
        <v>16</v>
      </c>
      <c r="BI89" s="29">
        <f t="shared" si="136"/>
        <v>432866.29851024441</v>
      </c>
      <c r="BJ89" s="29">
        <f t="shared" si="137"/>
        <v>29800200.270847797</v>
      </c>
      <c r="BK89" s="29">
        <f t="shared" si="138"/>
        <v>1500</v>
      </c>
      <c r="BM89" s="52">
        <f t="shared" si="166"/>
        <v>68.843890996846767</v>
      </c>
      <c r="BN89" s="144">
        <f t="shared" si="97"/>
        <v>56.177795029519871</v>
      </c>
      <c r="BO89" s="30">
        <f t="shared" si="139"/>
        <v>-22</v>
      </c>
      <c r="BP89" s="30">
        <f t="shared" si="140"/>
        <v>6</v>
      </c>
      <c r="BQ89" s="30">
        <v>1</v>
      </c>
      <c r="BR89" s="23"/>
      <c r="BS89" s="29">
        <f t="shared" si="98"/>
        <v>1</v>
      </c>
      <c r="BT89" s="29">
        <f t="shared" si="141"/>
        <v>-5197662.8279544143</v>
      </c>
      <c r="BU89" s="29">
        <f t="shared" si="142"/>
        <v>29800200.270847797</v>
      </c>
      <c r="BV89" s="29">
        <f t="shared" si="143"/>
        <v>1800</v>
      </c>
      <c r="BY89" s="144">
        <f t="shared" si="99"/>
        <v>56.177795029519871</v>
      </c>
      <c r="BZ89" s="30">
        <f t="shared" si="144"/>
        <v>-72</v>
      </c>
      <c r="CA89" s="30">
        <f t="shared" si="145"/>
        <v>7</v>
      </c>
      <c r="CB89" s="30">
        <v>1</v>
      </c>
      <c r="CC89" s="23"/>
      <c r="CD89" s="29">
        <f t="shared" si="100"/>
        <v>1</v>
      </c>
      <c r="CE89" s="29">
        <f t="shared" si="146"/>
        <v>-6158470737.4937229</v>
      </c>
      <c r="CF89" s="29">
        <f t="shared" si="147"/>
        <v>29800200.270847797</v>
      </c>
      <c r="CG89" s="29">
        <f t="shared" si="148"/>
        <v>2100</v>
      </c>
      <c r="CJ89" s="144">
        <f t="shared" si="101"/>
        <v>56.177795029519871</v>
      </c>
      <c r="CK89" s="30">
        <f t="shared" si="149"/>
        <v>-127</v>
      </c>
      <c r="CL89" s="30">
        <f t="shared" si="150"/>
        <v>8</v>
      </c>
      <c r="CM89" s="30">
        <v>1</v>
      </c>
      <c r="CN89" s="23"/>
      <c r="CO89" s="29">
        <f t="shared" si="102"/>
        <v>1</v>
      </c>
      <c r="CP89" s="29">
        <f t="shared" si="151"/>
        <v>-7088830076205.749</v>
      </c>
      <c r="CQ89" s="29">
        <f t="shared" si="152"/>
        <v>29800200.270847797</v>
      </c>
      <c r="CR89" s="29">
        <f t="shared" si="153"/>
        <v>2400</v>
      </c>
      <c r="CU89" s="144">
        <f t="shared" si="103"/>
        <v>56.177795029519871</v>
      </c>
      <c r="CV89" s="30">
        <f t="shared" si="154"/>
        <v>-177</v>
      </c>
      <c r="CW89" s="30">
        <f t="shared" si="155"/>
        <v>9</v>
      </c>
      <c r="CX89" s="30">
        <v>1</v>
      </c>
      <c r="CY89" s="23"/>
      <c r="CZ89" s="29">
        <f t="shared" si="104"/>
        <v>1</v>
      </c>
      <c r="DA89" s="29">
        <f t="shared" si="156"/>
        <v>-3576836385094037</v>
      </c>
      <c r="DB89" s="29">
        <f t="shared" si="157"/>
        <v>29800200.270847797</v>
      </c>
      <c r="DC89" s="29">
        <f t="shared" si="158"/>
        <v>2700</v>
      </c>
      <c r="DF89" s="144">
        <f t="shared" si="105"/>
        <v>56.177795029519871</v>
      </c>
      <c r="DG89" s="30">
        <f t="shared" si="159"/>
        <v>-242</v>
      </c>
      <c r="DH89" s="30">
        <f t="shared" si="160"/>
        <v>10</v>
      </c>
      <c r="DI89" s="30">
        <v>1</v>
      </c>
      <c r="DJ89" s="23"/>
      <c r="DK89" s="29">
        <f t="shared" si="106"/>
        <v>1</v>
      </c>
      <c r="DL89" s="29">
        <f t="shared" si="161"/>
        <v>-1.0368659825905897E+19</v>
      </c>
      <c r="DM89" s="29">
        <f t="shared" si="162"/>
        <v>29800200.270847797</v>
      </c>
      <c r="DN89" s="29">
        <f t="shared" si="163"/>
        <v>3000</v>
      </c>
      <c r="DQ89" s="144">
        <f t="shared" si="107"/>
        <v>56.177795029519871</v>
      </c>
    </row>
    <row r="90" spans="1:121">
      <c r="A90" s="23">
        <f t="shared" si="108"/>
        <v>39.946577564852461</v>
      </c>
      <c r="B90" s="23">
        <v>0</v>
      </c>
      <c r="C90" s="41">
        <f t="shared" si="169"/>
        <v>4</v>
      </c>
      <c r="D90" s="44"/>
      <c r="E90" s="134">
        <f t="shared" si="167"/>
        <v>1</v>
      </c>
      <c r="F90" s="76">
        <f t="shared" si="87"/>
        <v>5</v>
      </c>
      <c r="G90" s="161">
        <f t="shared" si="109"/>
        <v>5.7358209920633092</v>
      </c>
      <c r="H90" s="24">
        <f t="shared" si="110"/>
        <v>114104.80343235022</v>
      </c>
      <c r="I90" s="23">
        <f t="shared" si="164"/>
        <v>16.800000000000008</v>
      </c>
      <c r="J90" s="26">
        <v>84</v>
      </c>
      <c r="K90" s="30">
        <f t="shared" si="111"/>
        <v>84</v>
      </c>
      <c r="L90" s="30">
        <f t="shared" si="112"/>
        <v>1</v>
      </c>
      <c r="M90" s="22">
        <v>1</v>
      </c>
      <c r="N90" s="23">
        <f t="shared" si="113"/>
        <v>114104803.43235022</v>
      </c>
      <c r="O90" s="29">
        <f t="shared" si="88"/>
        <v>4608</v>
      </c>
      <c r="P90" s="29">
        <f t="shared" si="114"/>
        <v>387072</v>
      </c>
      <c r="Q90" s="29">
        <f t="shared" si="115"/>
        <v>34231441.029705063</v>
      </c>
      <c r="R90" s="29">
        <f t="shared" si="116"/>
        <v>300</v>
      </c>
      <c r="S90" s="29">
        <f t="shared" si="117"/>
        <v>1198.3973269455739</v>
      </c>
      <c r="T90" s="52">
        <f t="shared" si="118"/>
        <v>88.436882620559132</v>
      </c>
      <c r="U90" s="144">
        <f t="shared" si="89"/>
        <v>57.358209920633094</v>
      </c>
      <c r="W90" s="30">
        <f t="shared" si="119"/>
        <v>79</v>
      </c>
      <c r="X90" s="30">
        <f t="shared" si="120"/>
        <v>2</v>
      </c>
      <c r="Y90" s="30">
        <v>1</v>
      </c>
      <c r="Z90" s="23"/>
      <c r="AA90" s="29">
        <f t="shared" si="90"/>
        <v>576</v>
      </c>
      <c r="AB90" s="29">
        <f t="shared" si="121"/>
        <v>82021.00210128646</v>
      </c>
      <c r="AC90" s="29">
        <f t="shared" si="122"/>
        <v>34231441.029705063</v>
      </c>
      <c r="AD90" s="29">
        <f t="shared" si="123"/>
        <v>600</v>
      </c>
      <c r="AF90" s="52">
        <f t="shared" si="168"/>
        <v>417.34970498693968</v>
      </c>
      <c r="AG90" s="144">
        <f t="shared" si="91"/>
        <v>57.358209920633094</v>
      </c>
      <c r="AH90" s="30">
        <f t="shared" si="124"/>
        <v>69</v>
      </c>
      <c r="AI90" s="30">
        <f t="shared" si="125"/>
        <v>3</v>
      </c>
      <c r="AJ90" s="30">
        <v>1</v>
      </c>
      <c r="AK90" s="23"/>
      <c r="AL90" s="29">
        <f t="shared" si="92"/>
        <v>576</v>
      </c>
      <c r="AM90" s="29">
        <f t="shared" si="126"/>
        <v>232754.48759865196</v>
      </c>
      <c r="AN90" s="29">
        <f t="shared" si="127"/>
        <v>34231441.029705063</v>
      </c>
      <c r="AO90" s="29">
        <f t="shared" si="128"/>
        <v>900</v>
      </c>
      <c r="AQ90" s="52">
        <f t="shared" si="85"/>
        <v>147.07102485057874</v>
      </c>
      <c r="AR90" s="144">
        <f t="shared" si="93"/>
        <v>57.358209920633094</v>
      </c>
      <c r="AS90" s="30">
        <f t="shared" si="129"/>
        <v>54</v>
      </c>
      <c r="AT90" s="30">
        <f t="shared" si="130"/>
        <v>4</v>
      </c>
      <c r="AU90" s="30">
        <v>1</v>
      </c>
      <c r="AV90" s="23"/>
      <c r="AW90" s="29">
        <f t="shared" si="94"/>
        <v>84</v>
      </c>
      <c r="AX90" s="29">
        <f t="shared" si="131"/>
        <v>155570.06163406832</v>
      </c>
      <c r="AY90" s="29">
        <f t="shared" si="132"/>
        <v>34231441.029705063</v>
      </c>
      <c r="AZ90" s="29">
        <f t="shared" si="133"/>
        <v>1200</v>
      </c>
      <c r="BB90" s="52">
        <f t="shared" si="165"/>
        <v>220.03874440973232</v>
      </c>
      <c r="BC90" s="144">
        <f t="shared" si="95"/>
        <v>57.358209920633094</v>
      </c>
      <c r="BD90" s="30">
        <f t="shared" si="134"/>
        <v>24</v>
      </c>
      <c r="BE90" s="30">
        <f t="shared" si="135"/>
        <v>5</v>
      </c>
      <c r="BF90" s="30">
        <v>1</v>
      </c>
      <c r="BG90" s="23"/>
      <c r="BH90" s="29">
        <f t="shared" si="96"/>
        <v>16</v>
      </c>
      <c r="BI90" s="29">
        <f t="shared" si="136"/>
        <v>451686.57235851593</v>
      </c>
      <c r="BJ90" s="29">
        <f t="shared" si="137"/>
        <v>34231441.029705063</v>
      </c>
      <c r="BK90" s="29">
        <f t="shared" si="138"/>
        <v>1500</v>
      </c>
      <c r="BM90" s="52">
        <f t="shared" si="166"/>
        <v>75.785828325520015</v>
      </c>
      <c r="BN90" s="144">
        <f t="shared" si="97"/>
        <v>57.358209920633094</v>
      </c>
      <c r="BO90" s="30">
        <f t="shared" si="139"/>
        <v>-21</v>
      </c>
      <c r="BP90" s="30">
        <f t="shared" si="140"/>
        <v>6</v>
      </c>
      <c r="BQ90" s="30">
        <v>1</v>
      </c>
      <c r="BR90" s="23"/>
      <c r="BS90" s="29">
        <f t="shared" si="98"/>
        <v>1</v>
      </c>
      <c r="BT90" s="29">
        <f t="shared" si="141"/>
        <v>-4961405.4266837593</v>
      </c>
      <c r="BU90" s="29">
        <f t="shared" si="142"/>
        <v>34231441.029705063</v>
      </c>
      <c r="BV90" s="29">
        <f t="shared" si="143"/>
        <v>1800</v>
      </c>
      <c r="BY90" s="144">
        <f t="shared" si="99"/>
        <v>57.358209920633094</v>
      </c>
      <c r="BZ90" s="30">
        <f t="shared" si="144"/>
        <v>-71</v>
      </c>
      <c r="CA90" s="30">
        <f t="shared" si="145"/>
        <v>7</v>
      </c>
      <c r="CB90" s="30">
        <v>1</v>
      </c>
      <c r="CC90" s="23"/>
      <c r="CD90" s="29">
        <f t="shared" si="100"/>
        <v>1</v>
      </c>
      <c r="CE90" s="29">
        <f t="shared" si="146"/>
        <v>-6072936421.695199</v>
      </c>
      <c r="CF90" s="29">
        <f t="shared" si="147"/>
        <v>34231441.029705063</v>
      </c>
      <c r="CG90" s="29">
        <f t="shared" si="148"/>
        <v>2100</v>
      </c>
      <c r="CJ90" s="144">
        <f t="shared" si="101"/>
        <v>57.358209920633094</v>
      </c>
      <c r="CK90" s="30">
        <f t="shared" si="149"/>
        <v>-126</v>
      </c>
      <c r="CL90" s="30">
        <f t="shared" si="150"/>
        <v>8</v>
      </c>
      <c r="CM90" s="30">
        <v>1</v>
      </c>
      <c r="CN90" s="23"/>
      <c r="CO90" s="29">
        <f t="shared" si="102"/>
        <v>1</v>
      </c>
      <c r="CP90" s="29">
        <f t="shared" si="151"/>
        <v>-7033012516550.585</v>
      </c>
      <c r="CQ90" s="29">
        <f t="shared" si="152"/>
        <v>34231441.029705063</v>
      </c>
      <c r="CR90" s="29">
        <f t="shared" si="153"/>
        <v>2400</v>
      </c>
      <c r="CU90" s="144">
        <f t="shared" si="103"/>
        <v>57.358209920633094</v>
      </c>
      <c r="CV90" s="30">
        <f t="shared" si="154"/>
        <v>-176</v>
      </c>
      <c r="CW90" s="30">
        <f t="shared" si="155"/>
        <v>9</v>
      </c>
      <c r="CX90" s="30">
        <v>1</v>
      </c>
      <c r="CY90" s="23"/>
      <c r="CZ90" s="29">
        <f t="shared" si="104"/>
        <v>1</v>
      </c>
      <c r="DA90" s="29">
        <f t="shared" si="156"/>
        <v>-3556628269924014.5</v>
      </c>
      <c r="DB90" s="29">
        <f t="shared" si="157"/>
        <v>34231441.029705063</v>
      </c>
      <c r="DC90" s="29">
        <f t="shared" si="158"/>
        <v>2700</v>
      </c>
      <c r="DF90" s="144">
        <f t="shared" si="105"/>
        <v>57.358209920633094</v>
      </c>
      <c r="DG90" s="30">
        <f t="shared" si="159"/>
        <v>-241</v>
      </c>
      <c r="DH90" s="30">
        <f t="shared" si="160"/>
        <v>10</v>
      </c>
      <c r="DI90" s="30">
        <v>1</v>
      </c>
      <c r="DJ90" s="23"/>
      <c r="DK90" s="29">
        <f t="shared" si="106"/>
        <v>1</v>
      </c>
      <c r="DL90" s="29">
        <f t="shared" si="161"/>
        <v>-1.0325814124145957E+19</v>
      </c>
      <c r="DM90" s="29">
        <f t="shared" si="162"/>
        <v>34231441.029705063</v>
      </c>
      <c r="DN90" s="29">
        <f t="shared" si="163"/>
        <v>3000</v>
      </c>
      <c r="DQ90" s="144">
        <f t="shared" si="107"/>
        <v>57.358209920633094</v>
      </c>
    </row>
    <row r="91" spans="1:121">
      <c r="A91" s="23">
        <f t="shared" si="108"/>
        <v>41.739266232498984</v>
      </c>
      <c r="B91" s="23">
        <v>0</v>
      </c>
      <c r="C91" s="41">
        <f>IF(D91&gt;0,C90+D91,C90)</f>
        <v>4</v>
      </c>
      <c r="D91" s="65"/>
      <c r="E91" s="134">
        <f t="shared" si="167"/>
        <v>1</v>
      </c>
      <c r="F91" s="76">
        <f t="shared" si="87"/>
        <v>5</v>
      </c>
      <c r="G91" s="161">
        <f t="shared" si="109"/>
        <v>5.8563427837825</v>
      </c>
      <c r="H91" s="24">
        <f t="shared" si="110"/>
        <v>131072.00000000073</v>
      </c>
      <c r="I91" s="23">
        <f t="shared" si="164"/>
        <v>17.000000000000007</v>
      </c>
      <c r="J91" s="26">
        <v>85</v>
      </c>
      <c r="K91" s="30">
        <f t="shared" si="111"/>
        <v>85</v>
      </c>
      <c r="L91" s="30">
        <f t="shared" si="112"/>
        <v>1</v>
      </c>
      <c r="M91" s="22">
        <v>1</v>
      </c>
      <c r="N91" s="23">
        <f t="shared" si="113"/>
        <v>131072000.00000073</v>
      </c>
      <c r="O91" s="29">
        <f t="shared" si="88"/>
        <v>4608</v>
      </c>
      <c r="P91" s="29">
        <f t="shared" si="114"/>
        <v>391680</v>
      </c>
      <c r="Q91" s="29">
        <f t="shared" si="115"/>
        <v>39321600.000000216</v>
      </c>
      <c r="R91" s="29">
        <f t="shared" si="116"/>
        <v>300</v>
      </c>
      <c r="S91" s="29">
        <f t="shared" si="117"/>
        <v>1252.1779869749696</v>
      </c>
      <c r="T91" s="52">
        <f t="shared" si="118"/>
        <v>100.39215686274565</v>
      </c>
      <c r="U91" s="144">
        <f t="shared" si="89"/>
        <v>58.563427837825003</v>
      </c>
      <c r="W91" s="30">
        <f t="shared" si="119"/>
        <v>80</v>
      </c>
      <c r="X91" s="30">
        <f t="shared" si="120"/>
        <v>2</v>
      </c>
      <c r="Y91" s="30">
        <v>8</v>
      </c>
      <c r="Z91" s="23"/>
      <c r="AA91" s="29">
        <f t="shared" si="90"/>
        <v>4608</v>
      </c>
      <c r="AB91" s="29">
        <f t="shared" si="121"/>
        <v>664473.94107371301</v>
      </c>
      <c r="AC91" s="29">
        <f t="shared" si="122"/>
        <v>39321600.000000216</v>
      </c>
      <c r="AD91" s="29">
        <f t="shared" si="123"/>
        <v>600</v>
      </c>
      <c r="AF91" s="52">
        <f t="shared" si="168"/>
        <v>59.177038510285385</v>
      </c>
      <c r="AG91" s="144">
        <f t="shared" si="91"/>
        <v>58.563427837825003</v>
      </c>
      <c r="AH91" s="30">
        <f t="shared" si="124"/>
        <v>70</v>
      </c>
      <c r="AI91" s="30">
        <f t="shared" si="125"/>
        <v>3</v>
      </c>
      <c r="AJ91" s="30">
        <v>1</v>
      </c>
      <c r="AK91" s="23"/>
      <c r="AL91" s="29">
        <f t="shared" si="92"/>
        <v>576</v>
      </c>
      <c r="AM91" s="29">
        <f t="shared" si="126"/>
        <v>236127.74104211069</v>
      </c>
      <c r="AN91" s="29">
        <f t="shared" si="127"/>
        <v>39321600.000000216</v>
      </c>
      <c r="AO91" s="29">
        <f t="shared" si="128"/>
        <v>900</v>
      </c>
      <c r="AQ91" s="52">
        <f t="shared" si="85"/>
        <v>166.52681225196517</v>
      </c>
      <c r="AR91" s="144">
        <f t="shared" si="93"/>
        <v>58.563427837825003</v>
      </c>
      <c r="AS91" s="30">
        <f t="shared" si="129"/>
        <v>55</v>
      </c>
      <c r="AT91" s="30">
        <f t="shared" si="130"/>
        <v>4</v>
      </c>
      <c r="AU91" s="30">
        <v>1</v>
      </c>
      <c r="AV91" s="23"/>
      <c r="AW91" s="29">
        <f t="shared" si="94"/>
        <v>84</v>
      </c>
      <c r="AX91" s="29">
        <f t="shared" si="131"/>
        <v>158450.98870136586</v>
      </c>
      <c r="AY91" s="29">
        <f t="shared" si="132"/>
        <v>39321600.000000216</v>
      </c>
      <c r="AZ91" s="29">
        <f t="shared" si="133"/>
        <v>1200</v>
      </c>
      <c r="BB91" s="52">
        <f t="shared" si="165"/>
        <v>248.1625411256349</v>
      </c>
      <c r="BC91" s="144">
        <f t="shared" si="95"/>
        <v>58.563427837825003</v>
      </c>
      <c r="BD91" s="30">
        <f t="shared" si="134"/>
        <v>25</v>
      </c>
      <c r="BE91" s="30">
        <f t="shared" si="135"/>
        <v>5</v>
      </c>
      <c r="BF91" s="30">
        <v>1</v>
      </c>
      <c r="BG91" s="23"/>
      <c r="BH91" s="29">
        <f t="shared" si="96"/>
        <v>16</v>
      </c>
      <c r="BI91" s="29">
        <f t="shared" si="136"/>
        <v>470506.84620678739</v>
      </c>
      <c r="BJ91" s="29">
        <f t="shared" si="137"/>
        <v>39321600.000000216</v>
      </c>
      <c r="BK91" s="29">
        <f t="shared" si="138"/>
        <v>1500</v>
      </c>
      <c r="BM91" s="52">
        <f t="shared" si="166"/>
        <v>83.572854076428044</v>
      </c>
      <c r="BN91" s="144">
        <f t="shared" si="97"/>
        <v>58.563427837825003</v>
      </c>
      <c r="BO91" s="30">
        <f t="shared" si="139"/>
        <v>-20</v>
      </c>
      <c r="BP91" s="30">
        <f t="shared" si="140"/>
        <v>6</v>
      </c>
      <c r="BQ91" s="30">
        <v>1</v>
      </c>
      <c r="BR91" s="23"/>
      <c r="BS91" s="29">
        <f t="shared" si="98"/>
        <v>1</v>
      </c>
      <c r="BT91" s="29">
        <f t="shared" si="141"/>
        <v>-4725148.0254131034</v>
      </c>
      <c r="BU91" s="29">
        <f t="shared" si="142"/>
        <v>39321600.000000216</v>
      </c>
      <c r="BV91" s="29">
        <f t="shared" si="143"/>
        <v>1800</v>
      </c>
      <c r="BY91" s="144">
        <f t="shared" si="99"/>
        <v>58.563427837825003</v>
      </c>
      <c r="BZ91" s="30">
        <f t="shared" si="144"/>
        <v>-70</v>
      </c>
      <c r="CA91" s="30">
        <f t="shared" si="145"/>
        <v>7</v>
      </c>
      <c r="CB91" s="30">
        <v>1</v>
      </c>
      <c r="CC91" s="23"/>
      <c r="CD91" s="29">
        <f t="shared" si="100"/>
        <v>1</v>
      </c>
      <c r="CE91" s="29">
        <f t="shared" si="146"/>
        <v>-5987402105.8966751</v>
      </c>
      <c r="CF91" s="29">
        <f t="shared" si="147"/>
        <v>39321600.000000216</v>
      </c>
      <c r="CG91" s="29">
        <f t="shared" si="148"/>
        <v>2100</v>
      </c>
      <c r="CJ91" s="144">
        <f t="shared" si="101"/>
        <v>58.563427837825003</v>
      </c>
      <c r="CK91" s="30">
        <f t="shared" si="149"/>
        <v>-125</v>
      </c>
      <c r="CL91" s="30">
        <f t="shared" si="150"/>
        <v>8</v>
      </c>
      <c r="CM91" s="30">
        <v>1</v>
      </c>
      <c r="CN91" s="23"/>
      <c r="CO91" s="29">
        <f t="shared" si="102"/>
        <v>1</v>
      </c>
      <c r="CP91" s="29">
        <f t="shared" si="151"/>
        <v>-6977194956895.4219</v>
      </c>
      <c r="CQ91" s="29">
        <f t="shared" si="152"/>
        <v>39321600.000000216</v>
      </c>
      <c r="CR91" s="29">
        <f t="shared" si="153"/>
        <v>2400</v>
      </c>
      <c r="CU91" s="144">
        <f t="shared" si="103"/>
        <v>58.563427837825003</v>
      </c>
      <c r="CV91" s="30">
        <f t="shared" si="154"/>
        <v>-175</v>
      </c>
      <c r="CW91" s="30">
        <f t="shared" si="155"/>
        <v>9</v>
      </c>
      <c r="CX91" s="30">
        <v>1</v>
      </c>
      <c r="CY91" s="23"/>
      <c r="CZ91" s="29">
        <f t="shared" si="104"/>
        <v>1</v>
      </c>
      <c r="DA91" s="29">
        <f t="shared" si="156"/>
        <v>-3536420154753991.5</v>
      </c>
      <c r="DB91" s="29">
        <f t="shared" si="157"/>
        <v>39321600.000000216</v>
      </c>
      <c r="DC91" s="29">
        <f t="shared" si="158"/>
        <v>2700</v>
      </c>
      <c r="DF91" s="144">
        <f t="shared" si="105"/>
        <v>58.563427837825003</v>
      </c>
      <c r="DG91" s="30">
        <f t="shared" si="159"/>
        <v>-240</v>
      </c>
      <c r="DH91" s="30">
        <f t="shared" si="160"/>
        <v>10</v>
      </c>
      <c r="DI91" s="30">
        <v>1</v>
      </c>
      <c r="DJ91" s="23"/>
      <c r="DK91" s="29">
        <f t="shared" si="106"/>
        <v>1</v>
      </c>
      <c r="DL91" s="29">
        <f t="shared" si="161"/>
        <v>-1.0282968422386014E+19</v>
      </c>
      <c r="DM91" s="29">
        <f t="shared" si="162"/>
        <v>39321600.000000216</v>
      </c>
      <c r="DN91" s="29">
        <f t="shared" si="163"/>
        <v>3000</v>
      </c>
      <c r="DQ91" s="144">
        <f t="shared" si="107"/>
        <v>58.563427837825003</v>
      </c>
    </row>
    <row r="92" spans="1:121">
      <c r="A92" s="23">
        <f t="shared" si="108"/>
        <v>43.612405663515439</v>
      </c>
      <c r="B92" s="23">
        <v>0</v>
      </c>
      <c r="C92" s="41">
        <f t="shared" si="169"/>
        <v>4</v>
      </c>
      <c r="D92" s="44"/>
      <c r="E92" s="134">
        <f t="shared" si="167"/>
        <v>1</v>
      </c>
      <c r="F92" s="76">
        <f t="shared" si="87"/>
        <v>5</v>
      </c>
      <c r="G92" s="161">
        <f t="shared" si="109"/>
        <v>5.9793969945397532</v>
      </c>
      <c r="H92" s="24">
        <f t="shared" si="110"/>
        <v>150562.19078617223</v>
      </c>
      <c r="I92" s="23">
        <f t="shared" si="164"/>
        <v>17.200000000000006</v>
      </c>
      <c r="J92" s="26">
        <v>86</v>
      </c>
      <c r="K92" s="30">
        <f t="shared" si="111"/>
        <v>86</v>
      </c>
      <c r="L92" s="30">
        <f t="shared" si="112"/>
        <v>1</v>
      </c>
      <c r="M92" s="22">
        <v>1</v>
      </c>
      <c r="N92" s="23">
        <f t="shared" si="113"/>
        <v>150562190.78617224</v>
      </c>
      <c r="O92" s="29">
        <f t="shared" si="88"/>
        <v>4608</v>
      </c>
      <c r="P92" s="29">
        <f t="shared" si="114"/>
        <v>396288</v>
      </c>
      <c r="Q92" s="29">
        <f t="shared" si="115"/>
        <v>45168657.235851668</v>
      </c>
      <c r="R92" s="29">
        <f t="shared" si="116"/>
        <v>300</v>
      </c>
      <c r="S92" s="29">
        <f t="shared" si="117"/>
        <v>1308.3721699054631</v>
      </c>
      <c r="T92" s="52">
        <f t="shared" si="118"/>
        <v>113.97937165862118</v>
      </c>
      <c r="U92" s="144">
        <f t="shared" si="89"/>
        <v>59.793969945397535</v>
      </c>
      <c r="W92" s="30">
        <f t="shared" si="119"/>
        <v>81</v>
      </c>
      <c r="X92" s="30">
        <f t="shared" si="120"/>
        <v>2</v>
      </c>
      <c r="Y92" s="30">
        <v>1</v>
      </c>
      <c r="Z92" s="23"/>
      <c r="AA92" s="29">
        <f t="shared" si="90"/>
        <v>4608</v>
      </c>
      <c r="AB92" s="29">
        <f t="shared" si="121"/>
        <v>672779.86533713446</v>
      </c>
      <c r="AC92" s="29">
        <f t="shared" si="122"/>
        <v>45168657.235851668</v>
      </c>
      <c r="AD92" s="29">
        <f t="shared" si="123"/>
        <v>600</v>
      </c>
      <c r="AF92" s="52">
        <f t="shared" si="168"/>
        <v>67.137349916405952</v>
      </c>
      <c r="AG92" s="144">
        <f t="shared" si="91"/>
        <v>59.793969945397535</v>
      </c>
      <c r="AH92" s="30">
        <f t="shared" si="124"/>
        <v>71</v>
      </c>
      <c r="AI92" s="30">
        <f t="shared" si="125"/>
        <v>3</v>
      </c>
      <c r="AJ92" s="30">
        <v>1</v>
      </c>
      <c r="AK92" s="23"/>
      <c r="AL92" s="29">
        <f t="shared" si="92"/>
        <v>576</v>
      </c>
      <c r="AM92" s="29">
        <f t="shared" si="126"/>
        <v>239500.99448556942</v>
      </c>
      <c r="AN92" s="29">
        <f t="shared" si="127"/>
        <v>45168657.235851668</v>
      </c>
      <c r="AO92" s="29">
        <f t="shared" si="128"/>
        <v>900</v>
      </c>
      <c r="AQ92" s="52">
        <f t="shared" si="85"/>
        <v>188.5948629686095</v>
      </c>
      <c r="AR92" s="144">
        <f t="shared" si="93"/>
        <v>59.793969945397535</v>
      </c>
      <c r="AS92" s="30">
        <f t="shared" si="129"/>
        <v>56</v>
      </c>
      <c r="AT92" s="30">
        <f t="shared" si="130"/>
        <v>4</v>
      </c>
      <c r="AU92" s="30">
        <v>1</v>
      </c>
      <c r="AV92" s="23"/>
      <c r="AW92" s="29">
        <f t="shared" si="94"/>
        <v>84</v>
      </c>
      <c r="AX92" s="29">
        <f t="shared" si="131"/>
        <v>161331.91576866343</v>
      </c>
      <c r="AY92" s="29">
        <f t="shared" si="132"/>
        <v>45168657.235851668</v>
      </c>
      <c r="AZ92" s="29">
        <f t="shared" si="133"/>
        <v>1200</v>
      </c>
      <c r="BB92" s="52">
        <f t="shared" si="165"/>
        <v>279.97347592784911</v>
      </c>
      <c r="BC92" s="144">
        <f t="shared" si="95"/>
        <v>59.793969945397535</v>
      </c>
      <c r="BD92" s="30">
        <f t="shared" si="134"/>
        <v>26</v>
      </c>
      <c r="BE92" s="30">
        <f t="shared" si="135"/>
        <v>5</v>
      </c>
      <c r="BF92" s="30">
        <v>1</v>
      </c>
      <c r="BG92" s="23"/>
      <c r="BH92" s="29">
        <f t="shared" si="96"/>
        <v>16</v>
      </c>
      <c r="BI92" s="29">
        <f t="shared" si="136"/>
        <v>489327.12005505891</v>
      </c>
      <c r="BJ92" s="29">
        <f t="shared" si="137"/>
        <v>45168657.235851668</v>
      </c>
      <c r="BK92" s="29">
        <f t="shared" si="138"/>
        <v>1500</v>
      </c>
      <c r="BM92" s="52">
        <f t="shared" si="166"/>
        <v>92.307692307692463</v>
      </c>
      <c r="BN92" s="144">
        <f t="shared" si="97"/>
        <v>59.793969945397535</v>
      </c>
      <c r="BO92" s="30">
        <f t="shared" si="139"/>
        <v>-19</v>
      </c>
      <c r="BP92" s="30">
        <f t="shared" si="140"/>
        <v>6</v>
      </c>
      <c r="BQ92" s="30">
        <v>1</v>
      </c>
      <c r="BR92" s="23"/>
      <c r="BS92" s="29">
        <f t="shared" si="98"/>
        <v>1</v>
      </c>
      <c r="BT92" s="29">
        <f t="shared" si="141"/>
        <v>-4488890.6241424484</v>
      </c>
      <c r="BU92" s="29">
        <f t="shared" si="142"/>
        <v>45168657.235851668</v>
      </c>
      <c r="BV92" s="29">
        <f t="shared" si="143"/>
        <v>1800</v>
      </c>
      <c r="BY92" s="144">
        <f t="shared" si="99"/>
        <v>59.793969945397535</v>
      </c>
      <c r="BZ92" s="30">
        <f t="shared" si="144"/>
        <v>-69</v>
      </c>
      <c r="CA92" s="30">
        <f t="shared" si="145"/>
        <v>7</v>
      </c>
      <c r="CB92" s="30">
        <v>1</v>
      </c>
      <c r="CC92" s="23"/>
      <c r="CD92" s="29">
        <f t="shared" si="100"/>
        <v>1</v>
      </c>
      <c r="CE92" s="29">
        <f t="shared" si="146"/>
        <v>-5901867790.0981512</v>
      </c>
      <c r="CF92" s="29">
        <f t="shared" si="147"/>
        <v>45168657.235851668</v>
      </c>
      <c r="CG92" s="29">
        <f t="shared" si="148"/>
        <v>2100</v>
      </c>
      <c r="CJ92" s="144">
        <f t="shared" si="101"/>
        <v>59.793969945397535</v>
      </c>
      <c r="CK92" s="30">
        <f t="shared" si="149"/>
        <v>-124</v>
      </c>
      <c r="CL92" s="30">
        <f t="shared" si="150"/>
        <v>8</v>
      </c>
      <c r="CM92" s="30">
        <v>1</v>
      </c>
      <c r="CN92" s="23"/>
      <c r="CO92" s="29">
        <f t="shared" si="102"/>
        <v>1</v>
      </c>
      <c r="CP92" s="29">
        <f t="shared" si="151"/>
        <v>-6921377397240.2588</v>
      </c>
      <c r="CQ92" s="29">
        <f t="shared" si="152"/>
        <v>45168657.235851668</v>
      </c>
      <c r="CR92" s="29">
        <f t="shared" si="153"/>
        <v>2400</v>
      </c>
      <c r="CU92" s="144">
        <f t="shared" si="103"/>
        <v>59.793969945397535</v>
      </c>
      <c r="CV92" s="30">
        <f t="shared" si="154"/>
        <v>-174</v>
      </c>
      <c r="CW92" s="30">
        <f t="shared" si="155"/>
        <v>9</v>
      </c>
      <c r="CX92" s="30">
        <v>1</v>
      </c>
      <c r="CY92" s="23"/>
      <c r="CZ92" s="29">
        <f t="shared" si="104"/>
        <v>1</v>
      </c>
      <c r="DA92" s="29">
        <f t="shared" si="156"/>
        <v>-3516212039583968.5</v>
      </c>
      <c r="DB92" s="29">
        <f t="shared" si="157"/>
        <v>45168657.235851668</v>
      </c>
      <c r="DC92" s="29">
        <f t="shared" si="158"/>
        <v>2700</v>
      </c>
      <c r="DF92" s="144">
        <f t="shared" si="105"/>
        <v>59.793969945397535</v>
      </c>
      <c r="DG92" s="30">
        <f t="shared" si="159"/>
        <v>-239</v>
      </c>
      <c r="DH92" s="30">
        <f t="shared" si="160"/>
        <v>10</v>
      </c>
      <c r="DI92" s="30">
        <v>1</v>
      </c>
      <c r="DJ92" s="23"/>
      <c r="DK92" s="29">
        <f t="shared" si="106"/>
        <v>1</v>
      </c>
      <c r="DL92" s="29">
        <f t="shared" si="161"/>
        <v>-1.0240122720626074E+19</v>
      </c>
      <c r="DM92" s="29">
        <f t="shared" si="162"/>
        <v>45168657.235851668</v>
      </c>
      <c r="DN92" s="29">
        <f t="shared" si="163"/>
        <v>3000</v>
      </c>
      <c r="DQ92" s="144">
        <f t="shared" si="107"/>
        <v>59.793969945397535</v>
      </c>
    </row>
    <row r="93" spans="1:121">
      <c r="A93" s="23">
        <f t="shared" si="108"/>
        <v>45.569606259107339</v>
      </c>
      <c r="B93" s="23">
        <v>0</v>
      </c>
      <c r="C93" s="41">
        <f t="shared" si="169"/>
        <v>4</v>
      </c>
      <c r="D93" s="44"/>
      <c r="E93" s="134">
        <f t="shared" si="167"/>
        <v>1</v>
      </c>
      <c r="F93" s="76">
        <f t="shared" si="87"/>
        <v>5</v>
      </c>
      <c r="G93" s="161">
        <f t="shared" si="109"/>
        <v>6.1050368358422356</v>
      </c>
      <c r="H93" s="24">
        <f t="shared" si="110"/>
        <v>172950.54088082581</v>
      </c>
      <c r="I93" s="23">
        <f t="shared" si="164"/>
        <v>17.400000000000009</v>
      </c>
      <c r="J93" s="26">
        <v>87</v>
      </c>
      <c r="K93" s="30">
        <f t="shared" si="111"/>
        <v>87</v>
      </c>
      <c r="L93" s="30">
        <f t="shared" si="112"/>
        <v>1</v>
      </c>
      <c r="M93" s="22">
        <v>1</v>
      </c>
      <c r="N93" s="23">
        <f t="shared" si="113"/>
        <v>172950540.88082582</v>
      </c>
      <c r="O93" s="29">
        <f t="shared" si="88"/>
        <v>4608</v>
      </c>
      <c r="P93" s="29">
        <f t="shared" si="114"/>
        <v>400896</v>
      </c>
      <c r="Q93" s="29">
        <f t="shared" si="115"/>
        <v>51885162.264247745</v>
      </c>
      <c r="R93" s="29">
        <f t="shared" si="116"/>
        <v>300</v>
      </c>
      <c r="S93" s="29">
        <f t="shared" si="117"/>
        <v>1367.0881877732202</v>
      </c>
      <c r="T93" s="52">
        <f t="shared" si="118"/>
        <v>129.42299814477508</v>
      </c>
      <c r="U93" s="144">
        <f t="shared" si="89"/>
        <v>61.050368358422354</v>
      </c>
      <c r="W93" s="30">
        <f t="shared" si="119"/>
        <v>82</v>
      </c>
      <c r="X93" s="30">
        <f t="shared" si="120"/>
        <v>2</v>
      </c>
      <c r="Y93" s="30">
        <v>1</v>
      </c>
      <c r="Z93" s="23"/>
      <c r="AA93" s="29">
        <f t="shared" si="90"/>
        <v>4608</v>
      </c>
      <c r="AB93" s="29">
        <f t="shared" si="121"/>
        <v>681085.7896005559</v>
      </c>
      <c r="AC93" s="29">
        <f t="shared" si="122"/>
        <v>51885162.264247745</v>
      </c>
      <c r="AD93" s="29">
        <f t="shared" si="123"/>
        <v>600</v>
      </c>
      <c r="AF93" s="52">
        <f t="shared" si="168"/>
        <v>76.180068732130536</v>
      </c>
      <c r="AG93" s="144">
        <f t="shared" si="91"/>
        <v>61.050368358422354</v>
      </c>
      <c r="AH93" s="30">
        <f t="shared" si="124"/>
        <v>72</v>
      </c>
      <c r="AI93" s="30">
        <f t="shared" si="125"/>
        <v>3</v>
      </c>
      <c r="AJ93" s="30">
        <v>1</v>
      </c>
      <c r="AK93" s="23"/>
      <c r="AL93" s="29">
        <f t="shared" si="92"/>
        <v>576</v>
      </c>
      <c r="AM93" s="29">
        <f t="shared" si="126"/>
        <v>242874.24792902812</v>
      </c>
      <c r="AN93" s="29">
        <f t="shared" si="127"/>
        <v>51885162.264247745</v>
      </c>
      <c r="AO93" s="29">
        <f t="shared" si="128"/>
        <v>900</v>
      </c>
      <c r="AQ93" s="52">
        <f t="shared" si="85"/>
        <v>213.6297392855312</v>
      </c>
      <c r="AR93" s="144">
        <f t="shared" si="93"/>
        <v>61.050368358422354</v>
      </c>
      <c r="AS93" s="30">
        <f t="shared" si="129"/>
        <v>57</v>
      </c>
      <c r="AT93" s="30">
        <f t="shared" si="130"/>
        <v>4</v>
      </c>
      <c r="AU93" s="30">
        <v>1</v>
      </c>
      <c r="AV93" s="23"/>
      <c r="AW93" s="29">
        <f t="shared" si="94"/>
        <v>84</v>
      </c>
      <c r="AX93" s="29">
        <f t="shared" si="131"/>
        <v>164212.842835961</v>
      </c>
      <c r="AY93" s="29">
        <f t="shared" si="132"/>
        <v>51885162.264247745</v>
      </c>
      <c r="AZ93" s="29">
        <f t="shared" si="133"/>
        <v>1200</v>
      </c>
      <c r="BB93" s="52">
        <f t="shared" si="165"/>
        <v>315.96287700882192</v>
      </c>
      <c r="BC93" s="144">
        <f t="shared" si="95"/>
        <v>61.050368358422354</v>
      </c>
      <c r="BD93" s="30">
        <f t="shared" si="134"/>
        <v>27</v>
      </c>
      <c r="BE93" s="30">
        <f t="shared" si="135"/>
        <v>5</v>
      </c>
      <c r="BF93" s="30">
        <v>1</v>
      </c>
      <c r="BG93" s="23"/>
      <c r="BH93" s="29">
        <f t="shared" si="96"/>
        <v>16</v>
      </c>
      <c r="BI93" s="29">
        <f t="shared" si="136"/>
        <v>508147.39390333038</v>
      </c>
      <c r="BJ93" s="29">
        <f t="shared" si="137"/>
        <v>51885162.264247745</v>
      </c>
      <c r="BK93" s="29">
        <f t="shared" si="138"/>
        <v>1500</v>
      </c>
      <c r="BM93" s="52">
        <f t="shared" si="166"/>
        <v>102.10652044418109</v>
      </c>
      <c r="BN93" s="144">
        <f t="shared" si="97"/>
        <v>61.050368358422354</v>
      </c>
      <c r="BO93" s="30">
        <f t="shared" si="139"/>
        <v>-18</v>
      </c>
      <c r="BP93" s="30">
        <f t="shared" si="140"/>
        <v>6</v>
      </c>
      <c r="BQ93" s="30">
        <v>1</v>
      </c>
      <c r="BR93" s="23"/>
      <c r="BS93" s="29">
        <f t="shared" si="98"/>
        <v>1</v>
      </c>
      <c r="BT93" s="29">
        <f t="shared" si="141"/>
        <v>-4252633.2228717934</v>
      </c>
      <c r="BU93" s="29">
        <f t="shared" si="142"/>
        <v>51885162.264247745</v>
      </c>
      <c r="BV93" s="29">
        <f t="shared" si="143"/>
        <v>1800</v>
      </c>
      <c r="BY93" s="144">
        <f t="shared" si="99"/>
        <v>61.050368358422354</v>
      </c>
      <c r="BZ93" s="30">
        <f t="shared" si="144"/>
        <v>-68</v>
      </c>
      <c r="CA93" s="30">
        <f t="shared" si="145"/>
        <v>7</v>
      </c>
      <c r="CB93" s="30">
        <v>1</v>
      </c>
      <c r="CC93" s="23"/>
      <c r="CD93" s="29">
        <f t="shared" si="100"/>
        <v>1</v>
      </c>
      <c r="CE93" s="29">
        <f t="shared" si="146"/>
        <v>-5816333474.2996273</v>
      </c>
      <c r="CF93" s="29">
        <f t="shared" si="147"/>
        <v>51885162.264247745</v>
      </c>
      <c r="CG93" s="29">
        <f t="shared" si="148"/>
        <v>2100</v>
      </c>
      <c r="CJ93" s="144">
        <f t="shared" si="101"/>
        <v>61.050368358422354</v>
      </c>
      <c r="CK93" s="30">
        <f t="shared" si="149"/>
        <v>-123</v>
      </c>
      <c r="CL93" s="30">
        <f t="shared" si="150"/>
        <v>8</v>
      </c>
      <c r="CM93" s="30">
        <v>1</v>
      </c>
      <c r="CN93" s="23"/>
      <c r="CO93" s="29">
        <f t="shared" si="102"/>
        <v>1</v>
      </c>
      <c r="CP93" s="29">
        <f t="shared" si="151"/>
        <v>-6865559837585.0957</v>
      </c>
      <c r="CQ93" s="29">
        <f t="shared" si="152"/>
        <v>51885162.264247745</v>
      </c>
      <c r="CR93" s="29">
        <f t="shared" si="153"/>
        <v>2400</v>
      </c>
      <c r="CU93" s="144">
        <f t="shared" si="103"/>
        <v>61.050368358422354</v>
      </c>
      <c r="CV93" s="30">
        <f t="shared" si="154"/>
        <v>-173</v>
      </c>
      <c r="CW93" s="30">
        <f t="shared" si="155"/>
        <v>9</v>
      </c>
      <c r="CX93" s="30">
        <v>1</v>
      </c>
      <c r="CY93" s="23"/>
      <c r="CZ93" s="29">
        <f t="shared" si="104"/>
        <v>1</v>
      </c>
      <c r="DA93" s="29">
        <f t="shared" si="156"/>
        <v>-3496003924413946</v>
      </c>
      <c r="DB93" s="29">
        <f t="shared" si="157"/>
        <v>51885162.264247745</v>
      </c>
      <c r="DC93" s="29">
        <f t="shared" si="158"/>
        <v>2700</v>
      </c>
      <c r="DF93" s="144">
        <f t="shared" si="105"/>
        <v>61.050368358422354</v>
      </c>
      <c r="DG93" s="30">
        <f t="shared" si="159"/>
        <v>-238</v>
      </c>
      <c r="DH93" s="30">
        <f t="shared" si="160"/>
        <v>10</v>
      </c>
      <c r="DI93" s="30">
        <v>1</v>
      </c>
      <c r="DJ93" s="23"/>
      <c r="DK93" s="29">
        <f t="shared" si="106"/>
        <v>1</v>
      </c>
      <c r="DL93" s="29">
        <f t="shared" si="161"/>
        <v>-1.0197277018866131E+19</v>
      </c>
      <c r="DM93" s="29">
        <f t="shared" si="162"/>
        <v>51885162.264247745</v>
      </c>
      <c r="DN93" s="29">
        <f t="shared" si="163"/>
        <v>3000</v>
      </c>
      <c r="DQ93" s="144">
        <f t="shared" si="107"/>
        <v>61.050368358422354</v>
      </c>
    </row>
    <row r="94" spans="1:121">
      <c r="A94" s="23">
        <f t="shared" si="108"/>
        <v>47.614640445007005</v>
      </c>
      <c r="B94" s="23">
        <v>0</v>
      </c>
      <c r="C94" s="41">
        <f t="shared" si="169"/>
        <v>4</v>
      </c>
      <c r="D94" s="44"/>
      <c r="E94" s="134">
        <f t="shared" si="167"/>
        <v>1</v>
      </c>
      <c r="F94" s="76">
        <f t="shared" si="87"/>
        <v>5</v>
      </c>
      <c r="G94" s="161">
        <f t="shared" si="109"/>
        <v>6.2333166372839974</v>
      </c>
      <c r="H94" s="24">
        <f t="shared" si="110"/>
        <v>198668.00180565205</v>
      </c>
      <c r="I94" s="23">
        <f t="shared" si="164"/>
        <v>17.600000000000009</v>
      </c>
      <c r="J94" s="26">
        <v>88</v>
      </c>
      <c r="K94" s="30">
        <f t="shared" si="111"/>
        <v>88</v>
      </c>
      <c r="L94" s="30">
        <f t="shared" si="112"/>
        <v>1</v>
      </c>
      <c r="M94" s="22">
        <v>1</v>
      </c>
      <c r="N94" s="23">
        <f t="shared" si="113"/>
        <v>198668001.80565205</v>
      </c>
      <c r="O94" s="29">
        <f t="shared" si="88"/>
        <v>4608</v>
      </c>
      <c r="P94" s="29">
        <f t="shared" si="114"/>
        <v>405504</v>
      </c>
      <c r="Q94" s="29">
        <f t="shared" si="115"/>
        <v>59600400.541695617</v>
      </c>
      <c r="R94" s="29">
        <f t="shared" si="116"/>
        <v>300</v>
      </c>
      <c r="S94" s="29">
        <f t="shared" si="117"/>
        <v>1428.4392133502101</v>
      </c>
      <c r="T94" s="52">
        <f t="shared" si="118"/>
        <v>146.97857614646369</v>
      </c>
      <c r="U94" s="144">
        <f t="shared" si="89"/>
        <v>62.333166372839976</v>
      </c>
      <c r="W94" s="30">
        <f t="shared" si="119"/>
        <v>83</v>
      </c>
      <c r="X94" s="30">
        <f t="shared" si="120"/>
        <v>2</v>
      </c>
      <c r="Y94" s="30">
        <v>1</v>
      </c>
      <c r="Z94" s="23"/>
      <c r="AA94" s="29">
        <f t="shared" si="90"/>
        <v>4608</v>
      </c>
      <c r="AB94" s="29">
        <f t="shared" si="121"/>
        <v>689391.71386397723</v>
      </c>
      <c r="AC94" s="29">
        <f t="shared" si="122"/>
        <v>59600400.541695617</v>
      </c>
      <c r="AD94" s="29">
        <f t="shared" si="123"/>
        <v>600</v>
      </c>
      <c r="AF94" s="52">
        <f t="shared" si="168"/>
        <v>86.45360735138641</v>
      </c>
      <c r="AG94" s="144">
        <f t="shared" si="91"/>
        <v>62.333166372839976</v>
      </c>
      <c r="AH94" s="30">
        <f t="shared" si="124"/>
        <v>73</v>
      </c>
      <c r="AI94" s="30">
        <f t="shared" si="125"/>
        <v>3</v>
      </c>
      <c r="AJ94" s="30">
        <v>1</v>
      </c>
      <c r="AK94" s="23"/>
      <c r="AL94" s="29">
        <f t="shared" si="92"/>
        <v>576</v>
      </c>
      <c r="AM94" s="29">
        <f t="shared" si="126"/>
        <v>246247.50137248685</v>
      </c>
      <c r="AN94" s="29">
        <f t="shared" si="127"/>
        <v>59600400.541695617</v>
      </c>
      <c r="AO94" s="29">
        <f t="shared" si="128"/>
        <v>900</v>
      </c>
      <c r="AQ94" s="52">
        <f t="shared" si="85"/>
        <v>242.0345392725059</v>
      </c>
      <c r="AR94" s="144">
        <f t="shared" si="93"/>
        <v>62.333166372839976</v>
      </c>
      <c r="AS94" s="30">
        <f t="shared" si="129"/>
        <v>58</v>
      </c>
      <c r="AT94" s="30">
        <f t="shared" si="130"/>
        <v>4</v>
      </c>
      <c r="AU94" s="30">
        <v>1</v>
      </c>
      <c r="AV94" s="23"/>
      <c r="AW94" s="29">
        <f t="shared" si="94"/>
        <v>84</v>
      </c>
      <c r="AX94" s="29">
        <f t="shared" si="131"/>
        <v>167093.76990325857</v>
      </c>
      <c r="AY94" s="29">
        <f t="shared" si="132"/>
        <v>59600400.541695617</v>
      </c>
      <c r="AZ94" s="29">
        <f t="shared" si="133"/>
        <v>1200</v>
      </c>
      <c r="BB94" s="52">
        <f t="shared" si="165"/>
        <v>356.68834676602341</v>
      </c>
      <c r="BC94" s="144">
        <f t="shared" si="95"/>
        <v>62.333166372839976</v>
      </c>
      <c r="BD94" s="30">
        <f t="shared" si="134"/>
        <v>28</v>
      </c>
      <c r="BE94" s="30">
        <f t="shared" si="135"/>
        <v>5</v>
      </c>
      <c r="BF94" s="30">
        <v>1</v>
      </c>
      <c r="BG94" s="23"/>
      <c r="BH94" s="29">
        <f t="shared" si="96"/>
        <v>16</v>
      </c>
      <c r="BI94" s="29">
        <f t="shared" si="136"/>
        <v>526967.6677516019</v>
      </c>
      <c r="BJ94" s="29">
        <f t="shared" si="137"/>
        <v>59600400.541695617</v>
      </c>
      <c r="BK94" s="29">
        <f t="shared" si="138"/>
        <v>1500</v>
      </c>
      <c r="BM94" s="52">
        <f t="shared" si="166"/>
        <v>113.10067806624829</v>
      </c>
      <c r="BN94" s="144">
        <f t="shared" si="97"/>
        <v>62.333166372839976</v>
      </c>
      <c r="BO94" s="30">
        <f t="shared" si="139"/>
        <v>-17</v>
      </c>
      <c r="BP94" s="30">
        <f t="shared" si="140"/>
        <v>6</v>
      </c>
      <c r="BQ94" s="30">
        <v>1</v>
      </c>
      <c r="BR94" s="23"/>
      <c r="BS94" s="29">
        <f t="shared" si="98"/>
        <v>1</v>
      </c>
      <c r="BT94" s="29">
        <f t="shared" si="141"/>
        <v>-4016375.821601138</v>
      </c>
      <c r="BU94" s="29">
        <f t="shared" si="142"/>
        <v>59600400.541695617</v>
      </c>
      <c r="BV94" s="29">
        <f t="shared" si="143"/>
        <v>1800</v>
      </c>
      <c r="BY94" s="144">
        <f t="shared" si="99"/>
        <v>62.333166372839976</v>
      </c>
      <c r="BZ94" s="30">
        <f t="shared" si="144"/>
        <v>-67</v>
      </c>
      <c r="CA94" s="30">
        <f t="shared" si="145"/>
        <v>7</v>
      </c>
      <c r="CB94" s="30">
        <v>1</v>
      </c>
      <c r="CC94" s="23"/>
      <c r="CD94" s="29">
        <f t="shared" si="100"/>
        <v>1</v>
      </c>
      <c r="CE94" s="29">
        <f t="shared" si="146"/>
        <v>-5730799158.5011034</v>
      </c>
      <c r="CF94" s="29">
        <f t="shared" si="147"/>
        <v>59600400.541695617</v>
      </c>
      <c r="CG94" s="29">
        <f t="shared" si="148"/>
        <v>2100</v>
      </c>
      <c r="CJ94" s="144">
        <f t="shared" si="101"/>
        <v>62.333166372839976</v>
      </c>
      <c r="CK94" s="30">
        <f t="shared" si="149"/>
        <v>-122</v>
      </c>
      <c r="CL94" s="30">
        <f t="shared" si="150"/>
        <v>8</v>
      </c>
      <c r="CM94" s="30">
        <v>1</v>
      </c>
      <c r="CN94" s="23"/>
      <c r="CO94" s="29">
        <f t="shared" si="102"/>
        <v>1</v>
      </c>
      <c r="CP94" s="29">
        <f t="shared" si="151"/>
        <v>-6809742277929.9316</v>
      </c>
      <c r="CQ94" s="29">
        <f t="shared" si="152"/>
        <v>59600400.541695617</v>
      </c>
      <c r="CR94" s="29">
        <f t="shared" si="153"/>
        <v>2400</v>
      </c>
      <c r="CU94" s="144">
        <f t="shared" si="103"/>
        <v>62.333166372839976</v>
      </c>
      <c r="CV94" s="30">
        <f t="shared" si="154"/>
        <v>-172</v>
      </c>
      <c r="CW94" s="30">
        <f t="shared" si="155"/>
        <v>9</v>
      </c>
      <c r="CX94" s="30">
        <v>1</v>
      </c>
      <c r="CY94" s="23"/>
      <c r="CZ94" s="29">
        <f t="shared" si="104"/>
        <v>1</v>
      </c>
      <c r="DA94" s="29">
        <f t="shared" si="156"/>
        <v>-3475795809243923</v>
      </c>
      <c r="DB94" s="29">
        <f t="shared" si="157"/>
        <v>59600400.541695617</v>
      </c>
      <c r="DC94" s="29">
        <f t="shared" si="158"/>
        <v>2700</v>
      </c>
      <c r="DF94" s="144">
        <f t="shared" si="105"/>
        <v>62.333166372839976</v>
      </c>
      <c r="DG94" s="30">
        <f t="shared" si="159"/>
        <v>-237</v>
      </c>
      <c r="DH94" s="30">
        <f t="shared" si="160"/>
        <v>10</v>
      </c>
      <c r="DI94" s="30">
        <v>1</v>
      </c>
      <c r="DJ94" s="23"/>
      <c r="DK94" s="29">
        <f t="shared" si="106"/>
        <v>1</v>
      </c>
      <c r="DL94" s="29">
        <f t="shared" si="161"/>
        <v>-1.015443131710619E+19</v>
      </c>
      <c r="DM94" s="29">
        <f t="shared" si="162"/>
        <v>59600400.541695617</v>
      </c>
      <c r="DN94" s="29">
        <f t="shared" si="163"/>
        <v>3000</v>
      </c>
      <c r="DQ94" s="144">
        <f t="shared" si="107"/>
        <v>62.333166372839976</v>
      </c>
    </row>
    <row r="95" spans="1:121">
      <c r="A95" s="23">
        <f t="shared" si="108"/>
        <v>49.751449942672991</v>
      </c>
      <c r="B95" s="23">
        <v>0</v>
      </c>
      <c r="C95" s="41">
        <f t="shared" si="169"/>
        <v>4</v>
      </c>
      <c r="D95" s="44"/>
      <c r="E95" s="134">
        <f t="shared" si="167"/>
        <v>1</v>
      </c>
      <c r="F95" s="76">
        <f t="shared" si="87"/>
        <v>5</v>
      </c>
      <c r="G95" s="161">
        <f t="shared" si="109"/>
        <v>6.3642918700393487</v>
      </c>
      <c r="H95" s="24">
        <f t="shared" si="110"/>
        <v>228209.60686470056</v>
      </c>
      <c r="I95" s="23">
        <f t="shared" si="164"/>
        <v>17.800000000000011</v>
      </c>
      <c r="J95" s="26">
        <v>89</v>
      </c>
      <c r="K95" s="30">
        <f t="shared" si="111"/>
        <v>89</v>
      </c>
      <c r="L95" s="30">
        <f t="shared" si="112"/>
        <v>1</v>
      </c>
      <c r="M95" s="22">
        <v>1</v>
      </c>
      <c r="N95" s="23">
        <f t="shared" si="113"/>
        <v>228209606.86470056</v>
      </c>
      <c r="O95" s="29">
        <f t="shared" si="88"/>
        <v>4608</v>
      </c>
      <c r="P95" s="29">
        <f t="shared" si="114"/>
        <v>410112</v>
      </c>
      <c r="Q95" s="29">
        <f t="shared" si="115"/>
        <v>68462882.05941017</v>
      </c>
      <c r="R95" s="29">
        <f t="shared" si="116"/>
        <v>300</v>
      </c>
      <c r="S95" s="29">
        <f t="shared" si="117"/>
        <v>1492.5434982801899</v>
      </c>
      <c r="T95" s="52">
        <f t="shared" si="118"/>
        <v>166.93703685678588</v>
      </c>
      <c r="U95" s="144">
        <f t="shared" si="89"/>
        <v>63.642918700393487</v>
      </c>
      <c r="W95" s="30">
        <f t="shared" si="119"/>
        <v>84</v>
      </c>
      <c r="X95" s="30">
        <f t="shared" si="120"/>
        <v>2</v>
      </c>
      <c r="Y95" s="30">
        <v>1</v>
      </c>
      <c r="Z95" s="23"/>
      <c r="AA95" s="29">
        <f t="shared" si="90"/>
        <v>4608</v>
      </c>
      <c r="AB95" s="29">
        <f t="shared" si="121"/>
        <v>697697.63812739868</v>
      </c>
      <c r="AC95" s="29">
        <f t="shared" si="122"/>
        <v>68462882.05941017</v>
      </c>
      <c r="AD95" s="29">
        <f t="shared" si="123"/>
        <v>600</v>
      </c>
      <c r="AF95" s="52">
        <f t="shared" si="168"/>
        <v>98.126865160619815</v>
      </c>
      <c r="AG95" s="144">
        <f t="shared" si="91"/>
        <v>63.642918700393487</v>
      </c>
      <c r="AH95" s="30">
        <f t="shared" si="124"/>
        <v>74</v>
      </c>
      <c r="AI95" s="30">
        <f t="shared" si="125"/>
        <v>3</v>
      </c>
      <c r="AJ95" s="30">
        <v>1</v>
      </c>
      <c r="AK95" s="23"/>
      <c r="AL95" s="29">
        <f t="shared" si="92"/>
        <v>576</v>
      </c>
      <c r="AM95" s="29">
        <f t="shared" si="126"/>
        <v>249620.75481594558</v>
      </c>
      <c r="AN95" s="29">
        <f t="shared" si="127"/>
        <v>68462882.05941017</v>
      </c>
      <c r="AO95" s="29">
        <f t="shared" si="128"/>
        <v>900</v>
      </c>
      <c r="AQ95" s="52">
        <f t="shared" si="85"/>
        <v>274.26758688351185</v>
      </c>
      <c r="AR95" s="144">
        <f t="shared" si="93"/>
        <v>63.642918700393487</v>
      </c>
      <c r="AS95" s="30">
        <f t="shared" si="129"/>
        <v>59</v>
      </c>
      <c r="AT95" s="30">
        <f t="shared" si="130"/>
        <v>4</v>
      </c>
      <c r="AU95" s="30">
        <v>1</v>
      </c>
      <c r="AV95" s="23"/>
      <c r="AW95" s="29">
        <f t="shared" si="94"/>
        <v>84</v>
      </c>
      <c r="AX95" s="29">
        <f t="shared" si="131"/>
        <v>169974.69697055611</v>
      </c>
      <c r="AY95" s="29">
        <f t="shared" si="132"/>
        <v>68462882.05941017</v>
      </c>
      <c r="AZ95" s="29">
        <f t="shared" si="133"/>
        <v>1200</v>
      </c>
      <c r="BB95" s="52">
        <f t="shared" si="165"/>
        <v>402.78278637713743</v>
      </c>
      <c r="BC95" s="144">
        <f t="shared" si="95"/>
        <v>63.642918700393487</v>
      </c>
      <c r="BD95" s="30">
        <f t="shared" si="134"/>
        <v>29</v>
      </c>
      <c r="BE95" s="30">
        <f t="shared" si="135"/>
        <v>5</v>
      </c>
      <c r="BF95" s="30">
        <v>1</v>
      </c>
      <c r="BG95" s="23"/>
      <c r="BH95" s="29">
        <f t="shared" si="96"/>
        <v>16</v>
      </c>
      <c r="BI95" s="29">
        <f t="shared" si="136"/>
        <v>545787.94159987336</v>
      </c>
      <c r="BJ95" s="29">
        <f t="shared" si="137"/>
        <v>68462882.05941017</v>
      </c>
      <c r="BK95" s="29">
        <f t="shared" si="138"/>
        <v>1500</v>
      </c>
      <c r="BM95" s="52">
        <f t="shared" si="166"/>
        <v>125.4386124008608</v>
      </c>
      <c r="BN95" s="144">
        <f t="shared" si="97"/>
        <v>63.642918700393487</v>
      </c>
      <c r="BO95" s="30">
        <f t="shared" si="139"/>
        <v>-16</v>
      </c>
      <c r="BP95" s="30">
        <f t="shared" si="140"/>
        <v>6</v>
      </c>
      <c r="BQ95" s="30">
        <v>1</v>
      </c>
      <c r="BR95" s="23"/>
      <c r="BS95" s="29">
        <f t="shared" si="98"/>
        <v>1</v>
      </c>
      <c r="BT95" s="29">
        <f t="shared" si="141"/>
        <v>-3780118.420330483</v>
      </c>
      <c r="BU95" s="29">
        <f t="shared" si="142"/>
        <v>68462882.05941017</v>
      </c>
      <c r="BV95" s="29">
        <f t="shared" si="143"/>
        <v>1800</v>
      </c>
      <c r="BY95" s="144">
        <f t="shared" si="99"/>
        <v>63.642918700393487</v>
      </c>
      <c r="BZ95" s="30">
        <f t="shared" si="144"/>
        <v>-66</v>
      </c>
      <c r="CA95" s="30">
        <f t="shared" si="145"/>
        <v>7</v>
      </c>
      <c r="CB95" s="30">
        <v>1</v>
      </c>
      <c r="CC95" s="23"/>
      <c r="CD95" s="29">
        <f t="shared" si="100"/>
        <v>1</v>
      </c>
      <c r="CE95" s="29">
        <f t="shared" si="146"/>
        <v>-5645264842.7025795</v>
      </c>
      <c r="CF95" s="29">
        <f t="shared" si="147"/>
        <v>68462882.05941017</v>
      </c>
      <c r="CG95" s="29">
        <f t="shared" si="148"/>
        <v>2100</v>
      </c>
      <c r="CJ95" s="144">
        <f t="shared" si="101"/>
        <v>63.642918700393487</v>
      </c>
      <c r="CK95" s="30">
        <f t="shared" si="149"/>
        <v>-121</v>
      </c>
      <c r="CL95" s="30">
        <f t="shared" si="150"/>
        <v>8</v>
      </c>
      <c r="CM95" s="30">
        <v>1</v>
      </c>
      <c r="CN95" s="23"/>
      <c r="CO95" s="29">
        <f t="shared" si="102"/>
        <v>1</v>
      </c>
      <c r="CP95" s="29">
        <f t="shared" si="151"/>
        <v>-6753924718274.7686</v>
      </c>
      <c r="CQ95" s="29">
        <f t="shared" si="152"/>
        <v>68462882.05941017</v>
      </c>
      <c r="CR95" s="29">
        <f t="shared" si="153"/>
        <v>2400</v>
      </c>
      <c r="CU95" s="144">
        <f t="shared" si="103"/>
        <v>63.642918700393487</v>
      </c>
      <c r="CV95" s="30">
        <f t="shared" si="154"/>
        <v>-171</v>
      </c>
      <c r="CW95" s="30">
        <f t="shared" si="155"/>
        <v>9</v>
      </c>
      <c r="CX95" s="30">
        <v>1</v>
      </c>
      <c r="CY95" s="23"/>
      <c r="CZ95" s="29">
        <f t="shared" si="104"/>
        <v>1</v>
      </c>
      <c r="DA95" s="29">
        <f t="shared" si="156"/>
        <v>-3455587694073900.5</v>
      </c>
      <c r="DB95" s="29">
        <f t="shared" si="157"/>
        <v>68462882.05941017</v>
      </c>
      <c r="DC95" s="29">
        <f t="shared" si="158"/>
        <v>2700</v>
      </c>
      <c r="DF95" s="144">
        <f t="shared" si="105"/>
        <v>63.642918700393487</v>
      </c>
      <c r="DG95" s="30">
        <f t="shared" si="159"/>
        <v>-236</v>
      </c>
      <c r="DH95" s="30">
        <f t="shared" si="160"/>
        <v>10</v>
      </c>
      <c r="DI95" s="30">
        <v>1</v>
      </c>
      <c r="DJ95" s="23"/>
      <c r="DK95" s="29">
        <f t="shared" si="106"/>
        <v>1</v>
      </c>
      <c r="DL95" s="29">
        <f t="shared" si="161"/>
        <v>-1.0111585615346248E+19</v>
      </c>
      <c r="DM95" s="29">
        <f t="shared" si="162"/>
        <v>68462882.05941017</v>
      </c>
      <c r="DN95" s="29">
        <f t="shared" si="163"/>
        <v>3000</v>
      </c>
      <c r="DQ95" s="144">
        <f t="shared" si="107"/>
        <v>63.642918700393487</v>
      </c>
    </row>
    <row r="96" spans="1:121">
      <c r="A96" s="23">
        <f t="shared" si="108"/>
        <v>51.984153366800307</v>
      </c>
      <c r="B96" s="23">
        <v>0</v>
      </c>
      <c r="C96" s="41">
        <f t="shared" si="169"/>
        <v>4</v>
      </c>
      <c r="D96" s="65"/>
      <c r="E96" s="134">
        <f t="shared" si="167"/>
        <v>1</v>
      </c>
      <c r="F96" s="76">
        <f t="shared" si="87"/>
        <v>5</v>
      </c>
      <c r="G96" s="161">
        <f t="shared" si="109"/>
        <v>6.4980191708498829</v>
      </c>
      <c r="H96" s="24">
        <f t="shared" si="110"/>
        <v>262144.00000000157</v>
      </c>
      <c r="I96" s="23">
        <f t="shared" si="164"/>
        <v>18.000000000000007</v>
      </c>
      <c r="J96" s="26">
        <v>90</v>
      </c>
      <c r="K96" s="30">
        <f t="shared" si="111"/>
        <v>90</v>
      </c>
      <c r="L96" s="30">
        <f t="shared" si="112"/>
        <v>1</v>
      </c>
      <c r="M96" s="22">
        <v>1</v>
      </c>
      <c r="N96" s="23">
        <f t="shared" si="113"/>
        <v>262144000.00000158</v>
      </c>
      <c r="O96" s="29">
        <f t="shared" si="88"/>
        <v>4608</v>
      </c>
      <c r="P96" s="29">
        <f t="shared" si="114"/>
        <v>414720</v>
      </c>
      <c r="Q96" s="29">
        <f t="shared" si="115"/>
        <v>78643200.000000477</v>
      </c>
      <c r="R96" s="29">
        <f t="shared" si="116"/>
        <v>300</v>
      </c>
      <c r="S96" s="29">
        <f t="shared" si="117"/>
        <v>1559.5246010040091</v>
      </c>
      <c r="T96" s="52">
        <f t="shared" si="118"/>
        <v>189.62962962963078</v>
      </c>
      <c r="U96" s="144">
        <f t="shared" si="89"/>
        <v>64.980191708498836</v>
      </c>
      <c r="W96" s="30">
        <f t="shared" si="119"/>
        <v>85</v>
      </c>
      <c r="X96" s="30">
        <f t="shared" si="120"/>
        <v>2</v>
      </c>
      <c r="Y96" s="30">
        <v>1</v>
      </c>
      <c r="Z96" s="23"/>
      <c r="AA96" s="29">
        <f t="shared" si="90"/>
        <v>4608</v>
      </c>
      <c r="AB96" s="29">
        <f t="shared" si="121"/>
        <v>706003.56239082012</v>
      </c>
      <c r="AC96" s="29">
        <f t="shared" si="122"/>
        <v>78643200.000000477</v>
      </c>
      <c r="AD96" s="29">
        <f t="shared" si="123"/>
        <v>600</v>
      </c>
      <c r="AF96" s="52">
        <f t="shared" si="168"/>
        <v>111.39207248994902</v>
      </c>
      <c r="AG96" s="144">
        <f t="shared" si="91"/>
        <v>64.980191708498836</v>
      </c>
      <c r="AH96" s="30">
        <f t="shared" si="124"/>
        <v>75</v>
      </c>
      <c r="AI96" s="30">
        <f t="shared" si="125"/>
        <v>3</v>
      </c>
      <c r="AJ96" s="30">
        <v>1</v>
      </c>
      <c r="AK96" s="23"/>
      <c r="AL96" s="29">
        <f t="shared" si="92"/>
        <v>576</v>
      </c>
      <c r="AM96" s="29">
        <f t="shared" si="126"/>
        <v>252994.00825940431</v>
      </c>
      <c r="AN96" s="29">
        <f t="shared" si="127"/>
        <v>78643200.000000477</v>
      </c>
      <c r="AO96" s="29">
        <f t="shared" si="128"/>
        <v>900</v>
      </c>
      <c r="AQ96" s="52">
        <f t="shared" si="85"/>
        <v>310.85004953700184</v>
      </c>
      <c r="AR96" s="144">
        <f t="shared" si="93"/>
        <v>64.980191708498836</v>
      </c>
      <c r="AS96" s="30">
        <f t="shared" si="129"/>
        <v>60</v>
      </c>
      <c r="AT96" s="30">
        <f t="shared" si="130"/>
        <v>4</v>
      </c>
      <c r="AU96" s="30">
        <v>7</v>
      </c>
      <c r="AV96" s="23"/>
      <c r="AW96" s="29">
        <f t="shared" si="94"/>
        <v>588</v>
      </c>
      <c r="AX96" s="29">
        <f t="shared" si="131"/>
        <v>1209989.3682649757</v>
      </c>
      <c r="AY96" s="29">
        <f t="shared" si="132"/>
        <v>78643200.000000477</v>
      </c>
      <c r="AZ96" s="29">
        <f t="shared" si="133"/>
        <v>1200</v>
      </c>
      <c r="BB96" s="52">
        <f t="shared" si="165"/>
        <v>64.99495124719013</v>
      </c>
      <c r="BC96" s="144">
        <f t="shared" si="95"/>
        <v>64.980191708498836</v>
      </c>
      <c r="BD96" s="30">
        <f t="shared" si="134"/>
        <v>30</v>
      </c>
      <c r="BE96" s="30">
        <f t="shared" si="135"/>
        <v>5</v>
      </c>
      <c r="BF96" s="30">
        <v>1</v>
      </c>
      <c r="BG96" s="23"/>
      <c r="BH96" s="29">
        <f t="shared" si="96"/>
        <v>16</v>
      </c>
      <c r="BI96" s="29">
        <f t="shared" si="136"/>
        <v>564608.21544814482</v>
      </c>
      <c r="BJ96" s="29">
        <f t="shared" si="137"/>
        <v>78643200.000000477</v>
      </c>
      <c r="BK96" s="29">
        <f t="shared" si="138"/>
        <v>1500</v>
      </c>
      <c r="BM96" s="52">
        <f t="shared" si="166"/>
        <v>139.28809012738017</v>
      </c>
      <c r="BN96" s="144">
        <f t="shared" si="97"/>
        <v>64.980191708498836</v>
      </c>
      <c r="BO96" s="30">
        <f t="shared" si="139"/>
        <v>-15</v>
      </c>
      <c r="BP96" s="30">
        <f t="shared" si="140"/>
        <v>6</v>
      </c>
      <c r="BQ96" s="30">
        <v>1</v>
      </c>
      <c r="BR96" s="23"/>
      <c r="BS96" s="29">
        <f t="shared" si="98"/>
        <v>1</v>
      </c>
      <c r="BT96" s="29">
        <f t="shared" si="141"/>
        <v>-3543861.019059828</v>
      </c>
      <c r="BU96" s="29">
        <f t="shared" si="142"/>
        <v>78643200.000000477</v>
      </c>
      <c r="BV96" s="29">
        <f t="shared" si="143"/>
        <v>1800</v>
      </c>
      <c r="BY96" s="144">
        <f t="shared" si="99"/>
        <v>64.980191708498836</v>
      </c>
      <c r="BZ96" s="30">
        <f t="shared" si="144"/>
        <v>-65</v>
      </c>
      <c r="CA96" s="30">
        <f t="shared" si="145"/>
        <v>7</v>
      </c>
      <c r="CB96" s="30">
        <v>1</v>
      </c>
      <c r="CC96" s="23"/>
      <c r="CD96" s="29">
        <f t="shared" si="100"/>
        <v>1</v>
      </c>
      <c r="CE96" s="29">
        <f t="shared" si="146"/>
        <v>-5559730526.9040556</v>
      </c>
      <c r="CF96" s="29">
        <f t="shared" si="147"/>
        <v>78643200.000000477</v>
      </c>
      <c r="CG96" s="29">
        <f t="shared" si="148"/>
        <v>2100</v>
      </c>
      <c r="CJ96" s="144">
        <f t="shared" si="101"/>
        <v>64.980191708498836</v>
      </c>
      <c r="CK96" s="30">
        <f t="shared" si="149"/>
        <v>-120</v>
      </c>
      <c r="CL96" s="30">
        <f t="shared" si="150"/>
        <v>8</v>
      </c>
      <c r="CM96" s="30">
        <v>1</v>
      </c>
      <c r="CN96" s="23"/>
      <c r="CO96" s="29">
        <f t="shared" si="102"/>
        <v>1</v>
      </c>
      <c r="CP96" s="29">
        <f t="shared" si="151"/>
        <v>-6698107158619.6055</v>
      </c>
      <c r="CQ96" s="29">
        <f t="shared" si="152"/>
        <v>78643200.000000477</v>
      </c>
      <c r="CR96" s="29">
        <f t="shared" si="153"/>
        <v>2400</v>
      </c>
      <c r="CU96" s="144">
        <f t="shared" si="103"/>
        <v>64.980191708498836</v>
      </c>
      <c r="CV96" s="30">
        <f t="shared" si="154"/>
        <v>-170</v>
      </c>
      <c r="CW96" s="30">
        <f t="shared" si="155"/>
        <v>9</v>
      </c>
      <c r="CX96" s="30">
        <v>1</v>
      </c>
      <c r="CY96" s="23"/>
      <c r="CZ96" s="29">
        <f t="shared" si="104"/>
        <v>1</v>
      </c>
      <c r="DA96" s="29">
        <f t="shared" si="156"/>
        <v>-3435379578903877.5</v>
      </c>
      <c r="DB96" s="29">
        <f t="shared" si="157"/>
        <v>78643200.000000477</v>
      </c>
      <c r="DC96" s="29">
        <f t="shared" si="158"/>
        <v>2700</v>
      </c>
      <c r="DF96" s="144">
        <f t="shared" si="105"/>
        <v>64.980191708498836</v>
      </c>
      <c r="DG96" s="30">
        <f t="shared" si="159"/>
        <v>-235</v>
      </c>
      <c r="DH96" s="30">
        <f t="shared" si="160"/>
        <v>10</v>
      </c>
      <c r="DI96" s="30">
        <v>1</v>
      </c>
      <c r="DJ96" s="23"/>
      <c r="DK96" s="29">
        <f t="shared" si="106"/>
        <v>1</v>
      </c>
      <c r="DL96" s="29">
        <f t="shared" si="161"/>
        <v>-1.0068739913586307E+19</v>
      </c>
      <c r="DM96" s="29">
        <f t="shared" si="162"/>
        <v>78643200.000000477</v>
      </c>
      <c r="DN96" s="29">
        <f t="shared" si="163"/>
        <v>3000</v>
      </c>
      <c r="DQ96" s="144">
        <f t="shared" si="107"/>
        <v>64.980191708498836</v>
      </c>
    </row>
    <row r="97" spans="1:121">
      <c r="A97" s="23">
        <f t="shared" si="108"/>
        <v>54.317054163785158</v>
      </c>
      <c r="B97" s="23">
        <v>0</v>
      </c>
      <c r="C97" s="41">
        <f t="shared" si="169"/>
        <v>4</v>
      </c>
      <c r="D97" s="44"/>
      <c r="E97" s="134">
        <f t="shared" si="167"/>
        <v>1</v>
      </c>
      <c r="F97" s="76">
        <f t="shared" si="87"/>
        <v>5</v>
      </c>
      <c r="G97" s="161">
        <f t="shared" si="109"/>
        <v>6.6345563665155334</v>
      </c>
      <c r="H97" s="24">
        <f t="shared" si="110"/>
        <v>301124.38157234452</v>
      </c>
      <c r="I97" s="23">
        <f t="shared" si="164"/>
        <v>18.200000000000006</v>
      </c>
      <c r="J97" s="26">
        <v>91</v>
      </c>
      <c r="K97" s="30">
        <f t="shared" si="111"/>
        <v>91</v>
      </c>
      <c r="L97" s="30">
        <f t="shared" si="112"/>
        <v>1</v>
      </c>
      <c r="M97" s="22">
        <v>1</v>
      </c>
      <c r="N97" s="23">
        <f t="shared" si="113"/>
        <v>301124381.57234454</v>
      </c>
      <c r="O97" s="29">
        <f t="shared" si="88"/>
        <v>4608</v>
      </c>
      <c r="P97" s="29">
        <f t="shared" si="114"/>
        <v>419328</v>
      </c>
      <c r="Q97" s="29">
        <f t="shared" si="115"/>
        <v>90337314.471703351</v>
      </c>
      <c r="R97" s="29">
        <f t="shared" si="116"/>
        <v>300</v>
      </c>
      <c r="S97" s="29">
        <f t="shared" si="117"/>
        <v>1629.5116249135547</v>
      </c>
      <c r="T97" s="52">
        <f t="shared" si="118"/>
        <v>215.43353764047083</v>
      </c>
      <c r="U97" s="144">
        <f t="shared" si="89"/>
        <v>66.345563665155339</v>
      </c>
      <c r="W97" s="30">
        <f t="shared" si="119"/>
        <v>86</v>
      </c>
      <c r="X97" s="30">
        <f t="shared" si="120"/>
        <v>2</v>
      </c>
      <c r="Y97" s="30">
        <v>1</v>
      </c>
      <c r="Z97" s="23"/>
      <c r="AA97" s="29">
        <f t="shared" si="90"/>
        <v>4608</v>
      </c>
      <c r="AB97" s="29">
        <f t="shared" si="121"/>
        <v>714309.48665424157</v>
      </c>
      <c r="AC97" s="29">
        <f t="shared" si="122"/>
        <v>90337314.471703351</v>
      </c>
      <c r="AD97" s="29">
        <f t="shared" si="123"/>
        <v>600</v>
      </c>
      <c r="AF97" s="52">
        <f t="shared" si="168"/>
        <v>126.46803123788098</v>
      </c>
      <c r="AG97" s="144">
        <f t="shared" si="91"/>
        <v>66.345563665155339</v>
      </c>
      <c r="AH97" s="30">
        <f t="shared" si="124"/>
        <v>76</v>
      </c>
      <c r="AI97" s="30">
        <f t="shared" si="125"/>
        <v>3</v>
      </c>
      <c r="AJ97" s="30">
        <v>1</v>
      </c>
      <c r="AK97" s="23"/>
      <c r="AL97" s="29">
        <f t="shared" si="92"/>
        <v>576</v>
      </c>
      <c r="AM97" s="29">
        <f t="shared" si="126"/>
        <v>256367.26170286303</v>
      </c>
      <c r="AN97" s="29">
        <f t="shared" si="127"/>
        <v>90337314.471703351</v>
      </c>
      <c r="AO97" s="29">
        <f t="shared" si="128"/>
        <v>900</v>
      </c>
      <c r="AQ97" s="52">
        <f t="shared" si="85"/>
        <v>352.37461238871782</v>
      </c>
      <c r="AR97" s="144">
        <f t="shared" si="93"/>
        <v>66.345563665155339</v>
      </c>
      <c r="AS97" s="30">
        <f t="shared" si="129"/>
        <v>61</v>
      </c>
      <c r="AT97" s="30">
        <f t="shared" si="130"/>
        <v>4</v>
      </c>
      <c r="AU97" s="30">
        <v>1</v>
      </c>
      <c r="AV97" s="23"/>
      <c r="AW97" s="29">
        <f t="shared" si="94"/>
        <v>588</v>
      </c>
      <c r="AX97" s="29">
        <f t="shared" si="131"/>
        <v>1230155.8577360588</v>
      </c>
      <c r="AY97" s="29">
        <f t="shared" si="132"/>
        <v>90337314.471703351</v>
      </c>
      <c r="AZ97" s="29">
        <f t="shared" si="133"/>
        <v>1200</v>
      </c>
      <c r="BB97" s="52">
        <f t="shared" si="165"/>
        <v>73.435665817140745</v>
      </c>
      <c r="BC97" s="144">
        <f t="shared" si="95"/>
        <v>66.345563665155339</v>
      </c>
      <c r="BD97" s="30">
        <f t="shared" si="134"/>
        <v>31</v>
      </c>
      <c r="BE97" s="30">
        <f t="shared" si="135"/>
        <v>5</v>
      </c>
      <c r="BF97" s="30">
        <v>1</v>
      </c>
      <c r="BG97" s="23"/>
      <c r="BH97" s="29">
        <f t="shared" si="96"/>
        <v>16</v>
      </c>
      <c r="BI97" s="29">
        <f t="shared" si="136"/>
        <v>583428.4892964164</v>
      </c>
      <c r="BJ97" s="29">
        <f t="shared" si="137"/>
        <v>90337314.471703351</v>
      </c>
      <c r="BK97" s="29">
        <f t="shared" si="138"/>
        <v>1500</v>
      </c>
      <c r="BM97" s="52">
        <f t="shared" si="166"/>
        <v>154.83870967741964</v>
      </c>
      <c r="BN97" s="144">
        <f t="shared" si="97"/>
        <v>66.345563665155339</v>
      </c>
      <c r="BO97" s="30">
        <f t="shared" si="139"/>
        <v>-14</v>
      </c>
      <c r="BP97" s="30">
        <f t="shared" si="140"/>
        <v>6</v>
      </c>
      <c r="BQ97" s="30">
        <v>1</v>
      </c>
      <c r="BR97" s="23"/>
      <c r="BS97" s="29">
        <f t="shared" si="98"/>
        <v>1</v>
      </c>
      <c r="BT97" s="29">
        <f t="shared" si="141"/>
        <v>-3307603.6177891726</v>
      </c>
      <c r="BU97" s="29">
        <f t="shared" si="142"/>
        <v>90337314.471703351</v>
      </c>
      <c r="BV97" s="29">
        <f t="shared" si="143"/>
        <v>1800</v>
      </c>
      <c r="BY97" s="144">
        <f t="shared" si="99"/>
        <v>66.345563665155339</v>
      </c>
      <c r="BZ97" s="30">
        <f t="shared" si="144"/>
        <v>-64</v>
      </c>
      <c r="CA97" s="30">
        <f t="shared" si="145"/>
        <v>7</v>
      </c>
      <c r="CB97" s="30">
        <v>1</v>
      </c>
      <c r="CC97" s="23"/>
      <c r="CD97" s="29">
        <f t="shared" si="100"/>
        <v>1</v>
      </c>
      <c r="CE97" s="29">
        <f t="shared" si="146"/>
        <v>-5474196211.1055317</v>
      </c>
      <c r="CF97" s="29">
        <f t="shared" si="147"/>
        <v>90337314.471703351</v>
      </c>
      <c r="CG97" s="29">
        <f t="shared" si="148"/>
        <v>2100</v>
      </c>
      <c r="CJ97" s="144">
        <f t="shared" si="101"/>
        <v>66.345563665155339</v>
      </c>
      <c r="CK97" s="30">
        <f t="shared" si="149"/>
        <v>-119</v>
      </c>
      <c r="CL97" s="30">
        <f t="shared" si="150"/>
        <v>8</v>
      </c>
      <c r="CM97" s="30">
        <v>1</v>
      </c>
      <c r="CN97" s="23"/>
      <c r="CO97" s="29">
        <f t="shared" si="102"/>
        <v>1</v>
      </c>
      <c r="CP97" s="29">
        <f t="shared" si="151"/>
        <v>-6642289598964.4414</v>
      </c>
      <c r="CQ97" s="29">
        <f t="shared" si="152"/>
        <v>90337314.471703351</v>
      </c>
      <c r="CR97" s="29">
        <f t="shared" si="153"/>
        <v>2400</v>
      </c>
      <c r="CU97" s="144">
        <f t="shared" si="103"/>
        <v>66.345563665155339</v>
      </c>
      <c r="CV97" s="30">
        <f t="shared" si="154"/>
        <v>-169</v>
      </c>
      <c r="CW97" s="30">
        <f t="shared" si="155"/>
        <v>9</v>
      </c>
      <c r="CX97" s="30">
        <v>1</v>
      </c>
      <c r="CY97" s="23"/>
      <c r="CZ97" s="29">
        <f t="shared" si="104"/>
        <v>1</v>
      </c>
      <c r="DA97" s="29">
        <f t="shared" si="156"/>
        <v>-3415171463733854.5</v>
      </c>
      <c r="DB97" s="29">
        <f t="shared" si="157"/>
        <v>90337314.471703351</v>
      </c>
      <c r="DC97" s="29">
        <f t="shared" si="158"/>
        <v>2700</v>
      </c>
      <c r="DF97" s="144">
        <f t="shared" si="105"/>
        <v>66.345563665155339</v>
      </c>
      <c r="DG97" s="30">
        <f t="shared" si="159"/>
        <v>-234</v>
      </c>
      <c r="DH97" s="30">
        <f t="shared" si="160"/>
        <v>10</v>
      </c>
      <c r="DI97" s="30">
        <v>1</v>
      </c>
      <c r="DJ97" s="23"/>
      <c r="DK97" s="29">
        <f t="shared" si="106"/>
        <v>1</v>
      </c>
      <c r="DL97" s="29">
        <f t="shared" si="161"/>
        <v>-1.0025894211826364E+19</v>
      </c>
      <c r="DM97" s="29">
        <f t="shared" si="162"/>
        <v>90337314.471703351</v>
      </c>
      <c r="DN97" s="29">
        <f t="shared" si="163"/>
        <v>3000</v>
      </c>
      <c r="DQ97" s="144">
        <f t="shared" si="107"/>
        <v>66.345563665155339</v>
      </c>
    </row>
    <row r="98" spans="1:121">
      <c r="A98" s="23">
        <f t="shared" si="108"/>
        <v>56.754648906445574</v>
      </c>
      <c r="B98" s="23">
        <v>0</v>
      </c>
      <c r="C98" s="41">
        <f t="shared" si="169"/>
        <v>4</v>
      </c>
      <c r="D98" s="44"/>
      <c r="E98" s="134">
        <f t="shared" si="167"/>
        <v>1</v>
      </c>
      <c r="F98" s="76">
        <f t="shared" si="87"/>
        <v>5</v>
      </c>
      <c r="G98" s="161">
        <f t="shared" si="109"/>
        <v>6.7739624989002163</v>
      </c>
      <c r="H98" s="24">
        <f t="shared" si="110"/>
        <v>345901.08176165173</v>
      </c>
      <c r="I98" s="23">
        <f t="shared" si="164"/>
        <v>18.400000000000009</v>
      </c>
      <c r="J98" s="26">
        <v>92</v>
      </c>
      <c r="K98" s="30">
        <f t="shared" si="111"/>
        <v>92</v>
      </c>
      <c r="L98" s="30">
        <f t="shared" si="112"/>
        <v>1</v>
      </c>
      <c r="M98" s="22">
        <v>1</v>
      </c>
      <c r="N98" s="23">
        <f t="shared" si="113"/>
        <v>345901081.76165175</v>
      </c>
      <c r="O98" s="29">
        <f t="shared" si="88"/>
        <v>4608</v>
      </c>
      <c r="P98" s="29">
        <f t="shared" si="114"/>
        <v>423936</v>
      </c>
      <c r="Q98" s="29">
        <f t="shared" si="115"/>
        <v>103770324.52849552</v>
      </c>
      <c r="R98" s="29">
        <f t="shared" si="116"/>
        <v>300</v>
      </c>
      <c r="S98" s="29">
        <f t="shared" si="117"/>
        <v>1702.6394671933672</v>
      </c>
      <c r="T98" s="52">
        <f t="shared" si="118"/>
        <v>244.77827909990074</v>
      </c>
      <c r="U98" s="144">
        <f t="shared" si="89"/>
        <v>67.739624989002166</v>
      </c>
      <c r="W98" s="30">
        <f t="shared" si="119"/>
        <v>87</v>
      </c>
      <c r="X98" s="30">
        <f t="shared" si="120"/>
        <v>2</v>
      </c>
      <c r="Y98" s="30">
        <v>1</v>
      </c>
      <c r="Z98" s="23"/>
      <c r="AA98" s="29">
        <f t="shared" si="90"/>
        <v>4608</v>
      </c>
      <c r="AB98" s="29">
        <f t="shared" si="121"/>
        <v>722615.4109176629</v>
      </c>
      <c r="AC98" s="29">
        <f t="shared" si="122"/>
        <v>103770324.52849552</v>
      </c>
      <c r="AD98" s="29">
        <f t="shared" si="123"/>
        <v>600</v>
      </c>
      <c r="AF98" s="52">
        <f t="shared" si="168"/>
        <v>143.60380772493579</v>
      </c>
      <c r="AG98" s="144">
        <f t="shared" si="91"/>
        <v>67.739624989002166</v>
      </c>
      <c r="AH98" s="30">
        <f t="shared" si="124"/>
        <v>77</v>
      </c>
      <c r="AI98" s="30">
        <f t="shared" si="125"/>
        <v>3</v>
      </c>
      <c r="AJ98" s="30">
        <v>1</v>
      </c>
      <c r="AK98" s="23"/>
      <c r="AL98" s="29">
        <f t="shared" si="92"/>
        <v>576</v>
      </c>
      <c r="AM98" s="29">
        <f t="shared" si="126"/>
        <v>259740.51514632176</v>
      </c>
      <c r="AN98" s="29">
        <f t="shared" si="127"/>
        <v>103770324.52849552</v>
      </c>
      <c r="AO98" s="29">
        <f t="shared" si="128"/>
        <v>900</v>
      </c>
      <c r="AQ98" s="52">
        <f t="shared" si="85"/>
        <v>399.5153565859286</v>
      </c>
      <c r="AR98" s="144">
        <f t="shared" si="93"/>
        <v>67.739624989002166</v>
      </c>
      <c r="AS98" s="30">
        <f t="shared" si="129"/>
        <v>62</v>
      </c>
      <c r="AT98" s="30">
        <f t="shared" si="130"/>
        <v>4</v>
      </c>
      <c r="AU98" s="30">
        <v>1</v>
      </c>
      <c r="AV98" s="23"/>
      <c r="AW98" s="29">
        <f t="shared" si="94"/>
        <v>588</v>
      </c>
      <c r="AX98" s="29">
        <f t="shared" si="131"/>
        <v>1250322.3472071416</v>
      </c>
      <c r="AY98" s="29">
        <f t="shared" si="132"/>
        <v>103770324.52849552</v>
      </c>
      <c r="AZ98" s="29">
        <f t="shared" si="133"/>
        <v>1200</v>
      </c>
      <c r="BB98" s="52">
        <f t="shared" si="165"/>
        <v>82.994857094483194</v>
      </c>
      <c r="BC98" s="144">
        <f t="shared" si="95"/>
        <v>67.739624989002166</v>
      </c>
      <c r="BD98" s="30">
        <f t="shared" si="134"/>
        <v>32</v>
      </c>
      <c r="BE98" s="30">
        <f t="shared" si="135"/>
        <v>5</v>
      </c>
      <c r="BF98" s="30">
        <v>1</v>
      </c>
      <c r="BG98" s="23"/>
      <c r="BH98" s="29">
        <f t="shared" si="96"/>
        <v>16</v>
      </c>
      <c r="BI98" s="29">
        <f t="shared" si="136"/>
        <v>602248.76314468787</v>
      </c>
      <c r="BJ98" s="29">
        <f t="shared" si="137"/>
        <v>103770324.52849552</v>
      </c>
      <c r="BK98" s="29">
        <f t="shared" si="138"/>
        <v>1500</v>
      </c>
      <c r="BM98" s="52">
        <f t="shared" si="166"/>
        <v>172.30475324955563</v>
      </c>
      <c r="BN98" s="144">
        <f t="shared" si="97"/>
        <v>67.739624989002166</v>
      </c>
      <c r="BO98" s="30">
        <f t="shared" si="139"/>
        <v>-13</v>
      </c>
      <c r="BP98" s="30">
        <f t="shared" si="140"/>
        <v>6</v>
      </c>
      <c r="BQ98" s="30">
        <v>1</v>
      </c>
      <c r="BR98" s="23"/>
      <c r="BS98" s="29">
        <f t="shared" si="98"/>
        <v>1</v>
      </c>
      <c r="BT98" s="29">
        <f t="shared" si="141"/>
        <v>-3071346.2165185176</v>
      </c>
      <c r="BU98" s="29">
        <f t="shared" si="142"/>
        <v>103770324.52849552</v>
      </c>
      <c r="BV98" s="29">
        <f t="shared" si="143"/>
        <v>1800</v>
      </c>
      <c r="BY98" s="144">
        <f t="shared" si="99"/>
        <v>67.739624989002166</v>
      </c>
      <c r="BZ98" s="30">
        <f t="shared" si="144"/>
        <v>-63</v>
      </c>
      <c r="CA98" s="30">
        <f t="shared" si="145"/>
        <v>7</v>
      </c>
      <c r="CB98" s="30">
        <v>1</v>
      </c>
      <c r="CC98" s="23"/>
      <c r="CD98" s="29">
        <f t="shared" si="100"/>
        <v>1</v>
      </c>
      <c r="CE98" s="29">
        <f t="shared" si="146"/>
        <v>-5388661895.3070078</v>
      </c>
      <c r="CF98" s="29">
        <f t="shared" si="147"/>
        <v>103770324.52849552</v>
      </c>
      <c r="CG98" s="29">
        <f t="shared" si="148"/>
        <v>2100</v>
      </c>
      <c r="CJ98" s="144">
        <f t="shared" si="101"/>
        <v>67.739624989002166</v>
      </c>
      <c r="CK98" s="30">
        <f t="shared" si="149"/>
        <v>-118</v>
      </c>
      <c r="CL98" s="30">
        <f t="shared" si="150"/>
        <v>8</v>
      </c>
      <c r="CM98" s="30">
        <v>1</v>
      </c>
      <c r="CN98" s="23"/>
      <c r="CO98" s="29">
        <f t="shared" si="102"/>
        <v>1</v>
      </c>
      <c r="CP98" s="29">
        <f t="shared" si="151"/>
        <v>-6586472039309.2783</v>
      </c>
      <c r="CQ98" s="29">
        <f t="shared" si="152"/>
        <v>103770324.52849552</v>
      </c>
      <c r="CR98" s="29">
        <f t="shared" si="153"/>
        <v>2400</v>
      </c>
      <c r="CU98" s="144">
        <f t="shared" si="103"/>
        <v>67.739624989002166</v>
      </c>
      <c r="CV98" s="30">
        <f t="shared" si="154"/>
        <v>-168</v>
      </c>
      <c r="CW98" s="30">
        <f t="shared" si="155"/>
        <v>9</v>
      </c>
      <c r="CX98" s="30">
        <v>1</v>
      </c>
      <c r="CY98" s="23"/>
      <c r="CZ98" s="29">
        <f t="shared" si="104"/>
        <v>1</v>
      </c>
      <c r="DA98" s="29">
        <f t="shared" si="156"/>
        <v>-3394963348563832</v>
      </c>
      <c r="DB98" s="29">
        <f t="shared" si="157"/>
        <v>103770324.52849552</v>
      </c>
      <c r="DC98" s="29">
        <f t="shared" si="158"/>
        <v>2700</v>
      </c>
      <c r="DF98" s="144">
        <f t="shared" si="105"/>
        <v>67.739624989002166</v>
      </c>
      <c r="DG98" s="30">
        <f t="shared" si="159"/>
        <v>-233</v>
      </c>
      <c r="DH98" s="30">
        <f t="shared" si="160"/>
        <v>10</v>
      </c>
      <c r="DI98" s="30">
        <v>1</v>
      </c>
      <c r="DJ98" s="23"/>
      <c r="DK98" s="29">
        <f t="shared" si="106"/>
        <v>1</v>
      </c>
      <c r="DL98" s="29">
        <f t="shared" si="161"/>
        <v>-9.9830485100664218E+18</v>
      </c>
      <c r="DM98" s="29">
        <f t="shared" si="162"/>
        <v>103770324.52849552</v>
      </c>
      <c r="DN98" s="29">
        <f t="shared" si="163"/>
        <v>3000</v>
      </c>
      <c r="DQ98" s="144">
        <f t="shared" si="107"/>
        <v>67.739624989002166</v>
      </c>
    </row>
    <row r="99" spans="1:121">
      <c r="A99" s="23">
        <f t="shared" si="108"/>
        <v>59.301635960985195</v>
      </c>
      <c r="B99" s="23">
        <v>0</v>
      </c>
      <c r="C99" s="41">
        <f t="shared" si="169"/>
        <v>4</v>
      </c>
      <c r="D99" s="44"/>
      <c r="E99" s="134">
        <f t="shared" si="167"/>
        <v>1</v>
      </c>
      <c r="F99" s="76">
        <f t="shared" si="87"/>
        <v>5</v>
      </c>
      <c r="G99" s="161">
        <f t="shared" si="109"/>
        <v>6.9162978504629216</v>
      </c>
      <c r="H99" s="24">
        <f t="shared" si="110"/>
        <v>397336.00361130427</v>
      </c>
      <c r="I99" s="23">
        <f t="shared" si="164"/>
        <v>18.600000000000012</v>
      </c>
      <c r="J99" s="26">
        <v>93</v>
      </c>
      <c r="K99" s="30">
        <f t="shared" si="111"/>
        <v>93</v>
      </c>
      <c r="L99" s="30">
        <f t="shared" si="112"/>
        <v>1</v>
      </c>
      <c r="M99" s="22">
        <v>1</v>
      </c>
      <c r="N99" s="23">
        <f t="shared" si="113"/>
        <v>397336003.61130428</v>
      </c>
      <c r="O99" s="29">
        <f t="shared" si="88"/>
        <v>4608</v>
      </c>
      <c r="P99" s="29">
        <f t="shared" si="114"/>
        <v>428544</v>
      </c>
      <c r="Q99" s="29">
        <f t="shared" si="115"/>
        <v>119200801.08339129</v>
      </c>
      <c r="R99" s="29">
        <f t="shared" si="116"/>
        <v>300</v>
      </c>
      <c r="S99" s="29">
        <f t="shared" si="117"/>
        <v>1779.0490788295558</v>
      </c>
      <c r="T99" s="52">
        <f t="shared" si="118"/>
        <v>278.1530043201895</v>
      </c>
      <c r="U99" s="144">
        <f t="shared" si="89"/>
        <v>69.162978504629223</v>
      </c>
      <c r="W99" s="30">
        <f t="shared" si="119"/>
        <v>88</v>
      </c>
      <c r="X99" s="30">
        <f t="shared" si="120"/>
        <v>2</v>
      </c>
      <c r="Y99" s="30">
        <v>1</v>
      </c>
      <c r="Z99" s="23"/>
      <c r="AA99" s="29">
        <f t="shared" si="90"/>
        <v>4608</v>
      </c>
      <c r="AB99" s="29">
        <f t="shared" si="121"/>
        <v>730921.33518108435</v>
      </c>
      <c r="AC99" s="29">
        <f t="shared" si="122"/>
        <v>119200801.08339129</v>
      </c>
      <c r="AD99" s="29">
        <f t="shared" si="123"/>
        <v>600</v>
      </c>
      <c r="AF99" s="52">
        <f t="shared" si="168"/>
        <v>163.08294114011534</v>
      </c>
      <c r="AG99" s="144">
        <f t="shared" si="91"/>
        <v>69.162978504629223</v>
      </c>
      <c r="AH99" s="30">
        <f t="shared" si="124"/>
        <v>78</v>
      </c>
      <c r="AI99" s="30">
        <f t="shared" si="125"/>
        <v>3</v>
      </c>
      <c r="AJ99" s="30">
        <v>1</v>
      </c>
      <c r="AK99" s="23"/>
      <c r="AL99" s="29">
        <f t="shared" si="92"/>
        <v>576</v>
      </c>
      <c r="AM99" s="29">
        <f t="shared" si="126"/>
        <v>263113.76858978049</v>
      </c>
      <c r="AN99" s="29">
        <f t="shared" si="127"/>
        <v>119200801.08339129</v>
      </c>
      <c r="AO99" s="29">
        <f t="shared" si="128"/>
        <v>900</v>
      </c>
      <c r="AQ99" s="52">
        <f t="shared" si="85"/>
        <v>453.03900940751123</v>
      </c>
      <c r="AR99" s="144">
        <f t="shared" si="93"/>
        <v>69.162978504629223</v>
      </c>
      <c r="AS99" s="30">
        <f t="shared" si="129"/>
        <v>63</v>
      </c>
      <c r="AT99" s="30">
        <f t="shared" si="130"/>
        <v>4</v>
      </c>
      <c r="AU99" s="30">
        <v>1</v>
      </c>
      <c r="AV99" s="23"/>
      <c r="AW99" s="29">
        <f t="shared" si="94"/>
        <v>588</v>
      </c>
      <c r="AX99" s="29">
        <f t="shared" si="131"/>
        <v>1270488.8366782246</v>
      </c>
      <c r="AY99" s="29">
        <f t="shared" si="132"/>
        <v>119200801.08339129</v>
      </c>
      <c r="AZ99" s="29">
        <f t="shared" si="133"/>
        <v>1200</v>
      </c>
      <c r="BB99" s="52">
        <f t="shared" si="165"/>
        <v>93.822785090382624</v>
      </c>
      <c r="BC99" s="144">
        <f t="shared" si="95"/>
        <v>69.162978504629223</v>
      </c>
      <c r="BD99" s="30">
        <f t="shared" si="134"/>
        <v>33</v>
      </c>
      <c r="BE99" s="30">
        <f t="shared" si="135"/>
        <v>5</v>
      </c>
      <c r="BF99" s="30">
        <v>1</v>
      </c>
      <c r="BG99" s="23"/>
      <c r="BH99" s="29">
        <f t="shared" si="96"/>
        <v>16</v>
      </c>
      <c r="BI99" s="29">
        <f t="shared" si="136"/>
        <v>621069.03699295933</v>
      </c>
      <c r="BJ99" s="29">
        <f t="shared" si="137"/>
        <v>119200801.08339129</v>
      </c>
      <c r="BK99" s="29">
        <f t="shared" si="138"/>
        <v>1500</v>
      </c>
      <c r="BM99" s="52">
        <f t="shared" si="166"/>
        <v>191.92842338514873</v>
      </c>
      <c r="BN99" s="144">
        <f t="shared" si="97"/>
        <v>69.162978504629223</v>
      </c>
      <c r="BO99" s="30">
        <f t="shared" si="139"/>
        <v>-12</v>
      </c>
      <c r="BP99" s="30">
        <f t="shared" si="140"/>
        <v>6</v>
      </c>
      <c r="BQ99" s="30">
        <v>1</v>
      </c>
      <c r="BR99" s="23"/>
      <c r="BS99" s="29">
        <f t="shared" si="98"/>
        <v>1</v>
      </c>
      <c r="BT99" s="29">
        <f t="shared" si="141"/>
        <v>-2835088.8152478621</v>
      </c>
      <c r="BU99" s="29">
        <f t="shared" si="142"/>
        <v>119200801.08339129</v>
      </c>
      <c r="BV99" s="29">
        <f t="shared" si="143"/>
        <v>1800</v>
      </c>
      <c r="BY99" s="144">
        <f t="shared" si="99"/>
        <v>69.162978504629223</v>
      </c>
      <c r="BZ99" s="30">
        <f t="shared" si="144"/>
        <v>-62</v>
      </c>
      <c r="CA99" s="30">
        <f t="shared" si="145"/>
        <v>7</v>
      </c>
      <c r="CB99" s="30">
        <v>1</v>
      </c>
      <c r="CC99" s="23"/>
      <c r="CD99" s="29">
        <f t="shared" si="100"/>
        <v>1</v>
      </c>
      <c r="CE99" s="29">
        <f t="shared" si="146"/>
        <v>-5303127579.5084839</v>
      </c>
      <c r="CF99" s="29">
        <f t="shared" si="147"/>
        <v>119200801.08339129</v>
      </c>
      <c r="CG99" s="29">
        <f t="shared" si="148"/>
        <v>2100</v>
      </c>
      <c r="CJ99" s="144">
        <f t="shared" si="101"/>
        <v>69.162978504629223</v>
      </c>
      <c r="CK99" s="30">
        <f t="shared" si="149"/>
        <v>-117</v>
      </c>
      <c r="CL99" s="30">
        <f t="shared" si="150"/>
        <v>8</v>
      </c>
      <c r="CM99" s="30">
        <v>1</v>
      </c>
      <c r="CN99" s="23"/>
      <c r="CO99" s="29">
        <f t="shared" si="102"/>
        <v>1</v>
      </c>
      <c r="CP99" s="29">
        <f t="shared" si="151"/>
        <v>-6530654479654.1152</v>
      </c>
      <c r="CQ99" s="29">
        <f t="shared" si="152"/>
        <v>119200801.08339129</v>
      </c>
      <c r="CR99" s="29">
        <f t="shared" si="153"/>
        <v>2400</v>
      </c>
      <c r="CU99" s="144">
        <f t="shared" si="103"/>
        <v>69.162978504629223</v>
      </c>
      <c r="CV99" s="30">
        <f t="shared" si="154"/>
        <v>-167</v>
      </c>
      <c r="CW99" s="30">
        <f t="shared" si="155"/>
        <v>9</v>
      </c>
      <c r="CX99" s="30">
        <v>1</v>
      </c>
      <c r="CY99" s="23"/>
      <c r="CZ99" s="29">
        <f t="shared" si="104"/>
        <v>1</v>
      </c>
      <c r="DA99" s="29">
        <f t="shared" si="156"/>
        <v>-3374755233393809</v>
      </c>
      <c r="DB99" s="29">
        <f t="shared" si="157"/>
        <v>119200801.08339129</v>
      </c>
      <c r="DC99" s="29">
        <f t="shared" si="158"/>
        <v>2700</v>
      </c>
      <c r="DF99" s="144">
        <f t="shared" si="105"/>
        <v>69.162978504629223</v>
      </c>
      <c r="DG99" s="30">
        <f t="shared" si="159"/>
        <v>-232</v>
      </c>
      <c r="DH99" s="30">
        <f t="shared" si="160"/>
        <v>10</v>
      </c>
      <c r="DI99" s="30">
        <v>1</v>
      </c>
      <c r="DJ99" s="23"/>
      <c r="DK99" s="29">
        <f t="shared" si="106"/>
        <v>1</v>
      </c>
      <c r="DL99" s="29">
        <f t="shared" si="161"/>
        <v>-9.9402028083064812E+18</v>
      </c>
      <c r="DM99" s="29">
        <f t="shared" si="162"/>
        <v>119200801.08339129</v>
      </c>
      <c r="DN99" s="29">
        <f t="shared" si="163"/>
        <v>3000</v>
      </c>
      <c r="DQ99" s="144">
        <f t="shared" si="107"/>
        <v>69.162978504629223</v>
      </c>
    </row>
    <row r="100" spans="1:121">
      <c r="A100" s="23">
        <f t="shared" si="108"/>
        <v>61.962924542906045</v>
      </c>
      <c r="B100" s="23">
        <v>0</v>
      </c>
      <c r="C100" s="41">
        <f t="shared" si="169"/>
        <v>4</v>
      </c>
      <c r="D100" s="44"/>
      <c r="E100" s="134">
        <f t="shared" si="167"/>
        <v>1</v>
      </c>
      <c r="F100" s="76">
        <f t="shared" si="87"/>
        <v>5</v>
      </c>
      <c r="G100" s="161">
        <f t="shared" si="109"/>
        <v>7.061623970325237</v>
      </c>
      <c r="H100" s="24">
        <f t="shared" si="110"/>
        <v>456419.21372940112</v>
      </c>
      <c r="I100" s="23">
        <f t="shared" si="164"/>
        <v>18.800000000000011</v>
      </c>
      <c r="J100" s="26">
        <v>94</v>
      </c>
      <c r="K100" s="30">
        <f t="shared" si="111"/>
        <v>94</v>
      </c>
      <c r="L100" s="30">
        <f t="shared" si="112"/>
        <v>1</v>
      </c>
      <c r="M100" s="22">
        <v>1</v>
      </c>
      <c r="N100" s="23">
        <f t="shared" si="113"/>
        <v>456419213.72940111</v>
      </c>
      <c r="O100" s="29">
        <f t="shared" si="88"/>
        <v>4608</v>
      </c>
      <c r="P100" s="29">
        <f t="shared" si="114"/>
        <v>433152</v>
      </c>
      <c r="Q100" s="29">
        <f t="shared" si="115"/>
        <v>136925764.11882034</v>
      </c>
      <c r="R100" s="29">
        <f t="shared" si="116"/>
        <v>300</v>
      </c>
      <c r="S100" s="29">
        <f t="shared" si="117"/>
        <v>1858.8877362871813</v>
      </c>
      <c r="T100" s="52">
        <f t="shared" si="118"/>
        <v>316.11481447348814</v>
      </c>
      <c r="U100" s="144">
        <f t="shared" si="89"/>
        <v>70.616239703252376</v>
      </c>
      <c r="W100" s="30">
        <f t="shared" si="119"/>
        <v>89</v>
      </c>
      <c r="X100" s="30">
        <f t="shared" si="120"/>
        <v>2</v>
      </c>
      <c r="Y100" s="30">
        <v>1</v>
      </c>
      <c r="Z100" s="23"/>
      <c r="AA100" s="29">
        <f t="shared" si="90"/>
        <v>4608</v>
      </c>
      <c r="AB100" s="29">
        <f t="shared" si="121"/>
        <v>739227.25944450579</v>
      </c>
      <c r="AC100" s="29">
        <f t="shared" si="122"/>
        <v>136925764.11882034</v>
      </c>
      <c r="AD100" s="29">
        <f t="shared" si="123"/>
        <v>600</v>
      </c>
      <c r="AF100" s="52">
        <f t="shared" si="168"/>
        <v>185.22823985375425</v>
      </c>
      <c r="AG100" s="144">
        <f t="shared" si="91"/>
        <v>70.616239703252376</v>
      </c>
      <c r="AH100" s="30">
        <f t="shared" si="124"/>
        <v>79</v>
      </c>
      <c r="AI100" s="30">
        <f t="shared" si="125"/>
        <v>3</v>
      </c>
      <c r="AJ100" s="30">
        <v>1</v>
      </c>
      <c r="AK100" s="23"/>
      <c r="AL100" s="29">
        <f t="shared" si="92"/>
        <v>576</v>
      </c>
      <c r="AM100" s="29">
        <f t="shared" si="126"/>
        <v>266487.02203323919</v>
      </c>
      <c r="AN100" s="29">
        <f t="shared" si="127"/>
        <v>136925764.11882034</v>
      </c>
      <c r="AO100" s="29">
        <f t="shared" si="128"/>
        <v>900</v>
      </c>
      <c r="AQ100" s="52">
        <f t="shared" si="85"/>
        <v>513.81775770581976</v>
      </c>
      <c r="AR100" s="144">
        <f t="shared" si="93"/>
        <v>70.616239703252376</v>
      </c>
      <c r="AS100" s="30">
        <f t="shared" si="129"/>
        <v>64</v>
      </c>
      <c r="AT100" s="30">
        <f t="shared" si="130"/>
        <v>4</v>
      </c>
      <c r="AU100" s="30">
        <v>1</v>
      </c>
      <c r="AV100" s="23"/>
      <c r="AW100" s="29">
        <f t="shared" si="94"/>
        <v>588</v>
      </c>
      <c r="AX100" s="29">
        <f t="shared" si="131"/>
        <v>1290655.3261493074</v>
      </c>
      <c r="AY100" s="29">
        <f t="shared" si="132"/>
        <v>136925764.11882034</v>
      </c>
      <c r="AZ100" s="29">
        <f t="shared" si="133"/>
        <v>1200</v>
      </c>
      <c r="BB100" s="52">
        <f t="shared" si="165"/>
        <v>106.0901089118353</v>
      </c>
      <c r="BC100" s="144">
        <f t="shared" si="95"/>
        <v>70.616239703252376</v>
      </c>
      <c r="BD100" s="30">
        <f t="shared" si="134"/>
        <v>34</v>
      </c>
      <c r="BE100" s="30">
        <f t="shared" si="135"/>
        <v>5</v>
      </c>
      <c r="BF100" s="30">
        <v>1</v>
      </c>
      <c r="BG100" s="23"/>
      <c r="BH100" s="29">
        <f t="shared" si="96"/>
        <v>16</v>
      </c>
      <c r="BI100" s="29">
        <f t="shared" si="136"/>
        <v>639889.31084123091</v>
      </c>
      <c r="BJ100" s="29">
        <f t="shared" si="137"/>
        <v>136925764.11882034</v>
      </c>
      <c r="BK100" s="29">
        <f t="shared" si="138"/>
        <v>1500</v>
      </c>
      <c r="BM100" s="52">
        <f t="shared" si="166"/>
        <v>213.98351527205665</v>
      </c>
      <c r="BN100" s="144">
        <f t="shared" si="97"/>
        <v>70.616239703252376</v>
      </c>
      <c r="BO100" s="30">
        <f t="shared" si="139"/>
        <v>-11</v>
      </c>
      <c r="BP100" s="30">
        <f t="shared" si="140"/>
        <v>6</v>
      </c>
      <c r="BQ100" s="30">
        <v>1</v>
      </c>
      <c r="BR100" s="23"/>
      <c r="BS100" s="29">
        <f t="shared" si="98"/>
        <v>1</v>
      </c>
      <c r="BT100" s="29">
        <f t="shared" si="141"/>
        <v>-2598831.4139772072</v>
      </c>
      <c r="BU100" s="29">
        <f t="shared" si="142"/>
        <v>136925764.11882034</v>
      </c>
      <c r="BV100" s="29">
        <f t="shared" si="143"/>
        <v>1800</v>
      </c>
      <c r="BY100" s="144">
        <f t="shared" si="99"/>
        <v>70.616239703252376</v>
      </c>
      <c r="BZ100" s="30">
        <f t="shared" si="144"/>
        <v>-61</v>
      </c>
      <c r="CA100" s="30">
        <f t="shared" si="145"/>
        <v>7</v>
      </c>
      <c r="CB100" s="30">
        <v>1</v>
      </c>
      <c r="CC100" s="23"/>
      <c r="CD100" s="29">
        <f t="shared" si="100"/>
        <v>1</v>
      </c>
      <c r="CE100" s="29">
        <f t="shared" si="146"/>
        <v>-5217593263.70996</v>
      </c>
      <c r="CF100" s="29">
        <f t="shared" si="147"/>
        <v>136925764.11882034</v>
      </c>
      <c r="CG100" s="29">
        <f t="shared" si="148"/>
        <v>2100</v>
      </c>
      <c r="CJ100" s="144">
        <f t="shared" si="101"/>
        <v>70.616239703252376</v>
      </c>
      <c r="CK100" s="30">
        <f t="shared" si="149"/>
        <v>-116</v>
      </c>
      <c r="CL100" s="30">
        <f t="shared" si="150"/>
        <v>8</v>
      </c>
      <c r="CM100" s="30">
        <v>1</v>
      </c>
      <c r="CN100" s="23"/>
      <c r="CO100" s="29">
        <f t="shared" si="102"/>
        <v>1</v>
      </c>
      <c r="CP100" s="29">
        <f t="shared" si="151"/>
        <v>-6474836919998.9512</v>
      </c>
      <c r="CQ100" s="29">
        <f t="shared" si="152"/>
        <v>136925764.11882034</v>
      </c>
      <c r="CR100" s="29">
        <f t="shared" si="153"/>
        <v>2400</v>
      </c>
      <c r="CU100" s="144">
        <f t="shared" si="103"/>
        <v>70.616239703252376</v>
      </c>
      <c r="CV100" s="30">
        <f t="shared" si="154"/>
        <v>-166</v>
      </c>
      <c r="CW100" s="30">
        <f t="shared" si="155"/>
        <v>9</v>
      </c>
      <c r="CX100" s="30">
        <v>1</v>
      </c>
      <c r="CY100" s="23"/>
      <c r="CZ100" s="29">
        <f t="shared" si="104"/>
        <v>1</v>
      </c>
      <c r="DA100" s="29">
        <f t="shared" si="156"/>
        <v>-3354547118223786</v>
      </c>
      <c r="DB100" s="29">
        <f t="shared" si="157"/>
        <v>136925764.11882034</v>
      </c>
      <c r="DC100" s="29">
        <f t="shared" si="158"/>
        <v>2700</v>
      </c>
      <c r="DF100" s="144">
        <f t="shared" si="105"/>
        <v>70.616239703252376</v>
      </c>
      <c r="DG100" s="30">
        <f t="shared" si="159"/>
        <v>-231</v>
      </c>
      <c r="DH100" s="30">
        <f t="shared" si="160"/>
        <v>10</v>
      </c>
      <c r="DI100" s="30">
        <v>1</v>
      </c>
      <c r="DJ100" s="23"/>
      <c r="DK100" s="29">
        <f t="shared" si="106"/>
        <v>1</v>
      </c>
      <c r="DL100" s="29">
        <f t="shared" si="161"/>
        <v>-9.8973571065465385E+18</v>
      </c>
      <c r="DM100" s="29">
        <f t="shared" si="162"/>
        <v>136925764.11882034</v>
      </c>
      <c r="DN100" s="29">
        <f t="shared" si="163"/>
        <v>3000</v>
      </c>
      <c r="DQ100" s="144">
        <f t="shared" si="107"/>
        <v>70.616239703252376</v>
      </c>
    </row>
    <row r="101" spans="1:121">
      <c r="A101" s="23">
        <f t="shared" si="108"/>
        <v>64.743644179324676</v>
      </c>
      <c r="B101" s="23">
        <v>0</v>
      </c>
      <c r="C101" s="41">
        <f t="shared" si="169"/>
        <v>4</v>
      </c>
      <c r="D101" s="44"/>
      <c r="E101" s="134">
        <f t="shared" si="167"/>
        <v>1</v>
      </c>
      <c r="F101" s="76">
        <f t="shared" si="87"/>
        <v>5</v>
      </c>
      <c r="G101" s="161">
        <f t="shared" si="109"/>
        <v>7.2100037008866407</v>
      </c>
      <c r="H101" s="24">
        <f t="shared" si="110"/>
        <v>524288.00000000338</v>
      </c>
      <c r="I101" s="23">
        <f t="shared" si="164"/>
        <v>19.000000000000011</v>
      </c>
      <c r="J101" s="26">
        <v>95</v>
      </c>
      <c r="K101" s="30">
        <f t="shared" si="111"/>
        <v>95</v>
      </c>
      <c r="L101" s="30">
        <f t="shared" si="112"/>
        <v>1</v>
      </c>
      <c r="M101" s="22">
        <v>1</v>
      </c>
      <c r="N101" s="23">
        <f t="shared" si="113"/>
        <v>524288000.0000034</v>
      </c>
      <c r="O101" s="29">
        <f t="shared" si="88"/>
        <v>4608</v>
      </c>
      <c r="P101" s="29">
        <f t="shared" si="114"/>
        <v>437760</v>
      </c>
      <c r="Q101" s="29">
        <f t="shared" si="115"/>
        <v>157286400.00000101</v>
      </c>
      <c r="R101" s="29">
        <f t="shared" si="116"/>
        <v>300</v>
      </c>
      <c r="S101" s="29">
        <f t="shared" si="117"/>
        <v>1942.3093253797404</v>
      </c>
      <c r="T101" s="52">
        <f t="shared" si="118"/>
        <v>359.2982456140374</v>
      </c>
      <c r="U101" s="144">
        <f t="shared" si="89"/>
        <v>72.100037008866408</v>
      </c>
      <c r="W101" s="30">
        <f t="shared" si="119"/>
        <v>90</v>
      </c>
      <c r="X101" s="30">
        <f t="shared" si="120"/>
        <v>2</v>
      </c>
      <c r="Y101" s="30">
        <v>1</v>
      </c>
      <c r="Z101" s="23"/>
      <c r="AA101" s="29">
        <f t="shared" si="90"/>
        <v>4608</v>
      </c>
      <c r="AB101" s="29">
        <f t="shared" si="121"/>
        <v>747533.18370792724</v>
      </c>
      <c r="AC101" s="29">
        <f t="shared" si="122"/>
        <v>157286400.00000101</v>
      </c>
      <c r="AD101" s="29">
        <f t="shared" si="123"/>
        <v>600</v>
      </c>
      <c r="AF101" s="52">
        <f t="shared" si="168"/>
        <v>210.40724803657042</v>
      </c>
      <c r="AG101" s="144">
        <f t="shared" si="91"/>
        <v>72.100037008866408</v>
      </c>
      <c r="AH101" s="30">
        <f t="shared" si="124"/>
        <v>80</v>
      </c>
      <c r="AI101" s="30">
        <f t="shared" si="125"/>
        <v>3</v>
      </c>
      <c r="AJ101" s="30">
        <v>8</v>
      </c>
      <c r="AK101" s="23"/>
      <c r="AL101" s="29">
        <f t="shared" si="92"/>
        <v>4608</v>
      </c>
      <c r="AM101" s="29">
        <f t="shared" si="126"/>
        <v>2158882.2038135836</v>
      </c>
      <c r="AN101" s="29">
        <f t="shared" si="127"/>
        <v>157286400.00000101</v>
      </c>
      <c r="AO101" s="29">
        <f t="shared" si="128"/>
        <v>900</v>
      </c>
      <c r="AQ101" s="52">
        <f t="shared" si="85"/>
        <v>72.855480360234822</v>
      </c>
      <c r="AR101" s="144">
        <f t="shared" si="93"/>
        <v>72.100037008866408</v>
      </c>
      <c r="AS101" s="30">
        <f t="shared" si="129"/>
        <v>65</v>
      </c>
      <c r="AT101" s="30">
        <f t="shared" si="130"/>
        <v>4</v>
      </c>
      <c r="AU101" s="30">
        <v>1</v>
      </c>
      <c r="AV101" s="23"/>
      <c r="AW101" s="29">
        <f t="shared" si="94"/>
        <v>588</v>
      </c>
      <c r="AX101" s="29">
        <f t="shared" si="131"/>
        <v>1310821.8156203905</v>
      </c>
      <c r="AY101" s="29">
        <f t="shared" si="132"/>
        <v>157286400.00000101</v>
      </c>
      <c r="AZ101" s="29">
        <f t="shared" si="133"/>
        <v>1200</v>
      </c>
      <c r="BB101" s="52">
        <f t="shared" si="165"/>
        <v>119.99067922558181</v>
      </c>
      <c r="BC101" s="144">
        <f t="shared" si="95"/>
        <v>72.100037008866408</v>
      </c>
      <c r="BD101" s="30">
        <f t="shared" si="134"/>
        <v>35</v>
      </c>
      <c r="BE101" s="30">
        <f t="shared" si="135"/>
        <v>5</v>
      </c>
      <c r="BF101" s="30">
        <v>1</v>
      </c>
      <c r="BG101" s="23"/>
      <c r="BH101" s="29">
        <f t="shared" si="96"/>
        <v>16</v>
      </c>
      <c r="BI101" s="29">
        <f t="shared" si="136"/>
        <v>658709.58468950237</v>
      </c>
      <c r="BJ101" s="29">
        <f t="shared" si="137"/>
        <v>157286400.00000101</v>
      </c>
      <c r="BK101" s="29">
        <f t="shared" si="138"/>
        <v>1500</v>
      </c>
      <c r="BM101" s="52">
        <f t="shared" si="166"/>
        <v>238.77958307550892</v>
      </c>
      <c r="BN101" s="144">
        <f t="shared" si="97"/>
        <v>72.100037008866408</v>
      </c>
      <c r="BO101" s="30">
        <f t="shared" si="139"/>
        <v>-10</v>
      </c>
      <c r="BP101" s="30">
        <f t="shared" si="140"/>
        <v>6</v>
      </c>
      <c r="BQ101" s="30">
        <v>1</v>
      </c>
      <c r="BR101" s="23"/>
      <c r="BS101" s="29">
        <f t="shared" si="98"/>
        <v>1</v>
      </c>
      <c r="BT101" s="29">
        <f t="shared" si="141"/>
        <v>-2362574.0127065517</v>
      </c>
      <c r="BU101" s="29">
        <f t="shared" si="142"/>
        <v>157286400.00000101</v>
      </c>
      <c r="BV101" s="29">
        <f t="shared" si="143"/>
        <v>1800</v>
      </c>
      <c r="BY101" s="144">
        <f t="shared" si="99"/>
        <v>72.100037008866408</v>
      </c>
      <c r="BZ101" s="30">
        <f t="shared" si="144"/>
        <v>-60</v>
      </c>
      <c r="CA101" s="30">
        <f t="shared" si="145"/>
        <v>7</v>
      </c>
      <c r="CB101" s="30">
        <v>1</v>
      </c>
      <c r="CC101" s="23"/>
      <c r="CD101" s="29">
        <f t="shared" si="100"/>
        <v>1</v>
      </c>
      <c r="CE101" s="29">
        <f t="shared" si="146"/>
        <v>-5132058947.9114361</v>
      </c>
      <c r="CF101" s="29">
        <f t="shared" si="147"/>
        <v>157286400.00000101</v>
      </c>
      <c r="CG101" s="29">
        <f t="shared" si="148"/>
        <v>2100</v>
      </c>
      <c r="CJ101" s="144">
        <f t="shared" si="101"/>
        <v>72.100037008866408</v>
      </c>
      <c r="CK101" s="30">
        <f t="shared" si="149"/>
        <v>-115</v>
      </c>
      <c r="CL101" s="30">
        <f t="shared" si="150"/>
        <v>8</v>
      </c>
      <c r="CM101" s="30">
        <v>1</v>
      </c>
      <c r="CN101" s="23"/>
      <c r="CO101" s="29">
        <f t="shared" si="102"/>
        <v>1</v>
      </c>
      <c r="CP101" s="29">
        <f t="shared" si="151"/>
        <v>-6419019360343.7881</v>
      </c>
      <c r="CQ101" s="29">
        <f t="shared" si="152"/>
        <v>157286400.00000101</v>
      </c>
      <c r="CR101" s="29">
        <f t="shared" si="153"/>
        <v>2400</v>
      </c>
      <c r="CU101" s="144">
        <f t="shared" si="103"/>
        <v>72.100037008866408</v>
      </c>
      <c r="CV101" s="30">
        <f t="shared" si="154"/>
        <v>-165</v>
      </c>
      <c r="CW101" s="30">
        <f t="shared" si="155"/>
        <v>9</v>
      </c>
      <c r="CX101" s="30">
        <v>1</v>
      </c>
      <c r="CY101" s="23"/>
      <c r="CZ101" s="29">
        <f t="shared" si="104"/>
        <v>1</v>
      </c>
      <c r="DA101" s="29">
        <f t="shared" si="156"/>
        <v>-3334339003053763.5</v>
      </c>
      <c r="DB101" s="29">
        <f t="shared" si="157"/>
        <v>157286400.00000101</v>
      </c>
      <c r="DC101" s="29">
        <f t="shared" si="158"/>
        <v>2700</v>
      </c>
      <c r="DF101" s="144">
        <f t="shared" si="105"/>
        <v>72.100037008866408</v>
      </c>
      <c r="DG101" s="30">
        <f t="shared" si="159"/>
        <v>-230</v>
      </c>
      <c r="DH101" s="30">
        <f t="shared" si="160"/>
        <v>10</v>
      </c>
      <c r="DI101" s="30">
        <v>1</v>
      </c>
      <c r="DJ101" s="23"/>
      <c r="DK101" s="29">
        <f t="shared" si="106"/>
        <v>1</v>
      </c>
      <c r="DL101" s="29">
        <f t="shared" si="161"/>
        <v>-9.8545114047865979E+18</v>
      </c>
      <c r="DM101" s="29">
        <f t="shared" si="162"/>
        <v>157286400.00000101</v>
      </c>
      <c r="DN101" s="29">
        <f t="shared" si="163"/>
        <v>3000</v>
      </c>
      <c r="DQ101" s="144">
        <f t="shared" si="107"/>
        <v>72.100037008866408</v>
      </c>
    </row>
    <row r="102" spans="1:121">
      <c r="A102" s="23">
        <f t="shared" si="108"/>
        <v>67.649154595930042</v>
      </c>
      <c r="B102" s="23">
        <v>0</v>
      </c>
      <c r="C102" s="41">
        <f t="shared" si="169"/>
        <v>4</v>
      </c>
      <c r="D102" s="44"/>
      <c r="E102" s="134">
        <f t="shared" si="167"/>
        <v>1</v>
      </c>
      <c r="F102" s="76">
        <f t="shared" si="87"/>
        <v>5</v>
      </c>
      <c r="G102" s="161">
        <f t="shared" si="109"/>
        <v>7.3615012049989987</v>
      </c>
      <c r="H102" s="24">
        <f t="shared" si="110"/>
        <v>602248.76314468938</v>
      </c>
      <c r="I102" s="23">
        <f t="shared" si="164"/>
        <v>19.20000000000001</v>
      </c>
      <c r="J102" s="26">
        <v>96</v>
      </c>
      <c r="K102" s="30">
        <f t="shared" si="111"/>
        <v>96</v>
      </c>
      <c r="L102" s="30">
        <f t="shared" si="112"/>
        <v>1</v>
      </c>
      <c r="M102" s="22">
        <v>1</v>
      </c>
      <c r="N102" s="23">
        <f t="shared" si="113"/>
        <v>602248763.14468932</v>
      </c>
      <c r="O102" s="29">
        <f t="shared" si="88"/>
        <v>4608</v>
      </c>
      <c r="P102" s="29">
        <f t="shared" si="114"/>
        <v>442368</v>
      </c>
      <c r="Q102" s="29">
        <f t="shared" si="115"/>
        <v>180674628.94340682</v>
      </c>
      <c r="R102" s="29">
        <f t="shared" si="116"/>
        <v>300</v>
      </c>
      <c r="S102" s="29">
        <f t="shared" si="117"/>
        <v>2029.4746378779014</v>
      </c>
      <c r="T102" s="52">
        <f t="shared" si="118"/>
        <v>408.42608177672622</v>
      </c>
      <c r="U102" s="144">
        <f t="shared" si="89"/>
        <v>73.615012049989986</v>
      </c>
      <c r="W102" s="30">
        <f t="shared" si="119"/>
        <v>91</v>
      </c>
      <c r="X102" s="30">
        <f t="shared" si="120"/>
        <v>2</v>
      </c>
      <c r="Y102" s="30">
        <v>1</v>
      </c>
      <c r="Z102" s="23"/>
      <c r="AA102" s="29">
        <f t="shared" si="90"/>
        <v>4608</v>
      </c>
      <c r="AB102" s="29">
        <f t="shared" si="121"/>
        <v>755839.10797134857</v>
      </c>
      <c r="AC102" s="29">
        <f t="shared" si="122"/>
        <v>180674628.94340682</v>
      </c>
      <c r="AD102" s="29">
        <f t="shared" si="123"/>
        <v>600</v>
      </c>
      <c r="AF102" s="52">
        <f t="shared" si="168"/>
        <v>239.03847662544555</v>
      </c>
      <c r="AG102" s="144">
        <f t="shared" si="91"/>
        <v>73.615012049989986</v>
      </c>
      <c r="AH102" s="30">
        <f t="shared" si="124"/>
        <v>81</v>
      </c>
      <c r="AI102" s="30">
        <f t="shared" si="125"/>
        <v>3</v>
      </c>
      <c r="AJ102" s="30">
        <v>1</v>
      </c>
      <c r="AK102" s="23"/>
      <c r="AL102" s="29">
        <f t="shared" si="92"/>
        <v>4608</v>
      </c>
      <c r="AM102" s="29">
        <f t="shared" si="126"/>
        <v>2185868.2313612532</v>
      </c>
      <c r="AN102" s="29">
        <f t="shared" si="127"/>
        <v>180674628.94340682</v>
      </c>
      <c r="AO102" s="29">
        <f t="shared" si="128"/>
        <v>900</v>
      </c>
      <c r="AQ102" s="52">
        <f t="shared" si="85"/>
        <v>82.655773276365977</v>
      </c>
      <c r="AR102" s="144">
        <f t="shared" si="93"/>
        <v>73.615012049989986</v>
      </c>
      <c r="AS102" s="30">
        <f t="shared" si="129"/>
        <v>66</v>
      </c>
      <c r="AT102" s="30">
        <f t="shared" si="130"/>
        <v>4</v>
      </c>
      <c r="AU102" s="30">
        <v>1</v>
      </c>
      <c r="AV102" s="23"/>
      <c r="AW102" s="29">
        <f t="shared" si="94"/>
        <v>588</v>
      </c>
      <c r="AX102" s="29">
        <f t="shared" si="131"/>
        <v>1330988.3050914733</v>
      </c>
      <c r="AY102" s="29">
        <f t="shared" si="132"/>
        <v>180674628.94340682</v>
      </c>
      <c r="AZ102" s="29">
        <f t="shared" si="133"/>
        <v>1200</v>
      </c>
      <c r="BB102" s="52">
        <f t="shared" si="165"/>
        <v>135.7447156013815</v>
      </c>
      <c r="BC102" s="144">
        <f t="shared" si="95"/>
        <v>73.615012049989986</v>
      </c>
      <c r="BD102" s="30">
        <f t="shared" si="134"/>
        <v>36</v>
      </c>
      <c r="BE102" s="30">
        <f t="shared" si="135"/>
        <v>5</v>
      </c>
      <c r="BF102" s="30">
        <v>1</v>
      </c>
      <c r="BG102" s="23"/>
      <c r="BH102" s="29">
        <f t="shared" si="96"/>
        <v>16</v>
      </c>
      <c r="BI102" s="29">
        <f t="shared" si="136"/>
        <v>677529.85853777383</v>
      </c>
      <c r="BJ102" s="29">
        <f t="shared" si="137"/>
        <v>180674628.94340682</v>
      </c>
      <c r="BK102" s="29">
        <f t="shared" si="138"/>
        <v>1500</v>
      </c>
      <c r="BM102" s="52">
        <f t="shared" si="166"/>
        <v>266.66666666666737</v>
      </c>
      <c r="BN102" s="144">
        <f t="shared" si="97"/>
        <v>73.615012049989986</v>
      </c>
      <c r="BO102" s="30">
        <f t="shared" si="139"/>
        <v>-9</v>
      </c>
      <c r="BP102" s="30">
        <f t="shared" si="140"/>
        <v>6</v>
      </c>
      <c r="BQ102" s="30">
        <v>1</v>
      </c>
      <c r="BR102" s="23"/>
      <c r="BS102" s="29">
        <f t="shared" si="98"/>
        <v>1</v>
      </c>
      <c r="BT102" s="29">
        <f t="shared" si="141"/>
        <v>-2126316.6114358967</v>
      </c>
      <c r="BU102" s="29">
        <f t="shared" si="142"/>
        <v>180674628.94340682</v>
      </c>
      <c r="BV102" s="29">
        <f t="shared" si="143"/>
        <v>1800</v>
      </c>
      <c r="BY102" s="144">
        <f t="shared" si="99"/>
        <v>73.615012049989986</v>
      </c>
      <c r="BZ102" s="30">
        <f t="shared" si="144"/>
        <v>-59</v>
      </c>
      <c r="CA102" s="30">
        <f t="shared" si="145"/>
        <v>7</v>
      </c>
      <c r="CB102" s="30">
        <v>1</v>
      </c>
      <c r="CC102" s="23"/>
      <c r="CD102" s="29">
        <f t="shared" si="100"/>
        <v>1</v>
      </c>
      <c r="CE102" s="29">
        <f t="shared" si="146"/>
        <v>-5046524632.1129122</v>
      </c>
      <c r="CF102" s="29">
        <f t="shared" si="147"/>
        <v>180674628.94340682</v>
      </c>
      <c r="CG102" s="29">
        <f t="shared" si="148"/>
        <v>2100</v>
      </c>
      <c r="CJ102" s="144">
        <f t="shared" si="101"/>
        <v>73.615012049989986</v>
      </c>
      <c r="CK102" s="30">
        <f t="shared" si="149"/>
        <v>-114</v>
      </c>
      <c r="CL102" s="30">
        <f t="shared" si="150"/>
        <v>8</v>
      </c>
      <c r="CM102" s="30">
        <v>1</v>
      </c>
      <c r="CN102" s="23"/>
      <c r="CO102" s="29">
        <f t="shared" si="102"/>
        <v>1</v>
      </c>
      <c r="CP102" s="29">
        <f t="shared" si="151"/>
        <v>-6363201800688.625</v>
      </c>
      <c r="CQ102" s="29">
        <f t="shared" si="152"/>
        <v>180674628.94340682</v>
      </c>
      <c r="CR102" s="29">
        <f t="shared" si="153"/>
        <v>2400</v>
      </c>
      <c r="CU102" s="144">
        <f t="shared" si="103"/>
        <v>73.615012049989986</v>
      </c>
      <c r="CV102" s="30">
        <f t="shared" si="154"/>
        <v>-164</v>
      </c>
      <c r="CW102" s="30">
        <f t="shared" si="155"/>
        <v>9</v>
      </c>
      <c r="CX102" s="30">
        <v>1</v>
      </c>
      <c r="CY102" s="23"/>
      <c r="CZ102" s="29">
        <f t="shared" si="104"/>
        <v>1</v>
      </c>
      <c r="DA102" s="29">
        <f t="shared" si="156"/>
        <v>-3314130887883740.5</v>
      </c>
      <c r="DB102" s="29">
        <f t="shared" si="157"/>
        <v>180674628.94340682</v>
      </c>
      <c r="DC102" s="29">
        <f t="shared" si="158"/>
        <v>2700</v>
      </c>
      <c r="DF102" s="144">
        <f t="shared" si="105"/>
        <v>73.615012049989986</v>
      </c>
      <c r="DG102" s="30">
        <f t="shared" si="159"/>
        <v>-229</v>
      </c>
      <c r="DH102" s="30">
        <f t="shared" si="160"/>
        <v>10</v>
      </c>
      <c r="DI102" s="30">
        <v>1</v>
      </c>
      <c r="DJ102" s="23"/>
      <c r="DK102" s="29">
        <f t="shared" si="106"/>
        <v>1</v>
      </c>
      <c r="DL102" s="29">
        <f t="shared" si="161"/>
        <v>-9.8116657030266552E+18</v>
      </c>
      <c r="DM102" s="29">
        <f t="shared" si="162"/>
        <v>180674628.94340682</v>
      </c>
      <c r="DN102" s="29">
        <f t="shared" si="163"/>
        <v>3000</v>
      </c>
      <c r="DQ102" s="144">
        <f t="shared" si="107"/>
        <v>73.615012049989986</v>
      </c>
    </row>
    <row r="103" spans="1:121">
      <c r="A103" s="23">
        <f t="shared" si="108"/>
        <v>70.685056047640302</v>
      </c>
      <c r="B103" s="23">
        <v>0</v>
      </c>
      <c r="C103" s="41">
        <f t="shared" si="169"/>
        <v>4</v>
      </c>
      <c r="D103" s="44"/>
      <c r="E103" s="134">
        <f t="shared" si="167"/>
        <v>1</v>
      </c>
      <c r="F103" s="76">
        <f t="shared" si="87"/>
        <v>5</v>
      </c>
      <c r="G103" s="161">
        <f t="shared" si="109"/>
        <v>7.5161819937120917</v>
      </c>
      <c r="H103" s="24">
        <f t="shared" si="110"/>
        <v>691802.16352330381</v>
      </c>
      <c r="I103" s="23">
        <f t="shared" si="164"/>
        <v>19.400000000000009</v>
      </c>
      <c r="J103" s="26">
        <v>97</v>
      </c>
      <c r="K103" s="30">
        <f t="shared" si="111"/>
        <v>97</v>
      </c>
      <c r="L103" s="30">
        <f t="shared" si="112"/>
        <v>1</v>
      </c>
      <c r="M103" s="22">
        <v>1</v>
      </c>
      <c r="N103" s="23">
        <f t="shared" si="113"/>
        <v>691802163.52330387</v>
      </c>
      <c r="O103" s="29">
        <f t="shared" si="88"/>
        <v>4608</v>
      </c>
      <c r="P103" s="29">
        <f t="shared" si="114"/>
        <v>446976</v>
      </c>
      <c r="Q103" s="29">
        <f t="shared" si="115"/>
        <v>207540649.05699116</v>
      </c>
      <c r="R103" s="29">
        <f t="shared" si="116"/>
        <v>300</v>
      </c>
      <c r="S103" s="29">
        <f t="shared" si="117"/>
        <v>2120.5516814292091</v>
      </c>
      <c r="T103" s="52">
        <f t="shared" si="118"/>
        <v>464.32168406579137</v>
      </c>
      <c r="U103" s="144">
        <f t="shared" si="89"/>
        <v>75.161819937120924</v>
      </c>
      <c r="W103" s="30">
        <f t="shared" si="119"/>
        <v>92</v>
      </c>
      <c r="X103" s="30">
        <f t="shared" si="120"/>
        <v>2</v>
      </c>
      <c r="Y103" s="30">
        <v>1</v>
      </c>
      <c r="Z103" s="23"/>
      <c r="AA103" s="29">
        <f t="shared" si="90"/>
        <v>4608</v>
      </c>
      <c r="AB103" s="29">
        <f t="shared" si="121"/>
        <v>764145.03223477001</v>
      </c>
      <c r="AC103" s="29">
        <f t="shared" si="122"/>
        <v>207540649.05699116</v>
      </c>
      <c r="AD103" s="29">
        <f t="shared" si="123"/>
        <v>600</v>
      </c>
      <c r="AF103" s="52">
        <f t="shared" si="168"/>
        <v>271.59850591455256</v>
      </c>
      <c r="AG103" s="144">
        <f t="shared" si="91"/>
        <v>75.161819937120924</v>
      </c>
      <c r="AH103" s="30">
        <f t="shared" si="124"/>
        <v>82</v>
      </c>
      <c r="AI103" s="30">
        <f t="shared" si="125"/>
        <v>3</v>
      </c>
      <c r="AJ103" s="30">
        <v>1</v>
      </c>
      <c r="AK103" s="23"/>
      <c r="AL103" s="29">
        <f t="shared" si="92"/>
        <v>4608</v>
      </c>
      <c r="AM103" s="29">
        <f t="shared" si="126"/>
        <v>2212854.2589089228</v>
      </c>
      <c r="AN103" s="29">
        <f t="shared" si="127"/>
        <v>207540649.05699116</v>
      </c>
      <c r="AO103" s="29">
        <f t="shared" si="128"/>
        <v>900</v>
      </c>
      <c r="AQ103" s="52">
        <f t="shared" si="85"/>
        <v>93.788666027794278</v>
      </c>
      <c r="AR103" s="144">
        <f t="shared" si="93"/>
        <v>75.161819937120924</v>
      </c>
      <c r="AS103" s="30">
        <f t="shared" si="129"/>
        <v>67</v>
      </c>
      <c r="AT103" s="30">
        <f t="shared" si="130"/>
        <v>4</v>
      </c>
      <c r="AU103" s="30">
        <v>1</v>
      </c>
      <c r="AV103" s="23"/>
      <c r="AW103" s="29">
        <f t="shared" si="94"/>
        <v>588</v>
      </c>
      <c r="AX103" s="29">
        <f t="shared" si="131"/>
        <v>1351154.7945625563</v>
      </c>
      <c r="AY103" s="29">
        <f t="shared" si="132"/>
        <v>207540649.05699116</v>
      </c>
      <c r="AZ103" s="29">
        <f t="shared" si="133"/>
        <v>1200</v>
      </c>
      <c r="BB103" s="52">
        <f t="shared" si="165"/>
        <v>153.60242208531227</v>
      </c>
      <c r="BC103" s="144">
        <f t="shared" si="95"/>
        <v>75.161819937120924</v>
      </c>
      <c r="BD103" s="30">
        <f t="shared" si="134"/>
        <v>37</v>
      </c>
      <c r="BE103" s="30">
        <f t="shared" si="135"/>
        <v>5</v>
      </c>
      <c r="BF103" s="30">
        <v>1</v>
      </c>
      <c r="BG103" s="23"/>
      <c r="BH103" s="29">
        <f t="shared" si="96"/>
        <v>16</v>
      </c>
      <c r="BI103" s="29">
        <f t="shared" si="136"/>
        <v>696350.1323860453</v>
      </c>
      <c r="BJ103" s="29">
        <f t="shared" si="137"/>
        <v>207540649.05699116</v>
      </c>
      <c r="BK103" s="29">
        <f t="shared" si="138"/>
        <v>1500</v>
      </c>
      <c r="BM103" s="52">
        <f t="shared" si="166"/>
        <v>298.04065426950183</v>
      </c>
      <c r="BN103" s="144">
        <f t="shared" si="97"/>
        <v>75.161819937120924</v>
      </c>
      <c r="BO103" s="30">
        <f t="shared" si="139"/>
        <v>-8</v>
      </c>
      <c r="BP103" s="30">
        <f t="shared" si="140"/>
        <v>6</v>
      </c>
      <c r="BQ103" s="30">
        <v>1</v>
      </c>
      <c r="BR103" s="23"/>
      <c r="BS103" s="29">
        <f t="shared" si="98"/>
        <v>1</v>
      </c>
      <c r="BT103" s="29">
        <f t="shared" si="141"/>
        <v>-1890059.2101652415</v>
      </c>
      <c r="BU103" s="29">
        <f t="shared" si="142"/>
        <v>207540649.05699116</v>
      </c>
      <c r="BV103" s="29">
        <f t="shared" si="143"/>
        <v>1800</v>
      </c>
      <c r="BY103" s="144">
        <f t="shared" si="99"/>
        <v>75.161819937120924</v>
      </c>
      <c r="BZ103" s="30">
        <f t="shared" si="144"/>
        <v>-58</v>
      </c>
      <c r="CA103" s="30">
        <f t="shared" si="145"/>
        <v>7</v>
      </c>
      <c r="CB103" s="30">
        <v>1</v>
      </c>
      <c r="CC103" s="23"/>
      <c r="CD103" s="29">
        <f t="shared" si="100"/>
        <v>1</v>
      </c>
      <c r="CE103" s="29">
        <f t="shared" si="146"/>
        <v>-4960990316.3143883</v>
      </c>
      <c r="CF103" s="29">
        <f t="shared" si="147"/>
        <v>207540649.05699116</v>
      </c>
      <c r="CG103" s="29">
        <f t="shared" si="148"/>
        <v>2100</v>
      </c>
      <c r="CJ103" s="144">
        <f t="shared" si="101"/>
        <v>75.161819937120924</v>
      </c>
      <c r="CK103" s="30">
        <f t="shared" si="149"/>
        <v>-113</v>
      </c>
      <c r="CL103" s="30">
        <f t="shared" si="150"/>
        <v>8</v>
      </c>
      <c r="CM103" s="30">
        <v>1</v>
      </c>
      <c r="CN103" s="23"/>
      <c r="CO103" s="29">
        <f t="shared" si="102"/>
        <v>1</v>
      </c>
      <c r="CP103" s="29">
        <f t="shared" si="151"/>
        <v>-6307384241033.4619</v>
      </c>
      <c r="CQ103" s="29">
        <f t="shared" si="152"/>
        <v>207540649.05699116</v>
      </c>
      <c r="CR103" s="29">
        <f t="shared" si="153"/>
        <v>2400</v>
      </c>
      <c r="CU103" s="144">
        <f t="shared" si="103"/>
        <v>75.161819937120924</v>
      </c>
      <c r="CV103" s="30">
        <f t="shared" si="154"/>
        <v>-163</v>
      </c>
      <c r="CW103" s="30">
        <f t="shared" si="155"/>
        <v>9</v>
      </c>
      <c r="CX103" s="30">
        <v>1</v>
      </c>
      <c r="CY103" s="23"/>
      <c r="CZ103" s="29">
        <f t="shared" si="104"/>
        <v>1</v>
      </c>
      <c r="DA103" s="29">
        <f t="shared" si="156"/>
        <v>-3293922772713718</v>
      </c>
      <c r="DB103" s="29">
        <f t="shared" si="157"/>
        <v>207540649.05699116</v>
      </c>
      <c r="DC103" s="29">
        <f t="shared" si="158"/>
        <v>2700</v>
      </c>
      <c r="DF103" s="144">
        <f t="shared" si="105"/>
        <v>75.161819937120924</v>
      </c>
      <c r="DG103" s="30">
        <f t="shared" si="159"/>
        <v>-228</v>
      </c>
      <c r="DH103" s="30">
        <f t="shared" si="160"/>
        <v>10</v>
      </c>
      <c r="DI103" s="30">
        <v>1</v>
      </c>
      <c r="DJ103" s="23"/>
      <c r="DK103" s="29">
        <f t="shared" si="106"/>
        <v>1</v>
      </c>
      <c r="DL103" s="29">
        <f t="shared" si="161"/>
        <v>-9.7688200012667146E+18</v>
      </c>
      <c r="DM103" s="29">
        <f t="shared" si="162"/>
        <v>207540649.05699116</v>
      </c>
      <c r="DN103" s="29">
        <f t="shared" si="163"/>
        <v>3000</v>
      </c>
      <c r="DQ103" s="144">
        <f t="shared" si="107"/>
        <v>75.161819937120924</v>
      </c>
    </row>
    <row r="104" spans="1:121">
      <c r="A104" s="23">
        <f t="shared" si="108"/>
        <v>73.857200112869492</v>
      </c>
      <c r="B104" s="23">
        <v>0</v>
      </c>
      <c r="C104" s="41">
        <f t="shared" si="169"/>
        <v>4</v>
      </c>
      <c r="D104" s="44"/>
      <c r="E104" s="134">
        <f t="shared" si="167"/>
        <v>1</v>
      </c>
      <c r="F104" s="76">
        <f t="shared" si="87"/>
        <v>5</v>
      </c>
      <c r="G104" s="161">
        <f t="shared" si="109"/>
        <v>7.6741129546021147</v>
      </c>
      <c r="H104" s="24">
        <f t="shared" si="110"/>
        <v>794672.00722260878</v>
      </c>
      <c r="I104" s="23">
        <f t="shared" si="164"/>
        <v>19.600000000000012</v>
      </c>
      <c r="J104" s="26">
        <v>98</v>
      </c>
      <c r="K104" s="30">
        <f t="shared" si="111"/>
        <v>98</v>
      </c>
      <c r="L104" s="30">
        <f t="shared" si="112"/>
        <v>1</v>
      </c>
      <c r="M104" s="22">
        <v>1</v>
      </c>
      <c r="N104" s="23">
        <f t="shared" si="113"/>
        <v>794672007.2226088</v>
      </c>
      <c r="O104" s="29">
        <f t="shared" si="88"/>
        <v>4608</v>
      </c>
      <c r="P104" s="29">
        <f t="shared" si="114"/>
        <v>451584</v>
      </c>
      <c r="Q104" s="29">
        <f t="shared" si="115"/>
        <v>238401602.16678262</v>
      </c>
      <c r="R104" s="29">
        <f t="shared" si="116"/>
        <v>300</v>
      </c>
      <c r="S104" s="29">
        <f t="shared" si="117"/>
        <v>2215.7160033860846</v>
      </c>
      <c r="T104" s="52">
        <f t="shared" si="118"/>
        <v>527.92304901586999</v>
      </c>
      <c r="U104" s="144">
        <f t="shared" si="89"/>
        <v>76.741129546021142</v>
      </c>
      <c r="W104" s="30">
        <f t="shared" si="119"/>
        <v>93</v>
      </c>
      <c r="X104" s="30">
        <f t="shared" si="120"/>
        <v>2</v>
      </c>
      <c r="Y104" s="30">
        <v>1</v>
      </c>
      <c r="Z104" s="23"/>
      <c r="AA104" s="29">
        <f t="shared" si="90"/>
        <v>4608</v>
      </c>
      <c r="AB104" s="29">
        <f t="shared" si="121"/>
        <v>772450.95649819146</v>
      </c>
      <c r="AC104" s="29">
        <f t="shared" si="122"/>
        <v>238401602.16678262</v>
      </c>
      <c r="AD104" s="29">
        <f t="shared" si="123"/>
        <v>600</v>
      </c>
      <c r="AF104" s="52">
        <f t="shared" si="168"/>
        <v>308.63008215763767</v>
      </c>
      <c r="AG104" s="144">
        <f t="shared" si="91"/>
        <v>76.741129546021142</v>
      </c>
      <c r="AH104" s="30">
        <f t="shared" si="124"/>
        <v>83</v>
      </c>
      <c r="AI104" s="30">
        <f t="shared" si="125"/>
        <v>3</v>
      </c>
      <c r="AJ104" s="30">
        <v>1</v>
      </c>
      <c r="AK104" s="23"/>
      <c r="AL104" s="29">
        <f t="shared" si="92"/>
        <v>4608</v>
      </c>
      <c r="AM104" s="29">
        <f t="shared" si="126"/>
        <v>2239840.2864565928</v>
      </c>
      <c r="AN104" s="29">
        <f t="shared" si="127"/>
        <v>238401602.16678262</v>
      </c>
      <c r="AO104" s="29">
        <f t="shared" si="128"/>
        <v>900</v>
      </c>
      <c r="AQ104" s="52">
        <f t="shared" si="85"/>
        <v>106.43687570417434</v>
      </c>
      <c r="AR104" s="144">
        <f t="shared" si="93"/>
        <v>76.741129546021142</v>
      </c>
      <c r="AS104" s="30">
        <f t="shared" si="129"/>
        <v>68</v>
      </c>
      <c r="AT104" s="30">
        <f t="shared" si="130"/>
        <v>4</v>
      </c>
      <c r="AU104" s="30">
        <v>1</v>
      </c>
      <c r="AV104" s="23"/>
      <c r="AW104" s="29">
        <f t="shared" si="94"/>
        <v>588</v>
      </c>
      <c r="AX104" s="29">
        <f t="shared" si="131"/>
        <v>1371321.2840336391</v>
      </c>
      <c r="AY104" s="29">
        <f t="shared" si="132"/>
        <v>238401602.16678262</v>
      </c>
      <c r="AZ104" s="29">
        <f t="shared" si="133"/>
        <v>1200</v>
      </c>
      <c r="BB104" s="52">
        <f t="shared" si="165"/>
        <v>173.84810178512078</v>
      </c>
      <c r="BC104" s="144">
        <f t="shared" si="95"/>
        <v>76.741129546021142</v>
      </c>
      <c r="BD104" s="30">
        <f t="shared" si="134"/>
        <v>38</v>
      </c>
      <c r="BE104" s="30">
        <f t="shared" si="135"/>
        <v>5</v>
      </c>
      <c r="BF104" s="30">
        <v>1</v>
      </c>
      <c r="BG104" s="23"/>
      <c r="BH104" s="29">
        <f t="shared" si="96"/>
        <v>16</v>
      </c>
      <c r="BI104" s="29">
        <f t="shared" si="136"/>
        <v>715170.40623431688</v>
      </c>
      <c r="BJ104" s="29">
        <f t="shared" si="137"/>
        <v>238401602.16678262</v>
      </c>
      <c r="BK104" s="29">
        <f t="shared" si="138"/>
        <v>1500</v>
      </c>
      <c r="BM104" s="52">
        <f t="shared" si="166"/>
        <v>333.34936693210045</v>
      </c>
      <c r="BN104" s="144">
        <f t="shared" si="97"/>
        <v>76.741129546021142</v>
      </c>
      <c r="BO104" s="30">
        <f t="shared" si="139"/>
        <v>-7</v>
      </c>
      <c r="BP104" s="30">
        <f t="shared" si="140"/>
        <v>6</v>
      </c>
      <c r="BQ104" s="30">
        <v>1</v>
      </c>
      <c r="BR104" s="23"/>
      <c r="BS104" s="29">
        <f t="shared" si="98"/>
        <v>1</v>
      </c>
      <c r="BT104" s="29">
        <f t="shared" si="141"/>
        <v>-1653801.8088945863</v>
      </c>
      <c r="BU104" s="29">
        <f t="shared" si="142"/>
        <v>238401602.16678262</v>
      </c>
      <c r="BV104" s="29">
        <f t="shared" si="143"/>
        <v>1800</v>
      </c>
      <c r="BY104" s="144">
        <f t="shared" si="99"/>
        <v>76.741129546021142</v>
      </c>
      <c r="BZ104" s="30">
        <f t="shared" si="144"/>
        <v>-57</v>
      </c>
      <c r="CA104" s="30">
        <f t="shared" si="145"/>
        <v>7</v>
      </c>
      <c r="CB104" s="30">
        <v>1</v>
      </c>
      <c r="CC104" s="23"/>
      <c r="CD104" s="29">
        <f t="shared" si="100"/>
        <v>1</v>
      </c>
      <c r="CE104" s="29">
        <f t="shared" si="146"/>
        <v>-4875456000.5158644</v>
      </c>
      <c r="CF104" s="29">
        <f t="shared" si="147"/>
        <v>238401602.16678262</v>
      </c>
      <c r="CG104" s="29">
        <f t="shared" si="148"/>
        <v>2100</v>
      </c>
      <c r="CJ104" s="144">
        <f t="shared" si="101"/>
        <v>76.741129546021142</v>
      </c>
      <c r="CK104" s="30">
        <f t="shared" si="149"/>
        <v>-112</v>
      </c>
      <c r="CL104" s="30">
        <f t="shared" si="150"/>
        <v>8</v>
      </c>
      <c r="CM104" s="30">
        <v>1</v>
      </c>
      <c r="CN104" s="23"/>
      <c r="CO104" s="29">
        <f t="shared" si="102"/>
        <v>1</v>
      </c>
      <c r="CP104" s="29">
        <f t="shared" si="151"/>
        <v>-6251566681378.2979</v>
      </c>
      <c r="CQ104" s="29">
        <f t="shared" si="152"/>
        <v>238401602.16678262</v>
      </c>
      <c r="CR104" s="29">
        <f t="shared" si="153"/>
        <v>2400</v>
      </c>
      <c r="CU104" s="144">
        <f t="shared" si="103"/>
        <v>76.741129546021142</v>
      </c>
      <c r="CV104" s="30">
        <f t="shared" si="154"/>
        <v>-162</v>
      </c>
      <c r="CW104" s="30">
        <f t="shared" si="155"/>
        <v>9</v>
      </c>
      <c r="CX104" s="30">
        <v>1</v>
      </c>
      <c r="CY104" s="23"/>
      <c r="CZ104" s="29">
        <f t="shared" si="104"/>
        <v>1</v>
      </c>
      <c r="DA104" s="29">
        <f t="shared" si="156"/>
        <v>-3273714657543695</v>
      </c>
      <c r="DB104" s="29">
        <f t="shared" si="157"/>
        <v>238401602.16678262</v>
      </c>
      <c r="DC104" s="29">
        <f t="shared" si="158"/>
        <v>2700</v>
      </c>
      <c r="DF104" s="144">
        <f t="shared" si="105"/>
        <v>76.741129546021142</v>
      </c>
      <c r="DG104" s="30">
        <f t="shared" si="159"/>
        <v>-227</v>
      </c>
      <c r="DH104" s="30">
        <f t="shared" si="160"/>
        <v>10</v>
      </c>
      <c r="DI104" s="30">
        <v>1</v>
      </c>
      <c r="DJ104" s="23"/>
      <c r="DK104" s="29">
        <f t="shared" si="106"/>
        <v>1</v>
      </c>
      <c r="DL104" s="29">
        <f t="shared" si="161"/>
        <v>-9.725974299506772E+18</v>
      </c>
      <c r="DM104" s="29">
        <f t="shared" si="162"/>
        <v>238401602.16678262</v>
      </c>
      <c r="DN104" s="29">
        <f t="shared" si="163"/>
        <v>3000</v>
      </c>
      <c r="DQ104" s="144">
        <f t="shared" si="107"/>
        <v>76.741129546021142</v>
      </c>
    </row>
    <row r="105" spans="1:121">
      <c r="A105" s="23">
        <f t="shared" si="108"/>
        <v>77.171700972210658</v>
      </c>
      <c r="B105" s="23">
        <v>0</v>
      </c>
      <c r="C105" s="41">
        <f t="shared" si="169"/>
        <v>4</v>
      </c>
      <c r="D105" s="44"/>
      <c r="E105" s="134">
        <f t="shared" si="167"/>
        <v>1</v>
      </c>
      <c r="F105" s="76">
        <f t="shared" si="87"/>
        <v>5</v>
      </c>
      <c r="G105" s="161">
        <f t="shared" si="109"/>
        <v>7.8353623806954138</v>
      </c>
      <c r="H105" s="24">
        <f t="shared" si="110"/>
        <v>912838.42745880282</v>
      </c>
      <c r="I105" s="23">
        <f t="shared" si="164"/>
        <v>19.800000000000011</v>
      </c>
      <c r="J105" s="26">
        <v>99</v>
      </c>
      <c r="K105" s="30">
        <f t="shared" si="111"/>
        <v>99</v>
      </c>
      <c r="L105" s="30">
        <f t="shared" si="112"/>
        <v>1</v>
      </c>
      <c r="M105" s="22">
        <v>1</v>
      </c>
      <c r="N105" s="23">
        <f t="shared" si="113"/>
        <v>912838427.45880282</v>
      </c>
      <c r="O105" s="29">
        <f t="shared" si="88"/>
        <v>4608</v>
      </c>
      <c r="P105" s="29">
        <f t="shared" si="114"/>
        <v>456192</v>
      </c>
      <c r="Q105" s="29">
        <f t="shared" si="115"/>
        <v>273851528.23764086</v>
      </c>
      <c r="R105" s="29">
        <f t="shared" si="116"/>
        <v>300</v>
      </c>
      <c r="S105" s="29">
        <f t="shared" si="117"/>
        <v>2315.1510291663199</v>
      </c>
      <c r="T105" s="52">
        <f t="shared" si="118"/>
        <v>600.29883960622033</v>
      </c>
      <c r="U105" s="144">
        <f t="shared" si="89"/>
        <v>78.353623806954133</v>
      </c>
      <c r="W105" s="30">
        <f t="shared" si="119"/>
        <v>94</v>
      </c>
      <c r="X105" s="30">
        <f t="shared" si="120"/>
        <v>2</v>
      </c>
      <c r="Y105" s="30">
        <v>1</v>
      </c>
      <c r="Z105" s="23"/>
      <c r="AA105" s="29">
        <f t="shared" si="90"/>
        <v>4608</v>
      </c>
      <c r="AB105" s="29">
        <f t="shared" si="121"/>
        <v>780756.88076161279</v>
      </c>
      <c r="AC105" s="29">
        <f t="shared" si="122"/>
        <v>273851528.23764086</v>
      </c>
      <c r="AD105" s="29">
        <f t="shared" si="123"/>
        <v>600</v>
      </c>
      <c r="AF105" s="52">
        <f t="shared" si="168"/>
        <v>350.75134780817319</v>
      </c>
      <c r="AG105" s="144">
        <f t="shared" si="91"/>
        <v>78.353623806954133</v>
      </c>
      <c r="AH105" s="30">
        <f t="shared" si="124"/>
        <v>84</v>
      </c>
      <c r="AI105" s="30">
        <f t="shared" si="125"/>
        <v>3</v>
      </c>
      <c r="AJ105" s="30">
        <v>1</v>
      </c>
      <c r="AK105" s="23"/>
      <c r="AL105" s="29">
        <f t="shared" si="92"/>
        <v>4608</v>
      </c>
      <c r="AM105" s="29">
        <f t="shared" si="126"/>
        <v>2266826.3140042624</v>
      </c>
      <c r="AN105" s="29">
        <f t="shared" si="127"/>
        <v>273851528.23764086</v>
      </c>
      <c r="AO105" s="29">
        <f t="shared" si="128"/>
        <v>900</v>
      </c>
      <c r="AQ105" s="52">
        <f t="shared" si="85"/>
        <v>120.80834184154698</v>
      </c>
      <c r="AR105" s="144">
        <f t="shared" si="93"/>
        <v>78.353623806954133</v>
      </c>
      <c r="AS105" s="30">
        <f t="shared" si="129"/>
        <v>69</v>
      </c>
      <c r="AT105" s="30">
        <f t="shared" si="130"/>
        <v>4</v>
      </c>
      <c r="AU105" s="30">
        <v>1</v>
      </c>
      <c r="AV105" s="23"/>
      <c r="AW105" s="29">
        <f t="shared" si="94"/>
        <v>588</v>
      </c>
      <c r="AX105" s="29">
        <f t="shared" si="131"/>
        <v>1391487.7735047222</v>
      </c>
      <c r="AY105" s="29">
        <f t="shared" si="132"/>
        <v>273851528.23764086</v>
      </c>
      <c r="AZ105" s="29">
        <f t="shared" si="133"/>
        <v>1200</v>
      </c>
      <c r="BB105" s="52">
        <f t="shared" si="165"/>
        <v>196.80483972050618</v>
      </c>
      <c r="BC105" s="144">
        <f t="shared" si="95"/>
        <v>78.353623806954133</v>
      </c>
      <c r="BD105" s="30">
        <f t="shared" si="134"/>
        <v>39</v>
      </c>
      <c r="BE105" s="30">
        <f t="shared" si="135"/>
        <v>5</v>
      </c>
      <c r="BF105" s="30">
        <v>1</v>
      </c>
      <c r="BG105" s="23"/>
      <c r="BH105" s="29">
        <f t="shared" si="96"/>
        <v>16</v>
      </c>
      <c r="BI105" s="29">
        <f t="shared" si="136"/>
        <v>733990.68008258834</v>
      </c>
      <c r="BJ105" s="29">
        <f t="shared" si="137"/>
        <v>273851528.23764086</v>
      </c>
      <c r="BK105" s="29">
        <f t="shared" si="138"/>
        <v>1500</v>
      </c>
      <c r="BM105" s="52">
        <f t="shared" si="166"/>
        <v>373.09946252563753</v>
      </c>
      <c r="BN105" s="144">
        <f t="shared" si="97"/>
        <v>78.353623806954133</v>
      </c>
      <c r="BO105" s="30">
        <f t="shared" si="139"/>
        <v>-6</v>
      </c>
      <c r="BP105" s="30">
        <f t="shared" si="140"/>
        <v>6</v>
      </c>
      <c r="BQ105" s="30">
        <v>1</v>
      </c>
      <c r="BR105" s="23"/>
      <c r="BS105" s="29">
        <f t="shared" si="98"/>
        <v>1</v>
      </c>
      <c r="BT105" s="29">
        <f t="shared" si="141"/>
        <v>-1417544.4076239311</v>
      </c>
      <c r="BU105" s="29">
        <f t="shared" si="142"/>
        <v>273851528.23764086</v>
      </c>
      <c r="BV105" s="29">
        <f t="shared" si="143"/>
        <v>1800</v>
      </c>
      <c r="BY105" s="144">
        <f t="shared" si="99"/>
        <v>78.353623806954133</v>
      </c>
      <c r="BZ105" s="30">
        <f t="shared" si="144"/>
        <v>-56</v>
      </c>
      <c r="CA105" s="30">
        <f t="shared" si="145"/>
        <v>7</v>
      </c>
      <c r="CB105" s="30">
        <v>1</v>
      </c>
      <c r="CC105" s="23"/>
      <c r="CD105" s="29">
        <f t="shared" si="100"/>
        <v>1</v>
      </c>
      <c r="CE105" s="29">
        <f t="shared" si="146"/>
        <v>-4789921684.7173405</v>
      </c>
      <c r="CF105" s="29">
        <f t="shared" si="147"/>
        <v>273851528.23764086</v>
      </c>
      <c r="CG105" s="29">
        <f t="shared" si="148"/>
        <v>2100</v>
      </c>
      <c r="CJ105" s="144">
        <f t="shared" si="101"/>
        <v>78.353623806954133</v>
      </c>
      <c r="CK105" s="30">
        <f t="shared" si="149"/>
        <v>-111</v>
      </c>
      <c r="CL105" s="30">
        <f t="shared" si="150"/>
        <v>8</v>
      </c>
      <c r="CM105" s="30">
        <v>1</v>
      </c>
      <c r="CN105" s="23"/>
      <c r="CO105" s="29">
        <f t="shared" si="102"/>
        <v>1</v>
      </c>
      <c r="CP105" s="29">
        <f t="shared" si="151"/>
        <v>-6195749121723.1348</v>
      </c>
      <c r="CQ105" s="29">
        <f t="shared" si="152"/>
        <v>273851528.23764086</v>
      </c>
      <c r="CR105" s="29">
        <f t="shared" si="153"/>
        <v>2400</v>
      </c>
      <c r="CU105" s="144">
        <f t="shared" si="103"/>
        <v>78.353623806954133</v>
      </c>
      <c r="CV105" s="30">
        <f t="shared" si="154"/>
        <v>-161</v>
      </c>
      <c r="CW105" s="30">
        <f t="shared" si="155"/>
        <v>9</v>
      </c>
      <c r="CX105" s="30">
        <v>1</v>
      </c>
      <c r="CY105" s="23"/>
      <c r="CZ105" s="29">
        <f t="shared" si="104"/>
        <v>1</v>
      </c>
      <c r="DA105" s="29">
        <f t="shared" si="156"/>
        <v>-3253506542373672</v>
      </c>
      <c r="DB105" s="29">
        <f t="shared" si="157"/>
        <v>273851528.23764086</v>
      </c>
      <c r="DC105" s="29">
        <f t="shared" si="158"/>
        <v>2700</v>
      </c>
      <c r="DF105" s="144">
        <f t="shared" si="105"/>
        <v>78.353623806954133</v>
      </c>
      <c r="DG105" s="30">
        <f t="shared" si="159"/>
        <v>-226</v>
      </c>
      <c r="DH105" s="30">
        <f t="shared" si="160"/>
        <v>10</v>
      </c>
      <c r="DI105" s="30">
        <v>1</v>
      </c>
      <c r="DJ105" s="23"/>
      <c r="DK105" s="29">
        <f t="shared" si="106"/>
        <v>1</v>
      </c>
      <c r="DL105" s="29">
        <f t="shared" si="161"/>
        <v>-9.6831285977468314E+18</v>
      </c>
      <c r="DM105" s="29">
        <f t="shared" si="162"/>
        <v>273851528.23764086</v>
      </c>
      <c r="DN105" s="29">
        <f t="shared" si="163"/>
        <v>3000</v>
      </c>
      <c r="DQ105" s="144">
        <f t="shared" si="107"/>
        <v>78.353623806954133</v>
      </c>
    </row>
    <row r="106" spans="1:121">
      <c r="A106" s="23">
        <f t="shared" si="108"/>
        <v>80.634947193274002</v>
      </c>
      <c r="B106" s="123">
        <v>0</v>
      </c>
      <c r="C106" s="124">
        <f t="shared" si="169"/>
        <v>4</v>
      </c>
      <c r="D106" s="125"/>
      <c r="E106" s="189">
        <f t="shared" si="167"/>
        <v>1</v>
      </c>
      <c r="F106" s="126">
        <f t="shared" si="87"/>
        <v>5</v>
      </c>
      <c r="G106" s="190">
        <f t="shared" si="109"/>
        <v>8</v>
      </c>
      <c r="H106" s="186">
        <f t="shared" si="110"/>
        <v>1048576.000000007</v>
      </c>
      <c r="I106" s="123">
        <f t="shared" si="164"/>
        <v>20.000000000000011</v>
      </c>
      <c r="J106" s="59">
        <v>100</v>
      </c>
      <c r="K106" s="127">
        <f t="shared" si="111"/>
        <v>100</v>
      </c>
      <c r="L106" s="127">
        <f t="shared" si="112"/>
        <v>1</v>
      </c>
      <c r="M106" s="128">
        <v>8</v>
      </c>
      <c r="N106" s="23">
        <f t="shared" si="113"/>
        <v>1048576000.000007</v>
      </c>
      <c r="O106" s="129">
        <f t="shared" si="88"/>
        <v>36864</v>
      </c>
      <c r="P106" s="129">
        <f t="shared" si="114"/>
        <v>3686400</v>
      </c>
      <c r="Q106" s="129">
        <f t="shared" si="115"/>
        <v>314572800.00000209</v>
      </c>
      <c r="R106" s="129">
        <f t="shared" si="116"/>
        <v>300</v>
      </c>
      <c r="S106" s="29">
        <f t="shared" si="117"/>
        <v>2419.04841579822</v>
      </c>
      <c r="T106" s="130">
        <f t="shared" si="118"/>
        <v>85.333333333333897</v>
      </c>
      <c r="U106" s="193">
        <f t="shared" si="89"/>
        <v>80</v>
      </c>
      <c r="V106" s="194">
        <f>SUM(U$7:U106)/$H$6</f>
        <v>3401.4097286233327</v>
      </c>
      <c r="W106" s="127">
        <f t="shared" si="119"/>
        <v>95</v>
      </c>
      <c r="X106" s="127">
        <f t="shared" si="120"/>
        <v>2</v>
      </c>
      <c r="Y106" s="127">
        <v>1</v>
      </c>
      <c r="Z106" s="123"/>
      <c r="AA106" s="129">
        <f t="shared" si="90"/>
        <v>4608</v>
      </c>
      <c r="AB106" s="129">
        <f t="shared" si="121"/>
        <v>789062.80502503423</v>
      </c>
      <c r="AC106" s="129">
        <f t="shared" si="122"/>
        <v>314572800.00000209</v>
      </c>
      <c r="AD106" s="129">
        <f t="shared" si="123"/>
        <v>600</v>
      </c>
      <c r="AE106" s="129"/>
      <c r="AF106" s="130">
        <f t="shared" si="168"/>
        <v>398.66636470087042</v>
      </c>
      <c r="AG106" s="193">
        <f t="shared" si="91"/>
        <v>80</v>
      </c>
      <c r="AH106" s="127">
        <f t="shared" si="124"/>
        <v>85</v>
      </c>
      <c r="AI106" s="127">
        <f t="shared" si="125"/>
        <v>3</v>
      </c>
      <c r="AJ106" s="127">
        <v>1</v>
      </c>
      <c r="AK106" s="123"/>
      <c r="AL106" s="129">
        <f t="shared" si="92"/>
        <v>4608</v>
      </c>
      <c r="AM106" s="129">
        <f t="shared" si="126"/>
        <v>2293812.3415519325</v>
      </c>
      <c r="AN106" s="129">
        <f t="shared" si="127"/>
        <v>314572800.00000209</v>
      </c>
      <c r="AO106" s="129">
        <f t="shared" si="128"/>
        <v>900</v>
      </c>
      <c r="AP106" s="129"/>
      <c r="AQ106" s="130">
        <f t="shared" ref="AQ106:AQ169" si="170">AN106/AM106</f>
        <v>137.13972773691265</v>
      </c>
      <c r="AR106" s="193">
        <f t="shared" si="93"/>
        <v>80</v>
      </c>
      <c r="AS106" s="127">
        <f t="shared" si="129"/>
        <v>70</v>
      </c>
      <c r="AT106" s="127">
        <f t="shared" si="130"/>
        <v>4</v>
      </c>
      <c r="AU106" s="127">
        <v>1</v>
      </c>
      <c r="AV106" s="123"/>
      <c r="AW106" s="129">
        <f t="shared" si="94"/>
        <v>588</v>
      </c>
      <c r="AX106" s="129">
        <f t="shared" si="131"/>
        <v>1411654.262975805</v>
      </c>
      <c r="AY106" s="129">
        <f t="shared" si="132"/>
        <v>314572800.00000209</v>
      </c>
      <c r="AZ106" s="129">
        <f t="shared" si="133"/>
        <v>1200</v>
      </c>
      <c r="BA106" s="129"/>
      <c r="BB106" s="130">
        <f t="shared" si="165"/>
        <v>222.83983284750914</v>
      </c>
      <c r="BC106" s="193">
        <f t="shared" si="95"/>
        <v>80</v>
      </c>
      <c r="BD106" s="127">
        <f t="shared" si="134"/>
        <v>40</v>
      </c>
      <c r="BE106" s="127">
        <f t="shared" si="135"/>
        <v>5</v>
      </c>
      <c r="BF106" s="127">
        <v>5</v>
      </c>
      <c r="BG106" s="123"/>
      <c r="BH106" s="129">
        <f t="shared" si="96"/>
        <v>80</v>
      </c>
      <c r="BI106" s="129">
        <f t="shared" si="136"/>
        <v>3764054.7696542991</v>
      </c>
      <c r="BJ106" s="129">
        <f t="shared" si="137"/>
        <v>314572800.00000209</v>
      </c>
      <c r="BK106" s="129">
        <f t="shared" si="138"/>
        <v>1500</v>
      </c>
      <c r="BL106" s="129"/>
      <c r="BM106" s="130">
        <f t="shared" si="166"/>
        <v>83.572854076428143</v>
      </c>
      <c r="BN106" s="193">
        <f t="shared" si="97"/>
        <v>80</v>
      </c>
      <c r="BO106" s="127">
        <f t="shared" si="139"/>
        <v>-5</v>
      </c>
      <c r="BP106" s="127">
        <f t="shared" si="140"/>
        <v>6</v>
      </c>
      <c r="BQ106" s="127">
        <v>1</v>
      </c>
      <c r="BR106" s="123"/>
      <c r="BS106" s="129">
        <f t="shared" si="98"/>
        <v>1</v>
      </c>
      <c r="BT106" s="129">
        <f t="shared" si="141"/>
        <v>-1181287.0063532759</v>
      </c>
      <c r="BU106" s="129">
        <f t="shared" si="142"/>
        <v>314572800.00000209</v>
      </c>
      <c r="BV106" s="129">
        <f t="shared" si="143"/>
        <v>1800</v>
      </c>
      <c r="BW106" s="129"/>
      <c r="BX106" s="130"/>
      <c r="BY106" s="193">
        <f t="shared" si="99"/>
        <v>80</v>
      </c>
      <c r="BZ106" s="127">
        <f t="shared" si="144"/>
        <v>-55</v>
      </c>
      <c r="CA106" s="127">
        <f t="shared" si="145"/>
        <v>7</v>
      </c>
      <c r="CB106" s="127">
        <v>1</v>
      </c>
      <c r="CC106" s="123"/>
      <c r="CD106" s="129">
        <f t="shared" si="100"/>
        <v>1</v>
      </c>
      <c r="CE106" s="129">
        <f t="shared" si="146"/>
        <v>-4704387368.9188166</v>
      </c>
      <c r="CF106" s="129">
        <f t="shared" si="147"/>
        <v>314572800.00000209</v>
      </c>
      <c r="CG106" s="129">
        <f t="shared" si="148"/>
        <v>2100</v>
      </c>
      <c r="CH106" s="129"/>
      <c r="CI106" s="130"/>
      <c r="CJ106" s="193">
        <f t="shared" si="101"/>
        <v>80</v>
      </c>
      <c r="CK106" s="127">
        <f t="shared" si="149"/>
        <v>-110</v>
      </c>
      <c r="CL106" s="127">
        <f t="shared" si="150"/>
        <v>8</v>
      </c>
      <c r="CM106" s="127">
        <v>1</v>
      </c>
      <c r="CN106" s="123"/>
      <c r="CO106" s="129">
        <f t="shared" si="102"/>
        <v>1</v>
      </c>
      <c r="CP106" s="129">
        <f t="shared" si="151"/>
        <v>-6139931562067.9717</v>
      </c>
      <c r="CQ106" s="129">
        <f t="shared" si="152"/>
        <v>314572800.00000209</v>
      </c>
      <c r="CR106" s="129">
        <f t="shared" si="153"/>
        <v>2400</v>
      </c>
      <c r="CS106" s="129"/>
      <c r="CT106" s="130"/>
      <c r="CU106" s="193">
        <f t="shared" si="103"/>
        <v>80</v>
      </c>
      <c r="CV106" s="127">
        <f t="shared" si="154"/>
        <v>-160</v>
      </c>
      <c r="CW106" s="127">
        <f t="shared" si="155"/>
        <v>9</v>
      </c>
      <c r="CX106" s="127">
        <v>1</v>
      </c>
      <c r="CY106" s="123"/>
      <c r="CZ106" s="129">
        <f t="shared" si="104"/>
        <v>1</v>
      </c>
      <c r="DA106" s="129">
        <f t="shared" si="156"/>
        <v>-3233298427203649.5</v>
      </c>
      <c r="DB106" s="129">
        <f t="shared" si="157"/>
        <v>314572800.00000209</v>
      </c>
      <c r="DC106" s="129">
        <f t="shared" si="158"/>
        <v>2700</v>
      </c>
      <c r="DD106" s="129"/>
      <c r="DE106" s="130"/>
      <c r="DF106" s="193">
        <f t="shared" si="105"/>
        <v>80</v>
      </c>
      <c r="DG106" s="127">
        <f t="shared" si="159"/>
        <v>-225</v>
      </c>
      <c r="DH106" s="127">
        <f t="shared" si="160"/>
        <v>10</v>
      </c>
      <c r="DI106" s="127">
        <v>1</v>
      </c>
      <c r="DJ106" s="123"/>
      <c r="DK106" s="129">
        <f t="shared" si="106"/>
        <v>1</v>
      </c>
      <c r="DL106" s="129">
        <f t="shared" si="161"/>
        <v>-9.6402828959868887E+18</v>
      </c>
      <c r="DM106" s="129">
        <f t="shared" si="162"/>
        <v>314572800.00000209</v>
      </c>
      <c r="DN106" s="129">
        <f t="shared" si="163"/>
        <v>3000</v>
      </c>
      <c r="DO106" s="129"/>
      <c r="DP106" s="130"/>
      <c r="DQ106" s="193">
        <f t="shared" si="107"/>
        <v>80</v>
      </c>
    </row>
    <row r="107" spans="1:121">
      <c r="A107" s="23">
        <f t="shared" si="108"/>
        <v>84.253614044394809</v>
      </c>
      <c r="B107" s="23">
        <v>0</v>
      </c>
      <c r="C107" s="41">
        <f t="shared" si="169"/>
        <v>4</v>
      </c>
      <c r="D107" s="44"/>
      <c r="E107" s="134">
        <f t="shared" si="167"/>
        <v>1</v>
      </c>
      <c r="F107" s="76">
        <f t="shared" si="87"/>
        <v>5</v>
      </c>
      <c r="G107" s="161">
        <f t="shared" si="109"/>
        <v>8.1680970056575433</v>
      </c>
      <c r="H107" s="24">
        <f t="shared" si="110"/>
        <v>1204497.526289379</v>
      </c>
      <c r="I107" s="23">
        <f t="shared" si="164"/>
        <v>20.20000000000001</v>
      </c>
      <c r="J107" s="43">
        <v>101</v>
      </c>
      <c r="K107" s="30">
        <f t="shared" si="111"/>
        <v>101</v>
      </c>
      <c r="L107" s="30">
        <f t="shared" si="112"/>
        <v>1</v>
      </c>
      <c r="M107" s="22">
        <v>1</v>
      </c>
      <c r="N107" s="23">
        <f t="shared" si="113"/>
        <v>1204497526.2893789</v>
      </c>
      <c r="O107" s="29">
        <f t="shared" si="88"/>
        <v>36864</v>
      </c>
      <c r="P107" s="29">
        <f t="shared" si="114"/>
        <v>3723264</v>
      </c>
      <c r="Q107" s="29">
        <f t="shared" si="115"/>
        <v>361349257.88681376</v>
      </c>
      <c r="R107" s="29">
        <f t="shared" si="116"/>
        <v>300</v>
      </c>
      <c r="S107" s="29">
        <f t="shared" si="117"/>
        <v>2527.6084213318441</v>
      </c>
      <c r="T107" s="52">
        <f t="shared" si="118"/>
        <v>97.051742204370612</v>
      </c>
      <c r="U107" s="144">
        <f t="shared" si="89"/>
        <v>81.680970056575433</v>
      </c>
      <c r="W107" s="30">
        <f t="shared" si="119"/>
        <v>96</v>
      </c>
      <c r="X107" s="30">
        <f t="shared" si="120"/>
        <v>2</v>
      </c>
      <c r="Y107" s="30">
        <v>1</v>
      </c>
      <c r="Z107" s="23"/>
      <c r="AA107" s="29">
        <f t="shared" si="90"/>
        <v>4608</v>
      </c>
      <c r="AB107" s="29">
        <f t="shared" si="121"/>
        <v>797368.72928845568</v>
      </c>
      <c r="AC107" s="29">
        <f t="shared" si="122"/>
        <v>361349257.88681376</v>
      </c>
      <c r="AD107" s="29">
        <f t="shared" si="123"/>
        <v>600</v>
      </c>
      <c r="AF107" s="52">
        <f t="shared" si="168"/>
        <v>453.17711193574064</v>
      </c>
      <c r="AG107" s="144">
        <f t="shared" si="91"/>
        <v>81.680970056575433</v>
      </c>
      <c r="AH107" s="30">
        <f t="shared" si="124"/>
        <v>86</v>
      </c>
      <c r="AI107" s="30">
        <f t="shared" si="125"/>
        <v>3</v>
      </c>
      <c r="AJ107" s="30">
        <v>1</v>
      </c>
      <c r="AK107" s="23"/>
      <c r="AL107" s="29">
        <f t="shared" si="92"/>
        <v>4608</v>
      </c>
      <c r="AM107" s="29">
        <f t="shared" si="126"/>
        <v>2320798.3690996021</v>
      </c>
      <c r="AN107" s="29">
        <f t="shared" si="127"/>
        <v>361349257.88681376</v>
      </c>
      <c r="AO107" s="29">
        <f t="shared" si="128"/>
        <v>900</v>
      </c>
      <c r="AQ107" s="52">
        <f t="shared" si="170"/>
        <v>155.70041012524757</v>
      </c>
      <c r="AR107" s="144">
        <f t="shared" si="93"/>
        <v>81.680970056575433</v>
      </c>
      <c r="AS107" s="30">
        <f t="shared" si="129"/>
        <v>71</v>
      </c>
      <c r="AT107" s="30">
        <f t="shared" si="130"/>
        <v>4</v>
      </c>
      <c r="AU107" s="30">
        <v>1</v>
      </c>
      <c r="AV107" s="23"/>
      <c r="AW107" s="29">
        <f t="shared" si="94"/>
        <v>588</v>
      </c>
      <c r="AX107" s="29">
        <f t="shared" si="131"/>
        <v>1431820.752446888</v>
      </c>
      <c r="AY107" s="29">
        <f t="shared" si="132"/>
        <v>361349257.88681376</v>
      </c>
      <c r="AZ107" s="29">
        <f t="shared" si="133"/>
        <v>1200</v>
      </c>
      <c r="BB107" s="52">
        <f t="shared" si="165"/>
        <v>252.37045717439946</v>
      </c>
      <c r="BC107" s="144">
        <f t="shared" si="95"/>
        <v>81.680970056575433</v>
      </c>
      <c r="BD107" s="30">
        <f t="shared" si="134"/>
        <v>41</v>
      </c>
      <c r="BE107" s="30">
        <f t="shared" si="135"/>
        <v>5</v>
      </c>
      <c r="BF107" s="30">
        <v>1</v>
      </c>
      <c r="BG107" s="23"/>
      <c r="BH107" s="29">
        <f t="shared" si="96"/>
        <v>80</v>
      </c>
      <c r="BI107" s="29">
        <f t="shared" si="136"/>
        <v>3858156.1388956564</v>
      </c>
      <c r="BJ107" s="29">
        <f t="shared" si="137"/>
        <v>361349257.88681376</v>
      </c>
      <c r="BK107" s="29">
        <f t="shared" si="138"/>
        <v>1500</v>
      </c>
      <c r="BM107" s="52">
        <f t="shared" si="166"/>
        <v>93.658536585366122</v>
      </c>
      <c r="BN107" s="144">
        <f t="shared" si="97"/>
        <v>81.680970056575433</v>
      </c>
      <c r="BO107" s="30">
        <f t="shared" si="139"/>
        <v>-4</v>
      </c>
      <c r="BP107" s="30">
        <f t="shared" si="140"/>
        <v>6</v>
      </c>
      <c r="BQ107" s="30">
        <v>1</v>
      </c>
      <c r="BR107" s="23"/>
      <c r="BS107" s="29">
        <f t="shared" si="98"/>
        <v>1</v>
      </c>
      <c r="BT107" s="29">
        <f t="shared" si="141"/>
        <v>-945029.60508262075</v>
      </c>
      <c r="BU107" s="29">
        <f t="shared" si="142"/>
        <v>361349257.88681376</v>
      </c>
      <c r="BV107" s="29">
        <f t="shared" si="143"/>
        <v>1800</v>
      </c>
      <c r="BY107" s="144">
        <f t="shared" si="99"/>
        <v>81.680970056575433</v>
      </c>
      <c r="BZ107" s="30">
        <f t="shared" si="144"/>
        <v>-54</v>
      </c>
      <c r="CA107" s="30">
        <f t="shared" si="145"/>
        <v>7</v>
      </c>
      <c r="CB107" s="30">
        <v>1</v>
      </c>
      <c r="CC107" s="23"/>
      <c r="CD107" s="29">
        <f t="shared" si="100"/>
        <v>1</v>
      </c>
      <c r="CE107" s="29">
        <f t="shared" si="146"/>
        <v>-4618853053.1202927</v>
      </c>
      <c r="CF107" s="29">
        <f t="shared" si="147"/>
        <v>361349257.88681376</v>
      </c>
      <c r="CG107" s="29">
        <f t="shared" si="148"/>
        <v>2100</v>
      </c>
      <c r="CJ107" s="144">
        <f t="shared" si="101"/>
        <v>81.680970056575433</v>
      </c>
      <c r="CK107" s="30">
        <f t="shared" si="149"/>
        <v>-109</v>
      </c>
      <c r="CL107" s="30">
        <f t="shared" si="150"/>
        <v>8</v>
      </c>
      <c r="CM107" s="30">
        <v>1</v>
      </c>
      <c r="CN107" s="23"/>
      <c r="CO107" s="29">
        <f t="shared" si="102"/>
        <v>1</v>
      </c>
      <c r="CP107" s="29">
        <f t="shared" si="151"/>
        <v>-6084114002412.8076</v>
      </c>
      <c r="CQ107" s="29">
        <f t="shared" si="152"/>
        <v>361349257.88681376</v>
      </c>
      <c r="CR107" s="29">
        <f t="shared" si="153"/>
        <v>2400</v>
      </c>
      <c r="CU107" s="144">
        <f t="shared" si="103"/>
        <v>81.680970056575433</v>
      </c>
      <c r="CV107" s="30">
        <f t="shared" si="154"/>
        <v>-159</v>
      </c>
      <c r="CW107" s="30">
        <f t="shared" si="155"/>
        <v>9</v>
      </c>
      <c r="CX107" s="30">
        <v>1</v>
      </c>
      <c r="CY107" s="23"/>
      <c r="CZ107" s="29">
        <f t="shared" si="104"/>
        <v>1</v>
      </c>
      <c r="DA107" s="29">
        <f t="shared" si="156"/>
        <v>-3213090312033626.5</v>
      </c>
      <c r="DB107" s="29">
        <f t="shared" si="157"/>
        <v>361349257.88681376</v>
      </c>
      <c r="DC107" s="29">
        <f t="shared" si="158"/>
        <v>2700</v>
      </c>
      <c r="DF107" s="144">
        <f t="shared" si="105"/>
        <v>81.680970056575433</v>
      </c>
      <c r="DG107" s="30">
        <f t="shared" si="159"/>
        <v>-224</v>
      </c>
      <c r="DH107" s="30">
        <f t="shared" si="160"/>
        <v>10</v>
      </c>
      <c r="DI107" s="30">
        <v>1</v>
      </c>
      <c r="DJ107" s="23"/>
      <c r="DK107" s="29">
        <f t="shared" si="106"/>
        <v>1</v>
      </c>
      <c r="DL107" s="29">
        <f t="shared" si="161"/>
        <v>-9.597437194226946E+18</v>
      </c>
      <c r="DM107" s="29">
        <f t="shared" si="162"/>
        <v>361349257.88681376</v>
      </c>
      <c r="DN107" s="29">
        <f t="shared" si="163"/>
        <v>3000</v>
      </c>
      <c r="DQ107" s="144">
        <f t="shared" si="107"/>
        <v>81.680970056575433</v>
      </c>
    </row>
    <row r="108" spans="1:121">
      <c r="A108" s="23">
        <f t="shared" si="108"/>
        <v>88.03467636094598</v>
      </c>
      <c r="B108" s="23">
        <v>0</v>
      </c>
      <c r="C108" s="41">
        <f t="shared" si="169"/>
        <v>4</v>
      </c>
      <c r="D108" s="65"/>
      <c r="E108" s="134">
        <f t="shared" si="167"/>
        <v>1</v>
      </c>
      <c r="F108" s="76">
        <f t="shared" si="87"/>
        <v>5</v>
      </c>
      <c r="G108" s="161">
        <f t="shared" si="109"/>
        <v>8.3397260867289678</v>
      </c>
      <c r="H108" s="24">
        <f t="shared" si="110"/>
        <v>1383604.3270466076</v>
      </c>
      <c r="I108" s="23">
        <f t="shared" si="164"/>
        <v>20.400000000000009</v>
      </c>
      <c r="J108" s="26">
        <v>102</v>
      </c>
      <c r="K108" s="30">
        <f t="shared" si="111"/>
        <v>102</v>
      </c>
      <c r="L108" s="30">
        <f t="shared" si="112"/>
        <v>1</v>
      </c>
      <c r="M108" s="22">
        <v>1</v>
      </c>
      <c r="N108" s="23">
        <f t="shared" si="113"/>
        <v>1383604327.0466077</v>
      </c>
      <c r="O108" s="29">
        <f t="shared" si="88"/>
        <v>36864</v>
      </c>
      <c r="P108" s="29">
        <f t="shared" si="114"/>
        <v>3760128</v>
      </c>
      <c r="Q108" s="29">
        <f t="shared" si="115"/>
        <v>415081298.11398232</v>
      </c>
      <c r="R108" s="29">
        <f t="shared" si="116"/>
        <v>300</v>
      </c>
      <c r="S108" s="29">
        <f t="shared" si="117"/>
        <v>2641.0402908283795</v>
      </c>
      <c r="T108" s="52">
        <f t="shared" si="118"/>
        <v>110.3902042999553</v>
      </c>
      <c r="U108" s="144">
        <f t="shared" si="89"/>
        <v>83.397260867289674</v>
      </c>
      <c r="W108" s="30">
        <f t="shared" si="119"/>
        <v>97</v>
      </c>
      <c r="X108" s="30">
        <f t="shared" si="120"/>
        <v>2</v>
      </c>
      <c r="Y108" s="30">
        <v>1</v>
      </c>
      <c r="Z108" s="23"/>
      <c r="AA108" s="29">
        <f t="shared" si="90"/>
        <v>4608</v>
      </c>
      <c r="AB108" s="29">
        <f t="shared" si="121"/>
        <v>805674.65355187713</v>
      </c>
      <c r="AC108" s="29">
        <f t="shared" si="122"/>
        <v>415081298.11398232</v>
      </c>
      <c r="AD108" s="29">
        <f t="shared" si="123"/>
        <v>600</v>
      </c>
      <c r="AF108" s="52">
        <f t="shared" si="168"/>
        <v>515.19716585853268</v>
      </c>
      <c r="AG108" s="144">
        <f t="shared" si="91"/>
        <v>83.397260867289674</v>
      </c>
      <c r="AH108" s="30">
        <f t="shared" si="124"/>
        <v>87</v>
      </c>
      <c r="AI108" s="30">
        <f t="shared" si="125"/>
        <v>3</v>
      </c>
      <c r="AJ108" s="30">
        <v>1</v>
      </c>
      <c r="AK108" s="23"/>
      <c r="AL108" s="29">
        <f t="shared" si="92"/>
        <v>4608</v>
      </c>
      <c r="AM108" s="29">
        <f t="shared" si="126"/>
        <v>2347784.3966472722</v>
      </c>
      <c r="AN108" s="29">
        <f t="shared" si="127"/>
        <v>415081298.11398232</v>
      </c>
      <c r="AO108" s="29">
        <f t="shared" si="128"/>
        <v>900</v>
      </c>
      <c r="AQ108" s="52">
        <f t="shared" si="170"/>
        <v>176.79702561561217</v>
      </c>
      <c r="AR108" s="144">
        <f t="shared" si="93"/>
        <v>83.397260867289674</v>
      </c>
      <c r="AS108" s="30">
        <f t="shared" si="129"/>
        <v>72</v>
      </c>
      <c r="AT108" s="30">
        <f t="shared" si="130"/>
        <v>4</v>
      </c>
      <c r="AU108" s="30">
        <v>1</v>
      </c>
      <c r="AV108" s="23"/>
      <c r="AW108" s="29">
        <f t="shared" si="94"/>
        <v>588</v>
      </c>
      <c r="AX108" s="29">
        <f t="shared" si="131"/>
        <v>1451987.2419179708</v>
      </c>
      <c r="AY108" s="29">
        <f t="shared" si="132"/>
        <v>415081298.11398232</v>
      </c>
      <c r="AZ108" s="29">
        <f t="shared" si="133"/>
        <v>1200</v>
      </c>
      <c r="BB108" s="52">
        <f t="shared" si="165"/>
        <v>285.87117443655342</v>
      </c>
      <c r="BC108" s="144">
        <f t="shared" si="95"/>
        <v>83.397260867289674</v>
      </c>
      <c r="BD108" s="30">
        <f t="shared" si="134"/>
        <v>42</v>
      </c>
      <c r="BE108" s="30">
        <f t="shared" si="135"/>
        <v>5</v>
      </c>
      <c r="BF108" s="30">
        <v>1</v>
      </c>
      <c r="BG108" s="23"/>
      <c r="BH108" s="29">
        <f t="shared" si="96"/>
        <v>80</v>
      </c>
      <c r="BI108" s="29">
        <f t="shared" si="136"/>
        <v>3952257.5081370142</v>
      </c>
      <c r="BJ108" s="29">
        <f t="shared" si="137"/>
        <v>415081298.11398232</v>
      </c>
      <c r="BK108" s="29">
        <f t="shared" si="138"/>
        <v>1500</v>
      </c>
      <c r="BM108" s="52">
        <f t="shared" si="166"/>
        <v>105.0238495997292</v>
      </c>
      <c r="BN108" s="144">
        <f t="shared" si="97"/>
        <v>83.397260867289674</v>
      </c>
      <c r="BO108" s="30">
        <f t="shared" si="139"/>
        <v>-3</v>
      </c>
      <c r="BP108" s="30">
        <f t="shared" si="140"/>
        <v>6</v>
      </c>
      <c r="BQ108" s="30">
        <v>1</v>
      </c>
      <c r="BR108" s="23"/>
      <c r="BS108" s="29">
        <f t="shared" si="98"/>
        <v>1</v>
      </c>
      <c r="BT108" s="29">
        <f t="shared" si="141"/>
        <v>-708772.20381196553</v>
      </c>
      <c r="BU108" s="29">
        <f t="shared" si="142"/>
        <v>415081298.11398232</v>
      </c>
      <c r="BV108" s="29">
        <f t="shared" si="143"/>
        <v>1800</v>
      </c>
      <c r="BY108" s="144">
        <f t="shared" si="99"/>
        <v>83.397260867289674</v>
      </c>
      <c r="BZ108" s="30">
        <f t="shared" si="144"/>
        <v>-53</v>
      </c>
      <c r="CA108" s="30">
        <f t="shared" si="145"/>
        <v>7</v>
      </c>
      <c r="CB108" s="30">
        <v>1</v>
      </c>
      <c r="CC108" s="23"/>
      <c r="CD108" s="29">
        <f t="shared" si="100"/>
        <v>1</v>
      </c>
      <c r="CE108" s="29">
        <f t="shared" si="146"/>
        <v>-4533318737.3217688</v>
      </c>
      <c r="CF108" s="29">
        <f t="shared" si="147"/>
        <v>415081298.11398232</v>
      </c>
      <c r="CG108" s="29">
        <f t="shared" si="148"/>
        <v>2100</v>
      </c>
      <c r="CJ108" s="144">
        <f t="shared" si="101"/>
        <v>83.397260867289674</v>
      </c>
      <c r="CK108" s="30">
        <f t="shared" si="149"/>
        <v>-108</v>
      </c>
      <c r="CL108" s="30">
        <f t="shared" si="150"/>
        <v>8</v>
      </c>
      <c r="CM108" s="30">
        <v>1</v>
      </c>
      <c r="CN108" s="23"/>
      <c r="CO108" s="29">
        <f t="shared" si="102"/>
        <v>1</v>
      </c>
      <c r="CP108" s="29">
        <f t="shared" si="151"/>
        <v>-6028296442757.6445</v>
      </c>
      <c r="CQ108" s="29">
        <f t="shared" si="152"/>
        <v>415081298.11398232</v>
      </c>
      <c r="CR108" s="29">
        <f t="shared" si="153"/>
        <v>2400</v>
      </c>
      <c r="CU108" s="144">
        <f t="shared" si="103"/>
        <v>83.397260867289674</v>
      </c>
      <c r="CV108" s="30">
        <f t="shared" si="154"/>
        <v>-158</v>
      </c>
      <c r="CW108" s="30">
        <f t="shared" si="155"/>
        <v>9</v>
      </c>
      <c r="CX108" s="30">
        <v>1</v>
      </c>
      <c r="CY108" s="23"/>
      <c r="CZ108" s="29">
        <f t="shared" si="104"/>
        <v>1</v>
      </c>
      <c r="DA108" s="29">
        <f t="shared" si="156"/>
        <v>-3192882196863604</v>
      </c>
      <c r="DB108" s="29">
        <f t="shared" si="157"/>
        <v>415081298.11398232</v>
      </c>
      <c r="DC108" s="29">
        <f t="shared" si="158"/>
        <v>2700</v>
      </c>
      <c r="DF108" s="144">
        <f t="shared" si="105"/>
        <v>83.397260867289674</v>
      </c>
      <c r="DG108" s="30">
        <f t="shared" si="159"/>
        <v>-223</v>
      </c>
      <c r="DH108" s="30">
        <f t="shared" si="160"/>
        <v>10</v>
      </c>
      <c r="DI108" s="30">
        <v>1</v>
      </c>
      <c r="DJ108" s="23"/>
      <c r="DK108" s="29">
        <f t="shared" si="106"/>
        <v>1</v>
      </c>
      <c r="DL108" s="29">
        <f t="shared" si="161"/>
        <v>-9.5545914924670054E+18</v>
      </c>
      <c r="DM108" s="29">
        <f t="shared" si="162"/>
        <v>415081298.11398232</v>
      </c>
      <c r="DN108" s="29">
        <f t="shared" si="163"/>
        <v>3000</v>
      </c>
      <c r="DQ108" s="144">
        <f t="shared" si="107"/>
        <v>83.397260867289674</v>
      </c>
    </row>
    <row r="109" spans="1:121">
      <c r="A109" s="23">
        <f t="shared" si="108"/>
        <v>91.985421989053449</v>
      </c>
      <c r="B109" s="23">
        <v>0</v>
      </c>
      <c r="C109" s="41">
        <f t="shared" si="169"/>
        <v>4</v>
      </c>
      <c r="D109" s="44"/>
      <c r="E109" s="134">
        <f t="shared" si="167"/>
        <v>1</v>
      </c>
      <c r="F109" s="76">
        <f t="shared" si="87"/>
        <v>5</v>
      </c>
      <c r="G109" s="161">
        <f t="shared" si="109"/>
        <v>8.5149614596268783</v>
      </c>
      <c r="H109" s="24">
        <f t="shared" si="110"/>
        <v>1589344.0144452183</v>
      </c>
      <c r="I109" s="23">
        <f t="shared" si="164"/>
        <v>20.600000000000012</v>
      </c>
      <c r="J109" s="26">
        <v>103</v>
      </c>
      <c r="K109" s="30">
        <f t="shared" si="111"/>
        <v>103</v>
      </c>
      <c r="L109" s="30">
        <f t="shared" si="112"/>
        <v>1</v>
      </c>
      <c r="M109" s="22">
        <v>1</v>
      </c>
      <c r="N109" s="23">
        <f t="shared" si="113"/>
        <v>1589344014.4452183</v>
      </c>
      <c r="O109" s="29">
        <f t="shared" si="88"/>
        <v>36864</v>
      </c>
      <c r="P109" s="29">
        <f t="shared" si="114"/>
        <v>3796992</v>
      </c>
      <c r="Q109" s="29">
        <f t="shared" si="115"/>
        <v>476803204.33356547</v>
      </c>
      <c r="R109" s="29">
        <f t="shared" si="116"/>
        <v>300</v>
      </c>
      <c r="S109" s="29">
        <f t="shared" si="117"/>
        <v>2759.5626596716033</v>
      </c>
      <c r="T109" s="52">
        <f t="shared" si="118"/>
        <v>125.57392913484291</v>
      </c>
      <c r="U109" s="144">
        <f t="shared" si="89"/>
        <v>85.149614596268776</v>
      </c>
      <c r="W109" s="30">
        <f t="shared" si="119"/>
        <v>98</v>
      </c>
      <c r="X109" s="30">
        <f t="shared" si="120"/>
        <v>2</v>
      </c>
      <c r="Y109" s="30">
        <v>1</v>
      </c>
      <c r="Z109" s="23"/>
      <c r="AA109" s="29">
        <f t="shared" si="90"/>
        <v>4608</v>
      </c>
      <c r="AB109" s="29">
        <f t="shared" si="121"/>
        <v>813980.57781529846</v>
      </c>
      <c r="AC109" s="29">
        <f t="shared" si="122"/>
        <v>476803204.33356547</v>
      </c>
      <c r="AD109" s="29">
        <f t="shared" si="123"/>
        <v>600</v>
      </c>
      <c r="AF109" s="52">
        <f t="shared" si="168"/>
        <v>585.76729878898607</v>
      </c>
      <c r="AG109" s="144">
        <f t="shared" si="91"/>
        <v>85.149614596268776</v>
      </c>
      <c r="AH109" s="30">
        <f t="shared" si="124"/>
        <v>88</v>
      </c>
      <c r="AI109" s="30">
        <f t="shared" si="125"/>
        <v>3</v>
      </c>
      <c r="AJ109" s="30">
        <v>1</v>
      </c>
      <c r="AK109" s="23"/>
      <c r="AL109" s="29">
        <f t="shared" si="92"/>
        <v>4608</v>
      </c>
      <c r="AM109" s="29">
        <f t="shared" si="126"/>
        <v>2374770.4241949418</v>
      </c>
      <c r="AN109" s="29">
        <f t="shared" si="127"/>
        <v>476803204.33356547</v>
      </c>
      <c r="AO109" s="29">
        <f t="shared" si="128"/>
        <v>900</v>
      </c>
      <c r="AQ109" s="52">
        <f t="shared" si="170"/>
        <v>200.77865189651078</v>
      </c>
      <c r="AR109" s="144">
        <f t="shared" si="93"/>
        <v>85.149614596268776</v>
      </c>
      <c r="AS109" s="30">
        <f t="shared" si="129"/>
        <v>73</v>
      </c>
      <c r="AT109" s="30">
        <f t="shared" si="130"/>
        <v>4</v>
      </c>
      <c r="AU109" s="30">
        <v>1</v>
      </c>
      <c r="AV109" s="23"/>
      <c r="AW109" s="29">
        <f t="shared" si="94"/>
        <v>588</v>
      </c>
      <c r="AX109" s="29">
        <f t="shared" si="131"/>
        <v>1472153.7313890539</v>
      </c>
      <c r="AY109" s="29">
        <f t="shared" si="132"/>
        <v>476803204.33356547</v>
      </c>
      <c r="AZ109" s="29">
        <f t="shared" si="133"/>
        <v>1200</v>
      </c>
      <c r="BB109" s="52">
        <f t="shared" si="165"/>
        <v>323.8813951065265</v>
      </c>
      <c r="BC109" s="144">
        <f t="shared" si="95"/>
        <v>85.149614596268776</v>
      </c>
      <c r="BD109" s="30">
        <f t="shared" si="134"/>
        <v>43</v>
      </c>
      <c r="BE109" s="30">
        <f t="shared" si="135"/>
        <v>5</v>
      </c>
      <c r="BF109" s="30">
        <v>1</v>
      </c>
      <c r="BG109" s="23"/>
      <c r="BH109" s="29">
        <f t="shared" si="96"/>
        <v>80</v>
      </c>
      <c r="BI109" s="29">
        <f t="shared" si="136"/>
        <v>4046358.8773783715</v>
      </c>
      <c r="BJ109" s="29">
        <f t="shared" si="137"/>
        <v>476803204.33356547</v>
      </c>
      <c r="BK109" s="29">
        <f t="shared" si="138"/>
        <v>1500</v>
      </c>
      <c r="BM109" s="52">
        <f t="shared" ref="BM109:BM172" si="171">BJ109/BI109</f>
        <v>117.83512505506812</v>
      </c>
      <c r="BN109" s="144">
        <f t="shared" si="97"/>
        <v>85.149614596268776</v>
      </c>
      <c r="BO109" s="30">
        <f t="shared" si="139"/>
        <v>-2</v>
      </c>
      <c r="BP109" s="30">
        <f t="shared" si="140"/>
        <v>6</v>
      </c>
      <c r="BQ109" s="30">
        <v>1</v>
      </c>
      <c r="BR109" s="23"/>
      <c r="BS109" s="29">
        <f t="shared" si="98"/>
        <v>1</v>
      </c>
      <c r="BT109" s="29">
        <f t="shared" si="141"/>
        <v>-472514.80254131038</v>
      </c>
      <c r="BU109" s="29">
        <f t="shared" si="142"/>
        <v>476803204.33356547</v>
      </c>
      <c r="BV109" s="29">
        <f t="shared" si="143"/>
        <v>1800</v>
      </c>
      <c r="BY109" s="144">
        <f t="shared" si="99"/>
        <v>85.149614596268776</v>
      </c>
      <c r="BZ109" s="30">
        <f t="shared" si="144"/>
        <v>-52</v>
      </c>
      <c r="CA109" s="30">
        <f t="shared" si="145"/>
        <v>7</v>
      </c>
      <c r="CB109" s="30">
        <v>1</v>
      </c>
      <c r="CC109" s="23"/>
      <c r="CD109" s="29">
        <f t="shared" si="100"/>
        <v>1</v>
      </c>
      <c r="CE109" s="29">
        <f t="shared" si="146"/>
        <v>-4447784421.5232449</v>
      </c>
      <c r="CF109" s="29">
        <f t="shared" si="147"/>
        <v>476803204.33356547</v>
      </c>
      <c r="CG109" s="29">
        <f t="shared" si="148"/>
        <v>2100</v>
      </c>
      <c r="CJ109" s="144">
        <f t="shared" si="101"/>
        <v>85.149614596268776</v>
      </c>
      <c r="CK109" s="30">
        <f t="shared" si="149"/>
        <v>-107</v>
      </c>
      <c r="CL109" s="30">
        <f t="shared" si="150"/>
        <v>8</v>
      </c>
      <c r="CM109" s="30">
        <v>1</v>
      </c>
      <c r="CN109" s="23"/>
      <c r="CO109" s="29">
        <f t="shared" si="102"/>
        <v>1</v>
      </c>
      <c r="CP109" s="29">
        <f t="shared" si="151"/>
        <v>-5972478883102.4814</v>
      </c>
      <c r="CQ109" s="29">
        <f t="shared" si="152"/>
        <v>476803204.33356547</v>
      </c>
      <c r="CR109" s="29">
        <f t="shared" si="153"/>
        <v>2400</v>
      </c>
      <c r="CU109" s="144">
        <f t="shared" si="103"/>
        <v>85.149614596268776</v>
      </c>
      <c r="CV109" s="30">
        <f t="shared" si="154"/>
        <v>-157</v>
      </c>
      <c r="CW109" s="30">
        <f t="shared" si="155"/>
        <v>9</v>
      </c>
      <c r="CX109" s="30">
        <v>1</v>
      </c>
      <c r="CY109" s="23"/>
      <c r="CZ109" s="29">
        <f t="shared" si="104"/>
        <v>1</v>
      </c>
      <c r="DA109" s="29">
        <f t="shared" si="156"/>
        <v>-3172674081693581</v>
      </c>
      <c r="DB109" s="29">
        <f t="shared" si="157"/>
        <v>476803204.33356547</v>
      </c>
      <c r="DC109" s="29">
        <f t="shared" si="158"/>
        <v>2700</v>
      </c>
      <c r="DF109" s="144">
        <f t="shared" si="105"/>
        <v>85.149614596268776</v>
      </c>
      <c r="DG109" s="30">
        <f t="shared" si="159"/>
        <v>-222</v>
      </c>
      <c r="DH109" s="30">
        <f t="shared" si="160"/>
        <v>10</v>
      </c>
      <c r="DI109" s="30">
        <v>1</v>
      </c>
      <c r="DJ109" s="23"/>
      <c r="DK109" s="29">
        <f t="shared" si="106"/>
        <v>1</v>
      </c>
      <c r="DL109" s="29">
        <f t="shared" si="161"/>
        <v>-9.5117457907070628E+18</v>
      </c>
      <c r="DM109" s="29">
        <f t="shared" si="162"/>
        <v>476803204.33356547</v>
      </c>
      <c r="DN109" s="29">
        <f t="shared" si="163"/>
        <v>3000</v>
      </c>
      <c r="DQ109" s="144">
        <f t="shared" si="107"/>
        <v>85.149614596268776</v>
      </c>
    </row>
    <row r="110" spans="1:121">
      <c r="A110" s="23">
        <f t="shared" si="108"/>
        <v>96.113465832627909</v>
      </c>
      <c r="B110" s="23">
        <v>0</v>
      </c>
      <c r="C110" s="41">
        <f t="shared" si="169"/>
        <v>4</v>
      </c>
      <c r="D110" s="44"/>
      <c r="E110" s="134">
        <f t="shared" si="167"/>
        <v>1</v>
      </c>
      <c r="F110" s="76">
        <f t="shared" si="87"/>
        <v>5</v>
      </c>
      <c r="G110" s="161">
        <f t="shared" si="109"/>
        <v>8.693878900208464</v>
      </c>
      <c r="H110" s="24">
        <f t="shared" si="110"/>
        <v>1825676.8549176061</v>
      </c>
      <c r="I110" s="23">
        <f t="shared" si="164"/>
        <v>20.800000000000011</v>
      </c>
      <c r="J110" s="26">
        <v>104</v>
      </c>
      <c r="K110" s="30">
        <f t="shared" si="111"/>
        <v>104</v>
      </c>
      <c r="L110" s="30">
        <f t="shared" si="112"/>
        <v>1</v>
      </c>
      <c r="M110" s="22">
        <v>1</v>
      </c>
      <c r="N110" s="23">
        <f t="shared" si="113"/>
        <v>1825676854.9176061</v>
      </c>
      <c r="O110" s="29">
        <f t="shared" si="88"/>
        <v>36864</v>
      </c>
      <c r="P110" s="29">
        <f t="shared" si="114"/>
        <v>3833856</v>
      </c>
      <c r="Q110" s="29">
        <f t="shared" si="115"/>
        <v>547703056.47528183</v>
      </c>
      <c r="R110" s="29">
        <f t="shared" si="116"/>
        <v>300</v>
      </c>
      <c r="S110" s="29">
        <f t="shared" si="117"/>
        <v>2883.4039749788371</v>
      </c>
      <c r="T110" s="52">
        <f t="shared" si="118"/>
        <v>142.85957961782651</v>
      </c>
      <c r="U110" s="144">
        <f t="shared" si="89"/>
        <v>86.938789002084633</v>
      </c>
      <c r="W110" s="30">
        <f t="shared" si="119"/>
        <v>99</v>
      </c>
      <c r="X110" s="30">
        <f t="shared" si="120"/>
        <v>2</v>
      </c>
      <c r="Y110" s="30">
        <v>1</v>
      </c>
      <c r="Z110" s="23"/>
      <c r="AA110" s="29">
        <f t="shared" si="90"/>
        <v>4608</v>
      </c>
      <c r="AB110" s="29">
        <f t="shared" si="121"/>
        <v>822286.5020787199</v>
      </c>
      <c r="AC110" s="29">
        <f t="shared" si="122"/>
        <v>547703056.47528183</v>
      </c>
      <c r="AD110" s="29">
        <f t="shared" si="123"/>
        <v>600</v>
      </c>
      <c r="AF110" s="52">
        <f t="shared" si="168"/>
        <v>666.07326654481381</v>
      </c>
      <c r="AG110" s="144">
        <f t="shared" si="91"/>
        <v>86.938789002084633</v>
      </c>
      <c r="AH110" s="30">
        <f t="shared" si="124"/>
        <v>89</v>
      </c>
      <c r="AI110" s="30">
        <f t="shared" si="125"/>
        <v>3</v>
      </c>
      <c r="AJ110" s="30">
        <v>1</v>
      </c>
      <c r="AK110" s="23"/>
      <c r="AL110" s="29">
        <f t="shared" si="92"/>
        <v>4608</v>
      </c>
      <c r="AM110" s="29">
        <f t="shared" si="126"/>
        <v>2401756.4517426114</v>
      </c>
      <c r="AN110" s="29">
        <f t="shared" si="127"/>
        <v>547703056.47528183</v>
      </c>
      <c r="AO110" s="29">
        <f t="shared" si="128"/>
        <v>900</v>
      </c>
      <c r="AQ110" s="52">
        <f t="shared" si="170"/>
        <v>228.04271268966178</v>
      </c>
      <c r="AR110" s="144">
        <f t="shared" si="93"/>
        <v>86.938789002084633</v>
      </c>
      <c r="AS110" s="30">
        <f t="shared" si="129"/>
        <v>74</v>
      </c>
      <c r="AT110" s="30">
        <f t="shared" si="130"/>
        <v>4</v>
      </c>
      <c r="AU110" s="30">
        <v>1</v>
      </c>
      <c r="AV110" s="23"/>
      <c r="AW110" s="29">
        <f t="shared" si="94"/>
        <v>588</v>
      </c>
      <c r="AX110" s="29">
        <f t="shared" si="131"/>
        <v>1492320.2208601367</v>
      </c>
      <c r="AY110" s="29">
        <f t="shared" si="132"/>
        <v>547703056.47528183</v>
      </c>
      <c r="AZ110" s="29">
        <f t="shared" si="133"/>
        <v>1200</v>
      </c>
      <c r="BB110" s="52">
        <f t="shared" si="165"/>
        <v>367.01443083013328</v>
      </c>
      <c r="BC110" s="144">
        <f t="shared" si="95"/>
        <v>86.938789002084633</v>
      </c>
      <c r="BD110" s="30">
        <f t="shared" si="134"/>
        <v>44</v>
      </c>
      <c r="BE110" s="30">
        <f t="shared" si="135"/>
        <v>5</v>
      </c>
      <c r="BF110" s="30">
        <v>1</v>
      </c>
      <c r="BG110" s="23"/>
      <c r="BH110" s="29">
        <f t="shared" si="96"/>
        <v>80</v>
      </c>
      <c r="BI110" s="29">
        <f t="shared" si="136"/>
        <v>4140460.2466197289</v>
      </c>
      <c r="BJ110" s="29">
        <f t="shared" si="137"/>
        <v>547703056.47528183</v>
      </c>
      <c r="BK110" s="29">
        <f t="shared" si="138"/>
        <v>1500</v>
      </c>
      <c r="BM110" s="52">
        <f t="shared" si="171"/>
        <v>132.28071853181697</v>
      </c>
      <c r="BN110" s="144">
        <f t="shared" si="97"/>
        <v>86.938789002084633</v>
      </c>
      <c r="BO110" s="30">
        <f t="shared" si="139"/>
        <v>-1</v>
      </c>
      <c r="BP110" s="30">
        <f t="shared" si="140"/>
        <v>6</v>
      </c>
      <c r="BQ110" s="30">
        <v>1</v>
      </c>
      <c r="BR110" s="23"/>
      <c r="BS110" s="29">
        <f t="shared" si="98"/>
        <v>1</v>
      </c>
      <c r="BT110" s="29">
        <f t="shared" si="141"/>
        <v>-236257.40127065519</v>
      </c>
      <c r="BU110" s="29">
        <f t="shared" si="142"/>
        <v>547703056.47528183</v>
      </c>
      <c r="BV110" s="29">
        <f t="shared" si="143"/>
        <v>1800</v>
      </c>
      <c r="BY110" s="144">
        <f t="shared" si="99"/>
        <v>86.938789002084633</v>
      </c>
      <c r="BZ110" s="30">
        <f t="shared" si="144"/>
        <v>-51</v>
      </c>
      <c r="CA110" s="30">
        <f t="shared" si="145"/>
        <v>7</v>
      </c>
      <c r="CB110" s="30">
        <v>1</v>
      </c>
      <c r="CC110" s="23"/>
      <c r="CD110" s="29">
        <f t="shared" si="100"/>
        <v>1</v>
      </c>
      <c r="CE110" s="29">
        <f t="shared" si="146"/>
        <v>-4362250105.724721</v>
      </c>
      <c r="CF110" s="29">
        <f t="shared" si="147"/>
        <v>547703056.47528183</v>
      </c>
      <c r="CG110" s="29">
        <f t="shared" si="148"/>
        <v>2100</v>
      </c>
      <c r="CJ110" s="144">
        <f t="shared" si="101"/>
        <v>86.938789002084633</v>
      </c>
      <c r="CK110" s="30">
        <f t="shared" si="149"/>
        <v>-106</v>
      </c>
      <c r="CL110" s="30">
        <f t="shared" si="150"/>
        <v>8</v>
      </c>
      <c r="CM110" s="30">
        <v>1</v>
      </c>
      <c r="CN110" s="23"/>
      <c r="CO110" s="29">
        <f t="shared" si="102"/>
        <v>1</v>
      </c>
      <c r="CP110" s="29">
        <f t="shared" si="151"/>
        <v>-5916661323447.3174</v>
      </c>
      <c r="CQ110" s="29">
        <f t="shared" si="152"/>
        <v>547703056.47528183</v>
      </c>
      <c r="CR110" s="29">
        <f t="shared" si="153"/>
        <v>2400</v>
      </c>
      <c r="CU110" s="144">
        <f t="shared" si="103"/>
        <v>86.938789002084633</v>
      </c>
      <c r="CV110" s="30">
        <f t="shared" si="154"/>
        <v>-156</v>
      </c>
      <c r="CW110" s="30">
        <f t="shared" si="155"/>
        <v>9</v>
      </c>
      <c r="CX110" s="30">
        <v>1</v>
      </c>
      <c r="CY110" s="23"/>
      <c r="CZ110" s="29">
        <f t="shared" si="104"/>
        <v>1</v>
      </c>
      <c r="DA110" s="29">
        <f t="shared" si="156"/>
        <v>-3152465966523558</v>
      </c>
      <c r="DB110" s="29">
        <f t="shared" si="157"/>
        <v>547703056.47528183</v>
      </c>
      <c r="DC110" s="29">
        <f t="shared" si="158"/>
        <v>2700</v>
      </c>
      <c r="DF110" s="144">
        <f t="shared" si="105"/>
        <v>86.938789002084633</v>
      </c>
      <c r="DG110" s="30">
        <f t="shared" si="159"/>
        <v>-221</v>
      </c>
      <c r="DH110" s="30">
        <f t="shared" si="160"/>
        <v>10</v>
      </c>
      <c r="DI110" s="30">
        <v>1</v>
      </c>
      <c r="DJ110" s="23"/>
      <c r="DK110" s="29">
        <f t="shared" si="106"/>
        <v>1</v>
      </c>
      <c r="DL110" s="29">
        <f t="shared" si="161"/>
        <v>-9.4689000889471222E+18</v>
      </c>
      <c r="DM110" s="29">
        <f t="shared" si="162"/>
        <v>547703056.47528183</v>
      </c>
      <c r="DN110" s="29">
        <f t="shared" si="163"/>
        <v>3000</v>
      </c>
      <c r="DQ110" s="144">
        <f t="shared" si="107"/>
        <v>86.938789002084633</v>
      </c>
    </row>
    <row r="111" spans="1:121">
      <c r="A111" s="23">
        <f t="shared" si="108"/>
        <v>100.42676453078687</v>
      </c>
      <c r="B111" s="23">
        <v>0</v>
      </c>
      <c r="C111" s="41">
        <f t="shared" si="169"/>
        <v>5</v>
      </c>
      <c r="D111" s="143">
        <v>1</v>
      </c>
      <c r="E111" s="134">
        <f t="shared" si="167"/>
        <v>1</v>
      </c>
      <c r="F111" s="76">
        <f t="shared" si="87"/>
        <v>6</v>
      </c>
      <c r="G111" s="161">
        <f t="shared" si="109"/>
        <v>8.8765557765427587</v>
      </c>
      <c r="H111" s="24">
        <f t="shared" si="110"/>
        <v>2097152.0000000149</v>
      </c>
      <c r="I111" s="23">
        <f t="shared" si="164"/>
        <v>21.000000000000011</v>
      </c>
      <c r="J111" s="26">
        <v>105</v>
      </c>
      <c r="K111" s="30">
        <f t="shared" si="111"/>
        <v>105</v>
      </c>
      <c r="L111" s="30">
        <f t="shared" si="112"/>
        <v>1</v>
      </c>
      <c r="M111" s="22">
        <v>1</v>
      </c>
      <c r="N111" s="23">
        <f t="shared" si="113"/>
        <v>2097152000.0000148</v>
      </c>
      <c r="O111" s="29">
        <f t="shared" si="88"/>
        <v>36864</v>
      </c>
      <c r="P111" s="29">
        <f t="shared" si="114"/>
        <v>3870720</v>
      </c>
      <c r="Q111" s="29">
        <f t="shared" si="115"/>
        <v>754974720.00000536</v>
      </c>
      <c r="R111" s="29">
        <f t="shared" si="116"/>
        <v>300</v>
      </c>
      <c r="S111" s="29">
        <f t="shared" si="117"/>
        <v>3012.8029359236061</v>
      </c>
      <c r="T111" s="52">
        <f t="shared" si="118"/>
        <v>195.04761904762043</v>
      </c>
      <c r="U111" s="144">
        <f t="shared" si="89"/>
        <v>88.765557765427587</v>
      </c>
      <c r="W111" s="30">
        <f t="shared" si="119"/>
        <v>100</v>
      </c>
      <c r="X111" s="30">
        <f t="shared" si="120"/>
        <v>2</v>
      </c>
      <c r="Y111" s="30">
        <v>10</v>
      </c>
      <c r="Z111" s="23"/>
      <c r="AA111" s="29">
        <f t="shared" si="90"/>
        <v>46080</v>
      </c>
      <c r="AB111" s="29">
        <f t="shared" si="121"/>
        <v>8305924.2634214135</v>
      </c>
      <c r="AC111" s="29">
        <f t="shared" si="122"/>
        <v>754974720.00000536</v>
      </c>
      <c r="AD111" s="29">
        <f t="shared" si="123"/>
        <v>600</v>
      </c>
      <c r="AF111" s="52">
        <f t="shared" si="168"/>
        <v>90.895931151798493</v>
      </c>
      <c r="AG111" s="144">
        <f t="shared" si="91"/>
        <v>88.765557765427587</v>
      </c>
      <c r="AH111" s="30">
        <f t="shared" si="124"/>
        <v>90</v>
      </c>
      <c r="AI111" s="30">
        <f t="shared" si="125"/>
        <v>3</v>
      </c>
      <c r="AJ111" s="30">
        <v>1</v>
      </c>
      <c r="AK111" s="23"/>
      <c r="AL111" s="29">
        <f t="shared" si="92"/>
        <v>4608</v>
      </c>
      <c r="AM111" s="29">
        <f t="shared" si="126"/>
        <v>2428742.4792902814</v>
      </c>
      <c r="AN111" s="29">
        <f t="shared" si="127"/>
        <v>754974720.00000536</v>
      </c>
      <c r="AO111" s="29">
        <f t="shared" si="128"/>
        <v>900</v>
      </c>
      <c r="AQ111" s="52">
        <f t="shared" si="170"/>
        <v>310.85004953700212</v>
      </c>
      <c r="AR111" s="144">
        <f t="shared" si="93"/>
        <v>88.765557765427587</v>
      </c>
      <c r="AS111" s="30">
        <f t="shared" si="129"/>
        <v>75</v>
      </c>
      <c r="AT111" s="30">
        <f t="shared" si="130"/>
        <v>4</v>
      </c>
      <c r="AU111" s="30">
        <v>1</v>
      </c>
      <c r="AV111" s="23"/>
      <c r="AW111" s="29">
        <f t="shared" si="94"/>
        <v>588</v>
      </c>
      <c r="AX111" s="29">
        <f t="shared" si="131"/>
        <v>1512486.7103312197</v>
      </c>
      <c r="AY111" s="29">
        <f t="shared" si="132"/>
        <v>754974720.00000536</v>
      </c>
      <c r="AZ111" s="29">
        <f t="shared" si="133"/>
        <v>1200</v>
      </c>
      <c r="BB111" s="52">
        <f t="shared" si="165"/>
        <v>499.16122557842067</v>
      </c>
      <c r="BC111" s="144">
        <f t="shared" si="95"/>
        <v>88.765557765427587</v>
      </c>
      <c r="BD111" s="30">
        <f t="shared" si="134"/>
        <v>45</v>
      </c>
      <c r="BE111" s="30">
        <f t="shared" si="135"/>
        <v>5</v>
      </c>
      <c r="BF111" s="30">
        <v>1</v>
      </c>
      <c r="BG111" s="23"/>
      <c r="BH111" s="29">
        <f t="shared" si="96"/>
        <v>80</v>
      </c>
      <c r="BI111" s="29">
        <f t="shared" si="136"/>
        <v>4234561.6158610862</v>
      </c>
      <c r="BJ111" s="29">
        <f t="shared" si="137"/>
        <v>754974720.00000536</v>
      </c>
      <c r="BK111" s="29">
        <f t="shared" si="138"/>
        <v>1500</v>
      </c>
      <c r="BM111" s="52">
        <f t="shared" si="171"/>
        <v>178.28875536304679</v>
      </c>
      <c r="BN111" s="144">
        <f t="shared" si="97"/>
        <v>88.765557765427587</v>
      </c>
      <c r="BO111" s="30">
        <f t="shared" si="139"/>
        <v>0</v>
      </c>
      <c r="BP111" s="30">
        <f t="shared" si="140"/>
        <v>6</v>
      </c>
      <c r="BQ111" s="30">
        <v>10</v>
      </c>
      <c r="BR111" s="23"/>
      <c r="BS111" s="29">
        <f t="shared" si="98"/>
        <v>10</v>
      </c>
      <c r="BT111" s="29">
        <f t="shared" si="141"/>
        <v>0</v>
      </c>
      <c r="BU111" s="29">
        <f t="shared" si="142"/>
        <v>754974720.00000536</v>
      </c>
      <c r="BV111" s="29">
        <f t="shared" si="143"/>
        <v>1800</v>
      </c>
      <c r="BY111" s="144">
        <f t="shared" si="99"/>
        <v>88.765557765427587</v>
      </c>
      <c r="BZ111" s="30">
        <f t="shared" si="144"/>
        <v>-50</v>
      </c>
      <c r="CA111" s="30">
        <f t="shared" si="145"/>
        <v>7</v>
      </c>
      <c r="CB111" s="30">
        <v>1</v>
      </c>
      <c r="CC111" s="23"/>
      <c r="CD111" s="29">
        <f t="shared" si="100"/>
        <v>1</v>
      </c>
      <c r="CE111" s="29">
        <f t="shared" si="146"/>
        <v>-4276715789.9261966</v>
      </c>
      <c r="CF111" s="29">
        <f t="shared" si="147"/>
        <v>754974720.00000536</v>
      </c>
      <c r="CG111" s="29">
        <f t="shared" si="148"/>
        <v>2100</v>
      </c>
      <c r="CJ111" s="144">
        <f t="shared" si="101"/>
        <v>88.765557765427587</v>
      </c>
      <c r="CK111" s="30">
        <f t="shared" si="149"/>
        <v>-105</v>
      </c>
      <c r="CL111" s="30">
        <f t="shared" si="150"/>
        <v>8</v>
      </c>
      <c r="CM111" s="30">
        <v>1</v>
      </c>
      <c r="CN111" s="23"/>
      <c r="CO111" s="29">
        <f t="shared" si="102"/>
        <v>1</v>
      </c>
      <c r="CP111" s="29">
        <f t="shared" si="151"/>
        <v>-5860843763792.1543</v>
      </c>
      <c r="CQ111" s="29">
        <f t="shared" si="152"/>
        <v>754974720.00000536</v>
      </c>
      <c r="CR111" s="29">
        <f t="shared" si="153"/>
        <v>2400</v>
      </c>
      <c r="CU111" s="144">
        <f t="shared" si="103"/>
        <v>88.765557765427587</v>
      </c>
      <c r="CV111" s="30">
        <f t="shared" si="154"/>
        <v>-155</v>
      </c>
      <c r="CW111" s="30">
        <f t="shared" si="155"/>
        <v>9</v>
      </c>
      <c r="CX111" s="30">
        <v>1</v>
      </c>
      <c r="CY111" s="23"/>
      <c r="CZ111" s="29">
        <f t="shared" si="104"/>
        <v>1</v>
      </c>
      <c r="DA111" s="29">
        <f t="shared" si="156"/>
        <v>-3132257851353535.5</v>
      </c>
      <c r="DB111" s="29">
        <f t="shared" si="157"/>
        <v>754974720.00000536</v>
      </c>
      <c r="DC111" s="29">
        <f t="shared" si="158"/>
        <v>2700</v>
      </c>
      <c r="DF111" s="144">
        <f t="shared" si="105"/>
        <v>88.765557765427587</v>
      </c>
      <c r="DG111" s="30">
        <f t="shared" si="159"/>
        <v>-220</v>
      </c>
      <c r="DH111" s="30">
        <f t="shared" si="160"/>
        <v>10</v>
      </c>
      <c r="DI111" s="30">
        <v>1</v>
      </c>
      <c r="DJ111" s="23"/>
      <c r="DK111" s="29">
        <f t="shared" si="106"/>
        <v>1</v>
      </c>
      <c r="DL111" s="29">
        <f t="shared" si="161"/>
        <v>-9.4260543871871795E+18</v>
      </c>
      <c r="DM111" s="29">
        <f t="shared" si="162"/>
        <v>754974720.00000536</v>
      </c>
      <c r="DN111" s="29">
        <f t="shared" si="163"/>
        <v>3000</v>
      </c>
      <c r="DQ111" s="144">
        <f t="shared" si="107"/>
        <v>88.765557765427587</v>
      </c>
    </row>
    <row r="112" spans="1:121">
      <c r="A112" s="23">
        <f t="shared" si="108"/>
        <v>104.93363179395767</v>
      </c>
      <c r="B112" s="23">
        <v>0</v>
      </c>
      <c r="C112" s="41">
        <f t="shared" si="169"/>
        <v>5</v>
      </c>
      <c r="D112" s="44"/>
      <c r="E112" s="134">
        <f t="shared" si="167"/>
        <v>1</v>
      </c>
      <c r="F112" s="76">
        <f t="shared" si="87"/>
        <v>6</v>
      </c>
      <c r="G112" s="161">
        <f t="shared" si="109"/>
        <v>9.0630710823663865</v>
      </c>
      <c r="H112" s="24">
        <f t="shared" si="110"/>
        <v>2408995.0525787589</v>
      </c>
      <c r="I112" s="23">
        <f t="shared" si="164"/>
        <v>21.20000000000001</v>
      </c>
      <c r="J112" s="26">
        <v>106</v>
      </c>
      <c r="K112" s="30">
        <f t="shared" si="111"/>
        <v>106</v>
      </c>
      <c r="L112" s="30">
        <f t="shared" si="112"/>
        <v>1</v>
      </c>
      <c r="M112" s="22">
        <v>1</v>
      </c>
      <c r="N112" s="23">
        <f t="shared" si="113"/>
        <v>2408995052.5787587</v>
      </c>
      <c r="O112" s="29">
        <f t="shared" si="88"/>
        <v>36864</v>
      </c>
      <c r="P112" s="29">
        <f t="shared" si="114"/>
        <v>3907584</v>
      </c>
      <c r="Q112" s="29">
        <f t="shared" si="115"/>
        <v>867238218.92835307</v>
      </c>
      <c r="R112" s="29">
        <f t="shared" si="116"/>
        <v>300</v>
      </c>
      <c r="S112" s="29">
        <f t="shared" si="117"/>
        <v>3148.0089538187303</v>
      </c>
      <c r="T112" s="52">
        <f t="shared" si="118"/>
        <v>221.93719160697583</v>
      </c>
      <c r="U112" s="144">
        <f t="shared" si="89"/>
        <v>90.630710823663861</v>
      </c>
      <c r="W112" s="30">
        <f t="shared" si="119"/>
        <v>101</v>
      </c>
      <c r="X112" s="30">
        <f t="shared" si="120"/>
        <v>2</v>
      </c>
      <c r="Y112" s="30">
        <v>1</v>
      </c>
      <c r="Z112" s="23"/>
      <c r="AA112" s="29">
        <f t="shared" si="90"/>
        <v>46080</v>
      </c>
      <c r="AB112" s="29">
        <f t="shared" si="121"/>
        <v>8388983.506055627</v>
      </c>
      <c r="AC112" s="29">
        <f t="shared" si="122"/>
        <v>867238218.92835307</v>
      </c>
      <c r="AD112" s="29">
        <f t="shared" si="123"/>
        <v>600</v>
      </c>
      <c r="AF112" s="52">
        <f t="shared" si="168"/>
        <v>103.37822434652936</v>
      </c>
      <c r="AG112" s="144">
        <f t="shared" si="91"/>
        <v>90.630710823663861</v>
      </c>
      <c r="AH112" s="30">
        <f t="shared" si="124"/>
        <v>91</v>
      </c>
      <c r="AI112" s="30">
        <f t="shared" si="125"/>
        <v>3</v>
      </c>
      <c r="AJ112" s="30">
        <v>1</v>
      </c>
      <c r="AK112" s="23"/>
      <c r="AL112" s="29">
        <f t="shared" si="92"/>
        <v>4608</v>
      </c>
      <c r="AM112" s="29">
        <f t="shared" si="126"/>
        <v>2455728.506837951</v>
      </c>
      <c r="AN112" s="29">
        <f t="shared" si="127"/>
        <v>867238218.92835307</v>
      </c>
      <c r="AO112" s="29">
        <f t="shared" si="128"/>
        <v>900</v>
      </c>
      <c r="AQ112" s="52">
        <f t="shared" si="170"/>
        <v>353.14906208627588</v>
      </c>
      <c r="AR112" s="144">
        <f t="shared" si="93"/>
        <v>90.630710823663861</v>
      </c>
      <c r="AS112" s="30">
        <f t="shared" si="129"/>
        <v>76</v>
      </c>
      <c r="AT112" s="30">
        <f t="shared" si="130"/>
        <v>4</v>
      </c>
      <c r="AU112" s="30">
        <v>1</v>
      </c>
      <c r="AV112" s="23"/>
      <c r="AW112" s="29">
        <f t="shared" si="94"/>
        <v>588</v>
      </c>
      <c r="AX112" s="29">
        <f t="shared" si="131"/>
        <v>1532653.1998023025</v>
      </c>
      <c r="AY112" s="29">
        <f t="shared" si="132"/>
        <v>867238218.92835307</v>
      </c>
      <c r="AZ112" s="29">
        <f t="shared" si="133"/>
        <v>1200</v>
      </c>
      <c r="BB112" s="52">
        <f t="shared" si="165"/>
        <v>565.8411302962852</v>
      </c>
      <c r="BC112" s="144">
        <f t="shared" si="95"/>
        <v>90.630710823663861</v>
      </c>
      <c r="BD112" s="30">
        <f t="shared" si="134"/>
        <v>46</v>
      </c>
      <c r="BE112" s="30">
        <f t="shared" si="135"/>
        <v>5</v>
      </c>
      <c r="BF112" s="30">
        <v>1</v>
      </c>
      <c r="BG112" s="23"/>
      <c r="BH112" s="29">
        <f t="shared" si="96"/>
        <v>80</v>
      </c>
      <c r="BI112" s="29">
        <f t="shared" si="136"/>
        <v>4328662.985102444</v>
      </c>
      <c r="BJ112" s="29">
        <f t="shared" si="137"/>
        <v>867238218.92835307</v>
      </c>
      <c r="BK112" s="29">
        <f t="shared" si="138"/>
        <v>1500</v>
      </c>
      <c r="BM112" s="52">
        <f t="shared" si="171"/>
        <v>200.34782608695713</v>
      </c>
      <c r="BN112" s="144">
        <f t="shared" si="97"/>
        <v>90.630710823663861</v>
      </c>
      <c r="BO112" s="30">
        <f t="shared" si="139"/>
        <v>1</v>
      </c>
      <c r="BP112" s="30">
        <f t="shared" si="140"/>
        <v>6</v>
      </c>
      <c r="BQ112" s="30">
        <v>1</v>
      </c>
      <c r="BR112" s="23"/>
      <c r="BS112" s="29">
        <f t="shared" si="98"/>
        <v>10</v>
      </c>
      <c r="BT112" s="29">
        <f t="shared" si="141"/>
        <v>2362574.0127065517</v>
      </c>
      <c r="BU112" s="29">
        <f t="shared" si="142"/>
        <v>867238218.92835307</v>
      </c>
      <c r="BV112" s="29">
        <f t="shared" si="143"/>
        <v>1800</v>
      </c>
      <c r="BX112" s="52">
        <f t="shared" ref="BX112:BX158" si="172">BU112/BT112</f>
        <v>367.07346066794742</v>
      </c>
      <c r="BY112" s="144">
        <f t="shared" si="99"/>
        <v>90.630710823663861</v>
      </c>
      <c r="BZ112" s="30">
        <f t="shared" si="144"/>
        <v>-49</v>
      </c>
      <c r="CA112" s="30">
        <f t="shared" si="145"/>
        <v>7</v>
      </c>
      <c r="CB112" s="30">
        <v>1</v>
      </c>
      <c r="CC112" s="23"/>
      <c r="CD112" s="29">
        <f t="shared" si="100"/>
        <v>1</v>
      </c>
      <c r="CE112" s="29">
        <f t="shared" si="146"/>
        <v>-4191181474.1276727</v>
      </c>
      <c r="CF112" s="29">
        <f t="shared" si="147"/>
        <v>867238218.92835307</v>
      </c>
      <c r="CG112" s="29">
        <f t="shared" si="148"/>
        <v>2100</v>
      </c>
      <c r="CJ112" s="144">
        <f t="shared" si="101"/>
        <v>90.630710823663861</v>
      </c>
      <c r="CK112" s="30">
        <f t="shared" si="149"/>
        <v>-104</v>
      </c>
      <c r="CL112" s="30">
        <f t="shared" si="150"/>
        <v>8</v>
      </c>
      <c r="CM112" s="30">
        <v>1</v>
      </c>
      <c r="CN112" s="23"/>
      <c r="CO112" s="29">
        <f t="shared" si="102"/>
        <v>1</v>
      </c>
      <c r="CP112" s="29">
        <f t="shared" si="151"/>
        <v>-5805026204136.9912</v>
      </c>
      <c r="CQ112" s="29">
        <f t="shared" si="152"/>
        <v>867238218.92835307</v>
      </c>
      <c r="CR112" s="29">
        <f t="shared" si="153"/>
        <v>2400</v>
      </c>
      <c r="CU112" s="144">
        <f t="shared" si="103"/>
        <v>90.630710823663861</v>
      </c>
      <c r="CV112" s="30">
        <f t="shared" si="154"/>
        <v>-154</v>
      </c>
      <c r="CW112" s="30">
        <f t="shared" si="155"/>
        <v>9</v>
      </c>
      <c r="CX112" s="30">
        <v>1</v>
      </c>
      <c r="CY112" s="23"/>
      <c r="CZ112" s="29">
        <f t="shared" si="104"/>
        <v>1</v>
      </c>
      <c r="DA112" s="29">
        <f t="shared" si="156"/>
        <v>-3112049736183512.5</v>
      </c>
      <c r="DB112" s="29">
        <f t="shared" si="157"/>
        <v>867238218.92835307</v>
      </c>
      <c r="DC112" s="29">
        <f t="shared" si="158"/>
        <v>2700</v>
      </c>
      <c r="DF112" s="144">
        <f t="shared" si="105"/>
        <v>90.630710823663861</v>
      </c>
      <c r="DG112" s="30">
        <f t="shared" si="159"/>
        <v>-219</v>
      </c>
      <c r="DH112" s="30">
        <f t="shared" si="160"/>
        <v>10</v>
      </c>
      <c r="DI112" s="30">
        <v>1</v>
      </c>
      <c r="DJ112" s="23"/>
      <c r="DK112" s="29">
        <f t="shared" si="106"/>
        <v>1</v>
      </c>
      <c r="DL112" s="29">
        <f t="shared" si="161"/>
        <v>-9.3832086854272389E+18</v>
      </c>
      <c r="DM112" s="29">
        <f t="shared" si="162"/>
        <v>867238218.92835307</v>
      </c>
      <c r="DN112" s="29">
        <f t="shared" si="163"/>
        <v>3000</v>
      </c>
      <c r="DQ112" s="144">
        <f t="shared" si="107"/>
        <v>90.630710823663861</v>
      </c>
    </row>
    <row r="113" spans="1:121">
      <c r="A113" s="23">
        <f t="shared" si="108"/>
        <v>109.64275442822149</v>
      </c>
      <c r="B113" s="23">
        <v>0</v>
      </c>
      <c r="C113" s="41">
        <f t="shared" si="169"/>
        <v>5</v>
      </c>
      <c r="D113" s="44"/>
      <c r="E113" s="134">
        <f t="shared" si="167"/>
        <v>1</v>
      </c>
      <c r="F113" s="76">
        <f t="shared" si="87"/>
        <v>6</v>
      </c>
      <c r="G113" s="161">
        <f t="shared" si="109"/>
        <v>9.2535054712423008</v>
      </c>
      <c r="H113" s="24">
        <f t="shared" si="110"/>
        <v>2767208.6540932166</v>
      </c>
      <c r="I113" s="23">
        <f t="shared" si="164"/>
        <v>21.400000000000013</v>
      </c>
      <c r="J113" s="26">
        <v>107</v>
      </c>
      <c r="K113" s="30">
        <f t="shared" si="111"/>
        <v>107</v>
      </c>
      <c r="L113" s="30">
        <f t="shared" si="112"/>
        <v>1</v>
      </c>
      <c r="M113" s="22">
        <v>1</v>
      </c>
      <c r="N113" s="23">
        <f t="shared" si="113"/>
        <v>2767208654.0932164</v>
      </c>
      <c r="O113" s="29">
        <f t="shared" si="88"/>
        <v>36864</v>
      </c>
      <c r="P113" s="29">
        <f t="shared" si="114"/>
        <v>3944448</v>
      </c>
      <c r="Q113" s="29">
        <f t="shared" si="115"/>
        <v>996195115.47355807</v>
      </c>
      <c r="R113" s="29">
        <f t="shared" si="116"/>
        <v>300</v>
      </c>
      <c r="S113" s="29">
        <f t="shared" si="117"/>
        <v>3289.2826328466449</v>
      </c>
      <c r="T113" s="52">
        <f t="shared" si="118"/>
        <v>252.55628049186046</v>
      </c>
      <c r="U113" s="144">
        <f t="shared" si="89"/>
        <v>92.535054712423005</v>
      </c>
      <c r="W113" s="30">
        <f t="shared" si="119"/>
        <v>102</v>
      </c>
      <c r="X113" s="30">
        <f t="shared" si="120"/>
        <v>2</v>
      </c>
      <c r="Y113" s="30">
        <v>1</v>
      </c>
      <c r="Z113" s="23"/>
      <c r="AA113" s="29">
        <f t="shared" si="90"/>
        <v>46080</v>
      </c>
      <c r="AB113" s="29">
        <f t="shared" si="121"/>
        <v>8472042.7486898415</v>
      </c>
      <c r="AC113" s="29">
        <f t="shared" si="122"/>
        <v>996195115.47355807</v>
      </c>
      <c r="AD113" s="29">
        <f t="shared" si="123"/>
        <v>600</v>
      </c>
      <c r="AF113" s="52">
        <f t="shared" si="168"/>
        <v>117.58617667830048</v>
      </c>
      <c r="AG113" s="144">
        <f t="shared" si="91"/>
        <v>92.535054712423005</v>
      </c>
      <c r="AH113" s="30">
        <f t="shared" si="124"/>
        <v>92</v>
      </c>
      <c r="AI113" s="30">
        <f t="shared" si="125"/>
        <v>3</v>
      </c>
      <c r="AJ113" s="30">
        <v>1</v>
      </c>
      <c r="AK113" s="23"/>
      <c r="AL113" s="29">
        <f t="shared" si="92"/>
        <v>4608</v>
      </c>
      <c r="AM113" s="29">
        <f t="shared" si="126"/>
        <v>2482714.5343856211</v>
      </c>
      <c r="AN113" s="29">
        <f t="shared" si="127"/>
        <v>996195115.47355807</v>
      </c>
      <c r="AO113" s="29">
        <f t="shared" si="128"/>
        <v>900</v>
      </c>
      <c r="AQ113" s="52">
        <f t="shared" si="170"/>
        <v>401.25237987543301</v>
      </c>
      <c r="AR113" s="144">
        <f t="shared" si="93"/>
        <v>92.535054712423005</v>
      </c>
      <c r="AS113" s="30">
        <f t="shared" si="129"/>
        <v>77</v>
      </c>
      <c r="AT113" s="30">
        <f t="shared" si="130"/>
        <v>4</v>
      </c>
      <c r="AU113" s="30">
        <v>1</v>
      </c>
      <c r="AV113" s="23"/>
      <c r="AW113" s="29">
        <f t="shared" si="94"/>
        <v>588</v>
      </c>
      <c r="AX113" s="29">
        <f t="shared" si="131"/>
        <v>1552819.6892733856</v>
      </c>
      <c r="AY113" s="29">
        <f t="shared" si="132"/>
        <v>996195115.47355807</v>
      </c>
      <c r="AZ113" s="29">
        <f t="shared" si="133"/>
        <v>1200</v>
      </c>
      <c r="BB113" s="52">
        <f t="shared" si="165"/>
        <v>641.53946678748639</v>
      </c>
      <c r="BC113" s="144">
        <f t="shared" si="95"/>
        <v>92.535054712423005</v>
      </c>
      <c r="BD113" s="30">
        <f t="shared" si="134"/>
        <v>47</v>
      </c>
      <c r="BE113" s="30">
        <f t="shared" si="135"/>
        <v>5</v>
      </c>
      <c r="BF113" s="30">
        <v>1</v>
      </c>
      <c r="BG113" s="23"/>
      <c r="BH113" s="29">
        <f t="shared" si="96"/>
        <v>80</v>
      </c>
      <c r="BI113" s="29">
        <f t="shared" si="136"/>
        <v>4422764.3543438017</v>
      </c>
      <c r="BJ113" s="29">
        <f t="shared" si="137"/>
        <v>996195115.47355807</v>
      </c>
      <c r="BK113" s="29">
        <f t="shared" si="138"/>
        <v>1500</v>
      </c>
      <c r="BM113" s="52">
        <f t="shared" si="171"/>
        <v>225.24263914154702</v>
      </c>
      <c r="BN113" s="144">
        <f t="shared" si="97"/>
        <v>92.535054712423005</v>
      </c>
      <c r="BO113" s="30">
        <f t="shared" si="139"/>
        <v>2</v>
      </c>
      <c r="BP113" s="30">
        <f t="shared" si="140"/>
        <v>6</v>
      </c>
      <c r="BQ113" s="30">
        <v>1</v>
      </c>
      <c r="BR113" s="23"/>
      <c r="BS113" s="29">
        <f t="shared" si="98"/>
        <v>10</v>
      </c>
      <c r="BT113" s="29">
        <f t="shared" si="141"/>
        <v>4725148.0254131034</v>
      </c>
      <c r="BU113" s="29">
        <f t="shared" si="142"/>
        <v>996195115.47355807</v>
      </c>
      <c r="BV113" s="29">
        <f t="shared" si="143"/>
        <v>1800</v>
      </c>
      <c r="BX113" s="52">
        <f>BU113/BT113</f>
        <v>210.82834021617009</v>
      </c>
      <c r="BY113" s="144">
        <f t="shared" si="99"/>
        <v>92.535054712423005</v>
      </c>
      <c r="BZ113" s="30">
        <f t="shared" si="144"/>
        <v>-48</v>
      </c>
      <c r="CA113" s="30">
        <f t="shared" si="145"/>
        <v>7</v>
      </c>
      <c r="CB113" s="30">
        <v>1</v>
      </c>
      <c r="CC113" s="23"/>
      <c r="CD113" s="29">
        <f t="shared" si="100"/>
        <v>1</v>
      </c>
      <c r="CE113" s="29">
        <f t="shared" si="146"/>
        <v>-4105647158.3291488</v>
      </c>
      <c r="CF113" s="29">
        <f t="shared" si="147"/>
        <v>996195115.47355807</v>
      </c>
      <c r="CG113" s="29">
        <f t="shared" si="148"/>
        <v>2100</v>
      </c>
      <c r="CJ113" s="144">
        <f t="shared" si="101"/>
        <v>92.535054712423005</v>
      </c>
      <c r="CK113" s="30">
        <f t="shared" si="149"/>
        <v>-103</v>
      </c>
      <c r="CL113" s="30">
        <f t="shared" si="150"/>
        <v>8</v>
      </c>
      <c r="CM113" s="30">
        <v>1</v>
      </c>
      <c r="CN113" s="23"/>
      <c r="CO113" s="29">
        <f t="shared" si="102"/>
        <v>1</v>
      </c>
      <c r="CP113" s="29">
        <f t="shared" si="151"/>
        <v>-5749208644481.8281</v>
      </c>
      <c r="CQ113" s="29">
        <f t="shared" si="152"/>
        <v>996195115.47355807</v>
      </c>
      <c r="CR113" s="29">
        <f t="shared" si="153"/>
        <v>2400</v>
      </c>
      <c r="CU113" s="144">
        <f t="shared" si="103"/>
        <v>92.535054712423005</v>
      </c>
      <c r="CV113" s="30">
        <f t="shared" si="154"/>
        <v>-153</v>
      </c>
      <c r="CW113" s="30">
        <f t="shared" si="155"/>
        <v>9</v>
      </c>
      <c r="CX113" s="30">
        <v>1</v>
      </c>
      <c r="CY113" s="23"/>
      <c r="CZ113" s="29">
        <f t="shared" si="104"/>
        <v>1</v>
      </c>
      <c r="DA113" s="29">
        <f t="shared" si="156"/>
        <v>-3091841621013489.5</v>
      </c>
      <c r="DB113" s="29">
        <f t="shared" si="157"/>
        <v>996195115.47355807</v>
      </c>
      <c r="DC113" s="29">
        <f t="shared" si="158"/>
        <v>2700</v>
      </c>
      <c r="DF113" s="144">
        <f t="shared" si="105"/>
        <v>92.535054712423005</v>
      </c>
      <c r="DG113" s="30">
        <f t="shared" si="159"/>
        <v>-218</v>
      </c>
      <c r="DH113" s="30">
        <f t="shared" si="160"/>
        <v>10</v>
      </c>
      <c r="DI113" s="30">
        <v>1</v>
      </c>
      <c r="DJ113" s="23"/>
      <c r="DK113" s="29">
        <f t="shared" si="106"/>
        <v>1</v>
      </c>
      <c r="DL113" s="29">
        <f t="shared" si="161"/>
        <v>-9.3403629836672963E+18</v>
      </c>
      <c r="DM113" s="29">
        <f t="shared" si="162"/>
        <v>996195115.47355807</v>
      </c>
      <c r="DN113" s="29">
        <f t="shared" si="163"/>
        <v>3000</v>
      </c>
      <c r="DQ113" s="144">
        <f t="shared" si="107"/>
        <v>92.535054712423005</v>
      </c>
    </row>
    <row r="114" spans="1:121">
      <c r="A114" s="23">
        <f t="shared" si="108"/>
        <v>114.56320907878374</v>
      </c>
      <c r="B114" s="23">
        <v>0</v>
      </c>
      <c r="C114" s="41">
        <f t="shared" si="169"/>
        <v>5</v>
      </c>
      <c r="D114" s="44"/>
      <c r="E114" s="134">
        <f t="shared" si="167"/>
        <v>1</v>
      </c>
      <c r="F114" s="76">
        <f t="shared" si="87"/>
        <v>6</v>
      </c>
      <c r="G114" s="161">
        <f t="shared" si="109"/>
        <v>9.4479412914362442</v>
      </c>
      <c r="H114" s="24">
        <f t="shared" si="110"/>
        <v>3178688.0288904374</v>
      </c>
      <c r="I114" s="23">
        <f t="shared" si="164"/>
        <v>21.600000000000012</v>
      </c>
      <c r="J114" s="26">
        <v>108</v>
      </c>
      <c r="K114" s="30">
        <f t="shared" si="111"/>
        <v>108</v>
      </c>
      <c r="L114" s="30">
        <f t="shared" si="112"/>
        <v>1</v>
      </c>
      <c r="M114" s="22">
        <v>1</v>
      </c>
      <c r="N114" s="23">
        <f t="shared" si="113"/>
        <v>3178688028.8904376</v>
      </c>
      <c r="O114" s="29">
        <f t="shared" si="88"/>
        <v>36864</v>
      </c>
      <c r="P114" s="29">
        <f t="shared" si="114"/>
        <v>3981312</v>
      </c>
      <c r="Q114" s="29">
        <f t="shared" si="115"/>
        <v>1144327690.4005575</v>
      </c>
      <c r="R114" s="29">
        <f t="shared" si="116"/>
        <v>300</v>
      </c>
      <c r="S114" s="29">
        <f t="shared" si="117"/>
        <v>3436.8962723635123</v>
      </c>
      <c r="T114" s="52">
        <f t="shared" si="118"/>
        <v>287.42477113086278</v>
      </c>
      <c r="U114" s="144">
        <f t="shared" si="89"/>
        <v>94.479412914362442</v>
      </c>
      <c r="W114" s="30">
        <f t="shared" si="119"/>
        <v>103</v>
      </c>
      <c r="X114" s="30">
        <f t="shared" si="120"/>
        <v>2</v>
      </c>
      <c r="Y114" s="30">
        <v>1</v>
      </c>
      <c r="Z114" s="23"/>
      <c r="AA114" s="29">
        <f t="shared" si="90"/>
        <v>46080</v>
      </c>
      <c r="AB114" s="29">
        <f t="shared" si="121"/>
        <v>8555101.9913240559</v>
      </c>
      <c r="AC114" s="29">
        <f t="shared" si="122"/>
        <v>1144327690.4005575</v>
      </c>
      <c r="AD114" s="29">
        <f t="shared" si="123"/>
        <v>600</v>
      </c>
      <c r="AF114" s="52">
        <f t="shared" si="168"/>
        <v>133.75967832540735</v>
      </c>
      <c r="AG114" s="144">
        <f t="shared" si="91"/>
        <v>94.479412914362442</v>
      </c>
      <c r="AH114" s="30">
        <f t="shared" si="124"/>
        <v>93</v>
      </c>
      <c r="AI114" s="30">
        <f t="shared" si="125"/>
        <v>3</v>
      </c>
      <c r="AJ114" s="30">
        <v>1</v>
      </c>
      <c r="AK114" s="23"/>
      <c r="AL114" s="29">
        <f t="shared" si="92"/>
        <v>4608</v>
      </c>
      <c r="AM114" s="29">
        <f t="shared" si="126"/>
        <v>2509700.5619332907</v>
      </c>
      <c r="AN114" s="29">
        <f t="shared" si="127"/>
        <v>1144327690.4005575</v>
      </c>
      <c r="AO114" s="29">
        <f t="shared" si="128"/>
        <v>900</v>
      </c>
      <c r="AQ114" s="52">
        <f t="shared" si="170"/>
        <v>455.96184172626982</v>
      </c>
      <c r="AR114" s="144">
        <f t="shared" si="93"/>
        <v>94.479412914362442</v>
      </c>
      <c r="AS114" s="30">
        <f t="shared" si="129"/>
        <v>78</v>
      </c>
      <c r="AT114" s="30">
        <f t="shared" si="130"/>
        <v>4</v>
      </c>
      <c r="AU114" s="30">
        <v>1</v>
      </c>
      <c r="AV114" s="23"/>
      <c r="AW114" s="29">
        <f t="shared" si="94"/>
        <v>588</v>
      </c>
      <c r="AX114" s="29">
        <f t="shared" si="131"/>
        <v>1572986.1787444684</v>
      </c>
      <c r="AY114" s="29">
        <f t="shared" si="132"/>
        <v>1144327690.4005575</v>
      </c>
      <c r="AZ114" s="29">
        <f t="shared" si="133"/>
        <v>1200</v>
      </c>
      <c r="BB114" s="52">
        <f t="shared" si="165"/>
        <v>727.48744131619833</v>
      </c>
      <c r="BC114" s="144">
        <f t="shared" si="95"/>
        <v>94.479412914362442</v>
      </c>
      <c r="BD114" s="30">
        <f t="shared" si="134"/>
        <v>48</v>
      </c>
      <c r="BE114" s="30">
        <f t="shared" si="135"/>
        <v>5</v>
      </c>
      <c r="BF114" s="30">
        <v>1</v>
      </c>
      <c r="BG114" s="23"/>
      <c r="BH114" s="29">
        <f t="shared" si="96"/>
        <v>80</v>
      </c>
      <c r="BI114" s="29">
        <f t="shared" si="136"/>
        <v>4516865.7235851586</v>
      </c>
      <c r="BJ114" s="29">
        <f t="shared" si="137"/>
        <v>1144327690.4005575</v>
      </c>
      <c r="BK114" s="29">
        <f t="shared" si="138"/>
        <v>1500</v>
      </c>
      <c r="BM114" s="52">
        <f t="shared" si="171"/>
        <v>253.34551886839657</v>
      </c>
      <c r="BN114" s="144">
        <f t="shared" si="97"/>
        <v>94.479412914362442</v>
      </c>
      <c r="BO114" s="30">
        <f t="shared" si="139"/>
        <v>3</v>
      </c>
      <c r="BP114" s="30">
        <f t="shared" si="140"/>
        <v>6</v>
      </c>
      <c r="BQ114" s="30">
        <v>1</v>
      </c>
      <c r="BR114" s="23"/>
      <c r="BS114" s="29">
        <f t="shared" si="98"/>
        <v>10</v>
      </c>
      <c r="BT114" s="29">
        <f t="shared" si="141"/>
        <v>7087722.038119656</v>
      </c>
      <c r="BU114" s="29">
        <f t="shared" si="142"/>
        <v>1144327690.4005575</v>
      </c>
      <c r="BV114" s="29">
        <f t="shared" si="143"/>
        <v>1800</v>
      </c>
      <c r="BX114" s="52">
        <f t="shared" si="172"/>
        <v>161.45211172871319</v>
      </c>
      <c r="BY114" s="144">
        <f t="shared" si="99"/>
        <v>94.479412914362442</v>
      </c>
      <c r="BZ114" s="30">
        <f t="shared" si="144"/>
        <v>-47</v>
      </c>
      <c r="CA114" s="30">
        <f t="shared" si="145"/>
        <v>7</v>
      </c>
      <c r="CB114" s="30">
        <v>1</v>
      </c>
      <c r="CC114" s="23"/>
      <c r="CD114" s="29">
        <f t="shared" si="100"/>
        <v>1</v>
      </c>
      <c r="CE114" s="29">
        <f t="shared" si="146"/>
        <v>-4020112842.5306249</v>
      </c>
      <c r="CF114" s="29">
        <f t="shared" si="147"/>
        <v>1144327690.4005575</v>
      </c>
      <c r="CG114" s="29">
        <f t="shared" si="148"/>
        <v>2100</v>
      </c>
      <c r="CJ114" s="144">
        <f t="shared" si="101"/>
        <v>94.479412914362442</v>
      </c>
      <c r="CK114" s="30">
        <f t="shared" si="149"/>
        <v>-102</v>
      </c>
      <c r="CL114" s="30">
        <f t="shared" si="150"/>
        <v>8</v>
      </c>
      <c r="CM114" s="30">
        <v>1</v>
      </c>
      <c r="CN114" s="23"/>
      <c r="CO114" s="29">
        <f t="shared" si="102"/>
        <v>1</v>
      </c>
      <c r="CP114" s="29">
        <f t="shared" si="151"/>
        <v>-5693391084826.6641</v>
      </c>
      <c r="CQ114" s="29">
        <f t="shared" si="152"/>
        <v>1144327690.4005575</v>
      </c>
      <c r="CR114" s="29">
        <f t="shared" si="153"/>
        <v>2400</v>
      </c>
      <c r="CU114" s="144">
        <f t="shared" si="103"/>
        <v>94.479412914362442</v>
      </c>
      <c r="CV114" s="30">
        <f t="shared" si="154"/>
        <v>-152</v>
      </c>
      <c r="CW114" s="30">
        <f t="shared" si="155"/>
        <v>9</v>
      </c>
      <c r="CX114" s="30">
        <v>1</v>
      </c>
      <c r="CY114" s="23"/>
      <c r="CZ114" s="29">
        <f t="shared" si="104"/>
        <v>1</v>
      </c>
      <c r="DA114" s="29">
        <f t="shared" si="156"/>
        <v>-3071633505843467</v>
      </c>
      <c r="DB114" s="29">
        <f t="shared" si="157"/>
        <v>1144327690.4005575</v>
      </c>
      <c r="DC114" s="29">
        <f t="shared" si="158"/>
        <v>2700</v>
      </c>
      <c r="DF114" s="144">
        <f t="shared" si="105"/>
        <v>94.479412914362442</v>
      </c>
      <c r="DG114" s="30">
        <f t="shared" si="159"/>
        <v>-217</v>
      </c>
      <c r="DH114" s="30">
        <f t="shared" si="160"/>
        <v>10</v>
      </c>
      <c r="DI114" s="30">
        <v>1</v>
      </c>
      <c r="DJ114" s="23"/>
      <c r="DK114" s="29">
        <f t="shared" si="106"/>
        <v>1</v>
      </c>
      <c r="DL114" s="29">
        <f t="shared" si="161"/>
        <v>-9.2975172819073556E+18</v>
      </c>
      <c r="DM114" s="29">
        <f t="shared" si="162"/>
        <v>1144327690.4005575</v>
      </c>
      <c r="DN114" s="29">
        <f t="shared" si="163"/>
        <v>3000</v>
      </c>
      <c r="DQ114" s="144">
        <f t="shared" si="107"/>
        <v>94.479412914362442</v>
      </c>
    </row>
    <row r="115" spans="1:121">
      <c r="A115" s="23">
        <f t="shared" si="108"/>
        <v>119.70447972484425</v>
      </c>
      <c r="B115" s="23">
        <v>0</v>
      </c>
      <c r="C115" s="41">
        <f t="shared" si="169"/>
        <v>5</v>
      </c>
      <c r="D115" s="44"/>
      <c r="E115" s="134">
        <f t="shared" si="167"/>
        <v>1</v>
      </c>
      <c r="F115" s="76">
        <f t="shared" si="87"/>
        <v>6</v>
      </c>
      <c r="G115" s="161">
        <f t="shared" si="109"/>
        <v>9.6464626215260818</v>
      </c>
      <c r="H115" s="24">
        <f t="shared" si="110"/>
        <v>3651353.7098352131</v>
      </c>
      <c r="I115" s="23">
        <f t="shared" si="164"/>
        <v>21.800000000000011</v>
      </c>
      <c r="J115" s="26">
        <v>109</v>
      </c>
      <c r="K115" s="30">
        <f t="shared" si="111"/>
        <v>109</v>
      </c>
      <c r="L115" s="30">
        <f t="shared" si="112"/>
        <v>1</v>
      </c>
      <c r="M115" s="22">
        <v>1</v>
      </c>
      <c r="N115" s="23">
        <f t="shared" si="113"/>
        <v>3651353709.8352132</v>
      </c>
      <c r="O115" s="29">
        <f t="shared" si="88"/>
        <v>36864</v>
      </c>
      <c r="P115" s="29">
        <f t="shared" si="114"/>
        <v>4018176</v>
      </c>
      <c r="Q115" s="29">
        <f t="shared" si="115"/>
        <v>1314487335.5406766</v>
      </c>
      <c r="R115" s="29">
        <f t="shared" si="116"/>
        <v>300</v>
      </c>
      <c r="S115" s="29">
        <f t="shared" si="117"/>
        <v>3591.1343917453273</v>
      </c>
      <c r="T115" s="52">
        <f t="shared" si="118"/>
        <v>327.13533094137154</v>
      </c>
      <c r="U115" s="144">
        <f t="shared" si="89"/>
        <v>96.464626215260822</v>
      </c>
      <c r="W115" s="30">
        <f t="shared" si="119"/>
        <v>104</v>
      </c>
      <c r="X115" s="30">
        <f t="shared" si="120"/>
        <v>2</v>
      </c>
      <c r="Y115" s="30">
        <v>1</v>
      </c>
      <c r="Z115" s="23"/>
      <c r="AA115" s="29">
        <f t="shared" si="90"/>
        <v>46080</v>
      </c>
      <c r="AB115" s="29">
        <f t="shared" si="121"/>
        <v>8638161.2339582704</v>
      </c>
      <c r="AC115" s="29">
        <f t="shared" si="122"/>
        <v>1314487335.5406766</v>
      </c>
      <c r="AD115" s="29">
        <f t="shared" si="123"/>
        <v>600</v>
      </c>
      <c r="AF115" s="52">
        <f t="shared" si="168"/>
        <v>152.17212320293055</v>
      </c>
      <c r="AG115" s="144">
        <f t="shared" si="91"/>
        <v>96.464626215260822</v>
      </c>
      <c r="AH115" s="30">
        <f t="shared" si="124"/>
        <v>94</v>
      </c>
      <c r="AI115" s="30">
        <f t="shared" si="125"/>
        <v>3</v>
      </c>
      <c r="AJ115" s="30">
        <v>1</v>
      </c>
      <c r="AK115" s="23"/>
      <c r="AL115" s="29">
        <f t="shared" si="92"/>
        <v>4608</v>
      </c>
      <c r="AM115" s="29">
        <f t="shared" si="126"/>
        <v>2536686.5894809603</v>
      </c>
      <c r="AN115" s="29">
        <f t="shared" si="127"/>
        <v>1314487335.5406766</v>
      </c>
      <c r="AO115" s="29">
        <f t="shared" si="128"/>
        <v>900</v>
      </c>
      <c r="AQ115" s="52">
        <f t="shared" si="170"/>
        <v>518.19067479267835</v>
      </c>
      <c r="AR115" s="144">
        <f t="shared" si="93"/>
        <v>96.464626215260822</v>
      </c>
      <c r="AS115" s="30">
        <f t="shared" si="129"/>
        <v>79</v>
      </c>
      <c r="AT115" s="30">
        <f t="shared" si="130"/>
        <v>4</v>
      </c>
      <c r="AU115" s="30">
        <v>1</v>
      </c>
      <c r="AV115" s="23"/>
      <c r="AW115" s="29">
        <f t="shared" si="94"/>
        <v>588</v>
      </c>
      <c r="AX115" s="29">
        <f t="shared" si="131"/>
        <v>1593152.6682155514</v>
      </c>
      <c r="AY115" s="29">
        <f t="shared" si="132"/>
        <v>1314487335.5406766</v>
      </c>
      <c r="AZ115" s="29">
        <f t="shared" si="133"/>
        <v>1200</v>
      </c>
      <c r="BB115" s="52">
        <f t="shared" si="165"/>
        <v>825.08560652445158</v>
      </c>
      <c r="BC115" s="144">
        <f t="shared" si="95"/>
        <v>96.464626215260822</v>
      </c>
      <c r="BD115" s="30">
        <f t="shared" si="134"/>
        <v>49</v>
      </c>
      <c r="BE115" s="30">
        <f t="shared" si="135"/>
        <v>5</v>
      </c>
      <c r="BF115" s="30">
        <v>1</v>
      </c>
      <c r="BG115" s="23"/>
      <c r="BH115" s="29">
        <f t="shared" si="96"/>
        <v>80</v>
      </c>
      <c r="BI115" s="29">
        <f t="shared" si="136"/>
        <v>4610967.0928265164</v>
      </c>
      <c r="BJ115" s="29">
        <f t="shared" si="137"/>
        <v>1314487335.5406766</v>
      </c>
      <c r="BK115" s="29">
        <f t="shared" si="138"/>
        <v>1500</v>
      </c>
      <c r="BM115" s="52">
        <f t="shared" si="171"/>
        <v>285.07844646856887</v>
      </c>
      <c r="BN115" s="144">
        <f t="shared" si="97"/>
        <v>96.464626215260822</v>
      </c>
      <c r="BO115" s="30">
        <f t="shared" si="139"/>
        <v>4</v>
      </c>
      <c r="BP115" s="30">
        <f t="shared" si="140"/>
        <v>6</v>
      </c>
      <c r="BQ115" s="30">
        <v>1</v>
      </c>
      <c r="BR115" s="23"/>
      <c r="BS115" s="29">
        <f t="shared" si="98"/>
        <v>10</v>
      </c>
      <c r="BT115" s="29">
        <f t="shared" si="141"/>
        <v>9450296.0508262068</v>
      </c>
      <c r="BU115" s="29">
        <f t="shared" si="142"/>
        <v>1314487335.5406766</v>
      </c>
      <c r="BV115" s="29">
        <f t="shared" si="143"/>
        <v>1800</v>
      </c>
      <c r="BX115" s="52">
        <f t="shared" si="172"/>
        <v>139.09483136517775</v>
      </c>
      <c r="BY115" s="144">
        <f t="shared" si="99"/>
        <v>96.464626215260822</v>
      </c>
      <c r="BZ115" s="30">
        <f t="shared" si="144"/>
        <v>-46</v>
      </c>
      <c r="CA115" s="30">
        <f t="shared" si="145"/>
        <v>7</v>
      </c>
      <c r="CB115" s="30">
        <v>1</v>
      </c>
      <c r="CC115" s="23"/>
      <c r="CD115" s="29">
        <f t="shared" si="100"/>
        <v>1</v>
      </c>
      <c r="CE115" s="29">
        <f t="shared" si="146"/>
        <v>-3934578526.732101</v>
      </c>
      <c r="CF115" s="29">
        <f t="shared" si="147"/>
        <v>1314487335.5406766</v>
      </c>
      <c r="CG115" s="29">
        <f t="shared" si="148"/>
        <v>2100</v>
      </c>
      <c r="CJ115" s="144">
        <f t="shared" si="101"/>
        <v>96.464626215260822</v>
      </c>
      <c r="CK115" s="30">
        <f t="shared" si="149"/>
        <v>-101</v>
      </c>
      <c r="CL115" s="30">
        <f t="shared" si="150"/>
        <v>8</v>
      </c>
      <c r="CM115" s="30">
        <v>1</v>
      </c>
      <c r="CN115" s="23"/>
      <c r="CO115" s="29">
        <f t="shared" si="102"/>
        <v>1</v>
      </c>
      <c r="CP115" s="29">
        <f t="shared" si="151"/>
        <v>-5637573525171.501</v>
      </c>
      <c r="CQ115" s="29">
        <f t="shared" si="152"/>
        <v>1314487335.5406766</v>
      </c>
      <c r="CR115" s="29">
        <f t="shared" si="153"/>
        <v>2400</v>
      </c>
      <c r="CU115" s="144">
        <f t="shared" si="103"/>
        <v>96.464626215260822</v>
      </c>
      <c r="CV115" s="30">
        <f t="shared" si="154"/>
        <v>-151</v>
      </c>
      <c r="CW115" s="30">
        <f t="shared" si="155"/>
        <v>9</v>
      </c>
      <c r="CX115" s="30">
        <v>1</v>
      </c>
      <c r="CY115" s="23"/>
      <c r="CZ115" s="29">
        <f t="shared" si="104"/>
        <v>1</v>
      </c>
      <c r="DA115" s="29">
        <f t="shared" si="156"/>
        <v>-3051425390673444</v>
      </c>
      <c r="DB115" s="29">
        <f t="shared" si="157"/>
        <v>1314487335.5406766</v>
      </c>
      <c r="DC115" s="29">
        <f t="shared" si="158"/>
        <v>2700</v>
      </c>
      <c r="DF115" s="144">
        <f t="shared" si="105"/>
        <v>96.464626215260822</v>
      </c>
      <c r="DG115" s="30">
        <f t="shared" si="159"/>
        <v>-216</v>
      </c>
      <c r="DH115" s="30">
        <f t="shared" si="160"/>
        <v>10</v>
      </c>
      <c r="DI115" s="30">
        <v>1</v>
      </c>
      <c r="DJ115" s="23"/>
      <c r="DK115" s="29">
        <f t="shared" si="106"/>
        <v>1</v>
      </c>
      <c r="DL115" s="29">
        <f t="shared" si="161"/>
        <v>-9.254671580147413E+18</v>
      </c>
      <c r="DM115" s="29">
        <f t="shared" si="162"/>
        <v>1314487335.5406766</v>
      </c>
      <c r="DN115" s="29">
        <f t="shared" si="163"/>
        <v>3000</v>
      </c>
      <c r="DQ115" s="144">
        <f t="shared" si="107"/>
        <v>96.464626215260822</v>
      </c>
    </row>
    <row r="116" spans="1:121">
      <c r="A116" s="23">
        <f t="shared" si="108"/>
        <v>125.0764759595871</v>
      </c>
      <c r="B116" s="23">
        <v>0</v>
      </c>
      <c r="C116" s="41">
        <f t="shared" si="169"/>
        <v>5</v>
      </c>
      <c r="D116" s="44"/>
      <c r="E116" s="134">
        <f t="shared" si="167"/>
        <v>1</v>
      </c>
      <c r="F116" s="76">
        <f t="shared" si="87"/>
        <v>6</v>
      </c>
      <c r="G116" s="161">
        <f t="shared" si="109"/>
        <v>9.8491553067593287</v>
      </c>
      <c r="H116" s="24">
        <f t="shared" si="110"/>
        <v>4194304.0000000307</v>
      </c>
      <c r="I116" s="23">
        <f t="shared" si="164"/>
        <v>22.000000000000011</v>
      </c>
      <c r="J116" s="26">
        <v>110</v>
      </c>
      <c r="K116" s="30">
        <f t="shared" si="111"/>
        <v>110</v>
      </c>
      <c r="L116" s="30">
        <f t="shared" si="112"/>
        <v>1</v>
      </c>
      <c r="M116" s="22">
        <v>1</v>
      </c>
      <c r="N116" s="23">
        <f t="shared" si="113"/>
        <v>4194304000.0000305</v>
      </c>
      <c r="O116" s="29">
        <f t="shared" si="88"/>
        <v>36864</v>
      </c>
      <c r="P116" s="29">
        <f t="shared" si="114"/>
        <v>4055040</v>
      </c>
      <c r="Q116" s="29">
        <f t="shared" si="115"/>
        <v>1509949440.000011</v>
      </c>
      <c r="R116" s="29">
        <f t="shared" si="116"/>
        <v>300</v>
      </c>
      <c r="S116" s="29">
        <f t="shared" si="117"/>
        <v>3752.2942787876132</v>
      </c>
      <c r="T116" s="52">
        <f t="shared" si="118"/>
        <v>372.36363636363905</v>
      </c>
      <c r="U116" s="144">
        <f t="shared" si="89"/>
        <v>98.491553067593287</v>
      </c>
      <c r="W116" s="30">
        <f t="shared" si="119"/>
        <v>105</v>
      </c>
      <c r="X116" s="30">
        <f t="shared" si="120"/>
        <v>2</v>
      </c>
      <c r="Y116" s="30">
        <v>1</v>
      </c>
      <c r="Z116" s="23"/>
      <c r="AA116" s="29">
        <f t="shared" si="90"/>
        <v>46080</v>
      </c>
      <c r="AB116" s="29">
        <f t="shared" si="121"/>
        <v>8721220.476592483</v>
      </c>
      <c r="AC116" s="29">
        <f t="shared" si="122"/>
        <v>1509949440.000011</v>
      </c>
      <c r="AD116" s="29">
        <f t="shared" si="123"/>
        <v>600</v>
      </c>
      <c r="AF116" s="52">
        <f t="shared" si="168"/>
        <v>173.13510695580669</v>
      </c>
      <c r="AG116" s="144">
        <f t="shared" si="91"/>
        <v>98.491553067593287</v>
      </c>
      <c r="AH116" s="30">
        <f t="shared" si="124"/>
        <v>95</v>
      </c>
      <c r="AI116" s="30">
        <f t="shared" si="125"/>
        <v>3</v>
      </c>
      <c r="AJ116" s="30">
        <v>1</v>
      </c>
      <c r="AK116" s="23"/>
      <c r="AL116" s="29">
        <f t="shared" si="92"/>
        <v>4608</v>
      </c>
      <c r="AM116" s="29">
        <f t="shared" si="126"/>
        <v>2563672.6170286303</v>
      </c>
      <c r="AN116" s="29">
        <f t="shared" si="127"/>
        <v>1509949440.000011</v>
      </c>
      <c r="AO116" s="29">
        <f t="shared" si="128"/>
        <v>900</v>
      </c>
      <c r="AQ116" s="52">
        <f t="shared" si="170"/>
        <v>588.97904122800412</v>
      </c>
      <c r="AR116" s="144">
        <f t="shared" si="93"/>
        <v>98.491553067593287</v>
      </c>
      <c r="AS116" s="30">
        <f t="shared" si="129"/>
        <v>80</v>
      </c>
      <c r="AT116" s="30">
        <f t="shared" si="130"/>
        <v>4</v>
      </c>
      <c r="AU116" s="30">
        <v>10</v>
      </c>
      <c r="AV116" s="23"/>
      <c r="AW116" s="29">
        <f t="shared" si="94"/>
        <v>5880</v>
      </c>
      <c r="AX116" s="29">
        <f t="shared" si="131"/>
        <v>16133191.576866344</v>
      </c>
      <c r="AY116" s="29">
        <f t="shared" si="132"/>
        <v>1509949440.000011</v>
      </c>
      <c r="AZ116" s="29">
        <f t="shared" si="133"/>
        <v>1200</v>
      </c>
      <c r="BB116" s="52">
        <f t="shared" si="165"/>
        <v>93.592729795953886</v>
      </c>
      <c r="BC116" s="144">
        <f t="shared" si="95"/>
        <v>98.491553067593287</v>
      </c>
      <c r="BD116" s="30">
        <f t="shared" si="134"/>
        <v>50</v>
      </c>
      <c r="BE116" s="30">
        <f t="shared" si="135"/>
        <v>5</v>
      </c>
      <c r="BF116" s="30">
        <v>1</v>
      </c>
      <c r="BG116" s="23"/>
      <c r="BH116" s="29">
        <f t="shared" si="96"/>
        <v>80</v>
      </c>
      <c r="BI116" s="29">
        <f t="shared" si="136"/>
        <v>4705068.4620678741</v>
      </c>
      <c r="BJ116" s="29">
        <f t="shared" si="137"/>
        <v>1509949440.000011</v>
      </c>
      <c r="BK116" s="29">
        <f t="shared" si="138"/>
        <v>1500</v>
      </c>
      <c r="BM116" s="52">
        <f t="shared" si="171"/>
        <v>320.91975965348428</v>
      </c>
      <c r="BN116" s="144">
        <f t="shared" si="97"/>
        <v>98.491553067593287</v>
      </c>
      <c r="BO116" s="30">
        <f t="shared" si="139"/>
        <v>5</v>
      </c>
      <c r="BP116" s="30">
        <f t="shared" si="140"/>
        <v>6</v>
      </c>
      <c r="BQ116" s="30">
        <v>1</v>
      </c>
      <c r="BR116" s="23"/>
      <c r="BS116" s="29">
        <f t="shared" si="98"/>
        <v>10</v>
      </c>
      <c r="BT116" s="29">
        <f t="shared" si="141"/>
        <v>11812870.063532759</v>
      </c>
      <c r="BU116" s="29">
        <f t="shared" si="142"/>
        <v>1509949440.000011</v>
      </c>
      <c r="BV116" s="29">
        <f t="shared" si="143"/>
        <v>1800</v>
      </c>
      <c r="BX116" s="52">
        <f t="shared" si="172"/>
        <v>127.82240318221577</v>
      </c>
      <c r="BY116" s="144">
        <f t="shared" si="99"/>
        <v>98.491553067593287</v>
      </c>
      <c r="BZ116" s="30">
        <f t="shared" si="144"/>
        <v>-45</v>
      </c>
      <c r="CA116" s="30">
        <f t="shared" si="145"/>
        <v>7</v>
      </c>
      <c r="CB116" s="30">
        <v>1</v>
      </c>
      <c r="CC116" s="23"/>
      <c r="CD116" s="29">
        <f t="shared" si="100"/>
        <v>1</v>
      </c>
      <c r="CE116" s="29">
        <f t="shared" si="146"/>
        <v>-3849044210.9335771</v>
      </c>
      <c r="CF116" s="29">
        <f t="shared" si="147"/>
        <v>1509949440.000011</v>
      </c>
      <c r="CG116" s="29">
        <f t="shared" si="148"/>
        <v>2100</v>
      </c>
      <c r="CJ116" s="144">
        <f t="shared" si="101"/>
        <v>98.491553067593287</v>
      </c>
      <c r="CK116" s="30">
        <f t="shared" si="149"/>
        <v>-100</v>
      </c>
      <c r="CL116" s="30">
        <f t="shared" si="150"/>
        <v>8</v>
      </c>
      <c r="CM116" s="30">
        <v>1</v>
      </c>
      <c r="CN116" s="23"/>
      <c r="CO116" s="29">
        <f t="shared" si="102"/>
        <v>1</v>
      </c>
      <c r="CP116" s="29">
        <f t="shared" si="151"/>
        <v>-5581755965516.3379</v>
      </c>
      <c r="CQ116" s="29">
        <f t="shared" si="152"/>
        <v>1509949440.000011</v>
      </c>
      <c r="CR116" s="29">
        <f t="shared" si="153"/>
        <v>2400</v>
      </c>
      <c r="CU116" s="144">
        <f t="shared" si="103"/>
        <v>98.491553067593287</v>
      </c>
      <c r="CV116" s="30">
        <f t="shared" si="154"/>
        <v>-150</v>
      </c>
      <c r="CW116" s="30">
        <f t="shared" si="155"/>
        <v>9</v>
      </c>
      <c r="CX116" s="30">
        <v>1</v>
      </c>
      <c r="CY116" s="23"/>
      <c r="CZ116" s="29">
        <f t="shared" si="104"/>
        <v>1</v>
      </c>
      <c r="DA116" s="29">
        <f t="shared" si="156"/>
        <v>-3031217275503421.5</v>
      </c>
      <c r="DB116" s="29">
        <f t="shared" si="157"/>
        <v>1509949440.000011</v>
      </c>
      <c r="DC116" s="29">
        <f t="shared" si="158"/>
        <v>2700</v>
      </c>
      <c r="DF116" s="144">
        <f t="shared" si="105"/>
        <v>98.491553067593287</v>
      </c>
      <c r="DG116" s="30">
        <f t="shared" si="159"/>
        <v>-215</v>
      </c>
      <c r="DH116" s="30">
        <f t="shared" si="160"/>
        <v>10</v>
      </c>
      <c r="DI116" s="30">
        <v>1</v>
      </c>
      <c r="DJ116" s="23"/>
      <c r="DK116" s="29">
        <f t="shared" si="106"/>
        <v>1</v>
      </c>
      <c r="DL116" s="29">
        <f t="shared" si="161"/>
        <v>-9.2118258783874714E+18</v>
      </c>
      <c r="DM116" s="29">
        <f t="shared" si="162"/>
        <v>1509949440.000011</v>
      </c>
      <c r="DN116" s="29">
        <f t="shared" si="163"/>
        <v>3000</v>
      </c>
      <c r="DQ116" s="144">
        <f t="shared" si="107"/>
        <v>98.491553067593287</v>
      </c>
    </row>
    <row r="117" spans="1:121">
      <c r="A117" s="23">
        <f t="shared" si="108"/>
        <v>130.68955209052456</v>
      </c>
      <c r="B117" s="23">
        <v>0</v>
      </c>
      <c r="C117" s="41">
        <f t="shared" si="169"/>
        <v>5</v>
      </c>
      <c r="D117" s="44"/>
      <c r="E117" s="134">
        <f t="shared" si="167"/>
        <v>1</v>
      </c>
      <c r="F117" s="76">
        <f t="shared" si="87"/>
        <v>6</v>
      </c>
      <c r="G117" s="161">
        <f t="shared" si="109"/>
        <v>10.056106996174629</v>
      </c>
      <c r="H117" s="24">
        <f t="shared" si="110"/>
        <v>4817990.1051575188</v>
      </c>
      <c r="I117" s="23">
        <f t="shared" si="164"/>
        <v>22.20000000000001</v>
      </c>
      <c r="J117" s="26">
        <v>111</v>
      </c>
      <c r="K117" s="30">
        <f t="shared" si="111"/>
        <v>111</v>
      </c>
      <c r="L117" s="30">
        <f t="shared" si="112"/>
        <v>1</v>
      </c>
      <c r="M117" s="22">
        <v>1</v>
      </c>
      <c r="N117" s="23">
        <f t="shared" si="113"/>
        <v>4817990105.1575184</v>
      </c>
      <c r="O117" s="29">
        <f t="shared" si="88"/>
        <v>36864</v>
      </c>
      <c r="P117" s="29">
        <f t="shared" si="114"/>
        <v>4091904</v>
      </c>
      <c r="Q117" s="29">
        <f t="shared" si="115"/>
        <v>1734476437.8567066</v>
      </c>
      <c r="R117" s="29">
        <f t="shared" si="116"/>
        <v>300</v>
      </c>
      <c r="S117" s="29">
        <f t="shared" si="117"/>
        <v>3920.6865627157367</v>
      </c>
      <c r="T117" s="52">
        <f t="shared" si="118"/>
        <v>423.88004162773774</v>
      </c>
      <c r="U117" s="144">
        <f t="shared" si="89"/>
        <v>100.56106996174628</v>
      </c>
      <c r="W117" s="30">
        <f t="shared" si="119"/>
        <v>106</v>
      </c>
      <c r="X117" s="30">
        <f t="shared" si="120"/>
        <v>2</v>
      </c>
      <c r="Y117" s="30">
        <v>1</v>
      </c>
      <c r="Z117" s="23"/>
      <c r="AA117" s="29">
        <f t="shared" si="90"/>
        <v>46080</v>
      </c>
      <c r="AB117" s="29">
        <f t="shared" si="121"/>
        <v>8804279.7192266975</v>
      </c>
      <c r="AC117" s="29">
        <f t="shared" si="122"/>
        <v>1734476437.8567066</v>
      </c>
      <c r="AD117" s="29">
        <f t="shared" si="123"/>
        <v>600</v>
      </c>
      <c r="AF117" s="52">
        <f t="shared" si="168"/>
        <v>197.00378601885791</v>
      </c>
      <c r="AG117" s="144">
        <f t="shared" si="91"/>
        <v>100.56106996174628</v>
      </c>
      <c r="AH117" s="30">
        <f t="shared" si="124"/>
        <v>96</v>
      </c>
      <c r="AI117" s="30">
        <f t="shared" si="125"/>
        <v>3</v>
      </c>
      <c r="AJ117" s="30">
        <v>1</v>
      </c>
      <c r="AK117" s="23"/>
      <c r="AL117" s="29">
        <f t="shared" si="92"/>
        <v>4608</v>
      </c>
      <c r="AM117" s="29">
        <f t="shared" si="126"/>
        <v>2590658.6445762999</v>
      </c>
      <c r="AN117" s="29">
        <f t="shared" si="127"/>
        <v>1734476437.8567066</v>
      </c>
      <c r="AO117" s="29">
        <f t="shared" si="128"/>
        <v>900</v>
      </c>
      <c r="AQ117" s="52">
        <f t="shared" si="170"/>
        <v>669.51176353856488</v>
      </c>
      <c r="AR117" s="144">
        <f t="shared" si="93"/>
        <v>100.56106996174628</v>
      </c>
      <c r="AS117" s="30">
        <f t="shared" si="129"/>
        <v>81</v>
      </c>
      <c r="AT117" s="30">
        <f t="shared" si="130"/>
        <v>4</v>
      </c>
      <c r="AU117" s="30">
        <v>1</v>
      </c>
      <c r="AV117" s="23"/>
      <c r="AW117" s="29">
        <f t="shared" si="94"/>
        <v>5880</v>
      </c>
      <c r="AX117" s="29">
        <f t="shared" si="131"/>
        <v>16334856.471577173</v>
      </c>
      <c r="AY117" s="29">
        <f t="shared" si="132"/>
        <v>1734476437.8567066</v>
      </c>
      <c r="AZ117" s="29">
        <f t="shared" si="133"/>
        <v>1200</v>
      </c>
      <c r="BB117" s="52">
        <f t="shared" si="165"/>
        <v>106.18253309263625</v>
      </c>
      <c r="BC117" s="144">
        <f t="shared" si="95"/>
        <v>100.56106996174628</v>
      </c>
      <c r="BD117" s="30">
        <f t="shared" si="134"/>
        <v>51</v>
      </c>
      <c r="BE117" s="30">
        <f t="shared" si="135"/>
        <v>5</v>
      </c>
      <c r="BF117" s="30">
        <v>1</v>
      </c>
      <c r="BG117" s="23"/>
      <c r="BH117" s="29">
        <f t="shared" si="96"/>
        <v>80</v>
      </c>
      <c r="BI117" s="29">
        <f t="shared" si="136"/>
        <v>4799169.831309231</v>
      </c>
      <c r="BJ117" s="29">
        <f t="shared" si="137"/>
        <v>1734476437.8567066</v>
      </c>
      <c r="BK117" s="29">
        <f t="shared" si="138"/>
        <v>1500</v>
      </c>
      <c r="BM117" s="52">
        <f t="shared" si="171"/>
        <v>361.41176470588357</v>
      </c>
      <c r="BN117" s="144">
        <f t="shared" si="97"/>
        <v>100.56106996174628</v>
      </c>
      <c r="BO117" s="30">
        <f t="shared" si="139"/>
        <v>6</v>
      </c>
      <c r="BP117" s="30">
        <f t="shared" si="140"/>
        <v>6</v>
      </c>
      <c r="BQ117" s="30">
        <v>1</v>
      </c>
      <c r="BR117" s="23"/>
      <c r="BS117" s="29">
        <f t="shared" si="98"/>
        <v>10</v>
      </c>
      <c r="BT117" s="29">
        <f t="shared" si="141"/>
        <v>14175444.076239312</v>
      </c>
      <c r="BU117" s="29">
        <f t="shared" si="142"/>
        <v>1734476437.8567066</v>
      </c>
      <c r="BV117" s="29">
        <f t="shared" si="143"/>
        <v>1800</v>
      </c>
      <c r="BX117" s="52">
        <f t="shared" si="172"/>
        <v>122.35782022264915</v>
      </c>
      <c r="BY117" s="144">
        <f t="shared" si="99"/>
        <v>100.56106996174628</v>
      </c>
      <c r="BZ117" s="30">
        <f t="shared" si="144"/>
        <v>-44</v>
      </c>
      <c r="CA117" s="30">
        <f t="shared" si="145"/>
        <v>7</v>
      </c>
      <c r="CB117" s="30">
        <v>1</v>
      </c>
      <c r="CC117" s="23"/>
      <c r="CD117" s="29">
        <f t="shared" si="100"/>
        <v>1</v>
      </c>
      <c r="CE117" s="29">
        <f t="shared" si="146"/>
        <v>-3763509895.1350532</v>
      </c>
      <c r="CF117" s="29">
        <f t="shared" si="147"/>
        <v>1734476437.8567066</v>
      </c>
      <c r="CG117" s="29">
        <f t="shared" si="148"/>
        <v>2100</v>
      </c>
      <c r="CJ117" s="144">
        <f t="shared" si="101"/>
        <v>100.56106996174628</v>
      </c>
      <c r="CK117" s="30">
        <f t="shared" si="149"/>
        <v>-99</v>
      </c>
      <c r="CL117" s="30">
        <f t="shared" si="150"/>
        <v>8</v>
      </c>
      <c r="CM117" s="30">
        <v>1</v>
      </c>
      <c r="CN117" s="23"/>
      <c r="CO117" s="29">
        <f t="shared" si="102"/>
        <v>1</v>
      </c>
      <c r="CP117" s="29">
        <f t="shared" si="151"/>
        <v>-5525938405861.1738</v>
      </c>
      <c r="CQ117" s="29">
        <f t="shared" si="152"/>
        <v>1734476437.8567066</v>
      </c>
      <c r="CR117" s="29">
        <f t="shared" si="153"/>
        <v>2400</v>
      </c>
      <c r="CU117" s="144">
        <f t="shared" si="103"/>
        <v>100.56106996174628</v>
      </c>
      <c r="CV117" s="30">
        <f t="shared" si="154"/>
        <v>-149</v>
      </c>
      <c r="CW117" s="30">
        <f t="shared" si="155"/>
        <v>9</v>
      </c>
      <c r="CX117" s="30">
        <v>1</v>
      </c>
      <c r="CY117" s="23"/>
      <c r="CZ117" s="29">
        <f t="shared" si="104"/>
        <v>1</v>
      </c>
      <c r="DA117" s="29">
        <f t="shared" si="156"/>
        <v>-3011009160333398.5</v>
      </c>
      <c r="DB117" s="29">
        <f t="shared" si="157"/>
        <v>1734476437.8567066</v>
      </c>
      <c r="DC117" s="29">
        <f t="shared" si="158"/>
        <v>2700</v>
      </c>
      <c r="DF117" s="144">
        <f t="shared" si="105"/>
        <v>100.56106996174628</v>
      </c>
      <c r="DG117" s="30">
        <f t="shared" si="159"/>
        <v>-214</v>
      </c>
      <c r="DH117" s="30">
        <f t="shared" si="160"/>
        <v>10</v>
      </c>
      <c r="DI117" s="30">
        <v>1</v>
      </c>
      <c r="DJ117" s="23"/>
      <c r="DK117" s="29">
        <f t="shared" si="106"/>
        <v>1</v>
      </c>
      <c r="DL117" s="29">
        <f t="shared" si="161"/>
        <v>-9.1689801766275297E+18</v>
      </c>
      <c r="DM117" s="29">
        <f t="shared" si="162"/>
        <v>1734476437.8567066</v>
      </c>
      <c r="DN117" s="29">
        <f t="shared" si="163"/>
        <v>3000</v>
      </c>
      <c r="DQ117" s="144">
        <f t="shared" si="107"/>
        <v>100.56106996174628</v>
      </c>
    </row>
    <row r="118" spans="1:121">
      <c r="A118" s="23">
        <f t="shared" si="108"/>
        <v>136.55452709700978</v>
      </c>
      <c r="B118" s="23">
        <v>0</v>
      </c>
      <c r="C118" s="41">
        <f t="shared" si="169"/>
        <v>5</v>
      </c>
      <c r="D118" s="44"/>
      <c r="E118" s="134">
        <f t="shared" si="167"/>
        <v>1</v>
      </c>
      <c r="F118" s="76">
        <f t="shared" si="87"/>
        <v>6</v>
      </c>
      <c r="G118" s="161">
        <f t="shared" si="109"/>
        <v>10.267407180503234</v>
      </c>
      <c r="H118" s="24">
        <f t="shared" si="110"/>
        <v>5534417.3081864351</v>
      </c>
      <c r="I118" s="23">
        <f t="shared" si="164"/>
        <v>22.400000000000013</v>
      </c>
      <c r="J118" s="26">
        <v>112</v>
      </c>
      <c r="K118" s="30">
        <f t="shared" si="111"/>
        <v>112</v>
      </c>
      <c r="L118" s="30">
        <f t="shared" si="112"/>
        <v>1</v>
      </c>
      <c r="M118" s="22">
        <v>1</v>
      </c>
      <c r="N118" s="23">
        <f t="shared" si="113"/>
        <v>5534417308.1864347</v>
      </c>
      <c r="O118" s="29">
        <f t="shared" si="88"/>
        <v>36864</v>
      </c>
      <c r="P118" s="29">
        <f t="shared" si="114"/>
        <v>4128768</v>
      </c>
      <c r="Q118" s="29">
        <f t="shared" si="115"/>
        <v>1992390230.9471164</v>
      </c>
      <c r="R118" s="29">
        <f t="shared" si="116"/>
        <v>300</v>
      </c>
      <c r="S118" s="29">
        <f t="shared" si="117"/>
        <v>4096.6358129102937</v>
      </c>
      <c r="T118" s="52">
        <f t="shared" si="118"/>
        <v>482.56289308266201</v>
      </c>
      <c r="U118" s="144">
        <f t="shared" si="89"/>
        <v>102.67407180503234</v>
      </c>
      <c r="W118" s="30">
        <f t="shared" si="119"/>
        <v>107</v>
      </c>
      <c r="X118" s="30">
        <f t="shared" si="120"/>
        <v>2</v>
      </c>
      <c r="Y118" s="30">
        <v>1</v>
      </c>
      <c r="Z118" s="23"/>
      <c r="AA118" s="29">
        <f t="shared" si="90"/>
        <v>46080</v>
      </c>
      <c r="AB118" s="29">
        <f t="shared" si="121"/>
        <v>8887338.9618609119</v>
      </c>
      <c r="AC118" s="29">
        <f t="shared" si="122"/>
        <v>1992390230.9471164</v>
      </c>
      <c r="AD118" s="29">
        <f t="shared" si="123"/>
        <v>600</v>
      </c>
      <c r="AF118" s="52">
        <f t="shared" si="168"/>
        <v>224.18299105021777</v>
      </c>
      <c r="AG118" s="144">
        <f t="shared" si="91"/>
        <v>102.67407180503234</v>
      </c>
      <c r="AH118" s="30">
        <f t="shared" si="124"/>
        <v>97</v>
      </c>
      <c r="AI118" s="30">
        <f t="shared" si="125"/>
        <v>3</v>
      </c>
      <c r="AJ118" s="30">
        <v>1</v>
      </c>
      <c r="AK118" s="23"/>
      <c r="AL118" s="29">
        <f t="shared" si="92"/>
        <v>4608</v>
      </c>
      <c r="AM118" s="29">
        <f t="shared" si="126"/>
        <v>2617644.67212397</v>
      </c>
      <c r="AN118" s="29">
        <f t="shared" si="127"/>
        <v>1992390230.9471164</v>
      </c>
      <c r="AO118" s="29">
        <f t="shared" si="128"/>
        <v>900</v>
      </c>
      <c r="AQ118" s="52">
        <f t="shared" si="170"/>
        <v>761.13853502144013</v>
      </c>
      <c r="AR118" s="144">
        <f t="shared" si="93"/>
        <v>102.67407180503234</v>
      </c>
      <c r="AS118" s="30">
        <f t="shared" si="129"/>
        <v>82</v>
      </c>
      <c r="AT118" s="30">
        <f t="shared" si="130"/>
        <v>4</v>
      </c>
      <c r="AU118" s="30">
        <v>1</v>
      </c>
      <c r="AV118" s="23"/>
      <c r="AW118" s="29">
        <f t="shared" si="94"/>
        <v>5880</v>
      </c>
      <c r="AX118" s="29">
        <f t="shared" si="131"/>
        <v>16536521.366288003</v>
      </c>
      <c r="AY118" s="29">
        <f t="shared" si="132"/>
        <v>1992390230.9471164</v>
      </c>
      <c r="AZ118" s="29">
        <f t="shared" si="133"/>
        <v>1200</v>
      </c>
      <c r="BB118" s="52">
        <f t="shared" si="165"/>
        <v>120.48424132350355</v>
      </c>
      <c r="BC118" s="144">
        <f t="shared" si="95"/>
        <v>102.67407180503234</v>
      </c>
      <c r="BD118" s="30">
        <f t="shared" si="134"/>
        <v>52</v>
      </c>
      <c r="BE118" s="30">
        <f t="shared" si="135"/>
        <v>5</v>
      </c>
      <c r="BF118" s="30">
        <v>1</v>
      </c>
      <c r="BG118" s="23"/>
      <c r="BH118" s="29">
        <f t="shared" si="96"/>
        <v>80</v>
      </c>
      <c r="BI118" s="29">
        <f t="shared" si="136"/>
        <v>4893271.2005505888</v>
      </c>
      <c r="BJ118" s="29">
        <f t="shared" si="137"/>
        <v>1992390230.9471164</v>
      </c>
      <c r="BK118" s="29">
        <f t="shared" si="138"/>
        <v>1500</v>
      </c>
      <c r="BM118" s="52">
        <f t="shared" si="171"/>
        <v>407.16938614048888</v>
      </c>
      <c r="BN118" s="144">
        <f t="shared" si="97"/>
        <v>102.67407180503234</v>
      </c>
      <c r="BO118" s="30">
        <f t="shared" si="139"/>
        <v>7</v>
      </c>
      <c r="BP118" s="30">
        <f t="shared" si="140"/>
        <v>6</v>
      </c>
      <c r="BQ118" s="30">
        <v>1</v>
      </c>
      <c r="BR118" s="23"/>
      <c r="BS118" s="29">
        <f t="shared" si="98"/>
        <v>10</v>
      </c>
      <c r="BT118" s="29">
        <f t="shared" si="141"/>
        <v>16538018.088945864</v>
      </c>
      <c r="BU118" s="29">
        <f t="shared" si="142"/>
        <v>1992390230.9471164</v>
      </c>
      <c r="BV118" s="29">
        <f t="shared" si="143"/>
        <v>1800</v>
      </c>
      <c r="BX118" s="52">
        <f t="shared" si="172"/>
        <v>120.47333726638291</v>
      </c>
      <c r="BY118" s="144">
        <f t="shared" si="99"/>
        <v>102.67407180503234</v>
      </c>
      <c r="BZ118" s="30">
        <f t="shared" si="144"/>
        <v>-43</v>
      </c>
      <c r="CA118" s="30">
        <f t="shared" si="145"/>
        <v>7</v>
      </c>
      <c r="CB118" s="30">
        <v>1</v>
      </c>
      <c r="CC118" s="23"/>
      <c r="CD118" s="29">
        <f t="shared" si="100"/>
        <v>1</v>
      </c>
      <c r="CE118" s="29">
        <f t="shared" si="146"/>
        <v>-3677975579.3365293</v>
      </c>
      <c r="CF118" s="29">
        <f t="shared" si="147"/>
        <v>1992390230.9471164</v>
      </c>
      <c r="CG118" s="29">
        <f t="shared" si="148"/>
        <v>2100</v>
      </c>
      <c r="CJ118" s="144">
        <f t="shared" si="101"/>
        <v>102.67407180503234</v>
      </c>
      <c r="CK118" s="30">
        <f t="shared" si="149"/>
        <v>-98</v>
      </c>
      <c r="CL118" s="30">
        <f t="shared" si="150"/>
        <v>8</v>
      </c>
      <c r="CM118" s="30">
        <v>1</v>
      </c>
      <c r="CN118" s="23"/>
      <c r="CO118" s="29">
        <f t="shared" si="102"/>
        <v>1</v>
      </c>
      <c r="CP118" s="29">
        <f t="shared" si="151"/>
        <v>-5470120846206.0107</v>
      </c>
      <c r="CQ118" s="29">
        <f t="shared" si="152"/>
        <v>1992390230.9471164</v>
      </c>
      <c r="CR118" s="29">
        <f t="shared" si="153"/>
        <v>2400</v>
      </c>
      <c r="CU118" s="144">
        <f t="shared" si="103"/>
        <v>102.67407180503234</v>
      </c>
      <c r="CV118" s="30">
        <f t="shared" si="154"/>
        <v>-148</v>
      </c>
      <c r="CW118" s="30">
        <f t="shared" si="155"/>
        <v>9</v>
      </c>
      <c r="CX118" s="30">
        <v>1</v>
      </c>
      <c r="CY118" s="23"/>
      <c r="CZ118" s="29">
        <f t="shared" si="104"/>
        <v>1</v>
      </c>
      <c r="DA118" s="29">
        <f t="shared" si="156"/>
        <v>-2990801045163375.5</v>
      </c>
      <c r="DB118" s="29">
        <f t="shared" si="157"/>
        <v>1992390230.9471164</v>
      </c>
      <c r="DC118" s="29">
        <f t="shared" si="158"/>
        <v>2700</v>
      </c>
      <c r="DF118" s="144">
        <f t="shared" si="105"/>
        <v>102.67407180503234</v>
      </c>
      <c r="DG118" s="30">
        <f t="shared" si="159"/>
        <v>-213</v>
      </c>
      <c r="DH118" s="30">
        <f t="shared" si="160"/>
        <v>10</v>
      </c>
      <c r="DI118" s="30">
        <v>1</v>
      </c>
      <c r="DJ118" s="23"/>
      <c r="DK118" s="29">
        <f t="shared" si="106"/>
        <v>1</v>
      </c>
      <c r="DL118" s="29">
        <f t="shared" si="161"/>
        <v>-9.1261344748675881E+18</v>
      </c>
      <c r="DM118" s="29">
        <f t="shared" si="162"/>
        <v>1992390230.9471164</v>
      </c>
      <c r="DN118" s="29">
        <f t="shared" si="163"/>
        <v>3000</v>
      </c>
      <c r="DQ118" s="144">
        <f t="shared" si="107"/>
        <v>102.67407180503234</v>
      </c>
    </row>
    <row r="119" spans="1:121">
      <c r="A119" s="23">
        <f t="shared" si="108"/>
        <v>142.68270548338623</v>
      </c>
      <c r="B119" s="23">
        <v>0</v>
      </c>
      <c r="C119" s="41">
        <f t="shared" si="169"/>
        <v>5</v>
      </c>
      <c r="D119" s="44"/>
      <c r="E119" s="134">
        <f t="shared" si="167"/>
        <v>1</v>
      </c>
      <c r="F119" s="76">
        <f t="shared" si="87"/>
        <v>6</v>
      </c>
      <c r="G119" s="161">
        <f t="shared" si="109"/>
        <v>10.483147230866901</v>
      </c>
      <c r="H119" s="24">
        <f t="shared" si="110"/>
        <v>6357376.0577808768</v>
      </c>
      <c r="I119" s="23">
        <f t="shared" si="164"/>
        <v>22.600000000000012</v>
      </c>
      <c r="J119" s="26">
        <v>113</v>
      </c>
      <c r="K119" s="30">
        <f t="shared" si="111"/>
        <v>113</v>
      </c>
      <c r="L119" s="30">
        <f t="shared" si="112"/>
        <v>1</v>
      </c>
      <c r="M119" s="22">
        <v>1</v>
      </c>
      <c r="N119" s="23">
        <f t="shared" si="113"/>
        <v>6357376057.7808771</v>
      </c>
      <c r="O119" s="29">
        <f t="shared" si="88"/>
        <v>36864</v>
      </c>
      <c r="P119" s="29">
        <f t="shared" si="114"/>
        <v>4165632</v>
      </c>
      <c r="Q119" s="29">
        <f t="shared" si="115"/>
        <v>2288655380.8011155</v>
      </c>
      <c r="R119" s="29">
        <f t="shared" si="116"/>
        <v>300</v>
      </c>
      <c r="S119" s="29">
        <f t="shared" si="117"/>
        <v>4280.481164501587</v>
      </c>
      <c r="T119" s="52">
        <f t="shared" si="118"/>
        <v>549.413721807667</v>
      </c>
      <c r="U119" s="144">
        <f t="shared" si="89"/>
        <v>104.83147230866902</v>
      </c>
      <c r="W119" s="30">
        <f t="shared" si="119"/>
        <v>108</v>
      </c>
      <c r="X119" s="30">
        <f t="shared" si="120"/>
        <v>2</v>
      </c>
      <c r="Y119" s="30">
        <v>1</v>
      </c>
      <c r="Z119" s="23"/>
      <c r="AA119" s="29">
        <f t="shared" si="90"/>
        <v>46080</v>
      </c>
      <c r="AB119" s="29">
        <f t="shared" si="121"/>
        <v>8970398.2044951264</v>
      </c>
      <c r="AC119" s="29">
        <f t="shared" si="122"/>
        <v>2288655380.8011155</v>
      </c>
      <c r="AD119" s="29">
        <f t="shared" si="123"/>
        <v>600</v>
      </c>
      <c r="AF119" s="52">
        <f t="shared" si="168"/>
        <v>255.13420125031408</v>
      </c>
      <c r="AG119" s="144">
        <f t="shared" si="91"/>
        <v>104.83147230866902</v>
      </c>
      <c r="AH119" s="30">
        <f t="shared" si="124"/>
        <v>98</v>
      </c>
      <c r="AI119" s="30">
        <f t="shared" si="125"/>
        <v>3</v>
      </c>
      <c r="AJ119" s="30">
        <v>1</v>
      </c>
      <c r="AK119" s="23"/>
      <c r="AL119" s="29">
        <f t="shared" si="92"/>
        <v>4608</v>
      </c>
      <c r="AM119" s="29">
        <f t="shared" si="126"/>
        <v>2644630.6996716396</v>
      </c>
      <c r="AN119" s="29">
        <f t="shared" si="127"/>
        <v>2288655380.8011155</v>
      </c>
      <c r="AO119" s="29">
        <f t="shared" si="128"/>
        <v>900</v>
      </c>
      <c r="AQ119" s="52">
        <f t="shared" si="170"/>
        <v>865.39696490904294</v>
      </c>
      <c r="AR119" s="144">
        <f t="shared" si="93"/>
        <v>104.83147230866902</v>
      </c>
      <c r="AS119" s="30">
        <f t="shared" si="129"/>
        <v>83</v>
      </c>
      <c r="AT119" s="30">
        <f t="shared" si="130"/>
        <v>4</v>
      </c>
      <c r="AU119" s="30">
        <v>1</v>
      </c>
      <c r="AV119" s="23"/>
      <c r="AW119" s="29">
        <f t="shared" si="94"/>
        <v>5880</v>
      </c>
      <c r="AX119" s="29">
        <f t="shared" si="131"/>
        <v>16738186.260998832</v>
      </c>
      <c r="AY119" s="29">
        <f t="shared" si="132"/>
        <v>2288655380.8011155</v>
      </c>
      <c r="AZ119" s="29">
        <f t="shared" si="133"/>
        <v>1200</v>
      </c>
      <c r="BB119" s="52">
        <f t="shared" si="165"/>
        <v>136.73257933171922</v>
      </c>
      <c r="BC119" s="144">
        <f t="shared" si="95"/>
        <v>104.83147230866902</v>
      </c>
      <c r="BD119" s="30">
        <f t="shared" si="134"/>
        <v>53</v>
      </c>
      <c r="BE119" s="30">
        <f t="shared" si="135"/>
        <v>5</v>
      </c>
      <c r="BF119" s="30">
        <v>1</v>
      </c>
      <c r="BG119" s="23"/>
      <c r="BH119" s="29">
        <f t="shared" si="96"/>
        <v>80</v>
      </c>
      <c r="BI119" s="29">
        <f t="shared" si="136"/>
        <v>4987372.5697919466</v>
      </c>
      <c r="BJ119" s="29">
        <f t="shared" si="137"/>
        <v>2288655380.8011155</v>
      </c>
      <c r="BK119" s="29">
        <f t="shared" si="138"/>
        <v>1500</v>
      </c>
      <c r="BM119" s="52">
        <f t="shared" si="171"/>
        <v>458.88999644086931</v>
      </c>
      <c r="BN119" s="144">
        <f t="shared" si="97"/>
        <v>104.83147230866902</v>
      </c>
      <c r="BO119" s="30">
        <f t="shared" si="139"/>
        <v>8</v>
      </c>
      <c r="BP119" s="30">
        <f t="shared" si="140"/>
        <v>6</v>
      </c>
      <c r="BQ119" s="30">
        <v>1</v>
      </c>
      <c r="BR119" s="23"/>
      <c r="BS119" s="29">
        <f t="shared" si="98"/>
        <v>10</v>
      </c>
      <c r="BT119" s="29">
        <f t="shared" si="141"/>
        <v>18900592.101652414</v>
      </c>
      <c r="BU119" s="29">
        <f t="shared" si="142"/>
        <v>2288655380.8011155</v>
      </c>
      <c r="BV119" s="29">
        <f t="shared" si="143"/>
        <v>1800</v>
      </c>
      <c r="BX119" s="52">
        <f t="shared" si="172"/>
        <v>121.08908379653494</v>
      </c>
      <c r="BY119" s="144">
        <f t="shared" si="99"/>
        <v>104.83147230866902</v>
      </c>
      <c r="BZ119" s="30">
        <f t="shared" si="144"/>
        <v>-42</v>
      </c>
      <c r="CA119" s="30">
        <f t="shared" si="145"/>
        <v>7</v>
      </c>
      <c r="CB119" s="30">
        <v>1</v>
      </c>
      <c r="CC119" s="23"/>
      <c r="CD119" s="29">
        <f t="shared" si="100"/>
        <v>1</v>
      </c>
      <c r="CE119" s="29">
        <f t="shared" si="146"/>
        <v>-3592441263.5380054</v>
      </c>
      <c r="CF119" s="29">
        <f t="shared" si="147"/>
        <v>2288655380.8011155</v>
      </c>
      <c r="CG119" s="29">
        <f t="shared" si="148"/>
        <v>2100</v>
      </c>
      <c r="CJ119" s="144">
        <f t="shared" si="101"/>
        <v>104.83147230866902</v>
      </c>
      <c r="CK119" s="30">
        <f t="shared" si="149"/>
        <v>-97</v>
      </c>
      <c r="CL119" s="30">
        <f t="shared" si="150"/>
        <v>8</v>
      </c>
      <c r="CM119" s="30">
        <v>1</v>
      </c>
      <c r="CN119" s="23"/>
      <c r="CO119" s="29">
        <f t="shared" si="102"/>
        <v>1</v>
      </c>
      <c r="CP119" s="29">
        <f t="shared" si="151"/>
        <v>-5414303286550.8477</v>
      </c>
      <c r="CQ119" s="29">
        <f t="shared" si="152"/>
        <v>2288655380.8011155</v>
      </c>
      <c r="CR119" s="29">
        <f t="shared" si="153"/>
        <v>2400</v>
      </c>
      <c r="CU119" s="144">
        <f t="shared" si="103"/>
        <v>104.83147230866902</v>
      </c>
      <c r="CV119" s="30">
        <f t="shared" si="154"/>
        <v>-147</v>
      </c>
      <c r="CW119" s="30">
        <f t="shared" si="155"/>
        <v>9</v>
      </c>
      <c r="CX119" s="30">
        <v>1</v>
      </c>
      <c r="CY119" s="23"/>
      <c r="CZ119" s="29">
        <f t="shared" si="104"/>
        <v>1</v>
      </c>
      <c r="DA119" s="29">
        <f t="shared" si="156"/>
        <v>-2970592929993353</v>
      </c>
      <c r="DB119" s="29">
        <f t="shared" si="157"/>
        <v>2288655380.8011155</v>
      </c>
      <c r="DC119" s="29">
        <f t="shared" si="158"/>
        <v>2700</v>
      </c>
      <c r="DF119" s="144">
        <f t="shared" si="105"/>
        <v>104.83147230866902</v>
      </c>
      <c r="DG119" s="30">
        <f t="shared" si="159"/>
        <v>-212</v>
      </c>
      <c r="DH119" s="30">
        <f t="shared" si="160"/>
        <v>10</v>
      </c>
      <c r="DI119" s="30">
        <v>1</v>
      </c>
      <c r="DJ119" s="23"/>
      <c r="DK119" s="29">
        <f t="shared" si="106"/>
        <v>1</v>
      </c>
      <c r="DL119" s="29">
        <f t="shared" si="161"/>
        <v>-9.0832887731076465E+18</v>
      </c>
      <c r="DM119" s="29">
        <f t="shared" si="162"/>
        <v>2288655380.8011155</v>
      </c>
      <c r="DN119" s="29">
        <f t="shared" si="163"/>
        <v>3000</v>
      </c>
      <c r="DQ119" s="144">
        <f t="shared" si="107"/>
        <v>104.83147230866902</v>
      </c>
    </row>
    <row r="120" spans="1:121">
      <c r="A120" s="23">
        <f t="shared" si="108"/>
        <v>149.08589906796681</v>
      </c>
      <c r="B120" s="23">
        <v>0</v>
      </c>
      <c r="C120" s="41">
        <f t="shared" si="169"/>
        <v>5</v>
      </c>
      <c r="D120" s="44"/>
      <c r="E120" s="134">
        <f t="shared" si="167"/>
        <v>1</v>
      </c>
      <c r="F120" s="76">
        <f t="shared" si="87"/>
        <v>6</v>
      </c>
      <c r="G120" s="161">
        <f t="shared" si="109"/>
        <v>10.703420438288891</v>
      </c>
      <c r="H120" s="24">
        <f t="shared" si="110"/>
        <v>7302707.4196704291</v>
      </c>
      <c r="I120" s="23">
        <f t="shared" si="164"/>
        <v>22.800000000000011</v>
      </c>
      <c r="J120" s="26">
        <v>114</v>
      </c>
      <c r="K120" s="30">
        <f t="shared" si="111"/>
        <v>114</v>
      </c>
      <c r="L120" s="30">
        <f t="shared" si="112"/>
        <v>1</v>
      </c>
      <c r="M120" s="22">
        <v>1</v>
      </c>
      <c r="N120" s="23">
        <f t="shared" si="113"/>
        <v>7302707419.6704292</v>
      </c>
      <c r="O120" s="29">
        <f t="shared" si="88"/>
        <v>36864</v>
      </c>
      <c r="P120" s="29">
        <f t="shared" si="114"/>
        <v>4202496</v>
      </c>
      <c r="Q120" s="29">
        <f t="shared" si="115"/>
        <v>2628974671.0813541</v>
      </c>
      <c r="R120" s="29">
        <f t="shared" si="116"/>
        <v>300</v>
      </c>
      <c r="S120" s="29">
        <f t="shared" si="117"/>
        <v>4472.5769720390044</v>
      </c>
      <c r="T120" s="52">
        <f t="shared" si="118"/>
        <v>625.57458022121955</v>
      </c>
      <c r="U120" s="144">
        <f t="shared" si="89"/>
        <v>107.0342043828889</v>
      </c>
      <c r="W120" s="30">
        <f t="shared" si="119"/>
        <v>109</v>
      </c>
      <c r="X120" s="30">
        <f t="shared" si="120"/>
        <v>2</v>
      </c>
      <c r="Y120" s="30">
        <v>1</v>
      </c>
      <c r="Z120" s="23"/>
      <c r="AA120" s="29">
        <f t="shared" si="90"/>
        <v>46080</v>
      </c>
      <c r="AB120" s="29">
        <f t="shared" si="121"/>
        <v>9053457.4471293408</v>
      </c>
      <c r="AC120" s="29">
        <f t="shared" si="122"/>
        <v>2628974671.0813541</v>
      </c>
      <c r="AD120" s="29">
        <f t="shared" si="123"/>
        <v>600</v>
      </c>
      <c r="AF120" s="52">
        <f t="shared" si="168"/>
        <v>290.38350115788597</v>
      </c>
      <c r="AG120" s="144">
        <f t="shared" si="91"/>
        <v>107.0342043828889</v>
      </c>
      <c r="AH120" s="30">
        <f t="shared" si="124"/>
        <v>99</v>
      </c>
      <c r="AI120" s="30">
        <f t="shared" si="125"/>
        <v>3</v>
      </c>
      <c r="AJ120" s="30">
        <v>1</v>
      </c>
      <c r="AK120" s="23"/>
      <c r="AL120" s="29">
        <f t="shared" si="92"/>
        <v>4608</v>
      </c>
      <c r="AM120" s="29">
        <f t="shared" si="126"/>
        <v>2671616.7272193097</v>
      </c>
      <c r="AN120" s="29">
        <f t="shared" si="127"/>
        <v>2628974671.0813541</v>
      </c>
      <c r="AO120" s="29">
        <f t="shared" si="128"/>
        <v>900</v>
      </c>
      <c r="AQ120" s="52">
        <f t="shared" si="170"/>
        <v>984.03885718205606</v>
      </c>
      <c r="AR120" s="144">
        <f t="shared" si="93"/>
        <v>107.0342043828889</v>
      </c>
      <c r="AS120" s="30">
        <f t="shared" si="129"/>
        <v>84</v>
      </c>
      <c r="AT120" s="30">
        <f t="shared" si="130"/>
        <v>4</v>
      </c>
      <c r="AU120" s="30">
        <v>1</v>
      </c>
      <c r="AV120" s="23"/>
      <c r="AW120" s="29">
        <f t="shared" si="94"/>
        <v>5880</v>
      </c>
      <c r="AX120" s="29">
        <f t="shared" si="131"/>
        <v>16939851.155709662</v>
      </c>
      <c r="AY120" s="29">
        <f t="shared" si="132"/>
        <v>2628974671.0813541</v>
      </c>
      <c r="AZ120" s="29">
        <f t="shared" si="133"/>
        <v>1200</v>
      </c>
      <c r="BB120" s="52">
        <f t="shared" si="165"/>
        <v>155.19467360817069</v>
      </c>
      <c r="BC120" s="144">
        <f t="shared" si="95"/>
        <v>107.0342043828889</v>
      </c>
      <c r="BD120" s="30">
        <f t="shared" si="134"/>
        <v>54</v>
      </c>
      <c r="BE120" s="30">
        <f t="shared" si="135"/>
        <v>5</v>
      </c>
      <c r="BF120" s="30">
        <v>1</v>
      </c>
      <c r="BG120" s="23"/>
      <c r="BH120" s="29">
        <f t="shared" si="96"/>
        <v>80</v>
      </c>
      <c r="BI120" s="29">
        <f t="shared" si="136"/>
        <v>5081473.9390333034</v>
      </c>
      <c r="BJ120" s="29">
        <f t="shared" si="137"/>
        <v>2628974671.0813541</v>
      </c>
      <c r="BK120" s="29">
        <f t="shared" si="138"/>
        <v>1500</v>
      </c>
      <c r="BM120" s="52">
        <f t="shared" si="171"/>
        <v>517.36458803555115</v>
      </c>
      <c r="BN120" s="144">
        <f t="shared" si="97"/>
        <v>107.0342043828889</v>
      </c>
      <c r="BO120" s="30">
        <f t="shared" si="139"/>
        <v>9</v>
      </c>
      <c r="BP120" s="30">
        <f t="shared" si="140"/>
        <v>6</v>
      </c>
      <c r="BQ120" s="30">
        <v>1</v>
      </c>
      <c r="BR120" s="23"/>
      <c r="BS120" s="29">
        <f t="shared" si="98"/>
        <v>10</v>
      </c>
      <c r="BT120" s="29">
        <f t="shared" si="141"/>
        <v>21263166.114358965</v>
      </c>
      <c r="BU120" s="29">
        <f t="shared" si="142"/>
        <v>2628974671.0813541</v>
      </c>
      <c r="BV120" s="29">
        <f t="shared" si="143"/>
        <v>1800</v>
      </c>
      <c r="BX120" s="52">
        <f t="shared" si="172"/>
        <v>123.63985010238028</v>
      </c>
      <c r="BY120" s="144">
        <f t="shared" si="99"/>
        <v>107.0342043828889</v>
      </c>
      <c r="BZ120" s="30">
        <f t="shared" si="144"/>
        <v>-41</v>
      </c>
      <c r="CA120" s="30">
        <f t="shared" si="145"/>
        <v>7</v>
      </c>
      <c r="CB120" s="30">
        <v>1</v>
      </c>
      <c r="CC120" s="23"/>
      <c r="CD120" s="29">
        <f t="shared" si="100"/>
        <v>1</v>
      </c>
      <c r="CE120" s="29">
        <f t="shared" si="146"/>
        <v>-3506906947.7394814</v>
      </c>
      <c r="CF120" s="29">
        <f t="shared" si="147"/>
        <v>2628974671.0813541</v>
      </c>
      <c r="CG120" s="29">
        <f t="shared" si="148"/>
        <v>2100</v>
      </c>
      <c r="CJ120" s="144">
        <f t="shared" si="101"/>
        <v>107.0342043828889</v>
      </c>
      <c r="CK120" s="30">
        <f t="shared" si="149"/>
        <v>-96</v>
      </c>
      <c r="CL120" s="30">
        <f t="shared" si="150"/>
        <v>8</v>
      </c>
      <c r="CM120" s="30">
        <v>1</v>
      </c>
      <c r="CN120" s="23"/>
      <c r="CO120" s="29">
        <f t="shared" si="102"/>
        <v>1</v>
      </c>
      <c r="CP120" s="29">
        <f t="shared" si="151"/>
        <v>-5358485726895.6836</v>
      </c>
      <c r="CQ120" s="29">
        <f t="shared" si="152"/>
        <v>2628974671.0813541</v>
      </c>
      <c r="CR120" s="29">
        <f t="shared" si="153"/>
        <v>2400</v>
      </c>
      <c r="CU120" s="144">
        <f t="shared" si="103"/>
        <v>107.0342043828889</v>
      </c>
      <c r="CV120" s="30">
        <f t="shared" si="154"/>
        <v>-146</v>
      </c>
      <c r="CW120" s="30">
        <f t="shared" si="155"/>
        <v>9</v>
      </c>
      <c r="CX120" s="30">
        <v>1</v>
      </c>
      <c r="CY120" s="23"/>
      <c r="CZ120" s="29">
        <f t="shared" si="104"/>
        <v>1</v>
      </c>
      <c r="DA120" s="29">
        <f t="shared" si="156"/>
        <v>-2950384814823330</v>
      </c>
      <c r="DB120" s="29">
        <f t="shared" si="157"/>
        <v>2628974671.0813541</v>
      </c>
      <c r="DC120" s="29">
        <f t="shared" si="158"/>
        <v>2700</v>
      </c>
      <c r="DF120" s="144">
        <f t="shared" si="105"/>
        <v>107.0342043828889</v>
      </c>
      <c r="DG120" s="30">
        <f t="shared" si="159"/>
        <v>-211</v>
      </c>
      <c r="DH120" s="30">
        <f t="shared" si="160"/>
        <v>10</v>
      </c>
      <c r="DI120" s="30">
        <v>1</v>
      </c>
      <c r="DJ120" s="23"/>
      <c r="DK120" s="29">
        <f t="shared" si="106"/>
        <v>1</v>
      </c>
      <c r="DL120" s="29">
        <f t="shared" si="161"/>
        <v>-9.0404430713477048E+18</v>
      </c>
      <c r="DM120" s="29">
        <f t="shared" si="162"/>
        <v>2628974671.0813541</v>
      </c>
      <c r="DN120" s="29">
        <f t="shared" si="163"/>
        <v>3000</v>
      </c>
      <c r="DQ120" s="144">
        <f t="shared" si="107"/>
        <v>107.0342043828889</v>
      </c>
    </row>
    <row r="121" spans="1:121">
      <c r="A121" s="23">
        <f t="shared" si="108"/>
        <v>155.77644974984037</v>
      </c>
      <c r="B121" s="23">
        <v>0</v>
      </c>
      <c r="C121" s="41">
        <f t="shared" si="169"/>
        <v>5</v>
      </c>
      <c r="D121" s="44"/>
      <c r="E121" s="134">
        <f t="shared" si="167"/>
        <v>1</v>
      </c>
      <c r="F121" s="76">
        <f t="shared" si="87"/>
        <v>6</v>
      </c>
      <c r="G121" s="161">
        <f t="shared" si="109"/>
        <v>10.928322054035158</v>
      </c>
      <c r="H121" s="24">
        <f t="shared" si="110"/>
        <v>8388608.0000000652</v>
      </c>
      <c r="I121" s="23">
        <f t="shared" si="164"/>
        <v>23.000000000000011</v>
      </c>
      <c r="J121" s="26">
        <v>115</v>
      </c>
      <c r="K121" s="30">
        <f t="shared" si="111"/>
        <v>115</v>
      </c>
      <c r="L121" s="30">
        <f t="shared" si="112"/>
        <v>1</v>
      </c>
      <c r="M121" s="22">
        <v>1</v>
      </c>
      <c r="N121" s="23">
        <f t="shared" si="113"/>
        <v>8388608000.0000648</v>
      </c>
      <c r="O121" s="29">
        <f t="shared" si="88"/>
        <v>36864</v>
      </c>
      <c r="P121" s="29">
        <f t="shared" si="114"/>
        <v>4239360</v>
      </c>
      <c r="Q121" s="29">
        <f t="shared" si="115"/>
        <v>3019898880.0000238</v>
      </c>
      <c r="R121" s="29">
        <f t="shared" si="116"/>
        <v>300</v>
      </c>
      <c r="S121" s="29">
        <f t="shared" si="117"/>
        <v>4673.2934924952115</v>
      </c>
      <c r="T121" s="52">
        <f t="shared" si="118"/>
        <v>712.34782608696219</v>
      </c>
      <c r="U121" s="144">
        <f t="shared" si="89"/>
        <v>109.28322054035158</v>
      </c>
      <c r="W121" s="30">
        <f t="shared" si="119"/>
        <v>110</v>
      </c>
      <c r="X121" s="30">
        <f t="shared" si="120"/>
        <v>2</v>
      </c>
      <c r="Y121" s="30">
        <v>1</v>
      </c>
      <c r="Z121" s="23"/>
      <c r="AA121" s="29">
        <f t="shared" si="90"/>
        <v>46080</v>
      </c>
      <c r="AB121" s="29">
        <f t="shared" si="121"/>
        <v>9136516.6897635553</v>
      </c>
      <c r="AC121" s="29">
        <f t="shared" si="122"/>
        <v>3019898880.0000238</v>
      </c>
      <c r="AD121" s="29">
        <f t="shared" si="123"/>
        <v>600</v>
      </c>
      <c r="AF121" s="52">
        <f t="shared" si="168"/>
        <v>330.53065873381291</v>
      </c>
      <c r="AG121" s="144">
        <f t="shared" si="91"/>
        <v>109.28322054035158</v>
      </c>
      <c r="AH121" s="30">
        <f t="shared" si="124"/>
        <v>100</v>
      </c>
      <c r="AI121" s="30">
        <f t="shared" si="125"/>
        <v>3</v>
      </c>
      <c r="AJ121" s="30">
        <v>10</v>
      </c>
      <c r="AK121" s="23"/>
      <c r="AL121" s="29">
        <f t="shared" si="92"/>
        <v>46080</v>
      </c>
      <c r="AM121" s="29">
        <f t="shared" si="126"/>
        <v>26986027.547669791</v>
      </c>
      <c r="AN121" s="29">
        <f t="shared" si="127"/>
        <v>3019898880.0000238</v>
      </c>
      <c r="AO121" s="29">
        <f t="shared" si="128"/>
        <v>900</v>
      </c>
      <c r="AQ121" s="52">
        <f t="shared" si="170"/>
        <v>111.90601783332087</v>
      </c>
      <c r="AR121" s="144">
        <f t="shared" si="93"/>
        <v>109.28322054035158</v>
      </c>
      <c r="AS121" s="30">
        <f t="shared" si="129"/>
        <v>85</v>
      </c>
      <c r="AT121" s="30">
        <f t="shared" si="130"/>
        <v>4</v>
      </c>
      <c r="AU121" s="30">
        <v>1</v>
      </c>
      <c r="AV121" s="23"/>
      <c r="AW121" s="29">
        <f t="shared" si="94"/>
        <v>5880</v>
      </c>
      <c r="AX121" s="29">
        <f t="shared" si="131"/>
        <v>17141516.050420489</v>
      </c>
      <c r="AY121" s="29">
        <f t="shared" si="132"/>
        <v>3019898880.0000238</v>
      </c>
      <c r="AZ121" s="29">
        <f t="shared" si="133"/>
        <v>1200</v>
      </c>
      <c r="BB121" s="52">
        <f t="shared" si="165"/>
        <v>176.17455020414863</v>
      </c>
      <c r="BC121" s="144">
        <f t="shared" si="95"/>
        <v>109.28322054035158</v>
      </c>
      <c r="BD121" s="30">
        <f t="shared" si="134"/>
        <v>55</v>
      </c>
      <c r="BE121" s="30">
        <f t="shared" si="135"/>
        <v>5</v>
      </c>
      <c r="BF121" s="30">
        <v>1</v>
      </c>
      <c r="BG121" s="23"/>
      <c r="BH121" s="29">
        <f t="shared" si="96"/>
        <v>80</v>
      </c>
      <c r="BI121" s="29">
        <f t="shared" si="136"/>
        <v>5175575.3082746612</v>
      </c>
      <c r="BJ121" s="29">
        <f t="shared" si="137"/>
        <v>3019898880.0000238</v>
      </c>
      <c r="BK121" s="29">
        <f t="shared" si="138"/>
        <v>1500</v>
      </c>
      <c r="BM121" s="52">
        <f t="shared" si="171"/>
        <v>583.49047209724449</v>
      </c>
      <c r="BN121" s="144">
        <f t="shared" si="97"/>
        <v>109.28322054035158</v>
      </c>
      <c r="BO121" s="30">
        <f t="shared" si="139"/>
        <v>10</v>
      </c>
      <c r="BP121" s="30">
        <f t="shared" si="140"/>
        <v>6</v>
      </c>
      <c r="BQ121" s="30">
        <v>1</v>
      </c>
      <c r="BR121" s="23"/>
      <c r="BS121" s="29">
        <f t="shared" si="98"/>
        <v>10</v>
      </c>
      <c r="BT121" s="29">
        <f t="shared" si="141"/>
        <v>23625740.127065517</v>
      </c>
      <c r="BU121" s="29">
        <f t="shared" si="142"/>
        <v>3019898880.0000238</v>
      </c>
      <c r="BV121" s="29">
        <f t="shared" si="143"/>
        <v>1800</v>
      </c>
      <c r="BX121" s="52">
        <f t="shared" si="172"/>
        <v>127.82240318221584</v>
      </c>
      <c r="BY121" s="144">
        <f t="shared" si="99"/>
        <v>109.28322054035158</v>
      </c>
      <c r="BZ121" s="30">
        <f t="shared" si="144"/>
        <v>-40</v>
      </c>
      <c r="CA121" s="30">
        <f t="shared" si="145"/>
        <v>7</v>
      </c>
      <c r="CB121" s="30">
        <v>1</v>
      </c>
      <c r="CC121" s="23"/>
      <c r="CD121" s="29">
        <f t="shared" si="100"/>
        <v>1</v>
      </c>
      <c r="CE121" s="29">
        <f t="shared" si="146"/>
        <v>-3421372631.9409571</v>
      </c>
      <c r="CF121" s="29">
        <f t="shared" si="147"/>
        <v>3019898880.0000238</v>
      </c>
      <c r="CG121" s="29">
        <f t="shared" si="148"/>
        <v>2100</v>
      </c>
      <c r="CJ121" s="144">
        <f t="shared" si="101"/>
        <v>109.28322054035158</v>
      </c>
      <c r="CK121" s="30">
        <f t="shared" si="149"/>
        <v>-95</v>
      </c>
      <c r="CL121" s="30">
        <f t="shared" si="150"/>
        <v>8</v>
      </c>
      <c r="CM121" s="30">
        <v>1</v>
      </c>
      <c r="CN121" s="23"/>
      <c r="CO121" s="29">
        <f t="shared" si="102"/>
        <v>1</v>
      </c>
      <c r="CP121" s="29">
        <f t="shared" si="151"/>
        <v>-5302668167240.5205</v>
      </c>
      <c r="CQ121" s="29">
        <f t="shared" si="152"/>
        <v>3019898880.0000238</v>
      </c>
      <c r="CR121" s="29">
        <f t="shared" si="153"/>
        <v>2400</v>
      </c>
      <c r="CU121" s="144">
        <f t="shared" si="103"/>
        <v>109.28322054035158</v>
      </c>
      <c r="CV121" s="30">
        <f t="shared" si="154"/>
        <v>-145</v>
      </c>
      <c r="CW121" s="30">
        <f t="shared" si="155"/>
        <v>9</v>
      </c>
      <c r="CX121" s="30">
        <v>1</v>
      </c>
      <c r="CY121" s="23"/>
      <c r="CZ121" s="29">
        <f t="shared" si="104"/>
        <v>1</v>
      </c>
      <c r="DA121" s="29">
        <f t="shared" si="156"/>
        <v>-2930176699653307</v>
      </c>
      <c r="DB121" s="29">
        <f t="shared" si="157"/>
        <v>3019898880.0000238</v>
      </c>
      <c r="DC121" s="29">
        <f t="shared" si="158"/>
        <v>2700</v>
      </c>
      <c r="DF121" s="144">
        <f t="shared" si="105"/>
        <v>109.28322054035158</v>
      </c>
      <c r="DG121" s="30">
        <f t="shared" si="159"/>
        <v>-210</v>
      </c>
      <c r="DH121" s="30">
        <f t="shared" si="160"/>
        <v>10</v>
      </c>
      <c r="DI121" s="30">
        <v>1</v>
      </c>
      <c r="DJ121" s="23"/>
      <c r="DK121" s="29">
        <f t="shared" si="106"/>
        <v>1</v>
      </c>
      <c r="DL121" s="29">
        <f t="shared" si="161"/>
        <v>-8.9975973695877632E+18</v>
      </c>
      <c r="DM121" s="29">
        <f t="shared" si="162"/>
        <v>3019898880.0000238</v>
      </c>
      <c r="DN121" s="29">
        <f t="shared" si="163"/>
        <v>3000</v>
      </c>
      <c r="DQ121" s="144">
        <f t="shared" si="107"/>
        <v>109.28322054035158</v>
      </c>
    </row>
    <row r="122" spans="1:121">
      <c r="A122" s="23">
        <f t="shared" si="108"/>
        <v>162.76725329738775</v>
      </c>
      <c r="B122" s="23">
        <v>0</v>
      </c>
      <c r="C122" s="41">
        <f t="shared" si="169"/>
        <v>5</v>
      </c>
      <c r="D122" s="44"/>
      <c r="E122" s="134">
        <f t="shared" si="167"/>
        <v>1</v>
      </c>
      <c r="F122" s="76">
        <f t="shared" si="87"/>
        <v>6</v>
      </c>
      <c r="G122" s="161">
        <f t="shared" si="109"/>
        <v>11.157949330803241</v>
      </c>
      <c r="H122" s="24">
        <f t="shared" si="110"/>
        <v>9635980.2103150431</v>
      </c>
      <c r="I122" s="23">
        <f t="shared" si="164"/>
        <v>23.200000000000014</v>
      </c>
      <c r="J122" s="26">
        <v>116</v>
      </c>
      <c r="K122" s="30">
        <f t="shared" si="111"/>
        <v>116</v>
      </c>
      <c r="L122" s="30">
        <f t="shared" si="112"/>
        <v>1</v>
      </c>
      <c r="M122" s="22">
        <v>1</v>
      </c>
      <c r="N122" s="23">
        <f t="shared" si="113"/>
        <v>9635980210.3150425</v>
      </c>
      <c r="O122" s="29">
        <f t="shared" si="88"/>
        <v>36864</v>
      </c>
      <c r="P122" s="29">
        <f t="shared" si="114"/>
        <v>4276224</v>
      </c>
      <c r="Q122" s="29">
        <f t="shared" si="115"/>
        <v>3468952875.7134151</v>
      </c>
      <c r="R122" s="29">
        <f t="shared" si="116"/>
        <v>300</v>
      </c>
      <c r="S122" s="29">
        <f t="shared" si="117"/>
        <v>4883.0175989216323</v>
      </c>
      <c r="T122" s="52">
        <f t="shared" si="118"/>
        <v>811.21870035653308</v>
      </c>
      <c r="U122" s="144">
        <f t="shared" si="89"/>
        <v>111.57949330803241</v>
      </c>
      <c r="W122" s="30">
        <f t="shared" si="119"/>
        <v>111</v>
      </c>
      <c r="X122" s="30">
        <f t="shared" si="120"/>
        <v>2</v>
      </c>
      <c r="Y122" s="30">
        <v>1</v>
      </c>
      <c r="Z122" s="23"/>
      <c r="AA122" s="29">
        <f t="shared" si="90"/>
        <v>46080</v>
      </c>
      <c r="AB122" s="29">
        <f t="shared" si="121"/>
        <v>9219575.9323977679</v>
      </c>
      <c r="AC122" s="29">
        <f t="shared" si="122"/>
        <v>3468952875.7134151</v>
      </c>
      <c r="AD122" s="29">
        <f t="shared" si="123"/>
        <v>600</v>
      </c>
      <c r="AF122" s="52">
        <f t="shared" si="168"/>
        <v>376.25948320718828</v>
      </c>
      <c r="AG122" s="144">
        <f t="shared" si="91"/>
        <v>111.57949330803241</v>
      </c>
      <c r="AH122" s="30">
        <f t="shared" si="124"/>
        <v>101</v>
      </c>
      <c r="AI122" s="30">
        <f t="shared" si="125"/>
        <v>3</v>
      </c>
      <c r="AJ122" s="30">
        <v>1</v>
      </c>
      <c r="AK122" s="23"/>
      <c r="AL122" s="29">
        <f t="shared" si="92"/>
        <v>46080</v>
      </c>
      <c r="AM122" s="29">
        <f t="shared" si="126"/>
        <v>27255887.823146492</v>
      </c>
      <c r="AN122" s="29">
        <f t="shared" si="127"/>
        <v>3468952875.7134151</v>
      </c>
      <c r="AO122" s="29">
        <f t="shared" si="128"/>
        <v>900</v>
      </c>
      <c r="AQ122" s="52">
        <f t="shared" si="170"/>
        <v>127.27352336574704</v>
      </c>
      <c r="AR122" s="144">
        <f t="shared" si="93"/>
        <v>111.57949330803241</v>
      </c>
      <c r="AS122" s="30">
        <f t="shared" si="129"/>
        <v>86</v>
      </c>
      <c r="AT122" s="30">
        <f t="shared" si="130"/>
        <v>4</v>
      </c>
      <c r="AU122" s="30">
        <v>1</v>
      </c>
      <c r="AV122" s="23"/>
      <c r="AW122" s="29">
        <f t="shared" si="94"/>
        <v>5880</v>
      </c>
      <c r="AX122" s="29">
        <f t="shared" si="131"/>
        <v>17343180.945131321</v>
      </c>
      <c r="AY122" s="29">
        <f t="shared" si="132"/>
        <v>3468952875.7134151</v>
      </c>
      <c r="AZ122" s="29">
        <f t="shared" si="133"/>
        <v>1200</v>
      </c>
      <c r="BB122" s="52">
        <f t="shared" si="165"/>
        <v>200.01826001171025</v>
      </c>
      <c r="BC122" s="144">
        <f t="shared" si="95"/>
        <v>111.57949330803241</v>
      </c>
      <c r="BD122" s="30">
        <f t="shared" si="134"/>
        <v>56</v>
      </c>
      <c r="BE122" s="30">
        <f t="shared" si="135"/>
        <v>5</v>
      </c>
      <c r="BF122" s="30">
        <v>1</v>
      </c>
      <c r="BG122" s="23"/>
      <c r="BH122" s="29">
        <f t="shared" si="96"/>
        <v>80</v>
      </c>
      <c r="BI122" s="29">
        <f t="shared" si="136"/>
        <v>5269676.677516019</v>
      </c>
      <c r="BJ122" s="29">
        <f t="shared" si="137"/>
        <v>3468952875.7134151</v>
      </c>
      <c r="BK122" s="29">
        <f t="shared" si="138"/>
        <v>1500</v>
      </c>
      <c r="BM122" s="52">
        <f t="shared" si="171"/>
        <v>658.28571428571672</v>
      </c>
      <c r="BN122" s="144">
        <f t="shared" si="97"/>
        <v>111.57949330803241</v>
      </c>
      <c r="BO122" s="30">
        <f t="shared" si="139"/>
        <v>11</v>
      </c>
      <c r="BP122" s="30">
        <f t="shared" si="140"/>
        <v>6</v>
      </c>
      <c r="BQ122" s="30">
        <v>1</v>
      </c>
      <c r="BR122" s="23"/>
      <c r="BS122" s="29">
        <f t="shared" si="98"/>
        <v>10</v>
      </c>
      <c r="BT122" s="29">
        <f t="shared" si="141"/>
        <v>25988314.139772072</v>
      </c>
      <c r="BU122" s="29">
        <f t="shared" si="142"/>
        <v>3468952875.7134151</v>
      </c>
      <c r="BV122" s="29">
        <f t="shared" si="143"/>
        <v>1800</v>
      </c>
      <c r="BX122" s="52">
        <f t="shared" si="172"/>
        <v>133.48125842470824</v>
      </c>
      <c r="BY122" s="144">
        <f t="shared" si="99"/>
        <v>111.57949330803241</v>
      </c>
      <c r="BZ122" s="30">
        <f t="shared" si="144"/>
        <v>-39</v>
      </c>
      <c r="CA122" s="30">
        <f t="shared" si="145"/>
        <v>7</v>
      </c>
      <c r="CB122" s="30">
        <v>1</v>
      </c>
      <c r="CC122" s="23"/>
      <c r="CD122" s="29">
        <f t="shared" si="100"/>
        <v>1</v>
      </c>
      <c r="CE122" s="29">
        <f t="shared" si="146"/>
        <v>-3335838316.1424332</v>
      </c>
      <c r="CF122" s="29">
        <f t="shared" si="147"/>
        <v>3468952875.7134151</v>
      </c>
      <c r="CG122" s="29">
        <f t="shared" si="148"/>
        <v>2100</v>
      </c>
      <c r="CJ122" s="144">
        <f t="shared" si="101"/>
        <v>111.57949330803241</v>
      </c>
      <c r="CK122" s="30">
        <f t="shared" si="149"/>
        <v>-94</v>
      </c>
      <c r="CL122" s="30">
        <f t="shared" si="150"/>
        <v>8</v>
      </c>
      <c r="CM122" s="30">
        <v>1</v>
      </c>
      <c r="CN122" s="23"/>
      <c r="CO122" s="29">
        <f t="shared" si="102"/>
        <v>1</v>
      </c>
      <c r="CP122" s="29">
        <f t="shared" si="151"/>
        <v>-5246850607585.3574</v>
      </c>
      <c r="CQ122" s="29">
        <f t="shared" si="152"/>
        <v>3468952875.7134151</v>
      </c>
      <c r="CR122" s="29">
        <f t="shared" si="153"/>
        <v>2400</v>
      </c>
      <c r="CU122" s="144">
        <f t="shared" si="103"/>
        <v>111.57949330803241</v>
      </c>
      <c r="CV122" s="30">
        <f t="shared" si="154"/>
        <v>-144</v>
      </c>
      <c r="CW122" s="30">
        <f t="shared" si="155"/>
        <v>9</v>
      </c>
      <c r="CX122" s="30">
        <v>1</v>
      </c>
      <c r="CY122" s="23"/>
      <c r="CZ122" s="29">
        <f t="shared" si="104"/>
        <v>1</v>
      </c>
      <c r="DA122" s="29">
        <f t="shared" si="156"/>
        <v>-2909968584483284.5</v>
      </c>
      <c r="DB122" s="29">
        <f t="shared" si="157"/>
        <v>3468952875.7134151</v>
      </c>
      <c r="DC122" s="29">
        <f t="shared" si="158"/>
        <v>2700</v>
      </c>
      <c r="DF122" s="144">
        <f t="shared" si="105"/>
        <v>111.57949330803241</v>
      </c>
      <c r="DG122" s="30">
        <f t="shared" si="159"/>
        <v>-209</v>
      </c>
      <c r="DH122" s="30">
        <f t="shared" si="160"/>
        <v>10</v>
      </c>
      <c r="DI122" s="30">
        <v>1</v>
      </c>
      <c r="DJ122" s="23"/>
      <c r="DK122" s="29">
        <f t="shared" si="106"/>
        <v>1</v>
      </c>
      <c r="DL122" s="29">
        <f t="shared" si="161"/>
        <v>-8.9547516678278216E+18</v>
      </c>
      <c r="DM122" s="29">
        <f t="shared" si="162"/>
        <v>3468952875.7134151</v>
      </c>
      <c r="DN122" s="29">
        <f t="shared" si="163"/>
        <v>3000</v>
      </c>
      <c r="DQ122" s="144">
        <f t="shared" si="107"/>
        <v>111.57949330803241</v>
      </c>
    </row>
    <row r="123" spans="1:121">
      <c r="A123" s="23">
        <f t="shared" si="108"/>
        <v>170.07178420435872</v>
      </c>
      <c r="B123" s="23">
        <v>0</v>
      </c>
      <c r="C123" s="41">
        <f t="shared" si="169"/>
        <v>5</v>
      </c>
      <c r="D123" s="44"/>
      <c r="E123" s="134">
        <f t="shared" si="167"/>
        <v>1</v>
      </c>
      <c r="F123" s="76">
        <f t="shared" si="87"/>
        <v>6</v>
      </c>
      <c r="G123" s="161">
        <f t="shared" si="109"/>
        <v>11.39240156477657</v>
      </c>
      <c r="H123" s="24">
        <f t="shared" si="110"/>
        <v>11068834.616372872</v>
      </c>
      <c r="I123" s="23">
        <f t="shared" si="164"/>
        <v>23.400000000000013</v>
      </c>
      <c r="J123" s="26">
        <v>117</v>
      </c>
      <c r="K123" s="30">
        <f t="shared" si="111"/>
        <v>117</v>
      </c>
      <c r="L123" s="30">
        <f t="shared" si="112"/>
        <v>1</v>
      </c>
      <c r="M123" s="22">
        <v>1</v>
      </c>
      <c r="N123" s="23">
        <f t="shared" si="113"/>
        <v>11068834616.372871</v>
      </c>
      <c r="O123" s="29">
        <f t="shared" si="88"/>
        <v>36864</v>
      </c>
      <c r="P123" s="29">
        <f t="shared" si="114"/>
        <v>4313088</v>
      </c>
      <c r="Q123" s="29">
        <f t="shared" si="115"/>
        <v>3984780461.8942337</v>
      </c>
      <c r="R123" s="29">
        <f t="shared" si="116"/>
        <v>300</v>
      </c>
      <c r="S123" s="29">
        <f t="shared" si="117"/>
        <v>5102.1535261307617</v>
      </c>
      <c r="T123" s="52">
        <f t="shared" si="118"/>
        <v>923.88109444885743</v>
      </c>
      <c r="U123" s="144">
        <f t="shared" si="89"/>
        <v>113.9240156477657</v>
      </c>
      <c r="W123" s="30">
        <f t="shared" si="119"/>
        <v>112</v>
      </c>
      <c r="X123" s="30">
        <f t="shared" si="120"/>
        <v>2</v>
      </c>
      <c r="Y123" s="30">
        <v>1</v>
      </c>
      <c r="Z123" s="23"/>
      <c r="AA123" s="29">
        <f t="shared" si="90"/>
        <v>46080</v>
      </c>
      <c r="AB123" s="29">
        <f t="shared" si="121"/>
        <v>9302635.1750319824</v>
      </c>
      <c r="AC123" s="29">
        <f t="shared" si="122"/>
        <v>3984780461.8942337</v>
      </c>
      <c r="AD123" s="29">
        <f t="shared" si="123"/>
        <v>600</v>
      </c>
      <c r="AF123" s="52">
        <f t="shared" si="168"/>
        <v>428.34964361380906</v>
      </c>
      <c r="AG123" s="144">
        <f t="shared" si="91"/>
        <v>113.9240156477657</v>
      </c>
      <c r="AH123" s="30">
        <f t="shared" si="124"/>
        <v>102</v>
      </c>
      <c r="AI123" s="30">
        <f t="shared" si="125"/>
        <v>3</v>
      </c>
      <c r="AJ123" s="30">
        <v>1</v>
      </c>
      <c r="AK123" s="23"/>
      <c r="AL123" s="29">
        <f t="shared" si="92"/>
        <v>46080</v>
      </c>
      <c r="AM123" s="29">
        <f t="shared" si="126"/>
        <v>27525748.09862319</v>
      </c>
      <c r="AN123" s="29">
        <f t="shared" si="127"/>
        <v>3984780461.8942337</v>
      </c>
      <c r="AO123" s="29">
        <f t="shared" si="128"/>
        <v>900</v>
      </c>
      <c r="AQ123" s="52">
        <f t="shared" si="170"/>
        <v>144.76556450407784</v>
      </c>
      <c r="AR123" s="144">
        <f t="shared" si="93"/>
        <v>113.9240156477657</v>
      </c>
      <c r="AS123" s="30">
        <f t="shared" si="129"/>
        <v>87</v>
      </c>
      <c r="AT123" s="30">
        <f t="shared" si="130"/>
        <v>4</v>
      </c>
      <c r="AU123" s="30">
        <v>1</v>
      </c>
      <c r="AV123" s="23"/>
      <c r="AW123" s="29">
        <f t="shared" si="94"/>
        <v>5880</v>
      </c>
      <c r="AX123" s="29">
        <f t="shared" si="131"/>
        <v>17544845.839842148</v>
      </c>
      <c r="AY123" s="29">
        <f t="shared" si="132"/>
        <v>3984780461.8942337</v>
      </c>
      <c r="AZ123" s="29">
        <f t="shared" si="133"/>
        <v>1200</v>
      </c>
      <c r="BB123" s="52">
        <f t="shared" si="165"/>
        <v>227.11971927648952</v>
      </c>
      <c r="BC123" s="144">
        <f t="shared" si="95"/>
        <v>113.9240156477657</v>
      </c>
      <c r="BD123" s="30">
        <f t="shared" si="134"/>
        <v>57</v>
      </c>
      <c r="BE123" s="30">
        <f t="shared" si="135"/>
        <v>5</v>
      </c>
      <c r="BF123" s="30">
        <v>1</v>
      </c>
      <c r="BG123" s="23"/>
      <c r="BH123" s="29">
        <f t="shared" si="96"/>
        <v>80</v>
      </c>
      <c r="BI123" s="29">
        <f t="shared" si="136"/>
        <v>5363778.0467573768</v>
      </c>
      <c r="BJ123" s="29">
        <f t="shared" si="137"/>
        <v>3984780461.8942337</v>
      </c>
      <c r="BK123" s="29">
        <f t="shared" si="138"/>
        <v>1500</v>
      </c>
      <c r="BM123" s="52">
        <f t="shared" si="171"/>
        <v>742.90554664229558</v>
      </c>
      <c r="BN123" s="144">
        <f t="shared" si="97"/>
        <v>113.9240156477657</v>
      </c>
      <c r="BO123" s="30">
        <f t="shared" si="139"/>
        <v>12</v>
      </c>
      <c r="BP123" s="30">
        <f t="shared" si="140"/>
        <v>6</v>
      </c>
      <c r="BQ123" s="30">
        <v>1</v>
      </c>
      <c r="BR123" s="23"/>
      <c r="BS123" s="29">
        <f t="shared" si="98"/>
        <v>10</v>
      </c>
      <c r="BT123" s="29">
        <f t="shared" si="141"/>
        <v>28350888.152478624</v>
      </c>
      <c r="BU123" s="29">
        <f t="shared" si="142"/>
        <v>3984780461.8942337</v>
      </c>
      <c r="BV123" s="29">
        <f t="shared" si="143"/>
        <v>1800</v>
      </c>
      <c r="BX123" s="52">
        <f t="shared" si="172"/>
        <v>140.5522268107801</v>
      </c>
      <c r="BY123" s="144">
        <f t="shared" si="99"/>
        <v>113.9240156477657</v>
      </c>
      <c r="BZ123" s="30">
        <f t="shared" si="144"/>
        <v>-38</v>
      </c>
      <c r="CA123" s="30">
        <f t="shared" si="145"/>
        <v>7</v>
      </c>
      <c r="CB123" s="30">
        <v>1</v>
      </c>
      <c r="CC123" s="23"/>
      <c r="CD123" s="29">
        <f t="shared" si="100"/>
        <v>1</v>
      </c>
      <c r="CE123" s="29">
        <f t="shared" si="146"/>
        <v>-3250304000.3439093</v>
      </c>
      <c r="CF123" s="29">
        <f t="shared" si="147"/>
        <v>3984780461.8942337</v>
      </c>
      <c r="CG123" s="29">
        <f t="shared" si="148"/>
        <v>2100</v>
      </c>
      <c r="CJ123" s="144">
        <f t="shared" si="101"/>
        <v>113.9240156477657</v>
      </c>
      <c r="CK123" s="30">
        <f t="shared" si="149"/>
        <v>-93</v>
      </c>
      <c r="CL123" s="30">
        <f t="shared" si="150"/>
        <v>8</v>
      </c>
      <c r="CM123" s="30">
        <v>1</v>
      </c>
      <c r="CN123" s="23"/>
      <c r="CO123" s="29">
        <f t="shared" si="102"/>
        <v>1</v>
      </c>
      <c r="CP123" s="29">
        <f t="shared" si="151"/>
        <v>-5191033047930.1943</v>
      </c>
      <c r="CQ123" s="29">
        <f t="shared" si="152"/>
        <v>3984780461.8942337</v>
      </c>
      <c r="CR123" s="29">
        <f t="shared" si="153"/>
        <v>2400</v>
      </c>
      <c r="CU123" s="144">
        <f t="shared" si="103"/>
        <v>113.9240156477657</v>
      </c>
      <c r="CV123" s="30">
        <f t="shared" si="154"/>
        <v>-143</v>
      </c>
      <c r="CW123" s="30">
        <f t="shared" si="155"/>
        <v>9</v>
      </c>
      <c r="CX123" s="30">
        <v>1</v>
      </c>
      <c r="CY123" s="23"/>
      <c r="CZ123" s="29">
        <f t="shared" si="104"/>
        <v>1</v>
      </c>
      <c r="DA123" s="29">
        <f t="shared" si="156"/>
        <v>-2889760469313261.5</v>
      </c>
      <c r="DB123" s="29">
        <f t="shared" si="157"/>
        <v>3984780461.8942337</v>
      </c>
      <c r="DC123" s="29">
        <f t="shared" si="158"/>
        <v>2700</v>
      </c>
      <c r="DF123" s="144">
        <f t="shared" si="105"/>
        <v>113.9240156477657</v>
      </c>
      <c r="DG123" s="30">
        <f t="shared" si="159"/>
        <v>-208</v>
      </c>
      <c r="DH123" s="30">
        <f t="shared" si="160"/>
        <v>10</v>
      </c>
      <c r="DI123" s="30">
        <v>1</v>
      </c>
      <c r="DJ123" s="23"/>
      <c r="DK123" s="29">
        <f t="shared" si="106"/>
        <v>1</v>
      </c>
      <c r="DL123" s="29">
        <f t="shared" si="161"/>
        <v>-8.9119059660678799E+18</v>
      </c>
      <c r="DM123" s="29">
        <f t="shared" si="162"/>
        <v>3984780461.8942337</v>
      </c>
      <c r="DN123" s="29">
        <f t="shared" si="163"/>
        <v>3000</v>
      </c>
      <c r="DQ123" s="144">
        <f t="shared" si="107"/>
        <v>113.9240156477657</v>
      </c>
    </row>
    <row r="124" spans="1:121">
      <c r="A124" s="23">
        <f t="shared" si="108"/>
        <v>177.70412166141881</v>
      </c>
      <c r="B124" s="23">
        <v>0</v>
      </c>
      <c r="C124" s="41">
        <f t="shared" si="169"/>
        <v>5</v>
      </c>
      <c r="D124" s="44"/>
      <c r="E124" s="134">
        <f t="shared" si="167"/>
        <v>1</v>
      </c>
      <c r="F124" s="76">
        <f t="shared" si="87"/>
        <v>6</v>
      </c>
      <c r="G124" s="161">
        <f t="shared" si="109"/>
        <v>11.63178013856248</v>
      </c>
      <c r="H124" s="24">
        <f t="shared" si="110"/>
        <v>12714752.115561755</v>
      </c>
      <c r="I124" s="23">
        <f t="shared" si="164"/>
        <v>23.600000000000016</v>
      </c>
      <c r="J124" s="26">
        <v>118</v>
      </c>
      <c r="K124" s="30">
        <f t="shared" si="111"/>
        <v>118</v>
      </c>
      <c r="L124" s="30">
        <f t="shared" si="112"/>
        <v>1</v>
      </c>
      <c r="M124" s="22">
        <v>1</v>
      </c>
      <c r="N124" s="23">
        <f t="shared" si="113"/>
        <v>12714752115.561756</v>
      </c>
      <c r="O124" s="29">
        <f t="shared" si="88"/>
        <v>36864</v>
      </c>
      <c r="P124" s="29">
        <f t="shared" si="114"/>
        <v>4349952</v>
      </c>
      <c r="Q124" s="29">
        <f t="shared" si="115"/>
        <v>4577310761.602232</v>
      </c>
      <c r="R124" s="29">
        <f t="shared" si="116"/>
        <v>300</v>
      </c>
      <c r="S124" s="29">
        <f t="shared" si="117"/>
        <v>5331.1236498425642</v>
      </c>
      <c r="T124" s="52">
        <f t="shared" si="118"/>
        <v>1052.2669587163793</v>
      </c>
      <c r="U124" s="144">
        <f t="shared" si="89"/>
        <v>116.31780138562479</v>
      </c>
      <c r="W124" s="30">
        <f t="shared" si="119"/>
        <v>113</v>
      </c>
      <c r="X124" s="30">
        <f t="shared" si="120"/>
        <v>2</v>
      </c>
      <c r="Y124" s="30">
        <v>1</v>
      </c>
      <c r="Z124" s="23"/>
      <c r="AA124" s="29">
        <f t="shared" si="90"/>
        <v>46080</v>
      </c>
      <c r="AB124" s="29">
        <f t="shared" si="121"/>
        <v>9385694.4176661968</v>
      </c>
      <c r="AC124" s="29">
        <f t="shared" si="122"/>
        <v>4577310761.602232</v>
      </c>
      <c r="AD124" s="29">
        <f t="shared" si="123"/>
        <v>600</v>
      </c>
      <c r="AF124" s="52">
        <f t="shared" si="168"/>
        <v>487.69015460237034</v>
      </c>
      <c r="AG124" s="144">
        <f t="shared" si="91"/>
        <v>116.31780138562479</v>
      </c>
      <c r="AH124" s="30">
        <f t="shared" si="124"/>
        <v>103</v>
      </c>
      <c r="AI124" s="30">
        <f t="shared" si="125"/>
        <v>3</v>
      </c>
      <c r="AJ124" s="30">
        <v>1</v>
      </c>
      <c r="AK124" s="23"/>
      <c r="AL124" s="29">
        <f t="shared" si="92"/>
        <v>46080</v>
      </c>
      <c r="AM124" s="29">
        <f t="shared" si="126"/>
        <v>27795608.374099888</v>
      </c>
      <c r="AN124" s="29">
        <f t="shared" si="127"/>
        <v>4577310761.602232</v>
      </c>
      <c r="AO124" s="29">
        <f t="shared" si="128"/>
        <v>900</v>
      </c>
      <c r="AQ124" s="52">
        <f t="shared" si="170"/>
        <v>164.67748070113828</v>
      </c>
      <c r="AR124" s="144">
        <f t="shared" si="93"/>
        <v>116.31780138562479</v>
      </c>
      <c r="AS124" s="30">
        <f t="shared" si="129"/>
        <v>88</v>
      </c>
      <c r="AT124" s="30">
        <f t="shared" si="130"/>
        <v>4</v>
      </c>
      <c r="AU124" s="30">
        <v>1</v>
      </c>
      <c r="AV124" s="23"/>
      <c r="AW124" s="29">
        <f t="shared" si="94"/>
        <v>5880</v>
      </c>
      <c r="AX124" s="29">
        <f t="shared" si="131"/>
        <v>17746510.734552979</v>
      </c>
      <c r="AY124" s="29">
        <f t="shared" si="132"/>
        <v>4577310761.602232</v>
      </c>
      <c r="AZ124" s="29">
        <f t="shared" si="133"/>
        <v>1200</v>
      </c>
      <c r="BB124" s="52">
        <f t="shared" si="165"/>
        <v>257.9273655575613</v>
      </c>
      <c r="BC124" s="144">
        <f t="shared" si="95"/>
        <v>116.31780138562479</v>
      </c>
      <c r="BD124" s="30">
        <f t="shared" si="134"/>
        <v>58</v>
      </c>
      <c r="BE124" s="30">
        <f t="shared" si="135"/>
        <v>5</v>
      </c>
      <c r="BF124" s="30">
        <v>1</v>
      </c>
      <c r="BG124" s="23"/>
      <c r="BH124" s="29">
        <f t="shared" si="96"/>
        <v>80</v>
      </c>
      <c r="BI124" s="29">
        <f t="shared" si="136"/>
        <v>5457879.4159987336</v>
      </c>
      <c r="BJ124" s="29">
        <f t="shared" si="137"/>
        <v>4577310761.602232</v>
      </c>
      <c r="BK124" s="29">
        <f t="shared" si="138"/>
        <v>1500</v>
      </c>
      <c r="BM124" s="52">
        <f t="shared" si="171"/>
        <v>838.66102797814062</v>
      </c>
      <c r="BN124" s="144">
        <f t="shared" si="97"/>
        <v>116.31780138562479</v>
      </c>
      <c r="BO124" s="30">
        <f t="shared" si="139"/>
        <v>13</v>
      </c>
      <c r="BP124" s="30">
        <f t="shared" si="140"/>
        <v>6</v>
      </c>
      <c r="BQ124" s="30">
        <v>1</v>
      </c>
      <c r="BR124" s="23"/>
      <c r="BS124" s="29">
        <f t="shared" si="98"/>
        <v>10</v>
      </c>
      <c r="BT124" s="29">
        <f t="shared" si="141"/>
        <v>30713462.165185176</v>
      </c>
      <c r="BU124" s="29">
        <f t="shared" si="142"/>
        <v>4577310761.602232</v>
      </c>
      <c r="BV124" s="29">
        <f t="shared" si="143"/>
        <v>1800</v>
      </c>
      <c r="BX124" s="52">
        <f t="shared" si="172"/>
        <v>149.03271851881223</v>
      </c>
      <c r="BY124" s="144">
        <f t="shared" si="99"/>
        <v>116.31780138562479</v>
      </c>
      <c r="BZ124" s="30">
        <f t="shared" si="144"/>
        <v>-37</v>
      </c>
      <c r="CA124" s="30">
        <f t="shared" si="145"/>
        <v>7</v>
      </c>
      <c r="CB124" s="30">
        <v>1</v>
      </c>
      <c r="CC124" s="23"/>
      <c r="CD124" s="29">
        <f t="shared" si="100"/>
        <v>1</v>
      </c>
      <c r="CE124" s="29">
        <f t="shared" si="146"/>
        <v>-3164769684.5453854</v>
      </c>
      <c r="CF124" s="29">
        <f t="shared" si="147"/>
        <v>4577310761.602232</v>
      </c>
      <c r="CG124" s="29">
        <f t="shared" si="148"/>
        <v>2100</v>
      </c>
      <c r="CJ124" s="144">
        <f t="shared" si="101"/>
        <v>116.31780138562479</v>
      </c>
      <c r="CK124" s="30">
        <f t="shared" si="149"/>
        <v>-92</v>
      </c>
      <c r="CL124" s="30">
        <f t="shared" si="150"/>
        <v>8</v>
      </c>
      <c r="CM124" s="30">
        <v>1</v>
      </c>
      <c r="CN124" s="23"/>
      <c r="CO124" s="29">
        <f t="shared" si="102"/>
        <v>1</v>
      </c>
      <c r="CP124" s="29">
        <f t="shared" si="151"/>
        <v>-5135215488275.0303</v>
      </c>
      <c r="CQ124" s="29">
        <f t="shared" si="152"/>
        <v>4577310761.602232</v>
      </c>
      <c r="CR124" s="29">
        <f t="shared" si="153"/>
        <v>2400</v>
      </c>
      <c r="CU124" s="144">
        <f t="shared" si="103"/>
        <v>116.31780138562479</v>
      </c>
      <c r="CV124" s="30">
        <f t="shared" si="154"/>
        <v>-142</v>
      </c>
      <c r="CW124" s="30">
        <f t="shared" si="155"/>
        <v>9</v>
      </c>
      <c r="CX124" s="30">
        <v>1</v>
      </c>
      <c r="CY124" s="23"/>
      <c r="CZ124" s="29">
        <f t="shared" si="104"/>
        <v>1</v>
      </c>
      <c r="DA124" s="29">
        <f t="shared" si="156"/>
        <v>-2869552354143239</v>
      </c>
      <c r="DB124" s="29">
        <f t="shared" si="157"/>
        <v>4577310761.602232</v>
      </c>
      <c r="DC124" s="29">
        <f t="shared" si="158"/>
        <v>2700</v>
      </c>
      <c r="DF124" s="144">
        <f t="shared" si="105"/>
        <v>116.31780138562479</v>
      </c>
      <c r="DG124" s="30">
        <f t="shared" si="159"/>
        <v>-207</v>
      </c>
      <c r="DH124" s="30">
        <f t="shared" si="160"/>
        <v>10</v>
      </c>
      <c r="DI124" s="30">
        <v>1</v>
      </c>
      <c r="DJ124" s="23"/>
      <c r="DK124" s="29">
        <f t="shared" si="106"/>
        <v>1</v>
      </c>
      <c r="DL124" s="29">
        <f t="shared" si="161"/>
        <v>-8.8690602643079373E+18</v>
      </c>
      <c r="DM124" s="29">
        <f t="shared" si="162"/>
        <v>4577310761.602232</v>
      </c>
      <c r="DN124" s="29">
        <f t="shared" si="163"/>
        <v>3000</v>
      </c>
      <c r="DQ124" s="144">
        <f t="shared" si="107"/>
        <v>116.31780138562479</v>
      </c>
    </row>
    <row r="125" spans="1:121">
      <c r="A125" s="23">
        <f t="shared" si="108"/>
        <v>185.67897669322514</v>
      </c>
      <c r="B125" s="23">
        <v>0</v>
      </c>
      <c r="C125" s="41">
        <f t="shared" si="169"/>
        <v>5</v>
      </c>
      <c r="D125" s="44"/>
      <c r="E125" s="134">
        <f t="shared" si="167"/>
        <v>1</v>
      </c>
      <c r="F125" s="76">
        <f t="shared" si="87"/>
        <v>6</v>
      </c>
      <c r="G125" s="161">
        <f t="shared" si="109"/>
        <v>11.876188565032388</v>
      </c>
      <c r="H125" s="24">
        <f t="shared" si="110"/>
        <v>14605414.839340866</v>
      </c>
      <c r="I125" s="23">
        <f t="shared" si="164"/>
        <v>23.800000000000011</v>
      </c>
      <c r="J125" s="26">
        <v>119</v>
      </c>
      <c r="K125" s="30">
        <f t="shared" si="111"/>
        <v>119</v>
      </c>
      <c r="L125" s="30">
        <f t="shared" si="112"/>
        <v>1</v>
      </c>
      <c r="M125" s="22">
        <v>1</v>
      </c>
      <c r="N125" s="23">
        <f t="shared" si="113"/>
        <v>14605414839.340866</v>
      </c>
      <c r="O125" s="29">
        <f t="shared" si="88"/>
        <v>36864</v>
      </c>
      <c r="P125" s="29">
        <f t="shared" si="114"/>
        <v>4386816</v>
      </c>
      <c r="Q125" s="29">
        <f t="shared" si="115"/>
        <v>5257949342.1627121</v>
      </c>
      <c r="R125" s="29">
        <f t="shared" si="116"/>
        <v>300</v>
      </c>
      <c r="S125" s="29">
        <f t="shared" si="117"/>
        <v>5570.369300796754</v>
      </c>
      <c r="T125" s="52">
        <f t="shared" si="118"/>
        <v>1198.5798679868753</v>
      </c>
      <c r="U125" s="144">
        <f t="shared" si="89"/>
        <v>118.76188565032388</v>
      </c>
      <c r="W125" s="30">
        <f t="shared" si="119"/>
        <v>114</v>
      </c>
      <c r="X125" s="30">
        <f t="shared" si="120"/>
        <v>2</v>
      </c>
      <c r="Y125" s="30">
        <v>1</v>
      </c>
      <c r="Z125" s="23"/>
      <c r="AA125" s="29">
        <f t="shared" si="90"/>
        <v>46080</v>
      </c>
      <c r="AB125" s="29">
        <f t="shared" si="121"/>
        <v>9468753.6603004113</v>
      </c>
      <c r="AC125" s="29">
        <f t="shared" si="122"/>
        <v>5257949342.1627121</v>
      </c>
      <c r="AD125" s="29">
        <f t="shared" si="123"/>
        <v>600</v>
      </c>
      <c r="AF125" s="52">
        <f t="shared" si="168"/>
        <v>555.29476537209814</v>
      </c>
      <c r="AG125" s="144">
        <f t="shared" si="91"/>
        <v>118.76188565032388</v>
      </c>
      <c r="AH125" s="30">
        <f t="shared" si="124"/>
        <v>104</v>
      </c>
      <c r="AI125" s="30">
        <f t="shared" si="125"/>
        <v>3</v>
      </c>
      <c r="AJ125" s="30">
        <v>1</v>
      </c>
      <c r="AK125" s="23"/>
      <c r="AL125" s="29">
        <f t="shared" si="92"/>
        <v>46080</v>
      </c>
      <c r="AM125" s="29">
        <f t="shared" si="126"/>
        <v>28065468.649576586</v>
      </c>
      <c r="AN125" s="29">
        <f t="shared" si="127"/>
        <v>5257949342.1627121</v>
      </c>
      <c r="AO125" s="29">
        <f t="shared" si="128"/>
        <v>900</v>
      </c>
      <c r="AQ125" s="52">
        <f t="shared" si="170"/>
        <v>187.34585934812233</v>
      </c>
      <c r="AR125" s="144">
        <f t="shared" si="93"/>
        <v>118.76188565032388</v>
      </c>
      <c r="AS125" s="30">
        <f t="shared" si="129"/>
        <v>89</v>
      </c>
      <c r="AT125" s="30">
        <f t="shared" si="130"/>
        <v>4</v>
      </c>
      <c r="AU125" s="30">
        <v>1</v>
      </c>
      <c r="AV125" s="23"/>
      <c r="AW125" s="29">
        <f t="shared" si="94"/>
        <v>5880</v>
      </c>
      <c r="AX125" s="29">
        <f t="shared" si="131"/>
        <v>17948175.629263807</v>
      </c>
      <c r="AY125" s="29">
        <f t="shared" si="132"/>
        <v>5257949342.1627121</v>
      </c>
      <c r="AZ125" s="29">
        <f t="shared" si="133"/>
        <v>1200</v>
      </c>
      <c r="BB125" s="52">
        <f t="shared" si="165"/>
        <v>292.95174344014265</v>
      </c>
      <c r="BC125" s="144">
        <f t="shared" si="95"/>
        <v>118.76188565032388</v>
      </c>
      <c r="BD125" s="30">
        <f t="shared" si="134"/>
        <v>59</v>
      </c>
      <c r="BE125" s="30">
        <f t="shared" si="135"/>
        <v>5</v>
      </c>
      <c r="BF125" s="30">
        <v>1</v>
      </c>
      <c r="BG125" s="23"/>
      <c r="BH125" s="29">
        <f t="shared" si="96"/>
        <v>80</v>
      </c>
      <c r="BI125" s="29">
        <f t="shared" si="136"/>
        <v>5551980.7852400914</v>
      </c>
      <c r="BJ125" s="29">
        <f t="shared" si="137"/>
        <v>5257949342.1627121</v>
      </c>
      <c r="BK125" s="29">
        <f t="shared" si="138"/>
        <v>1500</v>
      </c>
      <c r="BM125" s="52">
        <f t="shared" si="171"/>
        <v>947.04026284473821</v>
      </c>
      <c r="BN125" s="144">
        <f t="shared" si="97"/>
        <v>118.76188565032388</v>
      </c>
      <c r="BO125" s="30">
        <f t="shared" si="139"/>
        <v>14</v>
      </c>
      <c r="BP125" s="30">
        <f t="shared" si="140"/>
        <v>6</v>
      </c>
      <c r="BQ125" s="30">
        <v>1</v>
      </c>
      <c r="BR125" s="23"/>
      <c r="BS125" s="29">
        <f t="shared" si="98"/>
        <v>10</v>
      </c>
      <c r="BT125" s="29">
        <f t="shared" si="141"/>
        <v>33076036.177891728</v>
      </c>
      <c r="BU125" s="29">
        <f t="shared" si="142"/>
        <v>5257949342.1627121</v>
      </c>
      <c r="BV125" s="29">
        <f t="shared" si="143"/>
        <v>1800</v>
      </c>
      <c r="BX125" s="52">
        <f t="shared" si="172"/>
        <v>158.96552156020331</v>
      </c>
      <c r="BY125" s="144">
        <f t="shared" si="99"/>
        <v>118.76188565032388</v>
      </c>
      <c r="BZ125" s="30">
        <f t="shared" si="144"/>
        <v>-36</v>
      </c>
      <c r="CA125" s="30">
        <f t="shared" si="145"/>
        <v>7</v>
      </c>
      <c r="CB125" s="30">
        <v>1</v>
      </c>
      <c r="CC125" s="23"/>
      <c r="CD125" s="29">
        <f t="shared" si="100"/>
        <v>1</v>
      </c>
      <c r="CE125" s="29">
        <f t="shared" si="146"/>
        <v>-3079235368.7468615</v>
      </c>
      <c r="CF125" s="29">
        <f t="shared" si="147"/>
        <v>5257949342.1627121</v>
      </c>
      <c r="CG125" s="29">
        <f t="shared" si="148"/>
        <v>2100</v>
      </c>
      <c r="CJ125" s="144">
        <f t="shared" si="101"/>
        <v>118.76188565032388</v>
      </c>
      <c r="CK125" s="30">
        <f t="shared" si="149"/>
        <v>-91</v>
      </c>
      <c r="CL125" s="30">
        <f t="shared" si="150"/>
        <v>8</v>
      </c>
      <c r="CM125" s="30">
        <v>1</v>
      </c>
      <c r="CN125" s="23"/>
      <c r="CO125" s="29">
        <f t="shared" si="102"/>
        <v>1</v>
      </c>
      <c r="CP125" s="29">
        <f t="shared" si="151"/>
        <v>-5079397928619.8672</v>
      </c>
      <c r="CQ125" s="29">
        <f t="shared" si="152"/>
        <v>5257949342.1627121</v>
      </c>
      <c r="CR125" s="29">
        <f t="shared" si="153"/>
        <v>2400</v>
      </c>
      <c r="CU125" s="144">
        <f t="shared" si="103"/>
        <v>118.76188565032388</v>
      </c>
      <c r="CV125" s="30">
        <f t="shared" si="154"/>
        <v>-141</v>
      </c>
      <c r="CW125" s="30">
        <f t="shared" si="155"/>
        <v>9</v>
      </c>
      <c r="CX125" s="30">
        <v>1</v>
      </c>
      <c r="CY125" s="23"/>
      <c r="CZ125" s="29">
        <f t="shared" si="104"/>
        <v>1</v>
      </c>
      <c r="DA125" s="29">
        <f t="shared" si="156"/>
        <v>-2849344238973216</v>
      </c>
      <c r="DB125" s="29">
        <f t="shared" si="157"/>
        <v>5257949342.1627121</v>
      </c>
      <c r="DC125" s="29">
        <f t="shared" si="158"/>
        <v>2700</v>
      </c>
      <c r="DF125" s="144">
        <f t="shared" si="105"/>
        <v>118.76188565032388</v>
      </c>
      <c r="DG125" s="30">
        <f t="shared" si="159"/>
        <v>-206</v>
      </c>
      <c r="DH125" s="30">
        <f t="shared" si="160"/>
        <v>10</v>
      </c>
      <c r="DI125" s="30">
        <v>1</v>
      </c>
      <c r="DJ125" s="23"/>
      <c r="DK125" s="29">
        <f t="shared" si="106"/>
        <v>1</v>
      </c>
      <c r="DL125" s="29">
        <f t="shared" si="161"/>
        <v>-8.8262145625479956E+18</v>
      </c>
      <c r="DM125" s="29">
        <f t="shared" si="162"/>
        <v>5257949342.1627121</v>
      </c>
      <c r="DN125" s="29">
        <f t="shared" si="163"/>
        <v>3000</v>
      </c>
      <c r="DQ125" s="144">
        <f t="shared" si="107"/>
        <v>118.76188565032388</v>
      </c>
    </row>
    <row r="126" spans="1:121">
      <c r="A126" s="23">
        <f t="shared" si="108"/>
        <v>194.01172051333711</v>
      </c>
      <c r="B126" s="23">
        <v>0</v>
      </c>
      <c r="C126" s="41">
        <f t="shared" si="169"/>
        <v>5</v>
      </c>
      <c r="D126" s="44"/>
      <c r="E126" s="134">
        <f t="shared" si="167"/>
        <v>1</v>
      </c>
      <c r="F126" s="76">
        <f t="shared" si="87"/>
        <v>6</v>
      </c>
      <c r="G126" s="161">
        <f t="shared" si="109"/>
        <v>12.125732532083184</v>
      </c>
      <c r="H126" s="24">
        <f t="shared" si="110"/>
        <v>16777216.000000134</v>
      </c>
      <c r="I126" s="23">
        <f t="shared" si="164"/>
        <v>24.000000000000014</v>
      </c>
      <c r="J126" s="26">
        <v>120</v>
      </c>
      <c r="K126" s="30">
        <f t="shared" si="111"/>
        <v>120</v>
      </c>
      <c r="L126" s="30">
        <f t="shared" si="112"/>
        <v>1</v>
      </c>
      <c r="M126" s="22">
        <v>11</v>
      </c>
      <c r="N126" s="23">
        <f t="shared" si="113"/>
        <v>16777216000.000134</v>
      </c>
      <c r="O126" s="29">
        <f t="shared" si="88"/>
        <v>405504</v>
      </c>
      <c r="P126" s="29">
        <f t="shared" si="114"/>
        <v>48660480</v>
      </c>
      <c r="Q126" s="29">
        <f t="shared" si="115"/>
        <v>6039797760.0000486</v>
      </c>
      <c r="R126" s="29">
        <f t="shared" si="116"/>
        <v>300</v>
      </c>
      <c r="S126" s="29">
        <f t="shared" si="117"/>
        <v>5820.3516154001136</v>
      </c>
      <c r="T126" s="52">
        <f t="shared" si="118"/>
        <v>124.12121212121312</v>
      </c>
      <c r="U126" s="144">
        <f t="shared" si="89"/>
        <v>121.25732532083184</v>
      </c>
      <c r="W126" s="30">
        <f t="shared" si="119"/>
        <v>115</v>
      </c>
      <c r="X126" s="30">
        <f t="shared" si="120"/>
        <v>2</v>
      </c>
      <c r="Y126" s="30">
        <v>1</v>
      </c>
      <c r="Z126" s="23"/>
      <c r="AA126" s="29">
        <f t="shared" si="90"/>
        <v>46080</v>
      </c>
      <c r="AB126" s="29">
        <f t="shared" si="121"/>
        <v>9551812.9029346257</v>
      </c>
      <c r="AC126" s="29">
        <f t="shared" si="122"/>
        <v>6039797760.0000486</v>
      </c>
      <c r="AD126" s="29">
        <f t="shared" si="123"/>
        <v>600</v>
      </c>
      <c r="AF126" s="52">
        <f t="shared" si="168"/>
        <v>632.31952105599009</v>
      </c>
      <c r="AG126" s="144">
        <f t="shared" si="91"/>
        <v>121.25732532083184</v>
      </c>
      <c r="AH126" s="30">
        <f t="shared" si="124"/>
        <v>105</v>
      </c>
      <c r="AI126" s="30">
        <f t="shared" si="125"/>
        <v>3</v>
      </c>
      <c r="AJ126" s="30">
        <v>1</v>
      </c>
      <c r="AK126" s="23"/>
      <c r="AL126" s="29">
        <f t="shared" si="92"/>
        <v>46080</v>
      </c>
      <c r="AM126" s="29">
        <f t="shared" si="126"/>
        <v>28335328.925053284</v>
      </c>
      <c r="AN126" s="29">
        <f t="shared" si="127"/>
        <v>6039797760.0000486</v>
      </c>
      <c r="AO126" s="29">
        <f t="shared" si="128"/>
        <v>900</v>
      </c>
      <c r="AQ126" s="52">
        <f t="shared" si="170"/>
        <v>213.15431968251596</v>
      </c>
      <c r="AR126" s="144">
        <f t="shared" si="93"/>
        <v>121.25732532083184</v>
      </c>
      <c r="AS126" s="30">
        <f t="shared" si="129"/>
        <v>90</v>
      </c>
      <c r="AT126" s="30">
        <f t="shared" si="130"/>
        <v>4</v>
      </c>
      <c r="AU126" s="30">
        <v>1</v>
      </c>
      <c r="AV126" s="23"/>
      <c r="AW126" s="29">
        <f t="shared" si="94"/>
        <v>5880</v>
      </c>
      <c r="AX126" s="29">
        <f t="shared" si="131"/>
        <v>18149840.523974635</v>
      </c>
      <c r="AY126" s="29">
        <f t="shared" si="132"/>
        <v>6039797760.0000486</v>
      </c>
      <c r="AZ126" s="29">
        <f t="shared" si="133"/>
        <v>1200</v>
      </c>
      <c r="BB126" s="52">
        <f t="shared" si="165"/>
        <v>332.77415038561412</v>
      </c>
      <c r="BC126" s="144">
        <f t="shared" si="95"/>
        <v>121.25732532083184</v>
      </c>
      <c r="BD126" s="30">
        <f t="shared" si="134"/>
        <v>60</v>
      </c>
      <c r="BE126" s="30">
        <f t="shared" si="135"/>
        <v>5</v>
      </c>
      <c r="BF126" s="30">
        <v>9</v>
      </c>
      <c r="BG126" s="23"/>
      <c r="BH126" s="29">
        <f t="shared" si="96"/>
        <v>720</v>
      </c>
      <c r="BI126" s="29">
        <f t="shared" si="136"/>
        <v>50814739.390333042</v>
      </c>
      <c r="BJ126" s="29">
        <f t="shared" si="137"/>
        <v>6039797760.0000486</v>
      </c>
      <c r="BK126" s="29">
        <f t="shared" si="138"/>
        <v>1500</v>
      </c>
      <c r="BM126" s="52">
        <f t="shared" si="171"/>
        <v>118.8591702420313</v>
      </c>
      <c r="BN126" s="144">
        <f t="shared" si="97"/>
        <v>121.25732532083184</v>
      </c>
      <c r="BO126" s="30">
        <f t="shared" si="139"/>
        <v>15</v>
      </c>
      <c r="BP126" s="30">
        <f t="shared" si="140"/>
        <v>6</v>
      </c>
      <c r="BQ126" s="30">
        <v>1</v>
      </c>
      <c r="BR126" s="23"/>
      <c r="BS126" s="29">
        <f t="shared" si="98"/>
        <v>10</v>
      </c>
      <c r="BT126" s="29">
        <f t="shared" si="141"/>
        <v>35438610.190598279</v>
      </c>
      <c r="BU126" s="29">
        <f t="shared" si="142"/>
        <v>6039797760.0000486</v>
      </c>
      <c r="BV126" s="29">
        <f t="shared" si="143"/>
        <v>1800</v>
      </c>
      <c r="BX126" s="52">
        <f t="shared" si="172"/>
        <v>170.42987090962114</v>
      </c>
      <c r="BY126" s="144">
        <f t="shared" si="99"/>
        <v>121.25732532083184</v>
      </c>
      <c r="BZ126" s="30">
        <f t="shared" si="144"/>
        <v>-35</v>
      </c>
      <c r="CA126" s="30">
        <f t="shared" si="145"/>
        <v>7</v>
      </c>
      <c r="CB126" s="30">
        <v>1</v>
      </c>
      <c r="CC126" s="23"/>
      <c r="CD126" s="29">
        <f t="shared" si="100"/>
        <v>1</v>
      </c>
      <c r="CE126" s="29">
        <f t="shared" si="146"/>
        <v>-2993701052.9483376</v>
      </c>
      <c r="CF126" s="29">
        <f t="shared" si="147"/>
        <v>6039797760.0000486</v>
      </c>
      <c r="CG126" s="29">
        <f t="shared" si="148"/>
        <v>2100</v>
      </c>
      <c r="CJ126" s="144">
        <f t="shared" si="101"/>
        <v>121.25732532083184</v>
      </c>
      <c r="CK126" s="30">
        <f t="shared" si="149"/>
        <v>-90</v>
      </c>
      <c r="CL126" s="30">
        <f t="shared" si="150"/>
        <v>8</v>
      </c>
      <c r="CM126" s="30">
        <v>1</v>
      </c>
      <c r="CN126" s="23"/>
      <c r="CO126" s="29">
        <f t="shared" si="102"/>
        <v>1</v>
      </c>
      <c r="CP126" s="29">
        <f t="shared" si="151"/>
        <v>-5023580368964.7041</v>
      </c>
      <c r="CQ126" s="29">
        <f t="shared" si="152"/>
        <v>6039797760.0000486</v>
      </c>
      <c r="CR126" s="29">
        <f t="shared" si="153"/>
        <v>2400</v>
      </c>
      <c r="CU126" s="144">
        <f t="shared" si="103"/>
        <v>121.25732532083184</v>
      </c>
      <c r="CV126" s="30">
        <f t="shared" si="154"/>
        <v>-140</v>
      </c>
      <c r="CW126" s="30">
        <f t="shared" si="155"/>
        <v>9</v>
      </c>
      <c r="CX126" s="30">
        <v>1</v>
      </c>
      <c r="CY126" s="23"/>
      <c r="CZ126" s="29">
        <f t="shared" si="104"/>
        <v>1</v>
      </c>
      <c r="DA126" s="29">
        <f t="shared" si="156"/>
        <v>-2829136123803193</v>
      </c>
      <c r="DB126" s="29">
        <f t="shared" si="157"/>
        <v>6039797760.0000486</v>
      </c>
      <c r="DC126" s="29">
        <f t="shared" si="158"/>
        <v>2700</v>
      </c>
      <c r="DF126" s="144">
        <f t="shared" si="105"/>
        <v>121.25732532083184</v>
      </c>
      <c r="DG126" s="30">
        <f t="shared" si="159"/>
        <v>-205</v>
      </c>
      <c r="DH126" s="30">
        <f t="shared" si="160"/>
        <v>10</v>
      </c>
      <c r="DI126" s="30">
        <v>1</v>
      </c>
      <c r="DJ126" s="23"/>
      <c r="DK126" s="29">
        <f t="shared" si="106"/>
        <v>1</v>
      </c>
      <c r="DL126" s="29">
        <f t="shared" si="161"/>
        <v>-8.783368860788054E+18</v>
      </c>
      <c r="DM126" s="29">
        <f t="shared" si="162"/>
        <v>6039797760.0000486</v>
      </c>
      <c r="DN126" s="29">
        <f t="shared" si="163"/>
        <v>3000</v>
      </c>
      <c r="DQ126" s="144">
        <f t="shared" si="107"/>
        <v>121.25732532083184</v>
      </c>
    </row>
    <row r="127" spans="1:121">
      <c r="A127" s="23">
        <f t="shared" si="108"/>
        <v>202.71841415161472</v>
      </c>
      <c r="B127" s="23">
        <v>0</v>
      </c>
      <c r="C127" s="41">
        <f t="shared" si="169"/>
        <v>5</v>
      </c>
      <c r="D127" s="44"/>
      <c r="E127" s="134">
        <f t="shared" si="167"/>
        <v>1</v>
      </c>
      <c r="F127" s="76">
        <f t="shared" si="87"/>
        <v>6</v>
      </c>
      <c r="G127" s="161">
        <f t="shared" si="109"/>
        <v>12.380519948339117</v>
      </c>
      <c r="H127" s="24">
        <f t="shared" si="110"/>
        <v>19271960.420630097</v>
      </c>
      <c r="I127" s="23">
        <f t="shared" si="164"/>
        <v>24.20000000000001</v>
      </c>
      <c r="J127" s="26">
        <v>121</v>
      </c>
      <c r="K127" s="30">
        <f t="shared" si="111"/>
        <v>121</v>
      </c>
      <c r="L127" s="30">
        <f t="shared" si="112"/>
        <v>1</v>
      </c>
      <c r="M127" s="22">
        <v>1</v>
      </c>
      <c r="N127" s="23">
        <f t="shared" si="113"/>
        <v>19271960420.630096</v>
      </c>
      <c r="O127" s="29">
        <f t="shared" si="88"/>
        <v>405504</v>
      </c>
      <c r="P127" s="29">
        <f t="shared" si="114"/>
        <v>49065984</v>
      </c>
      <c r="Q127" s="29">
        <f t="shared" si="115"/>
        <v>6937905751.4268351</v>
      </c>
      <c r="R127" s="29">
        <f t="shared" si="116"/>
        <v>300</v>
      </c>
      <c r="S127" s="29">
        <f t="shared" si="117"/>
        <v>6081.5524245484421</v>
      </c>
      <c r="T127" s="52">
        <f t="shared" si="118"/>
        <v>141.39950299227331</v>
      </c>
      <c r="U127" s="144">
        <f t="shared" si="89"/>
        <v>123.80519948339116</v>
      </c>
      <c r="W127" s="30">
        <f t="shared" si="119"/>
        <v>116</v>
      </c>
      <c r="X127" s="30">
        <f t="shared" si="120"/>
        <v>2</v>
      </c>
      <c r="Y127" s="30">
        <v>1</v>
      </c>
      <c r="Z127" s="23"/>
      <c r="AA127" s="29">
        <f t="shared" si="90"/>
        <v>46080</v>
      </c>
      <c r="AB127" s="29">
        <f t="shared" si="121"/>
        <v>9634872.1455688383</v>
      </c>
      <c r="AC127" s="29">
        <f t="shared" si="122"/>
        <v>6937905751.4268351</v>
      </c>
      <c r="AD127" s="29">
        <f t="shared" si="123"/>
        <v>600</v>
      </c>
      <c r="AF127" s="52">
        <f t="shared" si="168"/>
        <v>720.08280406892982</v>
      </c>
      <c r="AG127" s="144">
        <f t="shared" si="91"/>
        <v>123.80519948339116</v>
      </c>
      <c r="AH127" s="30">
        <f t="shared" si="124"/>
        <v>106</v>
      </c>
      <c r="AI127" s="30">
        <f t="shared" si="125"/>
        <v>3</v>
      </c>
      <c r="AJ127" s="30">
        <v>1</v>
      </c>
      <c r="AK127" s="23"/>
      <c r="AL127" s="29">
        <f t="shared" si="92"/>
        <v>46080</v>
      </c>
      <c r="AM127" s="29">
        <f t="shared" si="126"/>
        <v>28605189.200529981</v>
      </c>
      <c r="AN127" s="29">
        <f t="shared" si="127"/>
        <v>6937905751.4268351</v>
      </c>
      <c r="AO127" s="29">
        <f t="shared" si="128"/>
        <v>900</v>
      </c>
      <c r="AQ127" s="52">
        <f t="shared" si="170"/>
        <v>242.54011056491433</v>
      </c>
      <c r="AR127" s="144">
        <f t="shared" si="93"/>
        <v>123.80519948339116</v>
      </c>
      <c r="AS127" s="30">
        <f t="shared" si="129"/>
        <v>91</v>
      </c>
      <c r="AT127" s="30">
        <f t="shared" si="130"/>
        <v>4</v>
      </c>
      <c r="AU127" s="30">
        <v>1</v>
      </c>
      <c r="AV127" s="23"/>
      <c r="AW127" s="29">
        <f t="shared" si="94"/>
        <v>5880</v>
      </c>
      <c r="AX127" s="29">
        <f t="shared" si="131"/>
        <v>18351505.418685466</v>
      </c>
      <c r="AY127" s="29">
        <f t="shared" si="132"/>
        <v>6937905751.4268351</v>
      </c>
      <c r="AZ127" s="29">
        <f t="shared" si="133"/>
        <v>1200</v>
      </c>
      <c r="BB127" s="52">
        <f t="shared" si="165"/>
        <v>378.05649145070538</v>
      </c>
      <c r="BC127" s="144">
        <f t="shared" si="95"/>
        <v>123.80519948339116</v>
      </c>
      <c r="BD127" s="30">
        <f t="shared" si="134"/>
        <v>61</v>
      </c>
      <c r="BE127" s="30">
        <f t="shared" si="135"/>
        <v>5</v>
      </c>
      <c r="BF127" s="30">
        <v>1</v>
      </c>
      <c r="BG127" s="23"/>
      <c r="BH127" s="29">
        <f t="shared" si="96"/>
        <v>720</v>
      </c>
      <c r="BI127" s="29">
        <f t="shared" si="136"/>
        <v>51661651.713505253</v>
      </c>
      <c r="BJ127" s="29">
        <f t="shared" si="137"/>
        <v>6937905751.4268351</v>
      </c>
      <c r="BK127" s="29">
        <f t="shared" si="138"/>
        <v>1500</v>
      </c>
      <c r="BM127" s="52">
        <f t="shared" si="171"/>
        <v>134.29508196721372</v>
      </c>
      <c r="BN127" s="144">
        <f t="shared" si="97"/>
        <v>123.80519948339116</v>
      </c>
      <c r="BO127" s="30">
        <f t="shared" si="139"/>
        <v>16</v>
      </c>
      <c r="BP127" s="30">
        <f t="shared" si="140"/>
        <v>6</v>
      </c>
      <c r="BQ127" s="30">
        <v>1</v>
      </c>
      <c r="BR127" s="23"/>
      <c r="BS127" s="29">
        <f t="shared" si="98"/>
        <v>10</v>
      </c>
      <c r="BT127" s="29">
        <f t="shared" si="141"/>
        <v>37801184.203304827</v>
      </c>
      <c r="BU127" s="29">
        <f t="shared" si="142"/>
        <v>6937905751.4268351</v>
      </c>
      <c r="BV127" s="29">
        <f t="shared" si="143"/>
        <v>1800</v>
      </c>
      <c r="BX127" s="52">
        <f t="shared" si="172"/>
        <v>183.53673033397399</v>
      </c>
      <c r="BY127" s="144">
        <f t="shared" si="99"/>
        <v>123.80519948339116</v>
      </c>
      <c r="BZ127" s="30">
        <f t="shared" si="144"/>
        <v>-34</v>
      </c>
      <c r="CA127" s="30">
        <f t="shared" si="145"/>
        <v>7</v>
      </c>
      <c r="CB127" s="30">
        <v>1</v>
      </c>
      <c r="CC127" s="23"/>
      <c r="CD127" s="29">
        <f t="shared" si="100"/>
        <v>1</v>
      </c>
      <c r="CE127" s="29">
        <f t="shared" si="146"/>
        <v>-2908166737.1498137</v>
      </c>
      <c r="CF127" s="29">
        <f t="shared" si="147"/>
        <v>6937905751.4268351</v>
      </c>
      <c r="CG127" s="29">
        <f t="shared" si="148"/>
        <v>2100</v>
      </c>
      <c r="CJ127" s="144">
        <f t="shared" si="101"/>
        <v>123.80519948339116</v>
      </c>
      <c r="CK127" s="30">
        <f t="shared" si="149"/>
        <v>-89</v>
      </c>
      <c r="CL127" s="30">
        <f t="shared" si="150"/>
        <v>8</v>
      </c>
      <c r="CM127" s="30">
        <v>1</v>
      </c>
      <c r="CN127" s="23"/>
      <c r="CO127" s="29">
        <f t="shared" si="102"/>
        <v>1</v>
      </c>
      <c r="CP127" s="29">
        <f t="shared" si="151"/>
        <v>-4967762809309.54</v>
      </c>
      <c r="CQ127" s="29">
        <f t="shared" si="152"/>
        <v>6937905751.4268351</v>
      </c>
      <c r="CR127" s="29">
        <f t="shared" si="153"/>
        <v>2400</v>
      </c>
      <c r="CU127" s="144">
        <f t="shared" si="103"/>
        <v>123.80519948339116</v>
      </c>
      <c r="CV127" s="30">
        <f t="shared" si="154"/>
        <v>-139</v>
      </c>
      <c r="CW127" s="30">
        <f t="shared" si="155"/>
        <v>9</v>
      </c>
      <c r="CX127" s="30">
        <v>1</v>
      </c>
      <c r="CY127" s="23"/>
      <c r="CZ127" s="29">
        <f t="shared" si="104"/>
        <v>1</v>
      </c>
      <c r="DA127" s="29">
        <f t="shared" si="156"/>
        <v>-2808928008633170.5</v>
      </c>
      <c r="DB127" s="29">
        <f t="shared" si="157"/>
        <v>6937905751.4268351</v>
      </c>
      <c r="DC127" s="29">
        <f t="shared" si="158"/>
        <v>2700</v>
      </c>
      <c r="DF127" s="144">
        <f t="shared" si="105"/>
        <v>123.80519948339116</v>
      </c>
      <c r="DG127" s="30">
        <f t="shared" si="159"/>
        <v>-204</v>
      </c>
      <c r="DH127" s="30">
        <f t="shared" si="160"/>
        <v>10</v>
      </c>
      <c r="DI127" s="30">
        <v>1</v>
      </c>
      <c r="DJ127" s="23"/>
      <c r="DK127" s="29">
        <f t="shared" si="106"/>
        <v>1</v>
      </c>
      <c r="DL127" s="29">
        <f t="shared" si="161"/>
        <v>-8.7405231590281124E+18</v>
      </c>
      <c r="DM127" s="29">
        <f t="shared" si="162"/>
        <v>6937905751.4268351</v>
      </c>
      <c r="DN127" s="29">
        <f t="shared" si="163"/>
        <v>3000</v>
      </c>
      <c r="DQ127" s="144">
        <f t="shared" si="107"/>
        <v>123.80519948339116</v>
      </c>
    </row>
    <row r="128" spans="1:121">
      <c r="A128" s="23">
        <f t="shared" si="108"/>
        <v>211.81583941121005</v>
      </c>
      <c r="B128" s="23">
        <v>0</v>
      </c>
      <c r="C128" s="41">
        <f t="shared" si="169"/>
        <v>5</v>
      </c>
      <c r="D128" s="65"/>
      <c r="E128" s="134">
        <f t="shared" si="167"/>
        <v>1</v>
      </c>
      <c r="F128" s="76">
        <f t="shared" si="87"/>
        <v>6</v>
      </c>
      <c r="G128" s="161">
        <f t="shared" si="109"/>
        <v>12.64066098981403</v>
      </c>
      <c r="H128" s="24">
        <f t="shared" si="110"/>
        <v>22137669.232745752</v>
      </c>
      <c r="I128" s="23">
        <f t="shared" si="164"/>
        <v>24.400000000000013</v>
      </c>
      <c r="J128" s="26">
        <v>122</v>
      </c>
      <c r="K128" s="30">
        <f t="shared" si="111"/>
        <v>122</v>
      </c>
      <c r="L128" s="30">
        <f t="shared" si="112"/>
        <v>1</v>
      </c>
      <c r="M128" s="22">
        <v>1</v>
      </c>
      <c r="N128" s="23">
        <f t="shared" si="113"/>
        <v>22137669232.74575</v>
      </c>
      <c r="O128" s="29">
        <f t="shared" si="88"/>
        <v>405504</v>
      </c>
      <c r="P128" s="29">
        <f t="shared" si="114"/>
        <v>49471488</v>
      </c>
      <c r="Q128" s="29">
        <f t="shared" si="115"/>
        <v>7969560923.7884703</v>
      </c>
      <c r="R128" s="29">
        <f t="shared" si="116"/>
        <v>300</v>
      </c>
      <c r="S128" s="29">
        <f t="shared" si="117"/>
        <v>6354.4751823363013</v>
      </c>
      <c r="T128" s="52">
        <f t="shared" si="118"/>
        <v>161.09402093966671</v>
      </c>
      <c r="U128" s="144">
        <f t="shared" si="89"/>
        <v>126.4066098981403</v>
      </c>
      <c r="W128" s="30">
        <f t="shared" si="119"/>
        <v>117</v>
      </c>
      <c r="X128" s="30">
        <f t="shared" si="120"/>
        <v>2</v>
      </c>
      <c r="Y128" s="30">
        <v>1</v>
      </c>
      <c r="Z128" s="23"/>
      <c r="AA128" s="29">
        <f t="shared" si="90"/>
        <v>46080</v>
      </c>
      <c r="AB128" s="29">
        <f t="shared" si="121"/>
        <v>9717931.3882030528</v>
      </c>
      <c r="AC128" s="29">
        <f t="shared" si="122"/>
        <v>7969560923.7884703</v>
      </c>
      <c r="AD128" s="29">
        <f t="shared" si="123"/>
        <v>600</v>
      </c>
      <c r="AF128" s="52">
        <f t="shared" si="168"/>
        <v>820.08820657686545</v>
      </c>
      <c r="AG128" s="144">
        <f t="shared" si="91"/>
        <v>126.4066098981403</v>
      </c>
      <c r="AH128" s="30">
        <f t="shared" si="124"/>
        <v>107</v>
      </c>
      <c r="AI128" s="30">
        <f t="shared" si="125"/>
        <v>3</v>
      </c>
      <c r="AJ128" s="30">
        <v>1</v>
      </c>
      <c r="AK128" s="23"/>
      <c r="AL128" s="29">
        <f t="shared" si="92"/>
        <v>46080</v>
      </c>
      <c r="AM128" s="29">
        <f t="shared" si="126"/>
        <v>28875049.476006679</v>
      </c>
      <c r="AN128" s="29">
        <f t="shared" si="127"/>
        <v>7969560923.7884703</v>
      </c>
      <c r="AO128" s="29">
        <f t="shared" si="128"/>
        <v>900</v>
      </c>
      <c r="AQ128" s="52">
        <f t="shared" si="170"/>
        <v>276.00163699842892</v>
      </c>
      <c r="AR128" s="144">
        <f t="shared" si="93"/>
        <v>126.4066098981403</v>
      </c>
      <c r="AS128" s="30">
        <f t="shared" si="129"/>
        <v>92</v>
      </c>
      <c r="AT128" s="30">
        <f t="shared" si="130"/>
        <v>4</v>
      </c>
      <c r="AU128" s="30">
        <v>1</v>
      </c>
      <c r="AV128" s="23"/>
      <c r="AW128" s="29">
        <f t="shared" si="94"/>
        <v>5880</v>
      </c>
      <c r="AX128" s="29">
        <f t="shared" si="131"/>
        <v>18553170.313396294</v>
      </c>
      <c r="AY128" s="29">
        <f t="shared" si="132"/>
        <v>7969560923.7884703</v>
      </c>
      <c r="AZ128" s="29">
        <f t="shared" si="133"/>
        <v>1200</v>
      </c>
      <c r="BB128" s="52">
        <f t="shared" si="165"/>
        <v>429.55251254466515</v>
      </c>
      <c r="BC128" s="144">
        <f t="shared" si="95"/>
        <v>126.4066098981403</v>
      </c>
      <c r="BD128" s="30">
        <f t="shared" si="134"/>
        <v>62</v>
      </c>
      <c r="BE128" s="30">
        <f t="shared" si="135"/>
        <v>5</v>
      </c>
      <c r="BF128" s="30">
        <v>1</v>
      </c>
      <c r="BG128" s="23"/>
      <c r="BH128" s="29">
        <f t="shared" si="96"/>
        <v>720</v>
      </c>
      <c r="BI128" s="29">
        <f t="shared" si="136"/>
        <v>52508564.036677472</v>
      </c>
      <c r="BJ128" s="29">
        <f t="shared" si="137"/>
        <v>7969560923.7884703</v>
      </c>
      <c r="BK128" s="29">
        <f t="shared" si="138"/>
        <v>1500</v>
      </c>
      <c r="BM128" s="52">
        <f t="shared" si="171"/>
        <v>151.77640200218951</v>
      </c>
      <c r="BN128" s="144">
        <f t="shared" si="97"/>
        <v>126.4066098981403</v>
      </c>
      <c r="BO128" s="30">
        <f t="shared" si="139"/>
        <v>17</v>
      </c>
      <c r="BP128" s="30">
        <f t="shared" si="140"/>
        <v>6</v>
      </c>
      <c r="BQ128" s="30">
        <v>1</v>
      </c>
      <c r="BR128" s="23"/>
      <c r="BS128" s="29">
        <f t="shared" si="98"/>
        <v>10</v>
      </c>
      <c r="BT128" s="29">
        <f t="shared" si="141"/>
        <v>40163758.216011383</v>
      </c>
      <c r="BU128" s="29">
        <f t="shared" si="142"/>
        <v>7969560923.7884703</v>
      </c>
      <c r="BV128" s="29">
        <f t="shared" si="143"/>
        <v>1800</v>
      </c>
      <c r="BX128" s="52">
        <f t="shared" si="172"/>
        <v>198.4266731446308</v>
      </c>
      <c r="BY128" s="144">
        <f t="shared" si="99"/>
        <v>126.4066098981403</v>
      </c>
      <c r="BZ128" s="30">
        <f t="shared" si="144"/>
        <v>-33</v>
      </c>
      <c r="CA128" s="30">
        <f t="shared" si="145"/>
        <v>7</v>
      </c>
      <c r="CB128" s="30">
        <v>1</v>
      </c>
      <c r="CC128" s="23"/>
      <c r="CD128" s="29">
        <f t="shared" si="100"/>
        <v>1</v>
      </c>
      <c r="CE128" s="29">
        <f t="shared" si="146"/>
        <v>-2822632421.3512897</v>
      </c>
      <c r="CF128" s="29">
        <f t="shared" si="147"/>
        <v>7969560923.7884703</v>
      </c>
      <c r="CG128" s="29">
        <f t="shared" si="148"/>
        <v>2100</v>
      </c>
      <c r="CJ128" s="144">
        <f t="shared" si="101"/>
        <v>126.4066098981403</v>
      </c>
      <c r="CK128" s="30">
        <f t="shared" si="149"/>
        <v>-88</v>
      </c>
      <c r="CL128" s="30">
        <f t="shared" si="150"/>
        <v>8</v>
      </c>
      <c r="CM128" s="30">
        <v>1</v>
      </c>
      <c r="CN128" s="23"/>
      <c r="CO128" s="29">
        <f t="shared" si="102"/>
        <v>1</v>
      </c>
      <c r="CP128" s="29">
        <f t="shared" si="151"/>
        <v>-4911945249654.377</v>
      </c>
      <c r="CQ128" s="29">
        <f t="shared" si="152"/>
        <v>7969560923.7884703</v>
      </c>
      <c r="CR128" s="29">
        <f t="shared" si="153"/>
        <v>2400</v>
      </c>
      <c r="CU128" s="144">
        <f t="shared" si="103"/>
        <v>126.4066098981403</v>
      </c>
      <c r="CV128" s="30">
        <f t="shared" si="154"/>
        <v>-138</v>
      </c>
      <c r="CW128" s="30">
        <f t="shared" si="155"/>
        <v>9</v>
      </c>
      <c r="CX128" s="30">
        <v>1</v>
      </c>
      <c r="CY128" s="23"/>
      <c r="CZ128" s="29">
        <f t="shared" si="104"/>
        <v>1</v>
      </c>
      <c r="DA128" s="29">
        <f t="shared" si="156"/>
        <v>-2788719893463147.5</v>
      </c>
      <c r="DB128" s="29">
        <f t="shared" si="157"/>
        <v>7969560923.7884703</v>
      </c>
      <c r="DC128" s="29">
        <f t="shared" si="158"/>
        <v>2700</v>
      </c>
      <c r="DF128" s="144">
        <f t="shared" si="105"/>
        <v>126.4066098981403</v>
      </c>
      <c r="DG128" s="30">
        <f t="shared" si="159"/>
        <v>-203</v>
      </c>
      <c r="DH128" s="30">
        <f t="shared" si="160"/>
        <v>10</v>
      </c>
      <c r="DI128" s="30">
        <v>1</v>
      </c>
      <c r="DJ128" s="23"/>
      <c r="DK128" s="29">
        <f t="shared" si="106"/>
        <v>1</v>
      </c>
      <c r="DL128" s="29">
        <f t="shared" si="161"/>
        <v>-8.6976774572681708E+18</v>
      </c>
      <c r="DM128" s="29">
        <f t="shared" si="162"/>
        <v>7969560923.7884703</v>
      </c>
      <c r="DN128" s="29">
        <f t="shared" si="163"/>
        <v>3000</v>
      </c>
      <c r="DQ128" s="144">
        <f t="shared" si="107"/>
        <v>126.4066098981403</v>
      </c>
    </row>
    <row r="129" spans="1:121">
      <c r="A129" s="23">
        <f t="shared" si="108"/>
        <v>221.32153121482062</v>
      </c>
      <c r="B129" s="23">
        <v>0</v>
      </c>
      <c r="C129" s="41">
        <f t="shared" si="169"/>
        <v>5</v>
      </c>
      <c r="D129" s="44"/>
      <c r="E129" s="134">
        <f t="shared" si="167"/>
        <v>1</v>
      </c>
      <c r="F129" s="76">
        <f t="shared" si="87"/>
        <v>6</v>
      </c>
      <c r="G129" s="161">
        <f t="shared" si="109"/>
        <v>12.906268147554016</v>
      </c>
      <c r="H129" s="24">
        <f t="shared" si="110"/>
        <v>25429504.231123522</v>
      </c>
      <c r="I129" s="23">
        <f t="shared" si="164"/>
        <v>24.600000000000012</v>
      </c>
      <c r="J129" s="26">
        <v>123</v>
      </c>
      <c r="K129" s="30">
        <f t="shared" si="111"/>
        <v>123</v>
      </c>
      <c r="L129" s="30">
        <f t="shared" si="112"/>
        <v>1</v>
      </c>
      <c r="M129" s="22">
        <v>1</v>
      </c>
      <c r="N129" s="23">
        <f t="shared" si="113"/>
        <v>25429504231.123524</v>
      </c>
      <c r="O129" s="29">
        <f t="shared" si="88"/>
        <v>405504</v>
      </c>
      <c r="P129" s="29">
        <f t="shared" si="114"/>
        <v>49876992</v>
      </c>
      <c r="Q129" s="29">
        <f t="shared" si="115"/>
        <v>9154621523.2044678</v>
      </c>
      <c r="R129" s="29">
        <f t="shared" si="116"/>
        <v>300</v>
      </c>
      <c r="S129" s="29">
        <f t="shared" si="117"/>
        <v>6639.6459364446191</v>
      </c>
      <c r="T129" s="52">
        <f t="shared" si="118"/>
        <v>183.54397801704778</v>
      </c>
      <c r="U129" s="144">
        <f t="shared" si="89"/>
        <v>129.06268147554016</v>
      </c>
      <c r="W129" s="30">
        <f t="shared" si="119"/>
        <v>118</v>
      </c>
      <c r="X129" s="30">
        <f t="shared" si="120"/>
        <v>2</v>
      </c>
      <c r="Y129" s="30">
        <v>1</v>
      </c>
      <c r="Z129" s="23"/>
      <c r="AA129" s="29">
        <f t="shared" si="90"/>
        <v>46080</v>
      </c>
      <c r="AB129" s="29">
        <f t="shared" si="121"/>
        <v>9800990.6308372673</v>
      </c>
      <c r="AC129" s="29">
        <f t="shared" si="122"/>
        <v>9154621523.2044678</v>
      </c>
      <c r="AD129" s="29">
        <f t="shared" si="123"/>
        <v>600</v>
      </c>
      <c r="AF129" s="52">
        <f t="shared" si="168"/>
        <v>934.05063508589615</v>
      </c>
      <c r="AG129" s="144">
        <f t="shared" si="91"/>
        <v>129.06268147554016</v>
      </c>
      <c r="AH129" s="30">
        <f t="shared" si="124"/>
        <v>108</v>
      </c>
      <c r="AI129" s="30">
        <f t="shared" si="125"/>
        <v>3</v>
      </c>
      <c r="AJ129" s="30">
        <v>1</v>
      </c>
      <c r="AK129" s="23"/>
      <c r="AL129" s="29">
        <f t="shared" si="92"/>
        <v>46080</v>
      </c>
      <c r="AM129" s="29">
        <f t="shared" si="126"/>
        <v>29144909.751483377</v>
      </c>
      <c r="AN129" s="29">
        <f t="shared" si="127"/>
        <v>9154621523.2044678</v>
      </c>
      <c r="AO129" s="29">
        <f t="shared" si="128"/>
        <v>900</v>
      </c>
      <c r="AQ129" s="52">
        <f t="shared" si="170"/>
        <v>314.10704652254168</v>
      </c>
      <c r="AR129" s="144">
        <f t="shared" si="93"/>
        <v>129.06268147554016</v>
      </c>
      <c r="AS129" s="30">
        <f t="shared" si="129"/>
        <v>93</v>
      </c>
      <c r="AT129" s="30">
        <f t="shared" si="130"/>
        <v>4</v>
      </c>
      <c r="AU129" s="30">
        <v>1</v>
      </c>
      <c r="AV129" s="23"/>
      <c r="AW129" s="29">
        <f t="shared" si="94"/>
        <v>5880</v>
      </c>
      <c r="AX129" s="29">
        <f t="shared" si="131"/>
        <v>18754835.208107125</v>
      </c>
      <c r="AY129" s="29">
        <f t="shared" si="132"/>
        <v>9154621523.2044678</v>
      </c>
      <c r="AZ129" s="29">
        <f t="shared" si="133"/>
        <v>1200</v>
      </c>
      <c r="BB129" s="52">
        <f t="shared" si="165"/>
        <v>488.12060578635277</v>
      </c>
      <c r="BC129" s="144">
        <f t="shared" si="95"/>
        <v>129.06268147554016</v>
      </c>
      <c r="BD129" s="30">
        <f t="shared" si="134"/>
        <v>63</v>
      </c>
      <c r="BE129" s="30">
        <f t="shared" si="135"/>
        <v>5</v>
      </c>
      <c r="BF129" s="30">
        <v>1</v>
      </c>
      <c r="BG129" s="23"/>
      <c r="BH129" s="29">
        <f t="shared" si="96"/>
        <v>720</v>
      </c>
      <c r="BI129" s="29">
        <f t="shared" si="136"/>
        <v>53355476.359849691</v>
      </c>
      <c r="BJ129" s="29">
        <f t="shared" si="137"/>
        <v>9154621523.2044678</v>
      </c>
      <c r="BK129" s="29">
        <f t="shared" si="138"/>
        <v>1500</v>
      </c>
      <c r="BM129" s="52">
        <f t="shared" si="171"/>
        <v>171.57791754050152</v>
      </c>
      <c r="BN129" s="144">
        <f t="shared" si="97"/>
        <v>129.06268147554016</v>
      </c>
      <c r="BO129" s="30">
        <f t="shared" si="139"/>
        <v>18</v>
      </c>
      <c r="BP129" s="30">
        <f t="shared" si="140"/>
        <v>6</v>
      </c>
      <c r="BQ129" s="30">
        <v>1</v>
      </c>
      <c r="BR129" s="23"/>
      <c r="BS129" s="29">
        <f t="shared" si="98"/>
        <v>10</v>
      </c>
      <c r="BT129" s="29">
        <f t="shared" si="141"/>
        <v>42526332.228717931</v>
      </c>
      <c r="BU129" s="29">
        <f t="shared" si="142"/>
        <v>9154621523.2044678</v>
      </c>
      <c r="BV129" s="29">
        <f t="shared" si="143"/>
        <v>1800</v>
      </c>
      <c r="BX129" s="52">
        <f t="shared" si="172"/>
        <v>215.26948230495114</v>
      </c>
      <c r="BY129" s="144">
        <f t="shared" si="99"/>
        <v>129.06268147554016</v>
      </c>
      <c r="BZ129" s="30">
        <f t="shared" si="144"/>
        <v>-32</v>
      </c>
      <c r="CA129" s="30">
        <f t="shared" si="145"/>
        <v>7</v>
      </c>
      <c r="CB129" s="30">
        <v>1</v>
      </c>
      <c r="CC129" s="23"/>
      <c r="CD129" s="29">
        <f t="shared" si="100"/>
        <v>1</v>
      </c>
      <c r="CE129" s="29">
        <f t="shared" si="146"/>
        <v>-2737098105.5527658</v>
      </c>
      <c r="CF129" s="29">
        <f t="shared" si="147"/>
        <v>9154621523.2044678</v>
      </c>
      <c r="CG129" s="29">
        <f t="shared" si="148"/>
        <v>2100</v>
      </c>
      <c r="CJ129" s="144">
        <f t="shared" si="101"/>
        <v>129.06268147554016</v>
      </c>
      <c r="CK129" s="30">
        <f t="shared" si="149"/>
        <v>-87</v>
      </c>
      <c r="CL129" s="30">
        <f t="shared" si="150"/>
        <v>8</v>
      </c>
      <c r="CM129" s="30">
        <v>1</v>
      </c>
      <c r="CN129" s="23"/>
      <c r="CO129" s="29">
        <f t="shared" si="102"/>
        <v>1</v>
      </c>
      <c r="CP129" s="29">
        <f t="shared" si="151"/>
        <v>-4856127689999.2139</v>
      </c>
      <c r="CQ129" s="29">
        <f t="shared" si="152"/>
        <v>9154621523.2044678</v>
      </c>
      <c r="CR129" s="29">
        <f t="shared" si="153"/>
        <v>2400</v>
      </c>
      <c r="CU129" s="144">
        <f t="shared" si="103"/>
        <v>129.06268147554016</v>
      </c>
      <c r="CV129" s="30">
        <f t="shared" si="154"/>
        <v>-137</v>
      </c>
      <c r="CW129" s="30">
        <f t="shared" si="155"/>
        <v>9</v>
      </c>
      <c r="CX129" s="30">
        <v>1</v>
      </c>
      <c r="CY129" s="23"/>
      <c r="CZ129" s="29">
        <f t="shared" si="104"/>
        <v>1</v>
      </c>
      <c r="DA129" s="29">
        <f t="shared" si="156"/>
        <v>-2768511778293125</v>
      </c>
      <c r="DB129" s="29">
        <f t="shared" si="157"/>
        <v>9154621523.2044678</v>
      </c>
      <c r="DC129" s="29">
        <f t="shared" si="158"/>
        <v>2700</v>
      </c>
      <c r="DF129" s="144">
        <f t="shared" si="105"/>
        <v>129.06268147554016</v>
      </c>
      <c r="DG129" s="30">
        <f t="shared" si="159"/>
        <v>-202</v>
      </c>
      <c r="DH129" s="30">
        <f t="shared" si="160"/>
        <v>10</v>
      </c>
      <c r="DI129" s="30">
        <v>1</v>
      </c>
      <c r="DJ129" s="23"/>
      <c r="DK129" s="29">
        <f t="shared" si="106"/>
        <v>1</v>
      </c>
      <c r="DL129" s="29">
        <f t="shared" si="161"/>
        <v>-8.6548317555082291E+18</v>
      </c>
      <c r="DM129" s="29">
        <f t="shared" si="162"/>
        <v>9154621523.2044678</v>
      </c>
      <c r="DN129" s="29">
        <f t="shared" si="163"/>
        <v>3000</v>
      </c>
      <c r="DQ129" s="144">
        <f t="shared" si="107"/>
        <v>129.06268147554016</v>
      </c>
    </row>
    <row r="130" spans="1:121">
      <c r="A130" s="23">
        <f t="shared" si="108"/>
        <v>231.25381140255027</v>
      </c>
      <c r="B130" s="23">
        <v>0</v>
      </c>
      <c r="C130" s="41">
        <f t="shared" si="169"/>
        <v>5</v>
      </c>
      <c r="D130" s="44"/>
      <c r="E130" s="134">
        <f t="shared" si="167"/>
        <v>1</v>
      </c>
      <c r="F130" s="76">
        <f t="shared" si="87"/>
        <v>6</v>
      </c>
      <c r="G130" s="161">
        <f t="shared" si="109"/>
        <v>13.17745627628117</v>
      </c>
      <c r="H130" s="24">
        <f t="shared" si="110"/>
        <v>29210829.678681735</v>
      </c>
      <c r="I130" s="23">
        <f t="shared" si="164"/>
        <v>24.800000000000015</v>
      </c>
      <c r="J130" s="26">
        <v>124</v>
      </c>
      <c r="K130" s="30">
        <f t="shared" si="111"/>
        <v>124</v>
      </c>
      <c r="L130" s="30">
        <f t="shared" si="112"/>
        <v>1</v>
      </c>
      <c r="M130" s="22">
        <v>1</v>
      </c>
      <c r="N130" s="23">
        <f t="shared" si="113"/>
        <v>29210829678.681736</v>
      </c>
      <c r="O130" s="29">
        <f t="shared" si="88"/>
        <v>405504</v>
      </c>
      <c r="P130" s="29">
        <f t="shared" si="114"/>
        <v>50282496</v>
      </c>
      <c r="Q130" s="29">
        <f t="shared" si="115"/>
        <v>10515898684.325424</v>
      </c>
      <c r="R130" s="29">
        <f t="shared" si="116"/>
        <v>300</v>
      </c>
      <c r="S130" s="29">
        <f t="shared" si="117"/>
        <v>6937.6143420765084</v>
      </c>
      <c r="T130" s="52">
        <f t="shared" si="118"/>
        <v>209.13636992732867</v>
      </c>
      <c r="U130" s="144">
        <f t="shared" si="89"/>
        <v>131.77456276281168</v>
      </c>
      <c r="W130" s="30">
        <f t="shared" si="119"/>
        <v>119</v>
      </c>
      <c r="X130" s="30">
        <f t="shared" si="120"/>
        <v>2</v>
      </c>
      <c r="Y130" s="30">
        <v>1</v>
      </c>
      <c r="Z130" s="23"/>
      <c r="AA130" s="29">
        <f t="shared" si="90"/>
        <v>46080</v>
      </c>
      <c r="AB130" s="29">
        <f t="shared" si="121"/>
        <v>9884049.8734714817</v>
      </c>
      <c r="AC130" s="29">
        <f t="shared" si="122"/>
        <v>10515898684.325424</v>
      </c>
      <c r="AD130" s="29">
        <f t="shared" si="123"/>
        <v>600</v>
      </c>
      <c r="AF130" s="52">
        <f t="shared" si="168"/>
        <v>1063.9261050826753</v>
      </c>
      <c r="AG130" s="144">
        <f t="shared" si="91"/>
        <v>131.77456276281168</v>
      </c>
      <c r="AH130" s="30">
        <f t="shared" si="124"/>
        <v>109</v>
      </c>
      <c r="AI130" s="30">
        <f t="shared" si="125"/>
        <v>3</v>
      </c>
      <c r="AJ130" s="30">
        <v>1</v>
      </c>
      <c r="AK130" s="23"/>
      <c r="AL130" s="29">
        <f t="shared" si="92"/>
        <v>46080</v>
      </c>
      <c r="AM130" s="29">
        <f t="shared" si="126"/>
        <v>29414770.026960075</v>
      </c>
      <c r="AN130" s="29">
        <f t="shared" si="127"/>
        <v>10515898684.325424</v>
      </c>
      <c r="AO130" s="29">
        <f t="shared" si="128"/>
        <v>900</v>
      </c>
      <c r="AQ130" s="52">
        <f t="shared" si="170"/>
        <v>357.50402517806833</v>
      </c>
      <c r="AR130" s="144">
        <f t="shared" si="93"/>
        <v>131.77456276281168</v>
      </c>
      <c r="AS130" s="30">
        <f t="shared" si="129"/>
        <v>94</v>
      </c>
      <c r="AT130" s="30">
        <f t="shared" si="130"/>
        <v>4</v>
      </c>
      <c r="AU130" s="30">
        <v>1</v>
      </c>
      <c r="AV130" s="23"/>
      <c r="AW130" s="29">
        <f t="shared" si="94"/>
        <v>5880</v>
      </c>
      <c r="AX130" s="29">
        <f t="shared" si="131"/>
        <v>18956500.102817953</v>
      </c>
      <c r="AY130" s="29">
        <f t="shared" si="132"/>
        <v>10515898684.325424</v>
      </c>
      <c r="AZ130" s="29">
        <f t="shared" si="133"/>
        <v>1200</v>
      </c>
      <c r="BB130" s="52">
        <f t="shared" si="165"/>
        <v>554.73840779090847</v>
      </c>
      <c r="BC130" s="144">
        <f t="shared" si="95"/>
        <v>131.77456276281168</v>
      </c>
      <c r="BD130" s="30">
        <f t="shared" si="134"/>
        <v>64</v>
      </c>
      <c r="BE130" s="30">
        <f t="shared" si="135"/>
        <v>5</v>
      </c>
      <c r="BF130" s="30">
        <v>1</v>
      </c>
      <c r="BG130" s="23"/>
      <c r="BH130" s="29">
        <f t="shared" si="96"/>
        <v>720</v>
      </c>
      <c r="BI130" s="29">
        <f t="shared" si="136"/>
        <v>54202388.68302191</v>
      </c>
      <c r="BJ130" s="29">
        <f t="shared" si="137"/>
        <v>10515898684.325424</v>
      </c>
      <c r="BK130" s="29">
        <f t="shared" si="138"/>
        <v>1500</v>
      </c>
      <c r="BM130" s="52">
        <f t="shared" si="171"/>
        <v>194.01172051333177</v>
      </c>
      <c r="BN130" s="144">
        <f t="shared" si="97"/>
        <v>131.77456276281168</v>
      </c>
      <c r="BO130" s="30">
        <f t="shared" si="139"/>
        <v>19</v>
      </c>
      <c r="BP130" s="30">
        <f t="shared" si="140"/>
        <v>6</v>
      </c>
      <c r="BQ130" s="30">
        <v>1</v>
      </c>
      <c r="BR130" s="23"/>
      <c r="BS130" s="29">
        <f t="shared" si="98"/>
        <v>10</v>
      </c>
      <c r="BT130" s="29">
        <f t="shared" si="141"/>
        <v>44888906.241424486</v>
      </c>
      <c r="BU130" s="29">
        <f t="shared" si="142"/>
        <v>10515898684.325424</v>
      </c>
      <c r="BV130" s="29">
        <f t="shared" si="143"/>
        <v>1800</v>
      </c>
      <c r="BX130" s="52">
        <f t="shared" si="172"/>
        <v>234.26497914135226</v>
      </c>
      <c r="BY130" s="144">
        <f t="shared" si="99"/>
        <v>131.77456276281168</v>
      </c>
      <c r="BZ130" s="30">
        <f t="shared" si="144"/>
        <v>-31</v>
      </c>
      <c r="CA130" s="30">
        <f t="shared" si="145"/>
        <v>7</v>
      </c>
      <c r="CB130" s="30">
        <v>1</v>
      </c>
      <c r="CC130" s="23"/>
      <c r="CD130" s="29">
        <f t="shared" si="100"/>
        <v>1</v>
      </c>
      <c r="CE130" s="29">
        <f t="shared" si="146"/>
        <v>-2651563789.7542419</v>
      </c>
      <c r="CF130" s="29">
        <f t="shared" si="147"/>
        <v>10515898684.325424</v>
      </c>
      <c r="CG130" s="29">
        <f t="shared" si="148"/>
        <v>2100</v>
      </c>
      <c r="CJ130" s="144">
        <f t="shared" si="101"/>
        <v>131.77456276281168</v>
      </c>
      <c r="CK130" s="30">
        <f t="shared" si="149"/>
        <v>-86</v>
      </c>
      <c r="CL130" s="30">
        <f t="shared" si="150"/>
        <v>8</v>
      </c>
      <c r="CM130" s="30">
        <v>1</v>
      </c>
      <c r="CN130" s="23"/>
      <c r="CO130" s="29">
        <f t="shared" si="102"/>
        <v>1</v>
      </c>
      <c r="CP130" s="29">
        <f t="shared" si="151"/>
        <v>-4800310130344.0508</v>
      </c>
      <c r="CQ130" s="29">
        <f t="shared" si="152"/>
        <v>10515898684.325424</v>
      </c>
      <c r="CR130" s="29">
        <f t="shared" si="153"/>
        <v>2400</v>
      </c>
      <c r="CU130" s="144">
        <f t="shared" si="103"/>
        <v>131.77456276281168</v>
      </c>
      <c r="CV130" s="30">
        <f t="shared" si="154"/>
        <v>-136</v>
      </c>
      <c r="CW130" s="30">
        <f t="shared" si="155"/>
        <v>9</v>
      </c>
      <c r="CX130" s="30">
        <v>1</v>
      </c>
      <c r="CY130" s="23"/>
      <c r="CZ130" s="29">
        <f t="shared" si="104"/>
        <v>1</v>
      </c>
      <c r="DA130" s="29">
        <f t="shared" si="156"/>
        <v>-2748303663123102</v>
      </c>
      <c r="DB130" s="29">
        <f t="shared" si="157"/>
        <v>10515898684.325424</v>
      </c>
      <c r="DC130" s="29">
        <f t="shared" si="158"/>
        <v>2700</v>
      </c>
      <c r="DF130" s="144">
        <f t="shared" si="105"/>
        <v>131.77456276281168</v>
      </c>
      <c r="DG130" s="30">
        <f t="shared" si="159"/>
        <v>-201</v>
      </c>
      <c r="DH130" s="30">
        <f t="shared" si="160"/>
        <v>10</v>
      </c>
      <c r="DI130" s="30">
        <v>1</v>
      </c>
      <c r="DJ130" s="23"/>
      <c r="DK130" s="29">
        <f t="shared" si="106"/>
        <v>1</v>
      </c>
      <c r="DL130" s="29">
        <f t="shared" si="161"/>
        <v>-8.6119860537482875E+18</v>
      </c>
      <c r="DM130" s="29">
        <f t="shared" si="162"/>
        <v>10515898684.325424</v>
      </c>
      <c r="DN130" s="29">
        <f t="shared" si="163"/>
        <v>3000</v>
      </c>
      <c r="DQ130" s="144">
        <f t="shared" si="107"/>
        <v>131.77456276281168</v>
      </c>
    </row>
    <row r="131" spans="1:121">
      <c r="A131" s="23">
        <f t="shared" si="108"/>
        <v>241.63182404652153</v>
      </c>
      <c r="B131" s="23">
        <v>0</v>
      </c>
      <c r="C131" s="41">
        <f t="shared" si="169"/>
        <v>5</v>
      </c>
      <c r="D131" s="65"/>
      <c r="E131" s="134">
        <f t="shared" si="167"/>
        <v>1</v>
      </c>
      <c r="F131" s="76">
        <f t="shared" si="87"/>
        <v>6</v>
      </c>
      <c r="G131" s="161">
        <f t="shared" si="109"/>
        <v>13.454342644059432</v>
      </c>
      <c r="H131" s="24">
        <f t="shared" si="110"/>
        <v>33554432.000000276</v>
      </c>
      <c r="I131" s="23">
        <f t="shared" si="164"/>
        <v>25.000000000000011</v>
      </c>
      <c r="J131" s="26">
        <v>125</v>
      </c>
      <c r="K131" s="30">
        <f t="shared" si="111"/>
        <v>125</v>
      </c>
      <c r="L131" s="30">
        <f t="shared" si="112"/>
        <v>1</v>
      </c>
      <c r="M131" s="22">
        <v>1</v>
      </c>
      <c r="N131" s="23">
        <f t="shared" si="113"/>
        <v>33554432000.000275</v>
      </c>
      <c r="O131" s="29">
        <f t="shared" si="88"/>
        <v>405504</v>
      </c>
      <c r="P131" s="29">
        <f t="shared" si="114"/>
        <v>50688000</v>
      </c>
      <c r="Q131" s="29">
        <f t="shared" si="115"/>
        <v>12079595520.000099</v>
      </c>
      <c r="R131" s="29">
        <f t="shared" si="116"/>
        <v>300</v>
      </c>
      <c r="S131" s="29">
        <f t="shared" si="117"/>
        <v>7248.9547213956457</v>
      </c>
      <c r="T131" s="52">
        <f t="shared" si="118"/>
        <v>238.31272727272923</v>
      </c>
      <c r="U131" s="144">
        <f t="shared" si="89"/>
        <v>134.54342644059432</v>
      </c>
      <c r="W131" s="30">
        <f t="shared" si="119"/>
        <v>120</v>
      </c>
      <c r="X131" s="30">
        <f t="shared" si="120"/>
        <v>2</v>
      </c>
      <c r="Y131" s="30">
        <v>9</v>
      </c>
      <c r="Z131" s="23"/>
      <c r="AA131" s="29">
        <f t="shared" si="90"/>
        <v>414720</v>
      </c>
      <c r="AB131" s="29">
        <f t="shared" si="121"/>
        <v>89703982.04495126</v>
      </c>
      <c r="AC131" s="29">
        <f t="shared" si="122"/>
        <v>12079595520.000099</v>
      </c>
      <c r="AD131" s="29">
        <f t="shared" si="123"/>
        <v>600</v>
      </c>
      <c r="AF131" s="52">
        <f t="shared" si="168"/>
        <v>134.66063874340531</v>
      </c>
      <c r="AG131" s="144">
        <f t="shared" si="91"/>
        <v>134.54342644059432</v>
      </c>
      <c r="AH131" s="30">
        <f t="shared" si="124"/>
        <v>110</v>
      </c>
      <c r="AI131" s="30">
        <f t="shared" si="125"/>
        <v>3</v>
      </c>
      <c r="AJ131" s="30">
        <v>1</v>
      </c>
      <c r="AK131" s="23"/>
      <c r="AL131" s="29">
        <f t="shared" si="92"/>
        <v>46080</v>
      </c>
      <c r="AM131" s="29">
        <f t="shared" si="126"/>
        <v>29684630.302436773</v>
      </c>
      <c r="AN131" s="29">
        <f t="shared" si="127"/>
        <v>12079595520.000099</v>
      </c>
      <c r="AO131" s="29">
        <f t="shared" si="128"/>
        <v>900</v>
      </c>
      <c r="AQ131" s="52">
        <f t="shared" si="170"/>
        <v>406.93097393934869</v>
      </c>
      <c r="AR131" s="144">
        <f t="shared" si="93"/>
        <v>134.54342644059432</v>
      </c>
      <c r="AS131" s="30">
        <f t="shared" si="129"/>
        <v>95</v>
      </c>
      <c r="AT131" s="30">
        <f t="shared" si="130"/>
        <v>4</v>
      </c>
      <c r="AU131" s="30">
        <v>1</v>
      </c>
      <c r="AV131" s="23"/>
      <c r="AW131" s="29">
        <f t="shared" si="94"/>
        <v>5880</v>
      </c>
      <c r="AX131" s="29">
        <f t="shared" si="131"/>
        <v>19158164.997528784</v>
      </c>
      <c r="AY131" s="29">
        <f t="shared" si="132"/>
        <v>12079595520.000099</v>
      </c>
      <c r="AZ131" s="29">
        <f t="shared" si="133"/>
        <v>1200</v>
      </c>
      <c r="BB131" s="52">
        <f t="shared" si="165"/>
        <v>630.51944283590046</v>
      </c>
      <c r="BC131" s="144">
        <f t="shared" si="95"/>
        <v>134.54342644059432</v>
      </c>
      <c r="BD131" s="30">
        <f t="shared" si="134"/>
        <v>65</v>
      </c>
      <c r="BE131" s="30">
        <f t="shared" si="135"/>
        <v>5</v>
      </c>
      <c r="BF131" s="30">
        <v>1</v>
      </c>
      <c r="BG131" s="23"/>
      <c r="BH131" s="29">
        <f t="shared" si="96"/>
        <v>720</v>
      </c>
      <c r="BI131" s="29">
        <f t="shared" si="136"/>
        <v>55049301.006194122</v>
      </c>
      <c r="BJ131" s="29">
        <f t="shared" si="137"/>
        <v>12079595520.000099</v>
      </c>
      <c r="BK131" s="29">
        <f t="shared" si="138"/>
        <v>1500</v>
      </c>
      <c r="BM131" s="52">
        <f t="shared" si="171"/>
        <v>219.43231429298092</v>
      </c>
      <c r="BN131" s="144">
        <f t="shared" si="97"/>
        <v>134.54342644059432</v>
      </c>
      <c r="BO131" s="30">
        <f t="shared" si="139"/>
        <v>20</v>
      </c>
      <c r="BP131" s="30">
        <f t="shared" si="140"/>
        <v>6</v>
      </c>
      <c r="BQ131" s="30">
        <v>2</v>
      </c>
      <c r="BR131" s="23"/>
      <c r="BS131" s="29">
        <f t="shared" si="98"/>
        <v>20</v>
      </c>
      <c r="BT131" s="29">
        <f t="shared" si="141"/>
        <v>94502960.508262068</v>
      </c>
      <c r="BU131" s="29">
        <f t="shared" si="142"/>
        <v>12079595520.000099</v>
      </c>
      <c r="BV131" s="29">
        <f t="shared" si="143"/>
        <v>1800</v>
      </c>
      <c r="BX131" s="52">
        <f t="shared" si="172"/>
        <v>127.82240318221588</v>
      </c>
      <c r="BY131" s="144">
        <f t="shared" si="99"/>
        <v>134.54342644059432</v>
      </c>
      <c r="BZ131" s="30">
        <f t="shared" si="144"/>
        <v>-30</v>
      </c>
      <c r="CA131" s="30">
        <f t="shared" si="145"/>
        <v>7</v>
      </c>
      <c r="CB131" s="30">
        <v>1</v>
      </c>
      <c r="CC131" s="23"/>
      <c r="CD131" s="29">
        <f t="shared" si="100"/>
        <v>1</v>
      </c>
      <c r="CE131" s="29">
        <f t="shared" si="146"/>
        <v>-2566029473.955718</v>
      </c>
      <c r="CF131" s="29">
        <f t="shared" si="147"/>
        <v>12079595520.000099</v>
      </c>
      <c r="CG131" s="29">
        <f t="shared" si="148"/>
        <v>2100</v>
      </c>
      <c r="CJ131" s="144">
        <f t="shared" si="101"/>
        <v>134.54342644059432</v>
      </c>
      <c r="CK131" s="30">
        <f t="shared" si="149"/>
        <v>-85</v>
      </c>
      <c r="CL131" s="30">
        <f t="shared" si="150"/>
        <v>8</v>
      </c>
      <c r="CM131" s="30">
        <v>1</v>
      </c>
      <c r="CN131" s="23"/>
      <c r="CO131" s="29">
        <f t="shared" si="102"/>
        <v>1</v>
      </c>
      <c r="CP131" s="29">
        <f t="shared" si="151"/>
        <v>-4744492570688.8867</v>
      </c>
      <c r="CQ131" s="29">
        <f t="shared" si="152"/>
        <v>12079595520.000099</v>
      </c>
      <c r="CR131" s="29">
        <f t="shared" si="153"/>
        <v>2400</v>
      </c>
      <c r="CU131" s="144">
        <f t="shared" si="103"/>
        <v>134.54342644059432</v>
      </c>
      <c r="CV131" s="30">
        <f t="shared" si="154"/>
        <v>-135</v>
      </c>
      <c r="CW131" s="30">
        <f t="shared" si="155"/>
        <v>9</v>
      </c>
      <c r="CX131" s="30">
        <v>1</v>
      </c>
      <c r="CY131" s="23"/>
      <c r="CZ131" s="29">
        <f t="shared" si="104"/>
        <v>1</v>
      </c>
      <c r="DA131" s="29">
        <f t="shared" si="156"/>
        <v>-2728095547953079</v>
      </c>
      <c r="DB131" s="29">
        <f t="shared" si="157"/>
        <v>12079595520.000099</v>
      </c>
      <c r="DC131" s="29">
        <f t="shared" si="158"/>
        <v>2700</v>
      </c>
      <c r="DF131" s="144">
        <f t="shared" si="105"/>
        <v>134.54342644059432</v>
      </c>
      <c r="DG131" s="30">
        <f t="shared" si="159"/>
        <v>-200</v>
      </c>
      <c r="DH131" s="30">
        <f t="shared" si="160"/>
        <v>10</v>
      </c>
      <c r="DI131" s="30">
        <v>1</v>
      </c>
      <c r="DJ131" s="23"/>
      <c r="DK131" s="29">
        <f t="shared" si="106"/>
        <v>1</v>
      </c>
      <c r="DL131" s="29">
        <f t="shared" si="161"/>
        <v>-8.5691403519883459E+18</v>
      </c>
      <c r="DM131" s="29">
        <f t="shared" si="162"/>
        <v>12079595520.000099</v>
      </c>
      <c r="DN131" s="29">
        <f t="shared" si="163"/>
        <v>3000</v>
      </c>
      <c r="DQ131" s="144">
        <f t="shared" si="107"/>
        <v>134.54342644059432</v>
      </c>
    </row>
    <row r="132" spans="1:121">
      <c r="A132" s="23">
        <f t="shared" si="108"/>
        <v>252.47557235030831</v>
      </c>
      <c r="B132" s="23">
        <v>0</v>
      </c>
      <c r="C132" s="41">
        <f t="shared" si="169"/>
        <v>5</v>
      </c>
      <c r="D132" s="44"/>
      <c r="E132" s="134">
        <f t="shared" si="167"/>
        <v>1</v>
      </c>
      <c r="F132" s="76">
        <f t="shared" si="87"/>
        <v>6</v>
      </c>
      <c r="G132" s="161">
        <f t="shared" si="109"/>
        <v>13.737046983004058</v>
      </c>
      <c r="H132" s="24">
        <f t="shared" si="110"/>
        <v>38543920.841260195</v>
      </c>
      <c r="I132" s="23">
        <f t="shared" si="164"/>
        <v>25.200000000000014</v>
      </c>
      <c r="J132" s="26">
        <v>126</v>
      </c>
      <c r="K132" s="30">
        <f t="shared" si="111"/>
        <v>126</v>
      </c>
      <c r="L132" s="30">
        <f t="shared" si="112"/>
        <v>1</v>
      </c>
      <c r="M132" s="22">
        <v>1</v>
      </c>
      <c r="N132" s="23">
        <f t="shared" si="113"/>
        <v>38543920841.260193</v>
      </c>
      <c r="O132" s="29">
        <f t="shared" si="88"/>
        <v>405504</v>
      </c>
      <c r="P132" s="29">
        <f t="shared" si="114"/>
        <v>51093504</v>
      </c>
      <c r="Q132" s="29">
        <f t="shared" si="115"/>
        <v>13875811502.85367</v>
      </c>
      <c r="R132" s="29">
        <f t="shared" si="116"/>
        <v>300</v>
      </c>
      <c r="S132" s="29">
        <f t="shared" si="117"/>
        <v>7574.2671705092489</v>
      </c>
      <c r="T132" s="52">
        <f t="shared" si="118"/>
        <v>271.57682320738212</v>
      </c>
      <c r="U132" s="144">
        <f t="shared" si="89"/>
        <v>137.37046983004058</v>
      </c>
      <c r="W132" s="30">
        <f t="shared" si="119"/>
        <v>121</v>
      </c>
      <c r="X132" s="30">
        <f t="shared" si="120"/>
        <v>2</v>
      </c>
      <c r="Y132" s="30">
        <v>1</v>
      </c>
      <c r="Z132" s="23"/>
      <c r="AA132" s="29">
        <f t="shared" si="90"/>
        <v>414720</v>
      </c>
      <c r="AB132" s="29">
        <f t="shared" si="121"/>
        <v>90451515.228659183</v>
      </c>
      <c r="AC132" s="29">
        <f t="shared" si="122"/>
        <v>13875811502.85367</v>
      </c>
      <c r="AD132" s="29">
        <f t="shared" si="123"/>
        <v>600</v>
      </c>
      <c r="AF132" s="52">
        <f t="shared" si="168"/>
        <v>153.40607028833031</v>
      </c>
      <c r="AG132" s="144">
        <f t="shared" si="91"/>
        <v>137.37046983004058</v>
      </c>
      <c r="AH132" s="30">
        <f t="shared" si="124"/>
        <v>111</v>
      </c>
      <c r="AI132" s="30">
        <f t="shared" si="125"/>
        <v>3</v>
      </c>
      <c r="AJ132" s="30">
        <v>1</v>
      </c>
      <c r="AK132" s="23"/>
      <c r="AL132" s="29">
        <f t="shared" si="92"/>
        <v>46080</v>
      </c>
      <c r="AM132" s="29">
        <f t="shared" si="126"/>
        <v>29954490.577913471</v>
      </c>
      <c r="AN132" s="29">
        <f t="shared" si="127"/>
        <v>13875811502.85367</v>
      </c>
      <c r="AO132" s="29">
        <f t="shared" si="128"/>
        <v>900</v>
      </c>
      <c r="AQ132" s="52">
        <f t="shared" si="170"/>
        <v>463.22976071857511</v>
      </c>
      <c r="AR132" s="144">
        <f t="shared" si="93"/>
        <v>137.37046983004058</v>
      </c>
      <c r="AS132" s="30">
        <f t="shared" si="129"/>
        <v>96</v>
      </c>
      <c r="AT132" s="30">
        <f t="shared" si="130"/>
        <v>4</v>
      </c>
      <c r="AU132" s="30">
        <v>1</v>
      </c>
      <c r="AV132" s="23"/>
      <c r="AW132" s="29">
        <f t="shared" si="94"/>
        <v>5880</v>
      </c>
      <c r="AX132" s="29">
        <f t="shared" si="131"/>
        <v>19359829.892239612</v>
      </c>
      <c r="AY132" s="29">
        <f t="shared" si="132"/>
        <v>13875811502.85367</v>
      </c>
      <c r="AZ132" s="29">
        <f t="shared" si="133"/>
        <v>1200</v>
      </c>
      <c r="BB132" s="52">
        <f t="shared" si="165"/>
        <v>716.73209837529566</v>
      </c>
      <c r="BC132" s="144">
        <f t="shared" si="95"/>
        <v>137.37046983004058</v>
      </c>
      <c r="BD132" s="30">
        <f t="shared" si="134"/>
        <v>66</v>
      </c>
      <c r="BE132" s="30">
        <f t="shared" si="135"/>
        <v>5</v>
      </c>
      <c r="BF132" s="30">
        <v>1</v>
      </c>
      <c r="BG132" s="23"/>
      <c r="BH132" s="29">
        <f t="shared" si="96"/>
        <v>720</v>
      </c>
      <c r="BI132" s="29">
        <f t="shared" si="136"/>
        <v>55896213.329366341</v>
      </c>
      <c r="BJ132" s="29">
        <f t="shared" si="137"/>
        <v>13875811502.85367</v>
      </c>
      <c r="BK132" s="29">
        <f t="shared" si="138"/>
        <v>1500</v>
      </c>
      <c r="BM132" s="52">
        <f t="shared" si="171"/>
        <v>248.24242424242536</v>
      </c>
      <c r="BN132" s="144">
        <f t="shared" si="97"/>
        <v>137.37046983004058</v>
      </c>
      <c r="BO132" s="30">
        <f t="shared" si="139"/>
        <v>21</v>
      </c>
      <c r="BP132" s="30">
        <f t="shared" si="140"/>
        <v>6</v>
      </c>
      <c r="BQ132" s="30">
        <v>1</v>
      </c>
      <c r="BR132" s="23"/>
      <c r="BS132" s="29">
        <f t="shared" si="98"/>
        <v>20</v>
      </c>
      <c r="BT132" s="29">
        <f t="shared" si="141"/>
        <v>99228108.533675179</v>
      </c>
      <c r="BU132" s="29">
        <f t="shared" si="142"/>
        <v>13875811502.85367</v>
      </c>
      <c r="BV132" s="29">
        <f t="shared" si="143"/>
        <v>1800</v>
      </c>
      <c r="BX132" s="52">
        <f t="shared" si="172"/>
        <v>139.83750882588492</v>
      </c>
      <c r="BY132" s="144">
        <f t="shared" si="99"/>
        <v>137.37046983004058</v>
      </c>
      <c r="BZ132" s="30">
        <f t="shared" si="144"/>
        <v>-29</v>
      </c>
      <c r="CA132" s="30">
        <f t="shared" si="145"/>
        <v>7</v>
      </c>
      <c r="CB132" s="30">
        <v>1</v>
      </c>
      <c r="CC132" s="23"/>
      <c r="CD132" s="29">
        <f t="shared" si="100"/>
        <v>1</v>
      </c>
      <c r="CE132" s="29">
        <f t="shared" si="146"/>
        <v>-2480495158.1571941</v>
      </c>
      <c r="CF132" s="29">
        <f t="shared" si="147"/>
        <v>13875811502.85367</v>
      </c>
      <c r="CG132" s="29">
        <f t="shared" si="148"/>
        <v>2100</v>
      </c>
      <c r="CJ132" s="144">
        <f t="shared" si="101"/>
        <v>137.37046983004058</v>
      </c>
      <c r="CK132" s="30">
        <f t="shared" si="149"/>
        <v>-84</v>
      </c>
      <c r="CL132" s="30">
        <f t="shared" si="150"/>
        <v>8</v>
      </c>
      <c r="CM132" s="30">
        <v>1</v>
      </c>
      <c r="CN132" s="23"/>
      <c r="CO132" s="29">
        <f t="shared" si="102"/>
        <v>1</v>
      </c>
      <c r="CP132" s="29">
        <f t="shared" si="151"/>
        <v>-4688675011033.7236</v>
      </c>
      <c r="CQ132" s="29">
        <f t="shared" si="152"/>
        <v>13875811502.85367</v>
      </c>
      <c r="CR132" s="29">
        <f t="shared" si="153"/>
        <v>2400</v>
      </c>
      <c r="CU132" s="144">
        <f t="shared" si="103"/>
        <v>137.37046983004058</v>
      </c>
      <c r="CV132" s="30">
        <f t="shared" si="154"/>
        <v>-134</v>
      </c>
      <c r="CW132" s="30">
        <f t="shared" si="155"/>
        <v>9</v>
      </c>
      <c r="CX132" s="30">
        <v>1</v>
      </c>
      <c r="CY132" s="23"/>
      <c r="CZ132" s="29">
        <f t="shared" si="104"/>
        <v>1</v>
      </c>
      <c r="DA132" s="29">
        <f t="shared" si="156"/>
        <v>-2707887432783056.5</v>
      </c>
      <c r="DB132" s="29">
        <f t="shared" si="157"/>
        <v>13875811502.85367</v>
      </c>
      <c r="DC132" s="29">
        <f t="shared" si="158"/>
        <v>2700</v>
      </c>
      <c r="DF132" s="144">
        <f t="shared" si="105"/>
        <v>137.37046983004058</v>
      </c>
      <c r="DG132" s="30">
        <f t="shared" si="159"/>
        <v>-199</v>
      </c>
      <c r="DH132" s="30">
        <f t="shared" si="160"/>
        <v>10</v>
      </c>
      <c r="DI132" s="30">
        <v>1</v>
      </c>
      <c r="DJ132" s="23"/>
      <c r="DK132" s="29">
        <f t="shared" si="106"/>
        <v>1</v>
      </c>
      <c r="DL132" s="29">
        <f t="shared" si="161"/>
        <v>-8.5262946502284042E+18</v>
      </c>
      <c r="DM132" s="29">
        <f t="shared" si="162"/>
        <v>13875811502.85367</v>
      </c>
      <c r="DN132" s="29">
        <f t="shared" si="163"/>
        <v>3000</v>
      </c>
      <c r="DQ132" s="144">
        <f t="shared" si="107"/>
        <v>137.37046983004058</v>
      </c>
    </row>
    <row r="133" spans="1:121">
      <c r="A133" s="23">
        <f t="shared" si="108"/>
        <v>263.8059572043091</v>
      </c>
      <c r="B133" s="23">
        <v>0</v>
      </c>
      <c r="C133" s="41">
        <f t="shared" si="169"/>
        <v>5</v>
      </c>
      <c r="D133" s="44"/>
      <c r="E133" s="134">
        <f t="shared" si="167"/>
        <v>1</v>
      </c>
      <c r="F133" s="76">
        <f t="shared" si="87"/>
        <v>6</v>
      </c>
      <c r="G133" s="161">
        <f t="shared" si="109"/>
        <v>14.025691541056558</v>
      </c>
      <c r="H133" s="24">
        <f t="shared" si="110"/>
        <v>44275338.465491526</v>
      </c>
      <c r="I133" s="23">
        <f t="shared" si="164"/>
        <v>25.400000000000013</v>
      </c>
      <c r="J133" s="26">
        <v>127</v>
      </c>
      <c r="K133" s="30">
        <f t="shared" si="111"/>
        <v>127</v>
      </c>
      <c r="L133" s="30">
        <f t="shared" si="112"/>
        <v>1</v>
      </c>
      <c r="M133" s="22">
        <v>1</v>
      </c>
      <c r="N133" s="23">
        <f t="shared" si="113"/>
        <v>44275338465.491524</v>
      </c>
      <c r="O133" s="29">
        <f t="shared" si="88"/>
        <v>405504</v>
      </c>
      <c r="P133" s="29">
        <f t="shared" si="114"/>
        <v>51499008</v>
      </c>
      <c r="Q133" s="29">
        <f t="shared" si="115"/>
        <v>15939121847.57695</v>
      </c>
      <c r="R133" s="29">
        <f t="shared" si="116"/>
        <v>300</v>
      </c>
      <c r="S133" s="29">
        <f t="shared" si="117"/>
        <v>7914.1787161292732</v>
      </c>
      <c r="T133" s="52">
        <f t="shared" si="118"/>
        <v>309.5034733014071</v>
      </c>
      <c r="U133" s="144">
        <f t="shared" si="89"/>
        <v>140.25691541056557</v>
      </c>
      <c r="W133" s="30">
        <f t="shared" si="119"/>
        <v>122</v>
      </c>
      <c r="X133" s="30">
        <f t="shared" si="120"/>
        <v>2</v>
      </c>
      <c r="Y133" s="30">
        <v>1</v>
      </c>
      <c r="Z133" s="23"/>
      <c r="AA133" s="29">
        <f t="shared" si="90"/>
        <v>414720</v>
      </c>
      <c r="AB133" s="29">
        <f t="shared" si="121"/>
        <v>91199048.41236712</v>
      </c>
      <c r="AC133" s="29">
        <f t="shared" si="122"/>
        <v>15939121847.57695</v>
      </c>
      <c r="AD133" s="29">
        <f t="shared" si="123"/>
        <v>600</v>
      </c>
      <c r="AF133" s="52">
        <f t="shared" si="168"/>
        <v>174.77289648359437</v>
      </c>
      <c r="AG133" s="144">
        <f t="shared" si="91"/>
        <v>140.25691541056557</v>
      </c>
      <c r="AH133" s="30">
        <f t="shared" si="124"/>
        <v>112</v>
      </c>
      <c r="AI133" s="30">
        <f t="shared" si="125"/>
        <v>3</v>
      </c>
      <c r="AJ133" s="30">
        <v>1</v>
      </c>
      <c r="AK133" s="23"/>
      <c r="AL133" s="29">
        <f t="shared" si="92"/>
        <v>46080</v>
      </c>
      <c r="AM133" s="29">
        <f t="shared" si="126"/>
        <v>30224350.853390168</v>
      </c>
      <c r="AN133" s="29">
        <f t="shared" si="127"/>
        <v>15939121847.57695</v>
      </c>
      <c r="AO133" s="29">
        <f t="shared" si="128"/>
        <v>900</v>
      </c>
      <c r="AQ133" s="52">
        <f t="shared" si="170"/>
        <v>527.36027069342697</v>
      </c>
      <c r="AR133" s="144">
        <f t="shared" si="93"/>
        <v>140.25691541056557</v>
      </c>
      <c r="AS133" s="30">
        <f t="shared" si="129"/>
        <v>97</v>
      </c>
      <c r="AT133" s="30">
        <f t="shared" si="130"/>
        <v>4</v>
      </c>
      <c r="AU133" s="30">
        <v>1</v>
      </c>
      <c r="AV133" s="23"/>
      <c r="AW133" s="29">
        <f t="shared" si="94"/>
        <v>5880</v>
      </c>
      <c r="AX133" s="29">
        <f t="shared" si="131"/>
        <v>19561494.786950443</v>
      </c>
      <c r="AY133" s="29">
        <f t="shared" si="132"/>
        <v>15939121847.57695</v>
      </c>
      <c r="AZ133" s="29">
        <f t="shared" si="133"/>
        <v>1200</v>
      </c>
      <c r="BB133" s="52">
        <f t="shared" si="165"/>
        <v>814.82126090946826</v>
      </c>
      <c r="BC133" s="144">
        <f t="shared" si="95"/>
        <v>140.25691541056557</v>
      </c>
      <c r="BD133" s="30">
        <f t="shared" si="134"/>
        <v>67</v>
      </c>
      <c r="BE133" s="30">
        <f t="shared" si="135"/>
        <v>5</v>
      </c>
      <c r="BF133" s="30">
        <v>1</v>
      </c>
      <c r="BG133" s="23"/>
      <c r="BH133" s="29">
        <f t="shared" si="96"/>
        <v>720</v>
      </c>
      <c r="BI133" s="29">
        <f t="shared" si="136"/>
        <v>56743125.65253856</v>
      </c>
      <c r="BJ133" s="29">
        <f t="shared" si="137"/>
        <v>15939121847.57695</v>
      </c>
      <c r="BK133" s="29">
        <f t="shared" si="138"/>
        <v>1500</v>
      </c>
      <c r="BM133" s="52">
        <f t="shared" si="171"/>
        <v>280.89960967569414</v>
      </c>
      <c r="BN133" s="144">
        <f t="shared" si="97"/>
        <v>140.25691541056557</v>
      </c>
      <c r="BO133" s="30">
        <f t="shared" si="139"/>
        <v>22</v>
      </c>
      <c r="BP133" s="30">
        <f t="shared" si="140"/>
        <v>6</v>
      </c>
      <c r="BQ133" s="30">
        <v>1</v>
      </c>
      <c r="BR133" s="23"/>
      <c r="BS133" s="29">
        <f t="shared" si="98"/>
        <v>20</v>
      </c>
      <c r="BT133" s="29">
        <f t="shared" si="141"/>
        <v>103953256.55908829</v>
      </c>
      <c r="BU133" s="29">
        <f t="shared" si="142"/>
        <v>15939121847.57695</v>
      </c>
      <c r="BV133" s="29">
        <f t="shared" si="143"/>
        <v>1800</v>
      </c>
      <c r="BX133" s="52">
        <f t="shared" si="172"/>
        <v>153.3297019753966</v>
      </c>
      <c r="BY133" s="144">
        <f t="shared" si="99"/>
        <v>140.25691541056557</v>
      </c>
      <c r="BZ133" s="30">
        <f t="shared" si="144"/>
        <v>-28</v>
      </c>
      <c r="CA133" s="30">
        <f t="shared" si="145"/>
        <v>7</v>
      </c>
      <c r="CB133" s="30">
        <v>1</v>
      </c>
      <c r="CC133" s="23"/>
      <c r="CD133" s="29">
        <f t="shared" si="100"/>
        <v>1</v>
      </c>
      <c r="CE133" s="29">
        <f t="shared" si="146"/>
        <v>-2394960842.3586702</v>
      </c>
      <c r="CF133" s="29">
        <f t="shared" si="147"/>
        <v>15939121847.57695</v>
      </c>
      <c r="CG133" s="29">
        <f t="shared" si="148"/>
        <v>2100</v>
      </c>
      <c r="CJ133" s="144">
        <f t="shared" si="101"/>
        <v>140.25691541056557</v>
      </c>
      <c r="CK133" s="30">
        <f t="shared" si="149"/>
        <v>-83</v>
      </c>
      <c r="CL133" s="30">
        <f t="shared" si="150"/>
        <v>8</v>
      </c>
      <c r="CM133" s="30">
        <v>1</v>
      </c>
      <c r="CN133" s="23"/>
      <c r="CO133" s="29">
        <f t="shared" si="102"/>
        <v>1</v>
      </c>
      <c r="CP133" s="29">
        <f t="shared" si="151"/>
        <v>-4632857451378.5605</v>
      </c>
      <c r="CQ133" s="29">
        <f t="shared" si="152"/>
        <v>15939121847.57695</v>
      </c>
      <c r="CR133" s="29">
        <f t="shared" si="153"/>
        <v>2400</v>
      </c>
      <c r="CU133" s="144">
        <f t="shared" si="103"/>
        <v>140.25691541056557</v>
      </c>
      <c r="CV133" s="30">
        <f t="shared" si="154"/>
        <v>-133</v>
      </c>
      <c r="CW133" s="30">
        <f t="shared" si="155"/>
        <v>9</v>
      </c>
      <c r="CX133" s="30">
        <v>1</v>
      </c>
      <c r="CY133" s="23"/>
      <c r="CZ133" s="29">
        <f t="shared" si="104"/>
        <v>1</v>
      </c>
      <c r="DA133" s="29">
        <f t="shared" si="156"/>
        <v>-2687679317613033.5</v>
      </c>
      <c r="DB133" s="29">
        <f t="shared" si="157"/>
        <v>15939121847.57695</v>
      </c>
      <c r="DC133" s="29">
        <f t="shared" si="158"/>
        <v>2700</v>
      </c>
      <c r="DF133" s="144">
        <f t="shared" si="105"/>
        <v>140.25691541056557</v>
      </c>
      <c r="DG133" s="30">
        <f t="shared" si="159"/>
        <v>-198</v>
      </c>
      <c r="DH133" s="30">
        <f t="shared" si="160"/>
        <v>10</v>
      </c>
      <c r="DI133" s="30">
        <v>1</v>
      </c>
      <c r="DJ133" s="23"/>
      <c r="DK133" s="29">
        <f t="shared" si="106"/>
        <v>1</v>
      </c>
      <c r="DL133" s="29">
        <f t="shared" si="161"/>
        <v>-8.4834489484684626E+18</v>
      </c>
      <c r="DM133" s="29">
        <f t="shared" si="162"/>
        <v>15939121847.57695</v>
      </c>
      <c r="DN133" s="29">
        <f t="shared" si="163"/>
        <v>3000</v>
      </c>
      <c r="DQ133" s="144">
        <f t="shared" si="107"/>
        <v>140.25691541056557</v>
      </c>
    </row>
    <row r="134" spans="1:121">
      <c r="A134" s="23">
        <f t="shared" si="108"/>
        <v>275.64481747137518</v>
      </c>
      <c r="B134" s="23">
        <v>0</v>
      </c>
      <c r="C134" s="41">
        <f t="shared" si="169"/>
        <v>5</v>
      </c>
      <c r="D134" s="44"/>
      <c r="E134" s="134">
        <f t="shared" si="167"/>
        <v>1</v>
      </c>
      <c r="F134" s="76">
        <f t="shared" ref="F134:F197" si="173">C134+E134</f>
        <v>6</v>
      </c>
      <c r="G134" s="161">
        <f t="shared" si="109"/>
        <v>14.320401134847554</v>
      </c>
      <c r="H134" s="24">
        <f t="shared" si="110"/>
        <v>50859008.462247066</v>
      </c>
      <c r="I134" s="23">
        <f t="shared" si="164"/>
        <v>25.600000000000016</v>
      </c>
      <c r="J134" s="26">
        <v>128</v>
      </c>
      <c r="K134" s="30">
        <f t="shared" si="111"/>
        <v>128</v>
      </c>
      <c r="L134" s="30">
        <f t="shared" si="112"/>
        <v>1</v>
      </c>
      <c r="M134" s="22">
        <v>1</v>
      </c>
      <c r="N134" s="23">
        <f t="shared" si="113"/>
        <v>50859008462.247063</v>
      </c>
      <c r="O134" s="29">
        <f t="shared" ref="O134:O197" si="174">O133*M134</f>
        <v>405504</v>
      </c>
      <c r="P134" s="29">
        <f t="shared" si="114"/>
        <v>51904512</v>
      </c>
      <c r="Q134" s="29">
        <f t="shared" si="115"/>
        <v>18309243046.408943</v>
      </c>
      <c r="R134" s="29">
        <f t="shared" si="116"/>
        <v>300</v>
      </c>
      <c r="S134" s="29">
        <f t="shared" si="117"/>
        <v>8269.3445241412555</v>
      </c>
      <c r="T134" s="52">
        <f t="shared" si="118"/>
        <v>352.74858275151382</v>
      </c>
      <c r="U134" s="144">
        <f t="shared" ref="U134:U197" si="175">$I$4*$G134</f>
        <v>143.20401134847555</v>
      </c>
      <c r="W134" s="30">
        <f t="shared" si="119"/>
        <v>123</v>
      </c>
      <c r="X134" s="30">
        <f t="shared" si="120"/>
        <v>2</v>
      </c>
      <c r="Y134" s="30">
        <v>1</v>
      </c>
      <c r="Z134" s="23"/>
      <c r="AA134" s="29">
        <f t="shared" ref="AA134:AA197" si="176">AA133*Y134</f>
        <v>414720</v>
      </c>
      <c r="AB134" s="29">
        <f t="shared" si="121"/>
        <v>91946581.596075043</v>
      </c>
      <c r="AC134" s="29">
        <f t="shared" si="122"/>
        <v>18309243046.408943</v>
      </c>
      <c r="AD134" s="29">
        <f t="shared" si="123"/>
        <v>600</v>
      </c>
      <c r="AF134" s="52">
        <f t="shared" si="168"/>
        <v>199.12913268317217</v>
      </c>
      <c r="AG134" s="144">
        <f t="shared" ref="AG134:AG197" si="177">$I$4*$G134</f>
        <v>143.20401134847555</v>
      </c>
      <c r="AH134" s="30">
        <f t="shared" si="124"/>
        <v>113</v>
      </c>
      <c r="AI134" s="30">
        <f t="shared" si="125"/>
        <v>3</v>
      </c>
      <c r="AJ134" s="30">
        <v>1</v>
      </c>
      <c r="AK134" s="23"/>
      <c r="AL134" s="29">
        <f t="shared" ref="AL134:AL197" si="178">AL133*AJ134</f>
        <v>46080</v>
      </c>
      <c r="AM134" s="29">
        <f t="shared" si="126"/>
        <v>30494211.128866866</v>
      </c>
      <c r="AN134" s="29">
        <f t="shared" si="127"/>
        <v>18309243046.408943</v>
      </c>
      <c r="AO134" s="29">
        <f t="shared" si="128"/>
        <v>900</v>
      </c>
      <c r="AQ134" s="52">
        <f t="shared" si="170"/>
        <v>600.41700928202681</v>
      </c>
      <c r="AR134" s="144">
        <f t="shared" ref="AR134:AR197" si="179">$I$4*$G134</f>
        <v>143.20401134847555</v>
      </c>
      <c r="AS134" s="30">
        <f t="shared" si="129"/>
        <v>98</v>
      </c>
      <c r="AT134" s="30">
        <f t="shared" si="130"/>
        <v>4</v>
      </c>
      <c r="AU134" s="30">
        <v>1</v>
      </c>
      <c r="AV134" s="23"/>
      <c r="AW134" s="29">
        <f t="shared" ref="AW134:AW197" si="180">AW133*AU134</f>
        <v>5880</v>
      </c>
      <c r="AX134" s="29">
        <f t="shared" si="131"/>
        <v>19763159.681661271</v>
      </c>
      <c r="AY134" s="29">
        <f t="shared" si="132"/>
        <v>18309243046.408943</v>
      </c>
      <c r="AZ134" s="29">
        <f t="shared" si="133"/>
        <v>1200</v>
      </c>
      <c r="BB134" s="52">
        <f t="shared" si="165"/>
        <v>926.43298649246594</v>
      </c>
      <c r="BC134" s="144">
        <f t="shared" ref="BC134:BC197" si="181">$I$4*$G134</f>
        <v>143.20401134847555</v>
      </c>
      <c r="BD134" s="30">
        <f t="shared" si="134"/>
        <v>68</v>
      </c>
      <c r="BE134" s="30">
        <f t="shared" si="135"/>
        <v>5</v>
      </c>
      <c r="BF134" s="30">
        <v>1</v>
      </c>
      <c r="BG134" s="23"/>
      <c r="BH134" s="29">
        <f t="shared" ref="BH134:BH197" si="182">BH133*BF134</f>
        <v>720</v>
      </c>
      <c r="BI134" s="29">
        <f t="shared" si="136"/>
        <v>57590037.975710779</v>
      </c>
      <c r="BJ134" s="29">
        <f t="shared" si="137"/>
        <v>18309243046.408943</v>
      </c>
      <c r="BK134" s="29">
        <f t="shared" si="138"/>
        <v>1500</v>
      </c>
      <c r="BM134" s="52">
        <f t="shared" si="171"/>
        <v>317.92378838387054</v>
      </c>
      <c r="BN134" s="144">
        <f t="shared" ref="BN134:BN197" si="183">$I$4*$G134</f>
        <v>143.20401134847555</v>
      </c>
      <c r="BO134" s="30">
        <f t="shared" si="139"/>
        <v>23</v>
      </c>
      <c r="BP134" s="30">
        <f t="shared" si="140"/>
        <v>6</v>
      </c>
      <c r="BQ134" s="30">
        <v>1</v>
      </c>
      <c r="BR134" s="23"/>
      <c r="BS134" s="29">
        <f t="shared" ref="BS134:BS197" si="184">BS133*BQ134</f>
        <v>20</v>
      </c>
      <c r="BT134" s="29">
        <f t="shared" si="141"/>
        <v>108678404.58450139</v>
      </c>
      <c r="BU134" s="29">
        <f t="shared" si="142"/>
        <v>18309243046.408943</v>
      </c>
      <c r="BV134" s="29">
        <f t="shared" si="143"/>
        <v>1800</v>
      </c>
      <c r="BX134" s="52">
        <f t="shared" si="172"/>
        <v>168.4717687603966</v>
      </c>
      <c r="BY134" s="144">
        <f t="shared" ref="BY134:BY197" si="185">$I$4*$G134</f>
        <v>143.20401134847555</v>
      </c>
      <c r="BZ134" s="30">
        <f t="shared" si="144"/>
        <v>-27</v>
      </c>
      <c r="CA134" s="30">
        <f t="shared" si="145"/>
        <v>7</v>
      </c>
      <c r="CB134" s="30">
        <v>1</v>
      </c>
      <c r="CC134" s="23"/>
      <c r="CD134" s="29">
        <f t="shared" ref="CD134:CD197" si="186">CD133*CB134</f>
        <v>1</v>
      </c>
      <c r="CE134" s="29">
        <f t="shared" si="146"/>
        <v>-2309426526.5601463</v>
      </c>
      <c r="CF134" s="29">
        <f t="shared" si="147"/>
        <v>18309243046.408943</v>
      </c>
      <c r="CG134" s="29">
        <f t="shared" si="148"/>
        <v>2100</v>
      </c>
      <c r="CJ134" s="144">
        <f t="shared" ref="CJ134:CJ197" si="187">$I$4*$G134</f>
        <v>143.20401134847555</v>
      </c>
      <c r="CK134" s="30">
        <f t="shared" si="149"/>
        <v>-82</v>
      </c>
      <c r="CL134" s="30">
        <f t="shared" si="150"/>
        <v>8</v>
      </c>
      <c r="CM134" s="30">
        <v>1</v>
      </c>
      <c r="CN134" s="23"/>
      <c r="CO134" s="29">
        <f t="shared" ref="CO134:CO197" si="188">CO133*CM134</f>
        <v>1</v>
      </c>
      <c r="CP134" s="29">
        <f t="shared" si="151"/>
        <v>-4577039891723.3965</v>
      </c>
      <c r="CQ134" s="29">
        <f t="shared" si="152"/>
        <v>18309243046.408943</v>
      </c>
      <c r="CR134" s="29">
        <f t="shared" si="153"/>
        <v>2400</v>
      </c>
      <c r="CU134" s="144">
        <f t="shared" ref="CU134:CU197" si="189">$I$4*$G134</f>
        <v>143.20401134847555</v>
      </c>
      <c r="CV134" s="30">
        <f t="shared" si="154"/>
        <v>-132</v>
      </c>
      <c r="CW134" s="30">
        <f t="shared" si="155"/>
        <v>9</v>
      </c>
      <c r="CX134" s="30">
        <v>1</v>
      </c>
      <c r="CY134" s="23"/>
      <c r="CZ134" s="29">
        <f t="shared" ref="CZ134:CZ197" si="190">CZ133*CX134</f>
        <v>1</v>
      </c>
      <c r="DA134" s="29">
        <f t="shared" si="156"/>
        <v>-2667471202443010.5</v>
      </c>
      <c r="DB134" s="29">
        <f t="shared" si="157"/>
        <v>18309243046.408943</v>
      </c>
      <c r="DC134" s="29">
        <f t="shared" si="158"/>
        <v>2700</v>
      </c>
      <c r="DF134" s="144">
        <f t="shared" ref="DF134:DF197" si="191">$I$4*$G134</f>
        <v>143.20401134847555</v>
      </c>
      <c r="DG134" s="30">
        <f t="shared" si="159"/>
        <v>-197</v>
      </c>
      <c r="DH134" s="30">
        <f t="shared" si="160"/>
        <v>10</v>
      </c>
      <c r="DI134" s="30">
        <v>1</v>
      </c>
      <c r="DJ134" s="23"/>
      <c r="DK134" s="29">
        <f t="shared" ref="DK134:DK197" si="192">DK133*DI134</f>
        <v>1</v>
      </c>
      <c r="DL134" s="29">
        <f t="shared" si="161"/>
        <v>-8.4406032467085199E+18</v>
      </c>
      <c r="DM134" s="29">
        <f t="shared" si="162"/>
        <v>18309243046.408943</v>
      </c>
      <c r="DN134" s="29">
        <f t="shared" si="163"/>
        <v>3000</v>
      </c>
      <c r="DQ134" s="144">
        <f t="shared" ref="DQ134:DQ197" si="193">$I$4*$G134</f>
        <v>143.20401134847555</v>
      </c>
    </row>
    <row r="135" spans="1:121">
      <c r="A135" s="23">
        <f t="shared" ref="A135:A198" si="194">POWER($I$3,J135) * POWER($I$2,J135)</f>
        <v>288.01497208034488</v>
      </c>
      <c r="B135" s="23">
        <v>0</v>
      </c>
      <c r="C135" s="41">
        <f t="shared" si="169"/>
        <v>5</v>
      </c>
      <c r="D135" s="44"/>
      <c r="E135" s="134">
        <f t="shared" si="167"/>
        <v>1</v>
      </c>
      <c r="F135" s="76">
        <f t="shared" si="173"/>
        <v>6</v>
      </c>
      <c r="G135" s="161">
        <f t="shared" ref="G135:G198" si="195">POWER(8,J135/100)</f>
        <v>14.621303203670408</v>
      </c>
      <c r="H135" s="24">
        <f t="shared" ref="H135:H198" si="196">POWER($I$1,J135)</f>
        <v>58421659.357363492</v>
      </c>
      <c r="I135" s="23">
        <f t="shared" si="164"/>
        <v>25.800000000000011</v>
      </c>
      <c r="J135" s="26">
        <v>129</v>
      </c>
      <c r="K135" s="30">
        <f t="shared" ref="K135:K198" si="197">$J135-L$3</f>
        <v>129</v>
      </c>
      <c r="L135" s="30">
        <f t="shared" ref="L135:L198" si="198">M$3</f>
        <v>1</v>
      </c>
      <c r="M135" s="22">
        <v>1</v>
      </c>
      <c r="N135" s="23">
        <f t="shared" ref="N135:N198" si="199">1000*H135</f>
        <v>58421659357.363495</v>
      </c>
      <c r="O135" s="29">
        <f t="shared" si="174"/>
        <v>405504</v>
      </c>
      <c r="P135" s="29">
        <f t="shared" ref="P135:P198" si="200">K135*O135*T$3</f>
        <v>52310016</v>
      </c>
      <c r="Q135" s="29">
        <f t="shared" ref="Q135:Q198" si="201">O$3*$H135*$F135</f>
        <v>21031797368.650856</v>
      </c>
      <c r="R135" s="29">
        <f t="shared" ref="R135:R198" si="202">S$3</f>
        <v>300</v>
      </c>
      <c r="S135" s="29">
        <f t="shared" ref="S135:S198" si="203">$A135*(30+$B135)</f>
        <v>8640.4491624103466</v>
      </c>
      <c r="T135" s="52">
        <f t="shared" ref="T135:T198" si="204">Q135/P135</f>
        <v>402.06061815486458</v>
      </c>
      <c r="U135" s="144">
        <f t="shared" si="175"/>
        <v>146.21303203670408</v>
      </c>
      <c r="W135" s="30">
        <f t="shared" ref="W135:W198" si="205">$J135-X$3</f>
        <v>124</v>
      </c>
      <c r="X135" s="30">
        <f t="shared" ref="X135:X198" si="206">Y$3</f>
        <v>2</v>
      </c>
      <c r="Y135" s="30">
        <v>1</v>
      </c>
      <c r="Z135" s="23"/>
      <c r="AA135" s="29">
        <f t="shared" si="176"/>
        <v>414720</v>
      </c>
      <c r="AB135" s="29">
        <f t="shared" ref="AB135:AB198" si="207">W135*AA135*AF$3</f>
        <v>92694114.779782966</v>
      </c>
      <c r="AC135" s="29">
        <f t="shared" ref="AC135:AC198" si="208">AA$3*$H135*$F135</f>
        <v>21031797368.650856</v>
      </c>
      <c r="AD135" s="29">
        <f t="shared" ref="AD135:AD198" si="209">AE$3</f>
        <v>600</v>
      </c>
      <c r="AF135" s="52">
        <f t="shared" si="168"/>
        <v>226.89463531333053</v>
      </c>
      <c r="AG135" s="144">
        <f t="shared" si="177"/>
        <v>146.21303203670408</v>
      </c>
      <c r="AH135" s="30">
        <f t="shared" ref="AH135:AH198" si="210">$J135-AI$3</f>
        <v>114</v>
      </c>
      <c r="AI135" s="30">
        <f t="shared" ref="AI135:AI198" si="211">AJ$3</f>
        <v>3</v>
      </c>
      <c r="AJ135" s="30">
        <v>1</v>
      </c>
      <c r="AK135" s="23"/>
      <c r="AL135" s="29">
        <f t="shared" si="178"/>
        <v>46080</v>
      </c>
      <c r="AM135" s="29">
        <f t="shared" ref="AM135:AM198" si="212">AH135*AL135*AQ$3</f>
        <v>30764071.404343564</v>
      </c>
      <c r="AN135" s="29">
        <f t="shared" ref="AN135:AN198" si="213">AL$3*$H135*$F135</f>
        <v>21031797368.650856</v>
      </c>
      <c r="AO135" s="29">
        <f t="shared" ref="AO135:AO198" si="214">AP$3</f>
        <v>900</v>
      </c>
      <c r="AQ135" s="52">
        <f t="shared" si="170"/>
        <v>683.64804814753438</v>
      </c>
      <c r="AR135" s="144">
        <f t="shared" si="179"/>
        <v>146.21303203670408</v>
      </c>
      <c r="AS135" s="30">
        <f t="shared" ref="AS135:AS198" si="215">$J135-AT$3</f>
        <v>99</v>
      </c>
      <c r="AT135" s="30">
        <f t="shared" ref="AT135:AT198" si="216">AU$3</f>
        <v>4</v>
      </c>
      <c r="AU135" s="30">
        <v>1</v>
      </c>
      <c r="AV135" s="23"/>
      <c r="AW135" s="29">
        <f t="shared" si="180"/>
        <v>5880</v>
      </c>
      <c r="AX135" s="29">
        <f t="shared" ref="AX135:AX198" si="217">AS135*AW135*BB$3</f>
        <v>19964824.576372098</v>
      </c>
      <c r="AY135" s="29">
        <f t="shared" ref="AY135:AY198" si="218">AW$3*$H135*$F135</f>
        <v>21031797368.650856</v>
      </c>
      <c r="AZ135" s="29">
        <f t="shared" ref="AZ135:AZ198" si="219">BA$3</f>
        <v>1200</v>
      </c>
      <c r="BB135" s="52">
        <f t="shared" si="165"/>
        <v>1053.4426329766752</v>
      </c>
      <c r="BC135" s="144">
        <f t="shared" si="181"/>
        <v>146.21303203670408</v>
      </c>
      <c r="BD135" s="30">
        <f t="shared" ref="BD135:BD198" si="220">$J135-BE$3</f>
        <v>69</v>
      </c>
      <c r="BE135" s="30">
        <f t="shared" ref="BE135:BE198" si="221">BF$3</f>
        <v>5</v>
      </c>
      <c r="BF135" s="30">
        <v>1</v>
      </c>
      <c r="BG135" s="23"/>
      <c r="BH135" s="29">
        <f t="shared" si="182"/>
        <v>720</v>
      </c>
      <c r="BI135" s="29">
        <f t="shared" ref="BI135:BI198" si="222">BD135*BH135*BM$3</f>
        <v>58436950.298882991</v>
      </c>
      <c r="BJ135" s="29">
        <f t="shared" ref="BJ135:BJ198" si="223">BH$3*$H135*$F135</f>
        <v>21031797368.650856</v>
      </c>
      <c r="BK135" s="29">
        <f t="shared" ref="BK135:BK198" si="224">BL$3</f>
        <v>1500</v>
      </c>
      <c r="BM135" s="52">
        <f t="shared" si="171"/>
        <v>359.90580037255768</v>
      </c>
      <c r="BN135" s="144">
        <f t="shared" si="183"/>
        <v>146.21303203670408</v>
      </c>
      <c r="BO135" s="30">
        <f t="shared" ref="BO135:BO198" si="225">$J135-BP$3</f>
        <v>24</v>
      </c>
      <c r="BP135" s="30">
        <f t="shared" ref="BP135:BP198" si="226">BQ$3</f>
        <v>6</v>
      </c>
      <c r="BQ135" s="30">
        <v>1</v>
      </c>
      <c r="BR135" s="23"/>
      <c r="BS135" s="29">
        <f t="shared" si="184"/>
        <v>20</v>
      </c>
      <c r="BT135" s="29">
        <f t="shared" ref="BT135:BT198" si="227">BO135*BS135*BX$3</f>
        <v>113403552.6099145</v>
      </c>
      <c r="BU135" s="29">
        <f t="shared" ref="BU135:BU198" si="228">BS$3*$H135*$F135</f>
        <v>21031797368.650856</v>
      </c>
      <c r="BV135" s="29">
        <f t="shared" ref="BV135:BV198" si="229">BW$3</f>
        <v>1800</v>
      </c>
      <c r="BX135" s="52">
        <f t="shared" si="172"/>
        <v>185.4597751535706</v>
      </c>
      <c r="BY135" s="144">
        <f t="shared" si="185"/>
        <v>146.21303203670408</v>
      </c>
      <c r="BZ135" s="30">
        <f t="shared" ref="BZ135:BZ198" si="230">$J135-CA$3</f>
        <v>-26</v>
      </c>
      <c r="CA135" s="30">
        <f t="shared" ref="CA135:CA198" si="231">CB$3</f>
        <v>7</v>
      </c>
      <c r="CB135" s="30">
        <v>1</v>
      </c>
      <c r="CC135" s="23"/>
      <c r="CD135" s="29">
        <f t="shared" si="186"/>
        <v>1</v>
      </c>
      <c r="CE135" s="29">
        <f t="shared" ref="CE135:CE198" si="232">BZ135*CD135*CI$3</f>
        <v>-2223892210.7616224</v>
      </c>
      <c r="CF135" s="29">
        <f t="shared" ref="CF135:CF198" si="233">CD$3*$H135*$F135</f>
        <v>21031797368.650856</v>
      </c>
      <c r="CG135" s="29">
        <f t="shared" ref="CG135:CG198" si="234">CH$3</f>
        <v>2100</v>
      </c>
      <c r="CJ135" s="144">
        <f t="shared" si="187"/>
        <v>146.21303203670408</v>
      </c>
      <c r="CK135" s="30">
        <f t="shared" ref="CK135:CK198" si="235">$J135-CL$3</f>
        <v>-81</v>
      </c>
      <c r="CL135" s="30">
        <f t="shared" ref="CL135:CL198" si="236">CM$3</f>
        <v>8</v>
      </c>
      <c r="CM135" s="30">
        <v>1</v>
      </c>
      <c r="CN135" s="23"/>
      <c r="CO135" s="29">
        <f t="shared" si="188"/>
        <v>1</v>
      </c>
      <c r="CP135" s="29">
        <f t="shared" ref="CP135:CP198" si="237">CK135*CO135*CT$3</f>
        <v>-4521222332068.2334</v>
      </c>
      <c r="CQ135" s="29">
        <f t="shared" ref="CQ135:CQ198" si="238">CO$3*$H135*$F135</f>
        <v>21031797368.650856</v>
      </c>
      <c r="CR135" s="29">
        <f t="shared" ref="CR135:CR198" si="239">CS$3</f>
        <v>2400</v>
      </c>
      <c r="CU135" s="144">
        <f t="shared" si="189"/>
        <v>146.21303203670408</v>
      </c>
      <c r="CV135" s="30">
        <f t="shared" ref="CV135:CV198" si="240">$J135-CW$3</f>
        <v>-131</v>
      </c>
      <c r="CW135" s="30">
        <f t="shared" ref="CW135:CW198" si="241">CX$3</f>
        <v>9</v>
      </c>
      <c r="CX135" s="30">
        <v>1</v>
      </c>
      <c r="CY135" s="23"/>
      <c r="CZ135" s="29">
        <f t="shared" si="190"/>
        <v>1</v>
      </c>
      <c r="DA135" s="29">
        <f t="shared" ref="DA135:DA198" si="242">CV135*CZ135*DE$3</f>
        <v>-2647263087272988</v>
      </c>
      <c r="DB135" s="29">
        <f t="shared" ref="DB135:DB198" si="243">CZ$3*$H135*$F135</f>
        <v>21031797368.650856</v>
      </c>
      <c r="DC135" s="29">
        <f t="shared" ref="DC135:DC198" si="244">DD$3</f>
        <v>2700</v>
      </c>
      <c r="DF135" s="144">
        <f t="shared" si="191"/>
        <v>146.21303203670408</v>
      </c>
      <c r="DG135" s="30">
        <f t="shared" ref="DG135:DG198" si="245">$J135-DH$3</f>
        <v>-196</v>
      </c>
      <c r="DH135" s="30">
        <f t="shared" ref="DH135:DH198" si="246">DI$3</f>
        <v>10</v>
      </c>
      <c r="DI135" s="30">
        <v>1</v>
      </c>
      <c r="DJ135" s="23"/>
      <c r="DK135" s="29">
        <f t="shared" si="192"/>
        <v>1</v>
      </c>
      <c r="DL135" s="29">
        <f t="shared" ref="DL135:DL198" si="247">DG135*DK135*DP$3</f>
        <v>-8.3977575449485783E+18</v>
      </c>
      <c r="DM135" s="29">
        <f t="shared" ref="DM135:DM198" si="248">DK$3*$H135*$F135</f>
        <v>21031797368.650856</v>
      </c>
      <c r="DN135" s="29">
        <f t="shared" ref="DN135:DN198" si="249">DO$3</f>
        <v>3000</v>
      </c>
      <c r="DQ135" s="144">
        <f t="shared" si="193"/>
        <v>146.21303203670408</v>
      </c>
    </row>
    <row r="136" spans="1:121">
      <c r="A136" s="23">
        <f t="shared" si="194"/>
        <v>300.94026400861412</v>
      </c>
      <c r="B136" s="23">
        <v>0</v>
      </c>
      <c r="C136" s="41">
        <f t="shared" si="169"/>
        <v>5</v>
      </c>
      <c r="D136" s="44"/>
      <c r="E136" s="134">
        <f t="shared" si="167"/>
        <v>1</v>
      </c>
      <c r="F136" s="76">
        <f t="shared" si="173"/>
        <v>6</v>
      </c>
      <c r="G136" s="161">
        <f t="shared" si="195"/>
        <v>14.928527864588917</v>
      </c>
      <c r="H136" s="24">
        <f t="shared" si="196"/>
        <v>67108864.000000581</v>
      </c>
      <c r="I136" s="23">
        <f t="shared" ref="I136:I199" si="250">LOG(H136,2)</f>
        <v>26.000000000000014</v>
      </c>
      <c r="J136" s="26">
        <v>130</v>
      </c>
      <c r="K136" s="30">
        <f t="shared" si="197"/>
        <v>130</v>
      </c>
      <c r="L136" s="30">
        <f t="shared" si="198"/>
        <v>1</v>
      </c>
      <c r="M136" s="22">
        <v>1</v>
      </c>
      <c r="N136" s="23">
        <f t="shared" si="199"/>
        <v>67108864000.00058</v>
      </c>
      <c r="O136" s="29">
        <f t="shared" si="174"/>
        <v>405504</v>
      </c>
      <c r="P136" s="29">
        <f t="shared" si="200"/>
        <v>52715520</v>
      </c>
      <c r="Q136" s="29">
        <f t="shared" si="201"/>
        <v>24159191040.00021</v>
      </c>
      <c r="R136" s="29">
        <f t="shared" si="202"/>
        <v>300</v>
      </c>
      <c r="S136" s="29">
        <f t="shared" si="203"/>
        <v>9028.2079202584246</v>
      </c>
      <c r="T136" s="52">
        <f t="shared" si="204"/>
        <v>458.29370629371027</v>
      </c>
      <c r="U136" s="144">
        <f t="shared" si="175"/>
        <v>149.28527864588918</v>
      </c>
      <c r="W136" s="30">
        <f t="shared" si="205"/>
        <v>125</v>
      </c>
      <c r="X136" s="30">
        <f t="shared" si="206"/>
        <v>2</v>
      </c>
      <c r="Y136" s="30">
        <v>1</v>
      </c>
      <c r="Z136" s="23"/>
      <c r="AA136" s="29">
        <f t="shared" si="176"/>
        <v>414720</v>
      </c>
      <c r="AB136" s="29">
        <f t="shared" si="207"/>
        <v>93441647.963490903</v>
      </c>
      <c r="AC136" s="29">
        <f t="shared" si="208"/>
        <v>24159191040.00021</v>
      </c>
      <c r="AD136" s="29">
        <f t="shared" si="209"/>
        <v>600</v>
      </c>
      <c r="AF136" s="52">
        <f t="shared" si="168"/>
        <v>258.54842638733834</v>
      </c>
      <c r="AG136" s="144">
        <f t="shared" si="177"/>
        <v>149.28527864588918</v>
      </c>
      <c r="AH136" s="30">
        <f t="shared" si="210"/>
        <v>115</v>
      </c>
      <c r="AI136" s="30">
        <f t="shared" si="211"/>
        <v>3</v>
      </c>
      <c r="AJ136" s="30">
        <v>1</v>
      </c>
      <c r="AK136" s="23"/>
      <c r="AL136" s="29">
        <f t="shared" si="178"/>
        <v>46080</v>
      </c>
      <c r="AM136" s="29">
        <f t="shared" si="212"/>
        <v>31033931.679820262</v>
      </c>
      <c r="AN136" s="29">
        <f t="shared" si="213"/>
        <v>24159191040.00021</v>
      </c>
      <c r="AO136" s="29">
        <f t="shared" si="214"/>
        <v>900</v>
      </c>
      <c r="AQ136" s="52">
        <f t="shared" si="170"/>
        <v>778.47664579701529</v>
      </c>
      <c r="AR136" s="144">
        <f t="shared" si="179"/>
        <v>149.28527864588918</v>
      </c>
      <c r="AS136" s="30">
        <f t="shared" si="215"/>
        <v>100</v>
      </c>
      <c r="AT136" s="30">
        <f t="shared" si="216"/>
        <v>4</v>
      </c>
      <c r="AU136" s="30">
        <v>8</v>
      </c>
      <c r="AV136" s="23"/>
      <c r="AW136" s="29">
        <f t="shared" si="180"/>
        <v>47040</v>
      </c>
      <c r="AX136" s="29">
        <f t="shared" si="217"/>
        <v>161331915.76866344</v>
      </c>
      <c r="AY136" s="29">
        <f t="shared" si="218"/>
        <v>24159191040.00021</v>
      </c>
      <c r="AZ136" s="29">
        <f t="shared" si="219"/>
        <v>1200</v>
      </c>
      <c r="BB136" s="52">
        <f t="shared" ref="BB136:BB199" si="251">AY136/AX136</f>
        <v>149.74836767352645</v>
      </c>
      <c r="BC136" s="144">
        <f t="shared" si="181"/>
        <v>149.28527864588918</v>
      </c>
      <c r="BD136" s="30">
        <f t="shared" si="220"/>
        <v>70</v>
      </c>
      <c r="BE136" s="30">
        <f t="shared" si="221"/>
        <v>5</v>
      </c>
      <c r="BF136" s="30">
        <v>1</v>
      </c>
      <c r="BG136" s="23"/>
      <c r="BH136" s="29">
        <f t="shared" si="182"/>
        <v>720</v>
      </c>
      <c r="BI136" s="29">
        <f t="shared" si="222"/>
        <v>59283862.62205521</v>
      </c>
      <c r="BJ136" s="29">
        <f t="shared" si="223"/>
        <v>24159191040.00021</v>
      </c>
      <c r="BK136" s="29">
        <f t="shared" si="224"/>
        <v>1500</v>
      </c>
      <c r="BM136" s="52">
        <f t="shared" si="171"/>
        <v>407.51715511553618</v>
      </c>
      <c r="BN136" s="144">
        <f t="shared" si="183"/>
        <v>149.28527864588918</v>
      </c>
      <c r="BO136" s="30">
        <f t="shared" si="225"/>
        <v>25</v>
      </c>
      <c r="BP136" s="30">
        <f t="shared" si="226"/>
        <v>6</v>
      </c>
      <c r="BQ136" s="30">
        <v>1</v>
      </c>
      <c r="BR136" s="23"/>
      <c r="BS136" s="29">
        <f t="shared" si="184"/>
        <v>20</v>
      </c>
      <c r="BT136" s="29">
        <f t="shared" si="227"/>
        <v>118128700.63532759</v>
      </c>
      <c r="BU136" s="29">
        <f t="shared" si="228"/>
        <v>24159191040.00021</v>
      </c>
      <c r="BV136" s="29">
        <f t="shared" si="229"/>
        <v>1800</v>
      </c>
      <c r="BX136" s="52">
        <f t="shared" si="172"/>
        <v>204.51584509154549</v>
      </c>
      <c r="BY136" s="144">
        <f t="shared" si="185"/>
        <v>149.28527864588918</v>
      </c>
      <c r="BZ136" s="30">
        <f t="shared" si="230"/>
        <v>-25</v>
      </c>
      <c r="CA136" s="30">
        <f t="shared" si="231"/>
        <v>7</v>
      </c>
      <c r="CB136" s="30">
        <v>1</v>
      </c>
      <c r="CC136" s="23"/>
      <c r="CD136" s="29">
        <f t="shared" si="186"/>
        <v>1</v>
      </c>
      <c r="CE136" s="29">
        <f t="shared" si="232"/>
        <v>-2138357894.9630983</v>
      </c>
      <c r="CF136" s="29">
        <f t="shared" si="233"/>
        <v>24159191040.00021</v>
      </c>
      <c r="CG136" s="29">
        <f t="shared" si="234"/>
        <v>2100</v>
      </c>
      <c r="CJ136" s="144">
        <f t="shared" si="187"/>
        <v>149.28527864588918</v>
      </c>
      <c r="CK136" s="30">
        <f t="shared" si="235"/>
        <v>-80</v>
      </c>
      <c r="CL136" s="30">
        <f t="shared" si="236"/>
        <v>8</v>
      </c>
      <c r="CM136" s="30">
        <v>1</v>
      </c>
      <c r="CN136" s="23"/>
      <c r="CO136" s="29">
        <f t="shared" si="188"/>
        <v>1</v>
      </c>
      <c r="CP136" s="29">
        <f t="shared" si="237"/>
        <v>-4465404772413.0703</v>
      </c>
      <c r="CQ136" s="29">
        <f t="shared" si="238"/>
        <v>24159191040.00021</v>
      </c>
      <c r="CR136" s="29">
        <f t="shared" si="239"/>
        <v>2400</v>
      </c>
      <c r="CU136" s="144">
        <f t="shared" si="189"/>
        <v>149.28527864588918</v>
      </c>
      <c r="CV136" s="30">
        <f t="shared" si="240"/>
        <v>-130</v>
      </c>
      <c r="CW136" s="30">
        <f t="shared" si="241"/>
        <v>9</v>
      </c>
      <c r="CX136" s="30">
        <v>1</v>
      </c>
      <c r="CY136" s="23"/>
      <c r="CZ136" s="29">
        <f t="shared" si="190"/>
        <v>1</v>
      </c>
      <c r="DA136" s="29">
        <f t="shared" si="242"/>
        <v>-2627054972102965</v>
      </c>
      <c r="DB136" s="29">
        <f t="shared" si="243"/>
        <v>24159191040.00021</v>
      </c>
      <c r="DC136" s="29">
        <f t="shared" si="244"/>
        <v>2700</v>
      </c>
      <c r="DF136" s="144">
        <f t="shared" si="191"/>
        <v>149.28527864588918</v>
      </c>
      <c r="DG136" s="30">
        <f t="shared" si="245"/>
        <v>-195</v>
      </c>
      <c r="DH136" s="30">
        <f t="shared" si="246"/>
        <v>10</v>
      </c>
      <c r="DI136" s="30">
        <v>1</v>
      </c>
      <c r="DJ136" s="23"/>
      <c r="DK136" s="29">
        <f t="shared" si="192"/>
        <v>1</v>
      </c>
      <c r="DL136" s="29">
        <f t="shared" si="247"/>
        <v>-8.3549118431886367E+18</v>
      </c>
      <c r="DM136" s="29">
        <f t="shared" si="248"/>
        <v>24159191040.00021</v>
      </c>
      <c r="DN136" s="29">
        <f t="shared" si="249"/>
        <v>3000</v>
      </c>
      <c r="DQ136" s="144">
        <f t="shared" si="193"/>
        <v>149.28527864588918</v>
      </c>
    </row>
    <row r="137" spans="1:121">
      <c r="A137" s="23">
        <f t="shared" si="194"/>
        <v>314.44560623851953</v>
      </c>
      <c r="B137" s="23">
        <v>0</v>
      </c>
      <c r="C137" s="41">
        <f t="shared" si="169"/>
        <v>5</v>
      </c>
      <c r="D137" s="44"/>
      <c r="E137" s="134">
        <f t="shared" si="167"/>
        <v>1</v>
      </c>
      <c r="F137" s="76">
        <f t="shared" si="173"/>
        <v>6</v>
      </c>
      <c r="G137" s="161">
        <f t="shared" si="195"/>
        <v>15.242207968702996</v>
      </c>
      <c r="H137" s="24">
        <f t="shared" si="196"/>
        <v>77087841.682520419</v>
      </c>
      <c r="I137" s="23">
        <f t="shared" si="250"/>
        <v>26.200000000000014</v>
      </c>
      <c r="J137" s="26">
        <v>131</v>
      </c>
      <c r="K137" s="30">
        <f t="shared" si="197"/>
        <v>131</v>
      </c>
      <c r="L137" s="30">
        <f t="shared" si="198"/>
        <v>1</v>
      </c>
      <c r="M137" s="22">
        <v>1</v>
      </c>
      <c r="N137" s="23">
        <f t="shared" si="199"/>
        <v>77087841682.520416</v>
      </c>
      <c r="O137" s="29">
        <f t="shared" si="174"/>
        <v>405504</v>
      </c>
      <c r="P137" s="29">
        <f t="shared" si="200"/>
        <v>53121024</v>
      </c>
      <c r="Q137" s="29">
        <f t="shared" si="201"/>
        <v>27751623005.707352</v>
      </c>
      <c r="R137" s="29">
        <f t="shared" si="202"/>
        <v>300</v>
      </c>
      <c r="S137" s="29">
        <f t="shared" si="203"/>
        <v>9433.3681871555855</v>
      </c>
      <c r="T137" s="52">
        <f t="shared" si="204"/>
        <v>522.42259120809399</v>
      </c>
      <c r="U137" s="144">
        <f t="shared" si="175"/>
        <v>152.42207968702996</v>
      </c>
      <c r="W137" s="30">
        <f t="shared" si="205"/>
        <v>126</v>
      </c>
      <c r="X137" s="30">
        <f t="shared" si="206"/>
        <v>2</v>
      </c>
      <c r="Y137" s="30">
        <v>1</v>
      </c>
      <c r="Z137" s="23"/>
      <c r="AA137" s="29">
        <f t="shared" si="176"/>
        <v>414720</v>
      </c>
      <c r="AB137" s="29">
        <f t="shared" si="207"/>
        <v>94189181.147198826</v>
      </c>
      <c r="AC137" s="29">
        <f t="shared" si="208"/>
        <v>27751623005.707352</v>
      </c>
      <c r="AD137" s="29">
        <f t="shared" si="209"/>
        <v>600</v>
      </c>
      <c r="AF137" s="52">
        <f t="shared" si="168"/>
        <v>294.63705563314244</v>
      </c>
      <c r="AG137" s="144">
        <f t="shared" si="177"/>
        <v>152.42207968702996</v>
      </c>
      <c r="AH137" s="30">
        <f t="shared" si="210"/>
        <v>116</v>
      </c>
      <c r="AI137" s="30">
        <f t="shared" si="211"/>
        <v>3</v>
      </c>
      <c r="AJ137" s="30">
        <v>1</v>
      </c>
      <c r="AK137" s="23"/>
      <c r="AL137" s="29">
        <f t="shared" si="178"/>
        <v>46080</v>
      </c>
      <c r="AM137" s="29">
        <f t="shared" si="212"/>
        <v>31303791.95529696</v>
      </c>
      <c r="AN137" s="29">
        <f t="shared" si="213"/>
        <v>27751623005.707352</v>
      </c>
      <c r="AO137" s="29">
        <f t="shared" si="214"/>
        <v>900</v>
      </c>
      <c r="AQ137" s="52">
        <f t="shared" si="170"/>
        <v>886.52592137520446</v>
      </c>
      <c r="AR137" s="144">
        <f t="shared" si="179"/>
        <v>152.42207968702996</v>
      </c>
      <c r="AS137" s="30">
        <f t="shared" si="215"/>
        <v>101</v>
      </c>
      <c r="AT137" s="30">
        <f t="shared" si="216"/>
        <v>4</v>
      </c>
      <c r="AU137" s="30">
        <v>1</v>
      </c>
      <c r="AV137" s="23"/>
      <c r="AW137" s="29">
        <f t="shared" si="180"/>
        <v>47040</v>
      </c>
      <c r="AX137" s="29">
        <f t="shared" si="217"/>
        <v>162945234.92635006</v>
      </c>
      <c r="AY137" s="29">
        <f t="shared" si="218"/>
        <v>27751623005.707352</v>
      </c>
      <c r="AZ137" s="29">
        <f t="shared" si="219"/>
        <v>1200</v>
      </c>
      <c r="BB137" s="52">
        <f t="shared" si="251"/>
        <v>170.31257783175349</v>
      </c>
      <c r="BC137" s="144">
        <f t="shared" si="181"/>
        <v>152.42207968702996</v>
      </c>
      <c r="BD137" s="30">
        <f t="shared" si="220"/>
        <v>71</v>
      </c>
      <c r="BE137" s="30">
        <f t="shared" si="221"/>
        <v>5</v>
      </c>
      <c r="BF137" s="30">
        <v>1</v>
      </c>
      <c r="BG137" s="23"/>
      <c r="BH137" s="29">
        <f t="shared" si="182"/>
        <v>720</v>
      </c>
      <c r="BI137" s="29">
        <f t="shared" si="222"/>
        <v>60130774.945227429</v>
      </c>
      <c r="BJ137" s="29">
        <f t="shared" si="223"/>
        <v>27751623005.707352</v>
      </c>
      <c r="BK137" s="29">
        <f t="shared" si="224"/>
        <v>1500</v>
      </c>
      <c r="BM137" s="52">
        <f t="shared" si="171"/>
        <v>461.52112676056561</v>
      </c>
      <c r="BN137" s="144">
        <f t="shared" si="183"/>
        <v>152.42207968702996</v>
      </c>
      <c r="BO137" s="30">
        <f t="shared" si="225"/>
        <v>26</v>
      </c>
      <c r="BP137" s="30">
        <f t="shared" si="226"/>
        <v>6</v>
      </c>
      <c r="BQ137" s="30">
        <v>1</v>
      </c>
      <c r="BR137" s="23"/>
      <c r="BS137" s="29">
        <f t="shared" si="184"/>
        <v>20</v>
      </c>
      <c r="BT137" s="29">
        <f t="shared" si="227"/>
        <v>122853848.6607407</v>
      </c>
      <c r="BU137" s="29">
        <f t="shared" si="228"/>
        <v>27751623005.707352</v>
      </c>
      <c r="BV137" s="29">
        <f t="shared" si="229"/>
        <v>1800</v>
      </c>
      <c r="BX137" s="52">
        <f t="shared" si="172"/>
        <v>225.89136041104496</v>
      </c>
      <c r="BY137" s="144">
        <f t="shared" si="185"/>
        <v>152.42207968702996</v>
      </c>
      <c r="BZ137" s="30">
        <f t="shared" si="230"/>
        <v>-24</v>
      </c>
      <c r="CA137" s="30">
        <f t="shared" si="231"/>
        <v>7</v>
      </c>
      <c r="CB137" s="30">
        <v>1</v>
      </c>
      <c r="CC137" s="23"/>
      <c r="CD137" s="29">
        <f t="shared" si="186"/>
        <v>1</v>
      </c>
      <c r="CE137" s="29">
        <f t="shared" si="232"/>
        <v>-2052823579.1645744</v>
      </c>
      <c r="CF137" s="29">
        <f t="shared" si="233"/>
        <v>27751623005.707352</v>
      </c>
      <c r="CG137" s="29">
        <f t="shared" si="234"/>
        <v>2100</v>
      </c>
      <c r="CJ137" s="144">
        <f t="shared" si="187"/>
        <v>152.42207968702996</v>
      </c>
      <c r="CK137" s="30">
        <f t="shared" si="235"/>
        <v>-79</v>
      </c>
      <c r="CL137" s="30">
        <f t="shared" si="236"/>
        <v>8</v>
      </c>
      <c r="CM137" s="30">
        <v>1</v>
      </c>
      <c r="CN137" s="23"/>
      <c r="CO137" s="29">
        <f t="shared" si="188"/>
        <v>1</v>
      </c>
      <c r="CP137" s="29">
        <f t="shared" si="237"/>
        <v>-4409587212757.9062</v>
      </c>
      <c r="CQ137" s="29">
        <f t="shared" si="238"/>
        <v>27751623005.707352</v>
      </c>
      <c r="CR137" s="29">
        <f t="shared" si="239"/>
        <v>2400</v>
      </c>
      <c r="CU137" s="144">
        <f t="shared" si="189"/>
        <v>152.42207968702996</v>
      </c>
      <c r="CV137" s="30">
        <f t="shared" si="240"/>
        <v>-129</v>
      </c>
      <c r="CW137" s="30">
        <f t="shared" si="241"/>
        <v>9</v>
      </c>
      <c r="CX137" s="30">
        <v>1</v>
      </c>
      <c r="CY137" s="23"/>
      <c r="CZ137" s="29">
        <f t="shared" si="190"/>
        <v>1</v>
      </c>
      <c r="DA137" s="29">
        <f t="shared" si="242"/>
        <v>-2606846856932942.5</v>
      </c>
      <c r="DB137" s="29">
        <f t="shared" si="243"/>
        <v>27751623005.707352</v>
      </c>
      <c r="DC137" s="29">
        <f t="shared" si="244"/>
        <v>2700</v>
      </c>
      <c r="DF137" s="144">
        <f t="shared" si="191"/>
        <v>152.42207968702996</v>
      </c>
      <c r="DG137" s="30">
        <f t="shared" si="245"/>
        <v>-194</v>
      </c>
      <c r="DH137" s="30">
        <f t="shared" si="246"/>
        <v>10</v>
      </c>
      <c r="DI137" s="30">
        <v>1</v>
      </c>
      <c r="DJ137" s="23"/>
      <c r="DK137" s="29">
        <f t="shared" si="192"/>
        <v>1</v>
      </c>
      <c r="DL137" s="29">
        <f t="shared" si="247"/>
        <v>-8.312066141428695E+18</v>
      </c>
      <c r="DM137" s="29">
        <f t="shared" si="248"/>
        <v>27751623005.707352</v>
      </c>
      <c r="DN137" s="29">
        <f t="shared" si="249"/>
        <v>3000</v>
      </c>
      <c r="DQ137" s="144">
        <f t="shared" si="193"/>
        <v>152.42207968702996</v>
      </c>
    </row>
    <row r="138" spans="1:121">
      <c r="A138" s="23">
        <f t="shared" si="194"/>
        <v>328.55702977611492</v>
      </c>
      <c r="B138" s="23">
        <v>0</v>
      </c>
      <c r="C138" s="41">
        <f t="shared" si="169"/>
        <v>5</v>
      </c>
      <c r="D138" s="44"/>
      <c r="E138" s="134">
        <f t="shared" si="167"/>
        <v>1</v>
      </c>
      <c r="F138" s="76">
        <f t="shared" si="173"/>
        <v>6</v>
      </c>
      <c r="G138" s="161">
        <f t="shared" si="195"/>
        <v>15.562479158596563</v>
      </c>
      <c r="H138" s="24">
        <f t="shared" si="196"/>
        <v>88550676.930983081</v>
      </c>
      <c r="I138" s="23">
        <f t="shared" si="250"/>
        <v>26.400000000000013</v>
      </c>
      <c r="J138" s="26">
        <v>132</v>
      </c>
      <c r="K138" s="30">
        <f t="shared" si="197"/>
        <v>132</v>
      </c>
      <c r="L138" s="30">
        <f t="shared" si="198"/>
        <v>1</v>
      </c>
      <c r="M138" s="22">
        <v>1</v>
      </c>
      <c r="N138" s="23">
        <f t="shared" si="199"/>
        <v>88550676930.983078</v>
      </c>
      <c r="O138" s="29">
        <f t="shared" si="174"/>
        <v>405504</v>
      </c>
      <c r="P138" s="29">
        <f t="shared" si="200"/>
        <v>53526528</v>
      </c>
      <c r="Q138" s="29">
        <f t="shared" si="201"/>
        <v>31878243695.153908</v>
      </c>
      <c r="R138" s="29">
        <f t="shared" si="202"/>
        <v>300</v>
      </c>
      <c r="S138" s="29">
        <f t="shared" si="203"/>
        <v>9856.7108932834471</v>
      </c>
      <c r="T138" s="52">
        <f t="shared" si="204"/>
        <v>595.55971377695016</v>
      </c>
      <c r="U138" s="144">
        <f t="shared" si="175"/>
        <v>155.62479158596562</v>
      </c>
      <c r="W138" s="30">
        <f t="shared" si="205"/>
        <v>127</v>
      </c>
      <c r="X138" s="30">
        <f t="shared" si="206"/>
        <v>2</v>
      </c>
      <c r="Y138" s="30">
        <v>1</v>
      </c>
      <c r="Z138" s="23"/>
      <c r="AA138" s="29">
        <f t="shared" si="176"/>
        <v>414720</v>
      </c>
      <c r="AB138" s="29">
        <f t="shared" si="207"/>
        <v>94936714.330906749</v>
      </c>
      <c r="AC138" s="29">
        <f t="shared" si="208"/>
        <v>31878243695.153908</v>
      </c>
      <c r="AD138" s="29">
        <f t="shared" si="209"/>
        <v>600</v>
      </c>
      <c r="AF138" s="52">
        <f t="shared" si="168"/>
        <v>335.78414757477987</v>
      </c>
      <c r="AG138" s="144">
        <f t="shared" si="177"/>
        <v>155.62479158596562</v>
      </c>
      <c r="AH138" s="30">
        <f t="shared" si="210"/>
        <v>117</v>
      </c>
      <c r="AI138" s="30">
        <f t="shared" si="211"/>
        <v>3</v>
      </c>
      <c r="AJ138" s="30">
        <v>1</v>
      </c>
      <c r="AK138" s="23"/>
      <c r="AL138" s="29">
        <f t="shared" si="178"/>
        <v>46080</v>
      </c>
      <c r="AM138" s="29">
        <f t="shared" si="212"/>
        <v>31573652.230773658</v>
      </c>
      <c r="AN138" s="29">
        <f t="shared" si="213"/>
        <v>31878243695.153908</v>
      </c>
      <c r="AO138" s="29">
        <f t="shared" si="214"/>
        <v>900</v>
      </c>
      <c r="AQ138" s="52">
        <f t="shared" si="170"/>
        <v>1009.6470139771596</v>
      </c>
      <c r="AR138" s="144">
        <f t="shared" si="179"/>
        <v>155.62479158596562</v>
      </c>
      <c r="AS138" s="30">
        <f t="shared" si="215"/>
        <v>102</v>
      </c>
      <c r="AT138" s="30">
        <f t="shared" si="216"/>
        <v>4</v>
      </c>
      <c r="AU138" s="30">
        <v>1</v>
      </c>
      <c r="AV138" s="23"/>
      <c r="AW138" s="29">
        <f t="shared" si="180"/>
        <v>47040</v>
      </c>
      <c r="AX138" s="29">
        <f t="shared" si="217"/>
        <v>164558554.08403671</v>
      </c>
      <c r="AY138" s="29">
        <f t="shared" si="218"/>
        <v>31878243695.153908</v>
      </c>
      <c r="AZ138" s="29">
        <f t="shared" si="219"/>
        <v>1200</v>
      </c>
      <c r="BB138" s="52">
        <f t="shared" si="251"/>
        <v>193.71976055935892</v>
      </c>
      <c r="BC138" s="144">
        <f t="shared" si="181"/>
        <v>155.62479158596562</v>
      </c>
      <c r="BD138" s="30">
        <f t="shared" si="220"/>
        <v>72</v>
      </c>
      <c r="BE138" s="30">
        <f t="shared" si="221"/>
        <v>5</v>
      </c>
      <c r="BF138" s="30">
        <v>1</v>
      </c>
      <c r="BG138" s="23"/>
      <c r="BH138" s="29">
        <f t="shared" si="182"/>
        <v>720</v>
      </c>
      <c r="BI138" s="29">
        <f t="shared" si="222"/>
        <v>60977687.268399648</v>
      </c>
      <c r="BJ138" s="29">
        <f t="shared" si="223"/>
        <v>31878243695.153908</v>
      </c>
      <c r="BK138" s="29">
        <f t="shared" si="224"/>
        <v>1500</v>
      </c>
      <c r="BM138" s="52">
        <f t="shared" si="171"/>
        <v>522.78538467420867</v>
      </c>
      <c r="BN138" s="144">
        <f t="shared" si="183"/>
        <v>155.62479158596562</v>
      </c>
      <c r="BO138" s="30">
        <f t="shared" si="225"/>
        <v>27</v>
      </c>
      <c r="BP138" s="30">
        <f t="shared" si="226"/>
        <v>6</v>
      </c>
      <c r="BQ138" s="30">
        <v>1</v>
      </c>
      <c r="BR138" s="23"/>
      <c r="BS138" s="29">
        <f t="shared" si="184"/>
        <v>20</v>
      </c>
      <c r="BT138" s="29">
        <f t="shared" si="227"/>
        <v>127578996.6861538</v>
      </c>
      <c r="BU138" s="29">
        <f t="shared" si="228"/>
        <v>31878243695.153908</v>
      </c>
      <c r="BV138" s="29">
        <f t="shared" si="229"/>
        <v>1800</v>
      </c>
      <c r="BX138" s="52">
        <f t="shared" si="172"/>
        <v>249.87062544138715</v>
      </c>
      <c r="BY138" s="144">
        <f t="shared" si="185"/>
        <v>155.62479158596562</v>
      </c>
      <c r="BZ138" s="30">
        <f t="shared" si="230"/>
        <v>-23</v>
      </c>
      <c r="CA138" s="30">
        <f t="shared" si="231"/>
        <v>7</v>
      </c>
      <c r="CB138" s="30">
        <v>1</v>
      </c>
      <c r="CC138" s="23"/>
      <c r="CD138" s="29">
        <f t="shared" si="186"/>
        <v>1</v>
      </c>
      <c r="CE138" s="29">
        <f t="shared" si="232"/>
        <v>-1967289263.3660505</v>
      </c>
      <c r="CF138" s="29">
        <f t="shared" si="233"/>
        <v>31878243695.153908</v>
      </c>
      <c r="CG138" s="29">
        <f t="shared" si="234"/>
        <v>2100</v>
      </c>
      <c r="CJ138" s="144">
        <f t="shared" si="187"/>
        <v>155.62479158596562</v>
      </c>
      <c r="CK138" s="30">
        <f t="shared" si="235"/>
        <v>-78</v>
      </c>
      <c r="CL138" s="30">
        <f t="shared" si="236"/>
        <v>8</v>
      </c>
      <c r="CM138" s="30">
        <v>1</v>
      </c>
      <c r="CN138" s="23"/>
      <c r="CO138" s="29">
        <f t="shared" si="188"/>
        <v>1</v>
      </c>
      <c r="CP138" s="29">
        <f t="shared" si="237"/>
        <v>-4353769653102.7432</v>
      </c>
      <c r="CQ138" s="29">
        <f t="shared" si="238"/>
        <v>31878243695.153908</v>
      </c>
      <c r="CR138" s="29">
        <f t="shared" si="239"/>
        <v>2400</v>
      </c>
      <c r="CU138" s="144">
        <f t="shared" si="189"/>
        <v>155.62479158596562</v>
      </c>
      <c r="CV138" s="30">
        <f t="shared" si="240"/>
        <v>-128</v>
      </c>
      <c r="CW138" s="30">
        <f t="shared" si="241"/>
        <v>9</v>
      </c>
      <c r="CX138" s="30">
        <v>1</v>
      </c>
      <c r="CY138" s="23"/>
      <c r="CZ138" s="29">
        <f t="shared" si="190"/>
        <v>1</v>
      </c>
      <c r="DA138" s="29">
        <f t="shared" si="242"/>
        <v>-2586638741762919.5</v>
      </c>
      <c r="DB138" s="29">
        <f t="shared" si="243"/>
        <v>31878243695.153908</v>
      </c>
      <c r="DC138" s="29">
        <f t="shared" si="244"/>
        <v>2700</v>
      </c>
      <c r="DF138" s="144">
        <f t="shared" si="191"/>
        <v>155.62479158596562</v>
      </c>
      <c r="DG138" s="30">
        <f t="shared" si="245"/>
        <v>-193</v>
      </c>
      <c r="DH138" s="30">
        <f t="shared" si="246"/>
        <v>10</v>
      </c>
      <c r="DI138" s="30">
        <v>1</v>
      </c>
      <c r="DJ138" s="23"/>
      <c r="DK138" s="29">
        <f t="shared" si="192"/>
        <v>1</v>
      </c>
      <c r="DL138" s="29">
        <f t="shared" si="247"/>
        <v>-8.2692204396687534E+18</v>
      </c>
      <c r="DM138" s="29">
        <f t="shared" si="248"/>
        <v>31878243695.153908</v>
      </c>
      <c r="DN138" s="29">
        <f t="shared" si="249"/>
        <v>3000</v>
      </c>
      <c r="DQ138" s="144">
        <f t="shared" si="193"/>
        <v>155.62479158596562</v>
      </c>
    </row>
    <row r="139" spans="1:121">
      <c r="A139" s="23">
        <f t="shared" si="194"/>
        <v>343.3017338248913</v>
      </c>
      <c r="B139" s="23">
        <v>0</v>
      </c>
      <c r="C139" s="41">
        <f t="shared" si="169"/>
        <v>5</v>
      </c>
      <c r="D139" s="44"/>
      <c r="E139" s="134">
        <f t="shared" ref="E139:E202" si="252">E138</f>
        <v>1</v>
      </c>
      <c r="F139" s="76">
        <f t="shared" si="173"/>
        <v>6</v>
      </c>
      <c r="G139" s="161">
        <f t="shared" si="195"/>
        <v>15.889479926992577</v>
      </c>
      <c r="H139" s="24">
        <f t="shared" si="196"/>
        <v>101718016.92449416</v>
      </c>
      <c r="I139" s="23">
        <f t="shared" si="250"/>
        <v>26.600000000000012</v>
      </c>
      <c r="J139" s="26">
        <v>133</v>
      </c>
      <c r="K139" s="30">
        <f t="shared" si="197"/>
        <v>133</v>
      </c>
      <c r="L139" s="30">
        <f t="shared" si="198"/>
        <v>1</v>
      </c>
      <c r="M139" s="22">
        <v>1</v>
      </c>
      <c r="N139" s="23">
        <f t="shared" si="199"/>
        <v>101718016924.49416</v>
      </c>
      <c r="O139" s="29">
        <f t="shared" si="174"/>
        <v>405504</v>
      </c>
      <c r="P139" s="29">
        <f t="shared" si="200"/>
        <v>53932032</v>
      </c>
      <c r="Q139" s="29">
        <f t="shared" si="201"/>
        <v>36618486092.817894</v>
      </c>
      <c r="R139" s="29">
        <f t="shared" si="202"/>
        <v>300</v>
      </c>
      <c r="S139" s="29">
        <f t="shared" si="203"/>
        <v>10299.05201474674</v>
      </c>
      <c r="T139" s="52">
        <f t="shared" si="204"/>
        <v>678.97471567208697</v>
      </c>
      <c r="U139" s="144">
        <f t="shared" si="175"/>
        <v>158.89479926992576</v>
      </c>
      <c r="W139" s="30">
        <f t="shared" si="205"/>
        <v>128</v>
      </c>
      <c r="X139" s="30">
        <f t="shared" si="206"/>
        <v>2</v>
      </c>
      <c r="Y139" s="30">
        <v>1</v>
      </c>
      <c r="Z139" s="23"/>
      <c r="AA139" s="29">
        <f t="shared" si="176"/>
        <v>414720</v>
      </c>
      <c r="AB139" s="29">
        <f t="shared" si="207"/>
        <v>95684247.514614686</v>
      </c>
      <c r="AC139" s="29">
        <f t="shared" si="208"/>
        <v>36618486092.817894</v>
      </c>
      <c r="AD139" s="29">
        <f t="shared" si="209"/>
        <v>600</v>
      </c>
      <c r="AF139" s="52">
        <f t="shared" si="168"/>
        <v>382.70130187547153</v>
      </c>
      <c r="AG139" s="144">
        <f t="shared" si="177"/>
        <v>158.89479926992576</v>
      </c>
      <c r="AH139" s="30">
        <f t="shared" si="210"/>
        <v>118</v>
      </c>
      <c r="AI139" s="30">
        <f t="shared" si="211"/>
        <v>3</v>
      </c>
      <c r="AJ139" s="30">
        <v>1</v>
      </c>
      <c r="AK139" s="23"/>
      <c r="AL139" s="29">
        <f t="shared" si="178"/>
        <v>46080</v>
      </c>
      <c r="AM139" s="29">
        <f t="shared" si="212"/>
        <v>31843512.506250355</v>
      </c>
      <c r="AN139" s="29">
        <f t="shared" si="213"/>
        <v>36618486092.817894</v>
      </c>
      <c r="AO139" s="29">
        <f t="shared" si="214"/>
        <v>900</v>
      </c>
      <c r="AQ139" s="52">
        <f t="shared" si="170"/>
        <v>1149.951221167272</v>
      </c>
      <c r="AR139" s="144">
        <f t="shared" si="179"/>
        <v>158.89479926992576</v>
      </c>
      <c r="AS139" s="30">
        <f t="shared" si="215"/>
        <v>103</v>
      </c>
      <c r="AT139" s="30">
        <f t="shared" si="216"/>
        <v>4</v>
      </c>
      <c r="AU139" s="30">
        <v>1</v>
      </c>
      <c r="AV139" s="23"/>
      <c r="AW139" s="29">
        <f t="shared" si="180"/>
        <v>47040</v>
      </c>
      <c r="AX139" s="29">
        <f t="shared" si="217"/>
        <v>166171873.24172333</v>
      </c>
      <c r="AY139" s="29">
        <f t="shared" si="218"/>
        <v>36618486092.817894</v>
      </c>
      <c r="AZ139" s="29">
        <f t="shared" si="219"/>
        <v>1200</v>
      </c>
      <c r="BB139" s="52">
        <f t="shared" si="251"/>
        <v>220.36512785500409</v>
      </c>
      <c r="BC139" s="144">
        <f t="shared" si="181"/>
        <v>158.89479926992576</v>
      </c>
      <c r="BD139" s="30">
        <f t="shared" si="220"/>
        <v>73</v>
      </c>
      <c r="BE139" s="30">
        <f t="shared" si="221"/>
        <v>5</v>
      </c>
      <c r="BF139" s="30">
        <v>1</v>
      </c>
      <c r="BG139" s="23"/>
      <c r="BH139" s="29">
        <f t="shared" si="182"/>
        <v>720</v>
      </c>
      <c r="BI139" s="29">
        <f t="shared" si="222"/>
        <v>61824599.59157186</v>
      </c>
      <c r="BJ139" s="29">
        <f t="shared" si="223"/>
        <v>36618486092.817894</v>
      </c>
      <c r="BK139" s="29">
        <f t="shared" si="224"/>
        <v>1500</v>
      </c>
      <c r="BM139" s="52">
        <f t="shared" si="171"/>
        <v>592.29637287953983</v>
      </c>
      <c r="BN139" s="144">
        <f t="shared" si="183"/>
        <v>158.89479926992576</v>
      </c>
      <c r="BO139" s="30">
        <f t="shared" si="225"/>
        <v>28</v>
      </c>
      <c r="BP139" s="30">
        <f t="shared" si="226"/>
        <v>6</v>
      </c>
      <c r="BQ139" s="30">
        <v>1</v>
      </c>
      <c r="BR139" s="23"/>
      <c r="BS139" s="29">
        <f t="shared" si="184"/>
        <v>20</v>
      </c>
      <c r="BT139" s="29">
        <f t="shared" si="227"/>
        <v>132304144.71156691</v>
      </c>
      <c r="BU139" s="29">
        <f t="shared" si="228"/>
        <v>36618486092.817894</v>
      </c>
      <c r="BV139" s="29">
        <f t="shared" si="229"/>
        <v>1800</v>
      </c>
      <c r="BX139" s="52">
        <f t="shared" si="172"/>
        <v>276.77504867779447</v>
      </c>
      <c r="BY139" s="144">
        <f t="shared" si="185"/>
        <v>158.89479926992576</v>
      </c>
      <c r="BZ139" s="30">
        <f t="shared" si="230"/>
        <v>-22</v>
      </c>
      <c r="CA139" s="30">
        <f t="shared" si="231"/>
        <v>7</v>
      </c>
      <c r="CB139" s="30">
        <v>1</v>
      </c>
      <c r="CC139" s="23"/>
      <c r="CD139" s="29">
        <f t="shared" si="186"/>
        <v>1</v>
      </c>
      <c r="CE139" s="29">
        <f t="shared" si="232"/>
        <v>-1881754947.5675266</v>
      </c>
      <c r="CF139" s="29">
        <f t="shared" si="233"/>
        <v>36618486092.817894</v>
      </c>
      <c r="CG139" s="29">
        <f t="shared" si="234"/>
        <v>2100</v>
      </c>
      <c r="CJ139" s="144">
        <f t="shared" si="187"/>
        <v>158.89479926992576</v>
      </c>
      <c r="CK139" s="30">
        <f t="shared" si="235"/>
        <v>-77</v>
      </c>
      <c r="CL139" s="30">
        <f t="shared" si="236"/>
        <v>8</v>
      </c>
      <c r="CM139" s="30">
        <v>1</v>
      </c>
      <c r="CN139" s="23"/>
      <c r="CO139" s="29">
        <f t="shared" si="188"/>
        <v>1</v>
      </c>
      <c r="CP139" s="29">
        <f t="shared" si="237"/>
        <v>-4297952093447.5801</v>
      </c>
      <c r="CQ139" s="29">
        <f t="shared" si="238"/>
        <v>36618486092.817894</v>
      </c>
      <c r="CR139" s="29">
        <f t="shared" si="239"/>
        <v>2400</v>
      </c>
      <c r="CU139" s="144">
        <f t="shared" si="189"/>
        <v>158.89479926992576</v>
      </c>
      <c r="CV139" s="30">
        <f t="shared" si="240"/>
        <v>-127</v>
      </c>
      <c r="CW139" s="30">
        <f t="shared" si="241"/>
        <v>9</v>
      </c>
      <c r="CX139" s="30">
        <v>1</v>
      </c>
      <c r="CY139" s="23"/>
      <c r="CZ139" s="29">
        <f t="shared" si="190"/>
        <v>1</v>
      </c>
      <c r="DA139" s="29">
        <f t="shared" si="242"/>
        <v>-2566430626592896.5</v>
      </c>
      <c r="DB139" s="29">
        <f t="shared" si="243"/>
        <v>36618486092.817894</v>
      </c>
      <c r="DC139" s="29">
        <f t="shared" si="244"/>
        <v>2700</v>
      </c>
      <c r="DF139" s="144">
        <f t="shared" si="191"/>
        <v>158.89479926992576</v>
      </c>
      <c r="DG139" s="30">
        <f t="shared" si="245"/>
        <v>-192</v>
      </c>
      <c r="DH139" s="30">
        <f t="shared" si="246"/>
        <v>10</v>
      </c>
      <c r="DI139" s="30">
        <v>1</v>
      </c>
      <c r="DJ139" s="23"/>
      <c r="DK139" s="29">
        <f t="shared" si="192"/>
        <v>1</v>
      </c>
      <c r="DL139" s="29">
        <f t="shared" si="247"/>
        <v>-8.2263747379088118E+18</v>
      </c>
      <c r="DM139" s="29">
        <f t="shared" si="248"/>
        <v>36618486092.817894</v>
      </c>
      <c r="DN139" s="29">
        <f t="shared" si="249"/>
        <v>3000</v>
      </c>
      <c r="DQ139" s="144">
        <f t="shared" si="193"/>
        <v>158.89479926992576</v>
      </c>
    </row>
    <row r="140" spans="1:121">
      <c r="A140" s="23">
        <f t="shared" si="194"/>
        <v>358.70813821115303</v>
      </c>
      <c r="B140" s="23">
        <v>0</v>
      </c>
      <c r="C140" s="41">
        <f t="shared" si="169"/>
        <v>5</v>
      </c>
      <c r="D140" s="44"/>
      <c r="E140" s="134">
        <f t="shared" si="252"/>
        <v>1</v>
      </c>
      <c r="F140" s="76">
        <f t="shared" si="173"/>
        <v>6</v>
      </c>
      <c r="G140" s="161">
        <f t="shared" si="195"/>
        <v>16.223351676640466</v>
      </c>
      <c r="H140" s="24">
        <f t="shared" si="196"/>
        <v>116843318.71472701</v>
      </c>
      <c r="I140" s="23">
        <f t="shared" si="250"/>
        <v>26.800000000000015</v>
      </c>
      <c r="J140" s="26">
        <v>134</v>
      </c>
      <c r="K140" s="30">
        <f t="shared" si="197"/>
        <v>134</v>
      </c>
      <c r="L140" s="30">
        <f t="shared" si="198"/>
        <v>1</v>
      </c>
      <c r="M140" s="22">
        <v>1</v>
      </c>
      <c r="N140" s="23">
        <f t="shared" si="199"/>
        <v>116843318714.72702</v>
      </c>
      <c r="O140" s="29">
        <f t="shared" si="174"/>
        <v>405504</v>
      </c>
      <c r="P140" s="29">
        <f t="shared" si="200"/>
        <v>54337536</v>
      </c>
      <c r="Q140" s="29">
        <f t="shared" si="201"/>
        <v>42063594737.301727</v>
      </c>
      <c r="R140" s="29">
        <f t="shared" si="202"/>
        <v>300</v>
      </c>
      <c r="S140" s="29">
        <f t="shared" si="203"/>
        <v>10761.244146334591</v>
      </c>
      <c r="T140" s="52">
        <f t="shared" si="204"/>
        <v>774.11671256682905</v>
      </c>
      <c r="U140" s="144">
        <f t="shared" si="175"/>
        <v>162.23351676640465</v>
      </c>
      <c r="W140" s="30">
        <f t="shared" si="205"/>
        <v>129</v>
      </c>
      <c r="X140" s="30">
        <f t="shared" si="206"/>
        <v>2</v>
      </c>
      <c r="Y140" s="30">
        <v>1</v>
      </c>
      <c r="Z140" s="23"/>
      <c r="AA140" s="29">
        <f t="shared" si="176"/>
        <v>414720</v>
      </c>
      <c r="AB140" s="29">
        <f t="shared" si="207"/>
        <v>96431780.698322609</v>
      </c>
      <c r="AC140" s="29">
        <f t="shared" si="208"/>
        <v>42063594737.301727</v>
      </c>
      <c r="AD140" s="29">
        <f t="shared" si="209"/>
        <v>600</v>
      </c>
      <c r="AF140" s="52">
        <f t="shared" si="168"/>
        <v>436.20053920702316</v>
      </c>
      <c r="AG140" s="144">
        <f t="shared" si="177"/>
        <v>162.23351676640465</v>
      </c>
      <c r="AH140" s="30">
        <f t="shared" si="210"/>
        <v>119</v>
      </c>
      <c r="AI140" s="30">
        <f t="shared" si="211"/>
        <v>3</v>
      </c>
      <c r="AJ140" s="30">
        <v>1</v>
      </c>
      <c r="AK140" s="23"/>
      <c r="AL140" s="29">
        <f t="shared" si="178"/>
        <v>46080</v>
      </c>
      <c r="AM140" s="29">
        <f t="shared" si="212"/>
        <v>32113372.781727053</v>
      </c>
      <c r="AN140" s="29">
        <f t="shared" si="213"/>
        <v>42063594737.301727</v>
      </c>
      <c r="AO140" s="29">
        <f t="shared" si="214"/>
        <v>900</v>
      </c>
      <c r="AQ140" s="52">
        <f t="shared" si="170"/>
        <v>1309.8466804843522</v>
      </c>
      <c r="AR140" s="144">
        <f t="shared" si="179"/>
        <v>162.23351676640465</v>
      </c>
      <c r="AS140" s="30">
        <f t="shared" si="215"/>
        <v>104</v>
      </c>
      <c r="AT140" s="30">
        <f t="shared" si="216"/>
        <v>4</v>
      </c>
      <c r="AU140" s="30">
        <v>1</v>
      </c>
      <c r="AV140" s="23"/>
      <c r="AW140" s="29">
        <f t="shared" si="180"/>
        <v>47040</v>
      </c>
      <c r="AX140" s="29">
        <f t="shared" si="217"/>
        <v>167785192.39940998</v>
      </c>
      <c r="AY140" s="29">
        <f t="shared" si="218"/>
        <v>42063594737.301727</v>
      </c>
      <c r="AZ140" s="29">
        <f t="shared" si="219"/>
        <v>1200</v>
      </c>
      <c r="BB140" s="52">
        <f t="shared" si="251"/>
        <v>250.69908813627612</v>
      </c>
      <c r="BC140" s="144">
        <f t="shared" si="181"/>
        <v>162.23351676640465</v>
      </c>
      <c r="BD140" s="30">
        <f t="shared" si="220"/>
        <v>74</v>
      </c>
      <c r="BE140" s="30">
        <f t="shared" si="221"/>
        <v>5</v>
      </c>
      <c r="BF140" s="30">
        <v>1</v>
      </c>
      <c r="BG140" s="23"/>
      <c r="BH140" s="29">
        <f t="shared" si="182"/>
        <v>720</v>
      </c>
      <c r="BI140" s="29">
        <f t="shared" si="222"/>
        <v>62671511.914744079</v>
      </c>
      <c r="BJ140" s="29">
        <f t="shared" si="223"/>
        <v>42063594737.301727</v>
      </c>
      <c r="BK140" s="29">
        <f t="shared" si="224"/>
        <v>1500</v>
      </c>
      <c r="BM140" s="52">
        <f t="shared" si="171"/>
        <v>671.17568177585099</v>
      </c>
      <c r="BN140" s="144">
        <f t="shared" si="183"/>
        <v>162.23351676640465</v>
      </c>
      <c r="BO140" s="30">
        <f t="shared" si="225"/>
        <v>29</v>
      </c>
      <c r="BP140" s="30">
        <f t="shared" si="226"/>
        <v>6</v>
      </c>
      <c r="BQ140" s="30">
        <v>1</v>
      </c>
      <c r="BR140" s="23"/>
      <c r="BS140" s="29">
        <f t="shared" si="184"/>
        <v>20</v>
      </c>
      <c r="BT140" s="29">
        <f t="shared" si="227"/>
        <v>137029292.73698002</v>
      </c>
      <c r="BU140" s="29">
        <f t="shared" si="228"/>
        <v>42063594737.301727</v>
      </c>
      <c r="BV140" s="29">
        <f t="shared" si="229"/>
        <v>1800</v>
      </c>
      <c r="BX140" s="52">
        <f t="shared" si="172"/>
        <v>306.9679037024618</v>
      </c>
      <c r="BY140" s="144">
        <f t="shared" si="185"/>
        <v>162.23351676640465</v>
      </c>
      <c r="BZ140" s="30">
        <f t="shared" si="230"/>
        <v>-21</v>
      </c>
      <c r="CA140" s="30">
        <f t="shared" si="231"/>
        <v>7</v>
      </c>
      <c r="CB140" s="30">
        <v>1</v>
      </c>
      <c r="CC140" s="23"/>
      <c r="CD140" s="29">
        <f t="shared" si="186"/>
        <v>1</v>
      </c>
      <c r="CE140" s="29">
        <f t="shared" si="232"/>
        <v>-1796220631.7690027</v>
      </c>
      <c r="CF140" s="29">
        <f t="shared" si="233"/>
        <v>42063594737.301727</v>
      </c>
      <c r="CG140" s="29">
        <f t="shared" si="234"/>
        <v>2100</v>
      </c>
      <c r="CJ140" s="144">
        <f t="shared" si="187"/>
        <v>162.23351676640465</v>
      </c>
      <c r="CK140" s="30">
        <f t="shared" si="235"/>
        <v>-76</v>
      </c>
      <c r="CL140" s="30">
        <f t="shared" si="236"/>
        <v>8</v>
      </c>
      <c r="CM140" s="30">
        <v>1</v>
      </c>
      <c r="CN140" s="23"/>
      <c r="CO140" s="29">
        <f t="shared" si="188"/>
        <v>1</v>
      </c>
      <c r="CP140" s="29">
        <f t="shared" si="237"/>
        <v>-4242134533792.4165</v>
      </c>
      <c r="CQ140" s="29">
        <f t="shared" si="238"/>
        <v>42063594737.301727</v>
      </c>
      <c r="CR140" s="29">
        <f t="shared" si="239"/>
        <v>2400</v>
      </c>
      <c r="CU140" s="144">
        <f t="shared" si="189"/>
        <v>162.23351676640465</v>
      </c>
      <c r="CV140" s="30">
        <f t="shared" si="240"/>
        <v>-126</v>
      </c>
      <c r="CW140" s="30">
        <f t="shared" si="241"/>
        <v>9</v>
      </c>
      <c r="CX140" s="30">
        <v>1</v>
      </c>
      <c r="CY140" s="23"/>
      <c r="CZ140" s="29">
        <f t="shared" si="190"/>
        <v>1</v>
      </c>
      <c r="DA140" s="29">
        <f t="shared" si="242"/>
        <v>-2546222511422874</v>
      </c>
      <c r="DB140" s="29">
        <f t="shared" si="243"/>
        <v>42063594737.301727</v>
      </c>
      <c r="DC140" s="29">
        <f t="shared" si="244"/>
        <v>2700</v>
      </c>
      <c r="DF140" s="144">
        <f t="shared" si="191"/>
        <v>162.23351676640465</v>
      </c>
      <c r="DG140" s="30">
        <f t="shared" si="245"/>
        <v>-191</v>
      </c>
      <c r="DH140" s="30">
        <f t="shared" si="246"/>
        <v>10</v>
      </c>
      <c r="DI140" s="30">
        <v>1</v>
      </c>
      <c r="DJ140" s="23"/>
      <c r="DK140" s="29">
        <f t="shared" si="192"/>
        <v>1</v>
      </c>
      <c r="DL140" s="29">
        <f t="shared" si="247"/>
        <v>-8.1835290361488701E+18</v>
      </c>
      <c r="DM140" s="29">
        <f t="shared" si="248"/>
        <v>42063594737.301727</v>
      </c>
      <c r="DN140" s="29">
        <f t="shared" si="249"/>
        <v>3000</v>
      </c>
      <c r="DQ140" s="144">
        <f t="shared" si="193"/>
        <v>162.23351676640465</v>
      </c>
    </row>
    <row r="141" spans="1:121">
      <c r="A141" s="23">
        <f t="shared" si="194"/>
        <v>374.80593816209336</v>
      </c>
      <c r="B141" s="23">
        <v>0</v>
      </c>
      <c r="C141" s="41">
        <f t="shared" si="169"/>
        <v>5</v>
      </c>
      <c r="D141" s="44"/>
      <c r="E141" s="134">
        <f t="shared" si="252"/>
        <v>1</v>
      </c>
      <c r="F141" s="76">
        <f t="shared" si="173"/>
        <v>6</v>
      </c>
      <c r="G141" s="161">
        <f t="shared" si="195"/>
        <v>16.564238781462038</v>
      </c>
      <c r="H141" s="24">
        <f t="shared" si="196"/>
        <v>134217728.00000122</v>
      </c>
      <c r="I141" s="23">
        <f t="shared" si="250"/>
        <v>27.000000000000011</v>
      </c>
      <c r="J141" s="26">
        <v>135</v>
      </c>
      <c r="K141" s="30">
        <f t="shared" si="197"/>
        <v>135</v>
      </c>
      <c r="L141" s="30">
        <f t="shared" si="198"/>
        <v>1</v>
      </c>
      <c r="M141" s="22">
        <v>1</v>
      </c>
      <c r="N141" s="23">
        <f t="shared" si="199"/>
        <v>134217728000.00122</v>
      </c>
      <c r="O141" s="29">
        <f t="shared" si="174"/>
        <v>405504</v>
      </c>
      <c r="P141" s="29">
        <f t="shared" si="200"/>
        <v>54743040</v>
      </c>
      <c r="Q141" s="29">
        <f t="shared" si="201"/>
        <v>48318382080.000443</v>
      </c>
      <c r="R141" s="29">
        <f t="shared" si="202"/>
        <v>300</v>
      </c>
      <c r="S141" s="29">
        <f t="shared" si="203"/>
        <v>11244.178144862801</v>
      </c>
      <c r="T141" s="52">
        <f t="shared" si="204"/>
        <v>882.63973063973867</v>
      </c>
      <c r="U141" s="144">
        <f t="shared" si="175"/>
        <v>165.64238781462038</v>
      </c>
      <c r="W141" s="30">
        <f t="shared" si="205"/>
        <v>130</v>
      </c>
      <c r="X141" s="30">
        <f t="shared" si="206"/>
        <v>2</v>
      </c>
      <c r="Y141" s="30">
        <v>1</v>
      </c>
      <c r="Z141" s="23"/>
      <c r="AA141" s="29">
        <f t="shared" si="176"/>
        <v>414720</v>
      </c>
      <c r="AB141" s="29">
        <f t="shared" si="207"/>
        <v>97179313.882030532</v>
      </c>
      <c r="AC141" s="29">
        <f t="shared" si="208"/>
        <v>48318382080.000443</v>
      </c>
      <c r="AD141" s="29">
        <f t="shared" si="209"/>
        <v>600</v>
      </c>
      <c r="AF141" s="52">
        <f t="shared" si="168"/>
        <v>497.20851228334323</v>
      </c>
      <c r="AG141" s="144">
        <f t="shared" si="177"/>
        <v>165.64238781462038</v>
      </c>
      <c r="AH141" s="30">
        <f t="shared" si="210"/>
        <v>120</v>
      </c>
      <c r="AI141" s="30">
        <f t="shared" si="211"/>
        <v>3</v>
      </c>
      <c r="AJ141" s="30">
        <v>9</v>
      </c>
      <c r="AK141" s="23"/>
      <c r="AL141" s="29">
        <f t="shared" si="178"/>
        <v>414720</v>
      </c>
      <c r="AM141" s="29">
        <f t="shared" si="212"/>
        <v>291449097.51483375</v>
      </c>
      <c r="AN141" s="29">
        <f t="shared" si="213"/>
        <v>48318382080.000443</v>
      </c>
      <c r="AO141" s="29">
        <f t="shared" si="214"/>
        <v>900</v>
      </c>
      <c r="AQ141" s="52">
        <f t="shared" si="170"/>
        <v>165.7866930864015</v>
      </c>
      <c r="AR141" s="144">
        <f t="shared" si="179"/>
        <v>165.64238781462038</v>
      </c>
      <c r="AS141" s="30">
        <f t="shared" si="215"/>
        <v>105</v>
      </c>
      <c r="AT141" s="30">
        <f t="shared" si="216"/>
        <v>4</v>
      </c>
      <c r="AU141" s="30">
        <v>1</v>
      </c>
      <c r="AV141" s="23"/>
      <c r="AW141" s="29">
        <f t="shared" si="180"/>
        <v>47040</v>
      </c>
      <c r="AX141" s="29">
        <f t="shared" si="217"/>
        <v>169398511.5570966</v>
      </c>
      <c r="AY141" s="29">
        <f t="shared" si="218"/>
        <v>48318382080.000443</v>
      </c>
      <c r="AZ141" s="29">
        <f t="shared" si="219"/>
        <v>1200</v>
      </c>
      <c r="BB141" s="52">
        <f t="shared" si="251"/>
        <v>285.23498604481239</v>
      </c>
      <c r="BC141" s="144">
        <f t="shared" si="181"/>
        <v>165.64238781462038</v>
      </c>
      <c r="BD141" s="30">
        <f t="shared" si="220"/>
        <v>75</v>
      </c>
      <c r="BE141" s="30">
        <f t="shared" si="221"/>
        <v>5</v>
      </c>
      <c r="BF141" s="30">
        <v>1</v>
      </c>
      <c r="BG141" s="23"/>
      <c r="BH141" s="29">
        <f t="shared" si="182"/>
        <v>720</v>
      </c>
      <c r="BI141" s="29">
        <f t="shared" si="222"/>
        <v>63518424.237916298</v>
      </c>
      <c r="BJ141" s="29">
        <f t="shared" si="223"/>
        <v>48318382080.000443</v>
      </c>
      <c r="BK141" s="29">
        <f t="shared" si="224"/>
        <v>1500</v>
      </c>
      <c r="BM141" s="52">
        <f t="shared" si="171"/>
        <v>760.69868954900119</v>
      </c>
      <c r="BN141" s="144">
        <f t="shared" si="183"/>
        <v>165.64238781462038</v>
      </c>
      <c r="BO141" s="30">
        <f t="shared" si="225"/>
        <v>30</v>
      </c>
      <c r="BP141" s="30">
        <f t="shared" si="226"/>
        <v>6</v>
      </c>
      <c r="BQ141" s="30">
        <v>1</v>
      </c>
      <c r="BR141" s="23"/>
      <c r="BS141" s="29">
        <f t="shared" si="184"/>
        <v>20</v>
      </c>
      <c r="BT141" s="29">
        <f t="shared" si="227"/>
        <v>141754440.76239312</v>
      </c>
      <c r="BU141" s="29">
        <f t="shared" si="228"/>
        <v>48318382080.000443</v>
      </c>
      <c r="BV141" s="29">
        <f t="shared" si="229"/>
        <v>1800</v>
      </c>
      <c r="BX141" s="52">
        <f t="shared" si="172"/>
        <v>340.85974181924263</v>
      </c>
      <c r="BY141" s="144">
        <f t="shared" si="185"/>
        <v>165.64238781462038</v>
      </c>
      <c r="BZ141" s="30">
        <f t="shared" si="230"/>
        <v>-20</v>
      </c>
      <c r="CA141" s="30">
        <f t="shared" si="231"/>
        <v>7</v>
      </c>
      <c r="CB141" s="30">
        <v>1</v>
      </c>
      <c r="CC141" s="23"/>
      <c r="CD141" s="29">
        <f t="shared" si="186"/>
        <v>1</v>
      </c>
      <c r="CE141" s="29">
        <f t="shared" si="232"/>
        <v>-1710686315.9704785</v>
      </c>
      <c r="CF141" s="29">
        <f t="shared" si="233"/>
        <v>48318382080.000443</v>
      </c>
      <c r="CG141" s="29">
        <f t="shared" si="234"/>
        <v>2100</v>
      </c>
      <c r="CJ141" s="144">
        <f t="shared" si="187"/>
        <v>165.64238781462038</v>
      </c>
      <c r="CK141" s="30">
        <f t="shared" si="235"/>
        <v>-75</v>
      </c>
      <c r="CL141" s="30">
        <f t="shared" si="236"/>
        <v>8</v>
      </c>
      <c r="CM141" s="30">
        <v>1</v>
      </c>
      <c r="CN141" s="23"/>
      <c r="CO141" s="29">
        <f t="shared" si="188"/>
        <v>1</v>
      </c>
      <c r="CP141" s="29">
        <f t="shared" si="237"/>
        <v>-4186316974137.2534</v>
      </c>
      <c r="CQ141" s="29">
        <f t="shared" si="238"/>
        <v>48318382080.000443</v>
      </c>
      <c r="CR141" s="29">
        <f t="shared" si="239"/>
        <v>2400</v>
      </c>
      <c r="CU141" s="144">
        <f t="shared" si="189"/>
        <v>165.64238781462038</v>
      </c>
      <c r="CV141" s="30">
        <f t="shared" si="240"/>
        <v>-125</v>
      </c>
      <c r="CW141" s="30">
        <f t="shared" si="241"/>
        <v>9</v>
      </c>
      <c r="CX141" s="30">
        <v>1</v>
      </c>
      <c r="CY141" s="23"/>
      <c r="CZ141" s="29">
        <f t="shared" si="190"/>
        <v>1</v>
      </c>
      <c r="DA141" s="29">
        <f t="shared" si="242"/>
        <v>-2526014396252851</v>
      </c>
      <c r="DB141" s="29">
        <f t="shared" si="243"/>
        <v>48318382080.000443</v>
      </c>
      <c r="DC141" s="29">
        <f t="shared" si="244"/>
        <v>2700</v>
      </c>
      <c r="DF141" s="144">
        <f t="shared" si="191"/>
        <v>165.64238781462038</v>
      </c>
      <c r="DG141" s="30">
        <f t="shared" si="245"/>
        <v>-190</v>
      </c>
      <c r="DH141" s="30">
        <f t="shared" si="246"/>
        <v>10</v>
      </c>
      <c r="DI141" s="30">
        <v>1</v>
      </c>
      <c r="DJ141" s="23"/>
      <c r="DK141" s="29">
        <f t="shared" si="192"/>
        <v>1</v>
      </c>
      <c r="DL141" s="29">
        <f t="shared" si="247"/>
        <v>-8.1406833343889285E+18</v>
      </c>
      <c r="DM141" s="29">
        <f t="shared" si="248"/>
        <v>48318382080.000443</v>
      </c>
      <c r="DN141" s="29">
        <f t="shared" si="249"/>
        <v>3000</v>
      </c>
      <c r="DQ141" s="144">
        <f t="shared" si="193"/>
        <v>165.64238781462038</v>
      </c>
    </row>
    <row r="142" spans="1:121">
      <c r="A142" s="23">
        <f t="shared" si="194"/>
        <v>391.62616154215584</v>
      </c>
      <c r="B142" s="23">
        <v>0</v>
      </c>
      <c r="C142" s="41">
        <f t="shared" si="169"/>
        <v>5</v>
      </c>
      <c r="D142" s="44"/>
      <c r="E142" s="134">
        <f t="shared" si="252"/>
        <v>1</v>
      </c>
      <c r="F142" s="76">
        <f t="shared" si="173"/>
        <v>6</v>
      </c>
      <c r="G142" s="161">
        <f t="shared" si="195"/>
        <v>16.912288648982084</v>
      </c>
      <c r="H142" s="24">
        <f t="shared" si="196"/>
        <v>154175683.3650409</v>
      </c>
      <c r="I142" s="23">
        <f t="shared" si="250"/>
        <v>27.200000000000014</v>
      </c>
      <c r="J142" s="26">
        <v>136</v>
      </c>
      <c r="K142" s="30">
        <f t="shared" si="197"/>
        <v>136</v>
      </c>
      <c r="L142" s="30">
        <f t="shared" si="198"/>
        <v>1</v>
      </c>
      <c r="M142" s="22">
        <v>1</v>
      </c>
      <c r="N142" s="23">
        <f t="shared" si="199"/>
        <v>154175683365.04089</v>
      </c>
      <c r="O142" s="29">
        <f t="shared" si="174"/>
        <v>405504</v>
      </c>
      <c r="P142" s="29">
        <f t="shared" si="200"/>
        <v>55148544</v>
      </c>
      <c r="Q142" s="29">
        <f t="shared" si="201"/>
        <v>55503246011.414726</v>
      </c>
      <c r="R142" s="29">
        <f t="shared" si="202"/>
        <v>300</v>
      </c>
      <c r="S142" s="29">
        <f t="shared" si="203"/>
        <v>11748.784846264676</v>
      </c>
      <c r="T142" s="52">
        <f t="shared" si="204"/>
        <v>1006.4317565920639</v>
      </c>
      <c r="U142" s="144">
        <f t="shared" si="175"/>
        <v>169.12288648982084</v>
      </c>
      <c r="W142" s="30">
        <f t="shared" si="205"/>
        <v>131</v>
      </c>
      <c r="X142" s="30">
        <f t="shared" si="206"/>
        <v>2</v>
      </c>
      <c r="Y142" s="30">
        <v>1</v>
      </c>
      <c r="Z142" s="23"/>
      <c r="AA142" s="29">
        <f t="shared" si="176"/>
        <v>414720</v>
      </c>
      <c r="AB142" s="29">
        <f t="shared" si="207"/>
        <v>97926847.065738454</v>
      </c>
      <c r="AC142" s="29">
        <f t="shared" si="208"/>
        <v>55503246011.414726</v>
      </c>
      <c r="AD142" s="29">
        <f t="shared" si="209"/>
        <v>600</v>
      </c>
      <c r="AF142" s="52">
        <f t="shared" si="168"/>
        <v>566.78273297367889</v>
      </c>
      <c r="AG142" s="144">
        <f t="shared" si="177"/>
        <v>169.12288648982084</v>
      </c>
      <c r="AH142" s="30">
        <f t="shared" si="210"/>
        <v>121</v>
      </c>
      <c r="AI142" s="30">
        <f t="shared" si="211"/>
        <v>3</v>
      </c>
      <c r="AJ142" s="30">
        <v>1</v>
      </c>
      <c r="AK142" s="23"/>
      <c r="AL142" s="29">
        <f t="shared" si="178"/>
        <v>414720</v>
      </c>
      <c r="AM142" s="29">
        <f t="shared" si="212"/>
        <v>293877839.99412405</v>
      </c>
      <c r="AN142" s="29">
        <f t="shared" si="213"/>
        <v>55503246011.414726</v>
      </c>
      <c r="AO142" s="29">
        <f t="shared" si="214"/>
        <v>900</v>
      </c>
      <c r="AQ142" s="52">
        <f t="shared" si="170"/>
        <v>188.86502640867542</v>
      </c>
      <c r="AR142" s="144">
        <f t="shared" si="179"/>
        <v>169.12288648982084</v>
      </c>
      <c r="AS142" s="30">
        <f t="shared" si="215"/>
        <v>106</v>
      </c>
      <c r="AT142" s="30">
        <f t="shared" si="216"/>
        <v>4</v>
      </c>
      <c r="AU142" s="30">
        <v>1</v>
      </c>
      <c r="AV142" s="23"/>
      <c r="AW142" s="29">
        <f t="shared" si="180"/>
        <v>47040</v>
      </c>
      <c r="AX142" s="29">
        <f t="shared" si="217"/>
        <v>171011830.71478325</v>
      </c>
      <c r="AY142" s="29">
        <f t="shared" si="218"/>
        <v>55503246011.414726</v>
      </c>
      <c r="AZ142" s="29">
        <f t="shared" si="219"/>
        <v>1200</v>
      </c>
      <c r="BB142" s="52">
        <f t="shared" si="251"/>
        <v>324.55793133975675</v>
      </c>
      <c r="BC142" s="144">
        <f t="shared" si="181"/>
        <v>169.12288648982084</v>
      </c>
      <c r="BD142" s="30">
        <f t="shared" si="220"/>
        <v>76</v>
      </c>
      <c r="BE142" s="30">
        <f t="shared" si="221"/>
        <v>5</v>
      </c>
      <c r="BF142" s="30">
        <v>1</v>
      </c>
      <c r="BG142" s="23"/>
      <c r="BH142" s="29">
        <f t="shared" si="182"/>
        <v>720</v>
      </c>
      <c r="BI142" s="29">
        <f t="shared" si="222"/>
        <v>64365336.561088517</v>
      </c>
      <c r="BJ142" s="29">
        <f t="shared" si="223"/>
        <v>55503246011.414726</v>
      </c>
      <c r="BK142" s="29">
        <f t="shared" si="224"/>
        <v>1500</v>
      </c>
      <c r="BM142" s="52">
        <f t="shared" si="171"/>
        <v>862.31578947368871</v>
      </c>
      <c r="BN142" s="144">
        <f t="shared" si="183"/>
        <v>169.12288648982084</v>
      </c>
      <c r="BO142" s="30">
        <f t="shared" si="225"/>
        <v>31</v>
      </c>
      <c r="BP142" s="30">
        <f t="shared" si="226"/>
        <v>6</v>
      </c>
      <c r="BQ142" s="30">
        <v>1</v>
      </c>
      <c r="BR142" s="23"/>
      <c r="BS142" s="29">
        <f t="shared" si="184"/>
        <v>20</v>
      </c>
      <c r="BT142" s="29">
        <f t="shared" si="227"/>
        <v>146479588.78780621</v>
      </c>
      <c r="BU142" s="29">
        <f t="shared" si="228"/>
        <v>55503246011.414726</v>
      </c>
      <c r="BV142" s="29">
        <f t="shared" si="229"/>
        <v>1800</v>
      </c>
      <c r="BX142" s="52">
        <f t="shared" si="172"/>
        <v>378.91454004433365</v>
      </c>
      <c r="BY142" s="144">
        <f t="shared" si="185"/>
        <v>169.12288648982084</v>
      </c>
      <c r="BZ142" s="30">
        <f t="shared" si="230"/>
        <v>-19</v>
      </c>
      <c r="CA142" s="30">
        <f t="shared" si="231"/>
        <v>7</v>
      </c>
      <c r="CB142" s="30">
        <v>1</v>
      </c>
      <c r="CC142" s="23"/>
      <c r="CD142" s="29">
        <f t="shared" si="186"/>
        <v>1</v>
      </c>
      <c r="CE142" s="29">
        <f t="shared" si="232"/>
        <v>-1625152000.1719546</v>
      </c>
      <c r="CF142" s="29">
        <f t="shared" si="233"/>
        <v>55503246011.414726</v>
      </c>
      <c r="CG142" s="29">
        <f t="shared" si="234"/>
        <v>2100</v>
      </c>
      <c r="CJ142" s="144">
        <f t="shared" si="187"/>
        <v>169.12288648982084</v>
      </c>
      <c r="CK142" s="30">
        <f t="shared" si="235"/>
        <v>-74</v>
      </c>
      <c r="CL142" s="30">
        <f t="shared" si="236"/>
        <v>8</v>
      </c>
      <c r="CM142" s="30">
        <v>1</v>
      </c>
      <c r="CN142" s="23"/>
      <c r="CO142" s="29">
        <f t="shared" si="188"/>
        <v>1</v>
      </c>
      <c r="CP142" s="29">
        <f t="shared" si="237"/>
        <v>-4130499414482.0898</v>
      </c>
      <c r="CQ142" s="29">
        <f t="shared" si="238"/>
        <v>55503246011.414726</v>
      </c>
      <c r="CR142" s="29">
        <f t="shared" si="239"/>
        <v>2400</v>
      </c>
      <c r="CU142" s="144">
        <f t="shared" si="189"/>
        <v>169.12288648982084</v>
      </c>
      <c r="CV142" s="30">
        <f t="shared" si="240"/>
        <v>-124</v>
      </c>
      <c r="CW142" s="30">
        <f t="shared" si="241"/>
        <v>9</v>
      </c>
      <c r="CX142" s="30">
        <v>1</v>
      </c>
      <c r="CY142" s="23"/>
      <c r="CZ142" s="29">
        <f t="shared" si="190"/>
        <v>1</v>
      </c>
      <c r="DA142" s="29">
        <f t="shared" si="242"/>
        <v>-2505806281082828.5</v>
      </c>
      <c r="DB142" s="29">
        <f t="shared" si="243"/>
        <v>55503246011.414726</v>
      </c>
      <c r="DC142" s="29">
        <f t="shared" si="244"/>
        <v>2700</v>
      </c>
      <c r="DF142" s="144">
        <f t="shared" si="191"/>
        <v>169.12288648982084</v>
      </c>
      <c r="DG142" s="30">
        <f t="shared" si="245"/>
        <v>-189</v>
      </c>
      <c r="DH142" s="30">
        <f t="shared" si="246"/>
        <v>10</v>
      </c>
      <c r="DI142" s="30">
        <v>1</v>
      </c>
      <c r="DJ142" s="23"/>
      <c r="DK142" s="29">
        <f t="shared" si="192"/>
        <v>1</v>
      </c>
      <c r="DL142" s="29">
        <f t="shared" si="247"/>
        <v>-8.0978376326289869E+18</v>
      </c>
      <c r="DM142" s="29">
        <f t="shared" si="248"/>
        <v>55503246011.414726</v>
      </c>
      <c r="DN142" s="29">
        <f t="shared" si="249"/>
        <v>3000</v>
      </c>
      <c r="DQ142" s="144">
        <f t="shared" si="193"/>
        <v>169.12288648982084</v>
      </c>
    </row>
    <row r="143" spans="1:121">
      <c r="A143" s="23">
        <f t="shared" si="194"/>
        <v>409.20122865799931</v>
      </c>
      <c r="B143" s="23">
        <v>0</v>
      </c>
      <c r="C143" s="41">
        <f t="shared" si="169"/>
        <v>5</v>
      </c>
      <c r="D143" s="44"/>
      <c r="E143" s="134">
        <f t="shared" si="252"/>
        <v>1</v>
      </c>
      <c r="F143" s="76">
        <f t="shared" si="173"/>
        <v>6</v>
      </c>
      <c r="G143" s="161">
        <f t="shared" si="195"/>
        <v>17.267651784070839</v>
      </c>
      <c r="H143" s="24">
        <f t="shared" si="196"/>
        <v>177101353.86196622</v>
      </c>
      <c r="I143" s="23">
        <f t="shared" si="250"/>
        <v>27.400000000000013</v>
      </c>
      <c r="J143" s="26">
        <v>137</v>
      </c>
      <c r="K143" s="30">
        <f t="shared" si="197"/>
        <v>137</v>
      </c>
      <c r="L143" s="30">
        <f t="shared" si="198"/>
        <v>1</v>
      </c>
      <c r="M143" s="22">
        <v>1</v>
      </c>
      <c r="N143" s="23">
        <f t="shared" si="199"/>
        <v>177101353861.96622</v>
      </c>
      <c r="O143" s="29">
        <f t="shared" si="174"/>
        <v>405504</v>
      </c>
      <c r="P143" s="29">
        <f t="shared" si="200"/>
        <v>55554048</v>
      </c>
      <c r="Q143" s="29">
        <f t="shared" si="201"/>
        <v>63756487390.307846</v>
      </c>
      <c r="R143" s="29">
        <f t="shared" si="202"/>
        <v>300</v>
      </c>
      <c r="S143" s="29">
        <f t="shared" si="203"/>
        <v>12276.036859739979</v>
      </c>
      <c r="T143" s="52">
        <f t="shared" si="204"/>
        <v>1147.6479155993788</v>
      </c>
      <c r="U143" s="144">
        <f t="shared" si="175"/>
        <v>172.67651784070839</v>
      </c>
      <c r="W143" s="30">
        <f t="shared" si="205"/>
        <v>132</v>
      </c>
      <c r="X143" s="30">
        <f t="shared" si="206"/>
        <v>2</v>
      </c>
      <c r="Y143" s="30">
        <v>1</v>
      </c>
      <c r="Z143" s="23"/>
      <c r="AA143" s="29">
        <f t="shared" si="176"/>
        <v>414720</v>
      </c>
      <c r="AB143" s="29">
        <f t="shared" si="207"/>
        <v>98674380.249446392</v>
      </c>
      <c r="AC143" s="29">
        <f t="shared" si="208"/>
        <v>63756487390.307846</v>
      </c>
      <c r="AD143" s="29">
        <f t="shared" si="209"/>
        <v>600</v>
      </c>
      <c r="AF143" s="52">
        <f t="shared" si="168"/>
        <v>646.13010215147051</v>
      </c>
      <c r="AG143" s="144">
        <f t="shared" si="177"/>
        <v>172.67651784070839</v>
      </c>
      <c r="AH143" s="30">
        <f t="shared" si="210"/>
        <v>122</v>
      </c>
      <c r="AI143" s="30">
        <f t="shared" si="211"/>
        <v>3</v>
      </c>
      <c r="AJ143" s="30">
        <v>1</v>
      </c>
      <c r="AK143" s="23"/>
      <c r="AL143" s="29">
        <f t="shared" si="178"/>
        <v>414720</v>
      </c>
      <c r="AM143" s="29">
        <f t="shared" si="212"/>
        <v>296306582.4734143</v>
      </c>
      <c r="AN143" s="29">
        <f t="shared" si="213"/>
        <v>63756487390.307846</v>
      </c>
      <c r="AO143" s="29">
        <f t="shared" si="214"/>
        <v>900</v>
      </c>
      <c r="AQ143" s="52">
        <f t="shared" si="170"/>
        <v>215.17067510988659</v>
      </c>
      <c r="AR143" s="144">
        <f t="shared" si="179"/>
        <v>172.67651784070839</v>
      </c>
      <c r="AS143" s="30">
        <f t="shared" si="215"/>
        <v>107</v>
      </c>
      <c r="AT143" s="30">
        <f t="shared" si="216"/>
        <v>4</v>
      </c>
      <c r="AU143" s="30">
        <v>1</v>
      </c>
      <c r="AV143" s="23"/>
      <c r="AW143" s="29">
        <f t="shared" si="180"/>
        <v>47040</v>
      </c>
      <c r="AX143" s="29">
        <f t="shared" si="217"/>
        <v>172625149.87246987</v>
      </c>
      <c r="AY143" s="29">
        <f t="shared" si="218"/>
        <v>63756487390.307846</v>
      </c>
      <c r="AZ143" s="29">
        <f t="shared" si="219"/>
        <v>1200</v>
      </c>
      <c r="BB143" s="52">
        <f t="shared" si="251"/>
        <v>369.33487059915183</v>
      </c>
      <c r="BC143" s="144">
        <f t="shared" si="181"/>
        <v>172.67651784070839</v>
      </c>
      <c r="BD143" s="30">
        <f t="shared" si="220"/>
        <v>77</v>
      </c>
      <c r="BE143" s="30">
        <f t="shared" si="221"/>
        <v>5</v>
      </c>
      <c r="BF143" s="30">
        <v>1</v>
      </c>
      <c r="BG143" s="23"/>
      <c r="BH143" s="29">
        <f t="shared" si="182"/>
        <v>720</v>
      </c>
      <c r="BI143" s="29">
        <f t="shared" si="222"/>
        <v>65212248.884260736</v>
      </c>
      <c r="BJ143" s="29">
        <f t="shared" si="223"/>
        <v>63756487390.307846</v>
      </c>
      <c r="BK143" s="29">
        <f t="shared" si="224"/>
        <v>1500</v>
      </c>
      <c r="BM143" s="52">
        <f t="shared" si="171"/>
        <v>977.67656354657254</v>
      </c>
      <c r="BN143" s="144">
        <f t="shared" si="183"/>
        <v>172.67651784070839</v>
      </c>
      <c r="BO143" s="30">
        <f t="shared" si="225"/>
        <v>32</v>
      </c>
      <c r="BP143" s="30">
        <f t="shared" si="226"/>
        <v>6</v>
      </c>
      <c r="BQ143" s="30">
        <v>1</v>
      </c>
      <c r="BR143" s="23"/>
      <c r="BS143" s="29">
        <f t="shared" si="184"/>
        <v>20</v>
      </c>
      <c r="BT143" s="29">
        <f t="shared" si="227"/>
        <v>151204736.81321931</v>
      </c>
      <c r="BU143" s="29">
        <f t="shared" si="228"/>
        <v>63756487390.307846</v>
      </c>
      <c r="BV143" s="29">
        <f t="shared" si="229"/>
        <v>1800</v>
      </c>
      <c r="BX143" s="52">
        <f t="shared" si="172"/>
        <v>421.65668043234103</v>
      </c>
      <c r="BY143" s="144">
        <f t="shared" si="185"/>
        <v>172.67651784070839</v>
      </c>
      <c r="BZ143" s="30">
        <f t="shared" si="230"/>
        <v>-18</v>
      </c>
      <c r="CA143" s="30">
        <f t="shared" si="231"/>
        <v>7</v>
      </c>
      <c r="CB143" s="30">
        <v>1</v>
      </c>
      <c r="CC143" s="23"/>
      <c r="CD143" s="29">
        <f t="shared" si="186"/>
        <v>1</v>
      </c>
      <c r="CE143" s="29">
        <f t="shared" si="232"/>
        <v>-1539617684.3734307</v>
      </c>
      <c r="CF143" s="29">
        <f t="shared" si="233"/>
        <v>63756487390.307846</v>
      </c>
      <c r="CG143" s="29">
        <f t="shared" si="234"/>
        <v>2100</v>
      </c>
      <c r="CJ143" s="144">
        <f t="shared" si="187"/>
        <v>172.67651784070839</v>
      </c>
      <c r="CK143" s="30">
        <f t="shared" si="235"/>
        <v>-73</v>
      </c>
      <c r="CL143" s="30">
        <f t="shared" si="236"/>
        <v>8</v>
      </c>
      <c r="CM143" s="30">
        <v>1</v>
      </c>
      <c r="CN143" s="23"/>
      <c r="CO143" s="29">
        <f t="shared" si="188"/>
        <v>1</v>
      </c>
      <c r="CP143" s="29">
        <f t="shared" si="237"/>
        <v>-4074681854826.9263</v>
      </c>
      <c r="CQ143" s="29">
        <f t="shared" si="238"/>
        <v>63756487390.307846</v>
      </c>
      <c r="CR143" s="29">
        <f t="shared" si="239"/>
        <v>2400</v>
      </c>
      <c r="CU143" s="144">
        <f t="shared" si="189"/>
        <v>172.67651784070839</v>
      </c>
      <c r="CV143" s="30">
        <f t="shared" si="240"/>
        <v>-123</v>
      </c>
      <c r="CW143" s="30">
        <f t="shared" si="241"/>
        <v>9</v>
      </c>
      <c r="CX143" s="30">
        <v>1</v>
      </c>
      <c r="CY143" s="23"/>
      <c r="CZ143" s="29">
        <f t="shared" si="190"/>
        <v>1</v>
      </c>
      <c r="DA143" s="29">
        <f t="shared" si="242"/>
        <v>-2485598165912805.5</v>
      </c>
      <c r="DB143" s="29">
        <f t="shared" si="243"/>
        <v>63756487390.307846</v>
      </c>
      <c r="DC143" s="29">
        <f t="shared" si="244"/>
        <v>2700</v>
      </c>
      <c r="DF143" s="144">
        <f t="shared" si="191"/>
        <v>172.67651784070839</v>
      </c>
      <c r="DG143" s="30">
        <f t="shared" si="245"/>
        <v>-188</v>
      </c>
      <c r="DH143" s="30">
        <f t="shared" si="246"/>
        <v>10</v>
      </c>
      <c r="DI143" s="30">
        <v>1</v>
      </c>
      <c r="DJ143" s="23"/>
      <c r="DK143" s="29">
        <f t="shared" si="192"/>
        <v>1</v>
      </c>
      <c r="DL143" s="29">
        <f t="shared" si="247"/>
        <v>-8.0549919308690452E+18</v>
      </c>
      <c r="DM143" s="29">
        <f t="shared" si="248"/>
        <v>63756487390.307846</v>
      </c>
      <c r="DN143" s="29">
        <f t="shared" si="249"/>
        <v>3000</v>
      </c>
      <c r="DQ143" s="144">
        <f t="shared" si="193"/>
        <v>172.67651784070839</v>
      </c>
    </row>
    <row r="144" spans="1:121">
      <c r="A144" s="23">
        <f t="shared" si="194"/>
        <v>427.56501474734051</v>
      </c>
      <c r="B144" s="23">
        <v>0</v>
      </c>
      <c r="C144" s="41">
        <f t="shared" si="169"/>
        <v>5</v>
      </c>
      <c r="D144" s="44"/>
      <c r="E144" s="134">
        <f t="shared" si="252"/>
        <v>1</v>
      </c>
      <c r="F144" s="76">
        <f t="shared" si="173"/>
        <v>6</v>
      </c>
      <c r="G144" s="161">
        <f t="shared" si="195"/>
        <v>17.630481854025764</v>
      </c>
      <c r="H144" s="24">
        <f t="shared" si="196"/>
        <v>203436033.84898841</v>
      </c>
      <c r="I144" s="23">
        <f t="shared" si="250"/>
        <v>27.600000000000016</v>
      </c>
      <c r="J144" s="26">
        <v>138</v>
      </c>
      <c r="K144" s="30">
        <f t="shared" si="197"/>
        <v>138</v>
      </c>
      <c r="L144" s="30">
        <f t="shared" si="198"/>
        <v>1</v>
      </c>
      <c r="M144" s="22">
        <v>1</v>
      </c>
      <c r="N144" s="23">
        <f t="shared" si="199"/>
        <v>203436033848.9884</v>
      </c>
      <c r="O144" s="29">
        <f t="shared" si="174"/>
        <v>405504</v>
      </c>
      <c r="P144" s="29">
        <f t="shared" si="200"/>
        <v>55959552</v>
      </c>
      <c r="Q144" s="29">
        <f t="shared" si="201"/>
        <v>73236972185.635834</v>
      </c>
      <c r="R144" s="29">
        <f t="shared" si="202"/>
        <v>300</v>
      </c>
      <c r="S144" s="29">
        <f t="shared" si="203"/>
        <v>12826.950442420215</v>
      </c>
      <c r="T144" s="52">
        <f t="shared" si="204"/>
        <v>1308.7483649911248</v>
      </c>
      <c r="U144" s="144">
        <f t="shared" si="175"/>
        <v>176.30481854025763</v>
      </c>
      <c r="W144" s="30">
        <f t="shared" si="205"/>
        <v>133</v>
      </c>
      <c r="X144" s="30">
        <f t="shared" si="206"/>
        <v>2</v>
      </c>
      <c r="Y144" s="30">
        <v>1</v>
      </c>
      <c r="Z144" s="23"/>
      <c r="AA144" s="29">
        <f t="shared" si="176"/>
        <v>414720</v>
      </c>
      <c r="AB144" s="29">
        <f t="shared" si="207"/>
        <v>99421913.433154315</v>
      </c>
      <c r="AC144" s="29">
        <f t="shared" si="208"/>
        <v>73236972185.635834</v>
      </c>
      <c r="AD144" s="29">
        <f t="shared" si="209"/>
        <v>600</v>
      </c>
      <c r="AF144" s="52">
        <f t="shared" si="168"/>
        <v>736.62806977534422</v>
      </c>
      <c r="AG144" s="144">
        <f t="shared" si="177"/>
        <v>176.30481854025763</v>
      </c>
      <c r="AH144" s="30">
        <f t="shared" si="210"/>
        <v>123</v>
      </c>
      <c r="AI144" s="30">
        <f t="shared" si="211"/>
        <v>3</v>
      </c>
      <c r="AJ144" s="30">
        <v>1</v>
      </c>
      <c r="AK144" s="23"/>
      <c r="AL144" s="29">
        <f t="shared" si="178"/>
        <v>414720</v>
      </c>
      <c r="AM144" s="29">
        <f t="shared" si="212"/>
        <v>298735324.95270461</v>
      </c>
      <c r="AN144" s="29">
        <f t="shared" si="213"/>
        <v>73236972185.635834</v>
      </c>
      <c r="AO144" s="29">
        <f t="shared" si="214"/>
        <v>900</v>
      </c>
      <c r="AQ144" s="52">
        <f t="shared" si="170"/>
        <v>245.15671923710602</v>
      </c>
      <c r="AR144" s="144">
        <f t="shared" si="179"/>
        <v>176.30481854025763</v>
      </c>
      <c r="AS144" s="30">
        <f t="shared" si="215"/>
        <v>108</v>
      </c>
      <c r="AT144" s="30">
        <f t="shared" si="216"/>
        <v>4</v>
      </c>
      <c r="AU144" s="30">
        <v>1</v>
      </c>
      <c r="AV144" s="23"/>
      <c r="AW144" s="29">
        <f t="shared" si="180"/>
        <v>47040</v>
      </c>
      <c r="AX144" s="29">
        <f t="shared" si="217"/>
        <v>174238469.03015649</v>
      </c>
      <c r="AY144" s="29">
        <f t="shared" si="218"/>
        <v>73236972185.635834</v>
      </c>
      <c r="AZ144" s="29">
        <f t="shared" si="219"/>
        <v>1200</v>
      </c>
      <c r="BB144" s="52">
        <f t="shared" si="251"/>
        <v>420.32607720491546</v>
      </c>
      <c r="BC144" s="144">
        <f t="shared" si="181"/>
        <v>176.30481854025763</v>
      </c>
      <c r="BD144" s="30">
        <f t="shared" si="220"/>
        <v>78</v>
      </c>
      <c r="BE144" s="30">
        <f t="shared" si="221"/>
        <v>5</v>
      </c>
      <c r="BF144" s="30">
        <v>1</v>
      </c>
      <c r="BG144" s="23"/>
      <c r="BH144" s="29">
        <f t="shared" si="182"/>
        <v>720</v>
      </c>
      <c r="BI144" s="29">
        <f t="shared" si="222"/>
        <v>66059161.207432948</v>
      </c>
      <c r="BJ144" s="29">
        <f t="shared" si="223"/>
        <v>73236972185.635834</v>
      </c>
      <c r="BK144" s="29">
        <f t="shared" si="224"/>
        <v>1500</v>
      </c>
      <c r="BM144" s="52">
        <f t="shared" si="171"/>
        <v>1108.6573133386266</v>
      </c>
      <c r="BN144" s="144">
        <f t="shared" si="183"/>
        <v>176.30481854025763</v>
      </c>
      <c r="BO144" s="30">
        <f t="shared" si="225"/>
        <v>33</v>
      </c>
      <c r="BP144" s="30">
        <f t="shared" si="226"/>
        <v>6</v>
      </c>
      <c r="BQ144" s="30">
        <v>1</v>
      </c>
      <c r="BR144" s="23"/>
      <c r="BS144" s="29">
        <f t="shared" si="184"/>
        <v>20</v>
      </c>
      <c r="BT144" s="29">
        <f t="shared" si="227"/>
        <v>155929884.83863243</v>
      </c>
      <c r="BU144" s="29">
        <f t="shared" si="228"/>
        <v>73236972185.635834</v>
      </c>
      <c r="BV144" s="29">
        <f t="shared" si="229"/>
        <v>1800</v>
      </c>
      <c r="BX144" s="52">
        <f t="shared" si="172"/>
        <v>469.67887048353026</v>
      </c>
      <c r="BY144" s="144">
        <f t="shared" si="185"/>
        <v>176.30481854025763</v>
      </c>
      <c r="BZ144" s="30">
        <f t="shared" si="230"/>
        <v>-17</v>
      </c>
      <c r="CA144" s="30">
        <f t="shared" si="231"/>
        <v>7</v>
      </c>
      <c r="CB144" s="30">
        <v>1</v>
      </c>
      <c r="CC144" s="23"/>
      <c r="CD144" s="29">
        <f t="shared" si="186"/>
        <v>1</v>
      </c>
      <c r="CE144" s="29">
        <f t="shared" si="232"/>
        <v>-1454083368.5749068</v>
      </c>
      <c r="CF144" s="29">
        <f t="shared" si="233"/>
        <v>73236972185.635834</v>
      </c>
      <c r="CG144" s="29">
        <f t="shared" si="234"/>
        <v>2100</v>
      </c>
      <c r="CJ144" s="144">
        <f t="shared" si="187"/>
        <v>176.30481854025763</v>
      </c>
      <c r="CK144" s="30">
        <f t="shared" si="235"/>
        <v>-72</v>
      </c>
      <c r="CL144" s="30">
        <f t="shared" si="236"/>
        <v>8</v>
      </c>
      <c r="CM144" s="30">
        <v>1</v>
      </c>
      <c r="CN144" s="23"/>
      <c r="CO144" s="29">
        <f t="shared" si="188"/>
        <v>1</v>
      </c>
      <c r="CP144" s="29">
        <f t="shared" si="237"/>
        <v>-4018864295171.7632</v>
      </c>
      <c r="CQ144" s="29">
        <f t="shared" si="238"/>
        <v>73236972185.635834</v>
      </c>
      <c r="CR144" s="29">
        <f t="shared" si="239"/>
        <v>2400</v>
      </c>
      <c r="CU144" s="144">
        <f t="shared" si="189"/>
        <v>176.30481854025763</v>
      </c>
      <c r="CV144" s="30">
        <f t="shared" si="240"/>
        <v>-122</v>
      </c>
      <c r="CW144" s="30">
        <f t="shared" si="241"/>
        <v>9</v>
      </c>
      <c r="CX144" s="30">
        <v>1</v>
      </c>
      <c r="CY144" s="23"/>
      <c r="CZ144" s="29">
        <f t="shared" si="190"/>
        <v>1</v>
      </c>
      <c r="DA144" s="29">
        <f t="shared" si="242"/>
        <v>-2465390050742782.5</v>
      </c>
      <c r="DB144" s="29">
        <f t="shared" si="243"/>
        <v>73236972185.635834</v>
      </c>
      <c r="DC144" s="29">
        <f t="shared" si="244"/>
        <v>2700</v>
      </c>
      <c r="DF144" s="144">
        <f t="shared" si="191"/>
        <v>176.30481854025763</v>
      </c>
      <c r="DG144" s="30">
        <f t="shared" si="245"/>
        <v>-187</v>
      </c>
      <c r="DH144" s="30">
        <f t="shared" si="246"/>
        <v>10</v>
      </c>
      <c r="DI144" s="30">
        <v>1</v>
      </c>
      <c r="DJ144" s="23"/>
      <c r="DK144" s="29">
        <f t="shared" si="192"/>
        <v>1</v>
      </c>
      <c r="DL144" s="29">
        <f t="shared" si="247"/>
        <v>-8.0121462291091036E+18</v>
      </c>
      <c r="DM144" s="29">
        <f t="shared" si="248"/>
        <v>73236972185.635834</v>
      </c>
      <c r="DN144" s="29">
        <f t="shared" si="249"/>
        <v>3000</v>
      </c>
      <c r="DQ144" s="144">
        <f t="shared" si="193"/>
        <v>176.30481854025763</v>
      </c>
    </row>
    <row r="145" spans="1:121">
      <c r="A145" s="23">
        <f t="shared" si="194"/>
        <v>446.7529152721176</v>
      </c>
      <c r="B145" s="23">
        <v>0</v>
      </c>
      <c r="C145" s="41">
        <f t="shared" si="169"/>
        <v>5</v>
      </c>
      <c r="D145" s="44"/>
      <c r="E145" s="134">
        <f t="shared" si="252"/>
        <v>1</v>
      </c>
      <c r="F145" s="76">
        <f t="shared" si="173"/>
        <v>6</v>
      </c>
      <c r="G145" s="161">
        <f t="shared" si="195"/>
        <v>18.000935755020944</v>
      </c>
      <c r="H145" s="24">
        <f t="shared" si="196"/>
        <v>233686637.42945412</v>
      </c>
      <c r="I145" s="23">
        <f t="shared" si="250"/>
        <v>27.800000000000011</v>
      </c>
      <c r="J145" s="26">
        <v>139</v>
      </c>
      <c r="K145" s="30">
        <f t="shared" si="197"/>
        <v>139</v>
      </c>
      <c r="L145" s="30">
        <f t="shared" si="198"/>
        <v>1</v>
      </c>
      <c r="M145" s="22">
        <v>1</v>
      </c>
      <c r="N145" s="23">
        <f t="shared" si="199"/>
        <v>233686637429.45413</v>
      </c>
      <c r="O145" s="29">
        <f t="shared" si="174"/>
        <v>405504</v>
      </c>
      <c r="P145" s="29">
        <f t="shared" si="200"/>
        <v>56365056</v>
      </c>
      <c r="Q145" s="29">
        <f t="shared" si="201"/>
        <v>84127189474.603485</v>
      </c>
      <c r="R145" s="29">
        <f t="shared" si="202"/>
        <v>300</v>
      </c>
      <c r="S145" s="29">
        <f t="shared" si="203"/>
        <v>13402.587458163529</v>
      </c>
      <c r="T145" s="52">
        <f t="shared" si="204"/>
        <v>1492.541575308707</v>
      </c>
      <c r="U145" s="144">
        <f t="shared" si="175"/>
        <v>180.00935755020944</v>
      </c>
      <c r="W145" s="30">
        <f t="shared" si="205"/>
        <v>134</v>
      </c>
      <c r="X145" s="30">
        <f t="shared" si="206"/>
        <v>2</v>
      </c>
      <c r="Y145" s="30">
        <v>1</v>
      </c>
      <c r="Z145" s="23"/>
      <c r="AA145" s="29">
        <f t="shared" si="176"/>
        <v>414720</v>
      </c>
      <c r="AB145" s="29">
        <f t="shared" si="207"/>
        <v>100169446.61686224</v>
      </c>
      <c r="AC145" s="29">
        <f t="shared" si="208"/>
        <v>84127189474.603485</v>
      </c>
      <c r="AD145" s="29">
        <f t="shared" si="209"/>
        <v>600</v>
      </c>
      <c r="AF145" s="52">
        <f t="shared" ref="AF145:AF208" si="253">AC145/AB145</f>
        <v>839.84879936874643</v>
      </c>
      <c r="AG145" s="144">
        <f t="shared" si="177"/>
        <v>180.00935755020944</v>
      </c>
      <c r="AH145" s="30">
        <f t="shared" si="210"/>
        <v>124</v>
      </c>
      <c r="AI145" s="30">
        <f t="shared" si="211"/>
        <v>3</v>
      </c>
      <c r="AJ145" s="30">
        <v>1</v>
      </c>
      <c r="AK145" s="23"/>
      <c r="AL145" s="29">
        <f t="shared" si="178"/>
        <v>414720</v>
      </c>
      <c r="AM145" s="29">
        <f t="shared" si="212"/>
        <v>301164067.43199486</v>
      </c>
      <c r="AN145" s="29">
        <f t="shared" si="213"/>
        <v>84127189474.603485</v>
      </c>
      <c r="AO145" s="29">
        <f t="shared" si="214"/>
        <v>900</v>
      </c>
      <c r="AQ145" s="52">
        <f t="shared" si="170"/>
        <v>279.34006268393904</v>
      </c>
      <c r="AR145" s="144">
        <f t="shared" si="179"/>
        <v>180.00935755020944</v>
      </c>
      <c r="AS145" s="30">
        <f t="shared" si="215"/>
        <v>109</v>
      </c>
      <c r="AT145" s="30">
        <f t="shared" si="216"/>
        <v>4</v>
      </c>
      <c r="AU145" s="30">
        <v>1</v>
      </c>
      <c r="AV145" s="23"/>
      <c r="AW145" s="29">
        <f t="shared" si="180"/>
        <v>47040</v>
      </c>
      <c r="AX145" s="29">
        <f t="shared" si="217"/>
        <v>175851788.18784314</v>
      </c>
      <c r="AY145" s="29">
        <f t="shared" si="218"/>
        <v>84127189474.603485</v>
      </c>
      <c r="AZ145" s="29">
        <f t="shared" si="219"/>
        <v>1200</v>
      </c>
      <c r="BB145" s="52">
        <f t="shared" si="251"/>
        <v>478.39825992977478</v>
      </c>
      <c r="BC145" s="144">
        <f t="shared" si="181"/>
        <v>180.00935755020944</v>
      </c>
      <c r="BD145" s="30">
        <f t="shared" si="220"/>
        <v>79</v>
      </c>
      <c r="BE145" s="30">
        <f t="shared" si="221"/>
        <v>5</v>
      </c>
      <c r="BF145" s="30">
        <v>1</v>
      </c>
      <c r="BG145" s="23"/>
      <c r="BH145" s="29">
        <f t="shared" si="182"/>
        <v>720</v>
      </c>
      <c r="BI145" s="29">
        <f t="shared" si="222"/>
        <v>66906073.530605167</v>
      </c>
      <c r="BJ145" s="29">
        <f t="shared" si="223"/>
        <v>84127189474.603485</v>
      </c>
      <c r="BK145" s="29">
        <f t="shared" si="224"/>
        <v>1500</v>
      </c>
      <c r="BM145" s="52">
        <f t="shared" si="171"/>
        <v>1257.3924164914681</v>
      </c>
      <c r="BN145" s="144">
        <f t="shared" si="183"/>
        <v>180.00935755020944</v>
      </c>
      <c r="BO145" s="30">
        <f t="shared" si="225"/>
        <v>34</v>
      </c>
      <c r="BP145" s="30">
        <f t="shared" si="226"/>
        <v>6</v>
      </c>
      <c r="BQ145" s="30">
        <v>1</v>
      </c>
      <c r="BR145" s="23"/>
      <c r="BS145" s="29">
        <f t="shared" si="184"/>
        <v>20</v>
      </c>
      <c r="BT145" s="29">
        <f t="shared" si="227"/>
        <v>160655032.86404553</v>
      </c>
      <c r="BU145" s="29">
        <f t="shared" si="228"/>
        <v>84127189474.603485</v>
      </c>
      <c r="BV145" s="29">
        <f t="shared" si="229"/>
        <v>1800</v>
      </c>
      <c r="BX145" s="52">
        <f t="shared" si="172"/>
        <v>523.6511298453762</v>
      </c>
      <c r="BY145" s="144">
        <f t="shared" si="185"/>
        <v>180.00935755020944</v>
      </c>
      <c r="BZ145" s="30">
        <f t="shared" si="230"/>
        <v>-16</v>
      </c>
      <c r="CA145" s="30">
        <f t="shared" si="231"/>
        <v>7</v>
      </c>
      <c r="CB145" s="30">
        <v>1</v>
      </c>
      <c r="CC145" s="23"/>
      <c r="CD145" s="29">
        <f t="shared" si="186"/>
        <v>1</v>
      </c>
      <c r="CE145" s="29">
        <f t="shared" si="232"/>
        <v>-1368549052.7763829</v>
      </c>
      <c r="CF145" s="29">
        <f t="shared" si="233"/>
        <v>84127189474.603485</v>
      </c>
      <c r="CG145" s="29">
        <f t="shared" si="234"/>
        <v>2100</v>
      </c>
      <c r="CJ145" s="144">
        <f t="shared" si="187"/>
        <v>180.00935755020944</v>
      </c>
      <c r="CK145" s="30">
        <f t="shared" si="235"/>
        <v>-71</v>
      </c>
      <c r="CL145" s="30">
        <f t="shared" si="236"/>
        <v>8</v>
      </c>
      <c r="CM145" s="30">
        <v>1</v>
      </c>
      <c r="CN145" s="23"/>
      <c r="CO145" s="29">
        <f t="shared" si="188"/>
        <v>1</v>
      </c>
      <c r="CP145" s="29">
        <f t="shared" si="237"/>
        <v>-3963046735516.5996</v>
      </c>
      <c r="CQ145" s="29">
        <f t="shared" si="238"/>
        <v>84127189474.603485</v>
      </c>
      <c r="CR145" s="29">
        <f t="shared" si="239"/>
        <v>2400</v>
      </c>
      <c r="CU145" s="144">
        <f t="shared" si="189"/>
        <v>180.00935755020944</v>
      </c>
      <c r="CV145" s="30">
        <f t="shared" si="240"/>
        <v>-121</v>
      </c>
      <c r="CW145" s="30">
        <f t="shared" si="241"/>
        <v>9</v>
      </c>
      <c r="CX145" s="30">
        <v>1</v>
      </c>
      <c r="CY145" s="23"/>
      <c r="CZ145" s="29">
        <f t="shared" si="190"/>
        <v>1</v>
      </c>
      <c r="DA145" s="29">
        <f t="shared" si="242"/>
        <v>-2445181935572760</v>
      </c>
      <c r="DB145" s="29">
        <f t="shared" si="243"/>
        <v>84127189474.603485</v>
      </c>
      <c r="DC145" s="29">
        <f t="shared" si="244"/>
        <v>2700</v>
      </c>
      <c r="DF145" s="144">
        <f t="shared" si="191"/>
        <v>180.00935755020944</v>
      </c>
      <c r="DG145" s="30">
        <f t="shared" si="245"/>
        <v>-186</v>
      </c>
      <c r="DH145" s="30">
        <f t="shared" si="246"/>
        <v>10</v>
      </c>
      <c r="DI145" s="30">
        <v>1</v>
      </c>
      <c r="DJ145" s="23"/>
      <c r="DK145" s="29">
        <f t="shared" si="192"/>
        <v>1</v>
      </c>
      <c r="DL145" s="29">
        <f t="shared" si="247"/>
        <v>-7.969300527349161E+18</v>
      </c>
      <c r="DM145" s="29">
        <f t="shared" si="248"/>
        <v>84127189474.603485</v>
      </c>
      <c r="DN145" s="29">
        <f t="shared" si="249"/>
        <v>3000</v>
      </c>
      <c r="DQ145" s="144">
        <f t="shared" si="193"/>
        <v>180.00935755020944</v>
      </c>
    </row>
    <row r="146" spans="1:121">
      <c r="A146" s="23">
        <f t="shared" si="194"/>
        <v>466.80191414182423</v>
      </c>
      <c r="B146" s="23">
        <v>0</v>
      </c>
      <c r="C146" s="41">
        <f t="shared" si="169"/>
        <v>5</v>
      </c>
      <c r="D146" s="44"/>
      <c r="E146" s="134">
        <f t="shared" si="252"/>
        <v>1</v>
      </c>
      <c r="F146" s="76">
        <f t="shared" si="173"/>
        <v>6</v>
      </c>
      <c r="G146" s="161">
        <f t="shared" si="195"/>
        <v>18.379173679952551</v>
      </c>
      <c r="H146" s="24">
        <f t="shared" si="196"/>
        <v>268435456.0000025</v>
      </c>
      <c r="I146" s="23">
        <f t="shared" si="250"/>
        <v>28.000000000000014</v>
      </c>
      <c r="J146" s="26">
        <v>140</v>
      </c>
      <c r="K146" s="30">
        <f t="shared" si="197"/>
        <v>140</v>
      </c>
      <c r="L146" s="30">
        <f t="shared" si="198"/>
        <v>1</v>
      </c>
      <c r="M146" s="22">
        <v>9</v>
      </c>
      <c r="N146" s="23">
        <f t="shared" si="199"/>
        <v>268435456000.0025</v>
      </c>
      <c r="O146" s="29">
        <f t="shared" si="174"/>
        <v>3649536</v>
      </c>
      <c r="P146" s="29">
        <f t="shared" si="200"/>
        <v>510935040</v>
      </c>
      <c r="Q146" s="29">
        <f t="shared" si="201"/>
        <v>96636764160.0009</v>
      </c>
      <c r="R146" s="29">
        <f t="shared" si="202"/>
        <v>300</v>
      </c>
      <c r="S146" s="29">
        <f t="shared" si="203"/>
        <v>14004.057424254726</v>
      </c>
      <c r="T146" s="52">
        <f t="shared" si="204"/>
        <v>189.1370851370869</v>
      </c>
      <c r="U146" s="144">
        <f t="shared" si="175"/>
        <v>183.79173679952549</v>
      </c>
      <c r="W146" s="30">
        <f t="shared" si="205"/>
        <v>135</v>
      </c>
      <c r="X146" s="30">
        <f t="shared" si="206"/>
        <v>2</v>
      </c>
      <c r="Y146" s="30">
        <v>1</v>
      </c>
      <c r="Z146" s="23"/>
      <c r="AA146" s="29">
        <f t="shared" si="176"/>
        <v>414720</v>
      </c>
      <c r="AB146" s="29">
        <f t="shared" si="207"/>
        <v>100916979.80057018</v>
      </c>
      <c r="AC146" s="29">
        <f t="shared" si="208"/>
        <v>96636764160.0009</v>
      </c>
      <c r="AD146" s="29">
        <f t="shared" si="209"/>
        <v>600</v>
      </c>
      <c r="AF146" s="52">
        <f t="shared" si="253"/>
        <v>957.58676439754993</v>
      </c>
      <c r="AG146" s="144">
        <f t="shared" si="177"/>
        <v>183.79173679952549</v>
      </c>
      <c r="AH146" s="30">
        <f t="shared" si="210"/>
        <v>125</v>
      </c>
      <c r="AI146" s="30">
        <f t="shared" si="211"/>
        <v>3</v>
      </c>
      <c r="AJ146" s="30">
        <v>1</v>
      </c>
      <c r="AK146" s="23"/>
      <c r="AL146" s="29">
        <f t="shared" si="178"/>
        <v>414720</v>
      </c>
      <c r="AM146" s="29">
        <f t="shared" si="212"/>
        <v>303592809.91128516</v>
      </c>
      <c r="AN146" s="29">
        <f t="shared" si="213"/>
        <v>96636764160.0009</v>
      </c>
      <c r="AO146" s="29">
        <f t="shared" si="214"/>
        <v>900</v>
      </c>
      <c r="AQ146" s="52">
        <f t="shared" si="170"/>
        <v>318.31045072589092</v>
      </c>
      <c r="AR146" s="144">
        <f t="shared" si="179"/>
        <v>183.79173679952549</v>
      </c>
      <c r="AS146" s="30">
        <f t="shared" si="215"/>
        <v>110</v>
      </c>
      <c r="AT146" s="30">
        <f t="shared" si="216"/>
        <v>4</v>
      </c>
      <c r="AU146" s="30">
        <v>1</v>
      </c>
      <c r="AV146" s="23"/>
      <c r="AW146" s="29">
        <f t="shared" si="180"/>
        <v>47040</v>
      </c>
      <c r="AX146" s="29">
        <f t="shared" si="217"/>
        <v>177465107.34552976</v>
      </c>
      <c r="AY146" s="29">
        <f t="shared" si="218"/>
        <v>96636764160.0009</v>
      </c>
      <c r="AZ146" s="29">
        <f t="shared" si="219"/>
        <v>1200</v>
      </c>
      <c r="BB146" s="52">
        <f t="shared" si="251"/>
        <v>544.53951881282376</v>
      </c>
      <c r="BC146" s="144">
        <f t="shared" si="181"/>
        <v>183.79173679952549</v>
      </c>
      <c r="BD146" s="30">
        <f t="shared" si="220"/>
        <v>80</v>
      </c>
      <c r="BE146" s="30">
        <f t="shared" si="221"/>
        <v>5</v>
      </c>
      <c r="BF146" s="30">
        <v>8</v>
      </c>
      <c r="BG146" s="23"/>
      <c r="BH146" s="29">
        <f t="shared" si="182"/>
        <v>5760</v>
      </c>
      <c r="BI146" s="29">
        <f t="shared" si="222"/>
        <v>542023886.83021903</v>
      </c>
      <c r="BJ146" s="29">
        <f t="shared" si="223"/>
        <v>96636764160.0009</v>
      </c>
      <c r="BK146" s="29">
        <f t="shared" si="224"/>
        <v>1500</v>
      </c>
      <c r="BM146" s="52">
        <f t="shared" si="171"/>
        <v>178.28875536304719</v>
      </c>
      <c r="BN146" s="144">
        <f t="shared" si="183"/>
        <v>183.79173679952549</v>
      </c>
      <c r="BO146" s="30">
        <f t="shared" si="225"/>
        <v>35</v>
      </c>
      <c r="BP146" s="30">
        <f t="shared" si="226"/>
        <v>6</v>
      </c>
      <c r="BQ146" s="30">
        <v>1</v>
      </c>
      <c r="BR146" s="23"/>
      <c r="BS146" s="29">
        <f t="shared" si="184"/>
        <v>20</v>
      </c>
      <c r="BT146" s="29">
        <f t="shared" si="227"/>
        <v>165380180.88945863</v>
      </c>
      <c r="BU146" s="29">
        <f t="shared" si="228"/>
        <v>96636764160.0009</v>
      </c>
      <c r="BV146" s="29">
        <f t="shared" si="229"/>
        <v>1800</v>
      </c>
      <c r="BX146" s="52">
        <f t="shared" si="172"/>
        <v>584.33098597584467</v>
      </c>
      <c r="BY146" s="144">
        <f t="shared" si="185"/>
        <v>183.79173679952549</v>
      </c>
      <c r="BZ146" s="30">
        <f t="shared" si="230"/>
        <v>-15</v>
      </c>
      <c r="CA146" s="30">
        <f t="shared" si="231"/>
        <v>7</v>
      </c>
      <c r="CB146" s="30">
        <v>1</v>
      </c>
      <c r="CC146" s="23"/>
      <c r="CD146" s="29">
        <f t="shared" si="186"/>
        <v>1</v>
      </c>
      <c r="CE146" s="29">
        <f t="shared" si="232"/>
        <v>-1283014736.977859</v>
      </c>
      <c r="CF146" s="29">
        <f t="shared" si="233"/>
        <v>96636764160.0009</v>
      </c>
      <c r="CG146" s="29">
        <f t="shared" si="234"/>
        <v>2100</v>
      </c>
      <c r="CJ146" s="144">
        <f t="shared" si="187"/>
        <v>183.79173679952549</v>
      </c>
      <c r="CK146" s="30">
        <f t="shared" si="235"/>
        <v>-70</v>
      </c>
      <c r="CL146" s="30">
        <f t="shared" si="236"/>
        <v>8</v>
      </c>
      <c r="CM146" s="30">
        <v>1</v>
      </c>
      <c r="CN146" s="23"/>
      <c r="CO146" s="29">
        <f t="shared" si="188"/>
        <v>1</v>
      </c>
      <c r="CP146" s="29">
        <f t="shared" si="237"/>
        <v>-3907229175861.4365</v>
      </c>
      <c r="CQ146" s="29">
        <f t="shared" si="238"/>
        <v>96636764160.0009</v>
      </c>
      <c r="CR146" s="29">
        <f t="shared" si="239"/>
        <v>2400</v>
      </c>
      <c r="CU146" s="144">
        <f t="shared" si="189"/>
        <v>183.79173679952549</v>
      </c>
      <c r="CV146" s="30">
        <f t="shared" si="240"/>
        <v>-120</v>
      </c>
      <c r="CW146" s="30">
        <f t="shared" si="241"/>
        <v>9</v>
      </c>
      <c r="CX146" s="30">
        <v>1</v>
      </c>
      <c r="CY146" s="23"/>
      <c r="CZ146" s="29">
        <f t="shared" si="190"/>
        <v>1</v>
      </c>
      <c r="DA146" s="29">
        <f t="shared" si="242"/>
        <v>-2424973820402737</v>
      </c>
      <c r="DB146" s="29">
        <f t="shared" si="243"/>
        <v>96636764160.0009</v>
      </c>
      <c r="DC146" s="29">
        <f t="shared" si="244"/>
        <v>2700</v>
      </c>
      <c r="DF146" s="144">
        <f t="shared" si="191"/>
        <v>183.79173679952549</v>
      </c>
      <c r="DG146" s="30">
        <f t="shared" si="245"/>
        <v>-185</v>
      </c>
      <c r="DH146" s="30">
        <f t="shared" si="246"/>
        <v>10</v>
      </c>
      <c r="DI146" s="30">
        <v>1</v>
      </c>
      <c r="DJ146" s="23"/>
      <c r="DK146" s="29">
        <f t="shared" si="192"/>
        <v>1</v>
      </c>
      <c r="DL146" s="29">
        <f t="shared" si="247"/>
        <v>-7.9264548255892193E+18</v>
      </c>
      <c r="DM146" s="29">
        <f t="shared" si="248"/>
        <v>96636764160.0009</v>
      </c>
      <c r="DN146" s="29">
        <f t="shared" si="249"/>
        <v>3000</v>
      </c>
      <c r="DQ146" s="144">
        <f t="shared" si="193"/>
        <v>183.79173679952549</v>
      </c>
    </row>
    <row r="147" spans="1:121">
      <c r="A147" s="23">
        <f t="shared" si="194"/>
        <v>487.75065499851399</v>
      </c>
      <c r="B147" s="23">
        <v>0</v>
      </c>
      <c r="C147" s="41">
        <f t="shared" si="169"/>
        <v>5</v>
      </c>
      <c r="D147" s="44"/>
      <c r="E147" s="134">
        <f t="shared" si="252"/>
        <v>1</v>
      </c>
      <c r="F147" s="76">
        <f t="shared" si="173"/>
        <v>6</v>
      </c>
      <c r="G147" s="161">
        <f t="shared" si="195"/>
        <v>18.76535918771005</v>
      </c>
      <c r="H147" s="24">
        <f t="shared" si="196"/>
        <v>308351366.73008186</v>
      </c>
      <c r="I147" s="23">
        <f t="shared" si="250"/>
        <v>28.200000000000014</v>
      </c>
      <c r="J147" s="26">
        <v>141</v>
      </c>
      <c r="K147" s="30">
        <f t="shared" si="197"/>
        <v>141</v>
      </c>
      <c r="L147" s="30">
        <f t="shared" si="198"/>
        <v>1</v>
      </c>
      <c r="M147" s="22">
        <v>1</v>
      </c>
      <c r="N147" s="23">
        <f t="shared" si="199"/>
        <v>308351366730.08185</v>
      </c>
      <c r="O147" s="29">
        <f t="shared" si="174"/>
        <v>3649536</v>
      </c>
      <c r="P147" s="29">
        <f t="shared" si="200"/>
        <v>514584576</v>
      </c>
      <c r="Q147" s="29">
        <f t="shared" si="201"/>
        <v>111006492022.82947</v>
      </c>
      <c r="R147" s="29">
        <f t="shared" si="202"/>
        <v>300</v>
      </c>
      <c r="S147" s="29">
        <f t="shared" si="203"/>
        <v>14632.51964995542</v>
      </c>
      <c r="T147" s="52">
        <f t="shared" si="204"/>
        <v>215.72059715763706</v>
      </c>
      <c r="U147" s="144">
        <f t="shared" si="175"/>
        <v>187.6535918771005</v>
      </c>
      <c r="W147" s="30">
        <f t="shared" si="205"/>
        <v>136</v>
      </c>
      <c r="X147" s="30">
        <f t="shared" si="206"/>
        <v>2</v>
      </c>
      <c r="Y147" s="30">
        <v>1</v>
      </c>
      <c r="Z147" s="23"/>
      <c r="AA147" s="29">
        <f t="shared" si="176"/>
        <v>414720</v>
      </c>
      <c r="AB147" s="29">
        <f t="shared" si="207"/>
        <v>101664512.9842781</v>
      </c>
      <c r="AC147" s="29">
        <f t="shared" si="208"/>
        <v>111006492022.82947</v>
      </c>
      <c r="AD147" s="29">
        <f t="shared" si="209"/>
        <v>600</v>
      </c>
      <c r="AF147" s="52">
        <f t="shared" si="253"/>
        <v>1091.8902649934109</v>
      </c>
      <c r="AG147" s="144">
        <f t="shared" si="177"/>
        <v>187.6535918771005</v>
      </c>
      <c r="AH147" s="30">
        <f t="shared" si="210"/>
        <v>126</v>
      </c>
      <c r="AI147" s="30">
        <f t="shared" si="211"/>
        <v>3</v>
      </c>
      <c r="AJ147" s="30">
        <v>1</v>
      </c>
      <c r="AK147" s="23"/>
      <c r="AL147" s="29">
        <f t="shared" si="178"/>
        <v>414720</v>
      </c>
      <c r="AM147" s="29">
        <f t="shared" si="212"/>
        <v>306021552.39057547</v>
      </c>
      <c r="AN147" s="29">
        <f t="shared" si="213"/>
        <v>111006492022.82947</v>
      </c>
      <c r="AO147" s="29">
        <f t="shared" si="214"/>
        <v>900</v>
      </c>
      <c r="AQ147" s="52">
        <f t="shared" si="170"/>
        <v>362.74076500713852</v>
      </c>
      <c r="AR147" s="144">
        <f t="shared" si="179"/>
        <v>187.6535918771005</v>
      </c>
      <c r="AS147" s="30">
        <f t="shared" si="215"/>
        <v>111</v>
      </c>
      <c r="AT147" s="30">
        <f t="shared" si="216"/>
        <v>4</v>
      </c>
      <c r="AU147" s="30">
        <v>1</v>
      </c>
      <c r="AV147" s="23"/>
      <c r="AW147" s="29">
        <f t="shared" si="180"/>
        <v>47040</v>
      </c>
      <c r="AX147" s="29">
        <f t="shared" si="217"/>
        <v>179078426.50321642</v>
      </c>
      <c r="AY147" s="29">
        <f t="shared" si="218"/>
        <v>111006492022.82947</v>
      </c>
      <c r="AZ147" s="29">
        <f t="shared" si="219"/>
        <v>1200</v>
      </c>
      <c r="BB147" s="52">
        <f t="shared" si="251"/>
        <v>619.87640940566166</v>
      </c>
      <c r="BC147" s="144">
        <f t="shared" si="181"/>
        <v>187.6535918771005</v>
      </c>
      <c r="BD147" s="30">
        <f t="shared" si="220"/>
        <v>81</v>
      </c>
      <c r="BE147" s="30">
        <f t="shared" si="221"/>
        <v>5</v>
      </c>
      <c r="BF147" s="30">
        <v>1</v>
      </c>
      <c r="BG147" s="23"/>
      <c r="BH147" s="29">
        <f t="shared" si="182"/>
        <v>5760</v>
      </c>
      <c r="BI147" s="29">
        <f t="shared" si="222"/>
        <v>548799185.41559684</v>
      </c>
      <c r="BJ147" s="29">
        <f t="shared" si="223"/>
        <v>111006492022.82947</v>
      </c>
      <c r="BK147" s="29">
        <f t="shared" si="224"/>
        <v>1500</v>
      </c>
      <c r="BM147" s="52">
        <f t="shared" si="171"/>
        <v>202.2716049382727</v>
      </c>
      <c r="BN147" s="144">
        <f t="shared" si="183"/>
        <v>187.6535918771005</v>
      </c>
      <c r="BO147" s="30">
        <f t="shared" si="225"/>
        <v>36</v>
      </c>
      <c r="BP147" s="30">
        <f t="shared" si="226"/>
        <v>6</v>
      </c>
      <c r="BQ147" s="30">
        <v>1</v>
      </c>
      <c r="BR147" s="23"/>
      <c r="BS147" s="29">
        <f t="shared" si="184"/>
        <v>20</v>
      </c>
      <c r="BT147" s="29">
        <f t="shared" si="227"/>
        <v>170105328.91487172</v>
      </c>
      <c r="BU147" s="29">
        <f t="shared" si="228"/>
        <v>111006492022.82947</v>
      </c>
      <c r="BV147" s="29">
        <f t="shared" si="229"/>
        <v>1800</v>
      </c>
      <c r="BX147" s="52">
        <f t="shared" si="172"/>
        <v>652.57504118746363</v>
      </c>
      <c r="BY147" s="144">
        <f t="shared" si="185"/>
        <v>187.6535918771005</v>
      </c>
      <c r="BZ147" s="30">
        <f t="shared" si="230"/>
        <v>-14</v>
      </c>
      <c r="CA147" s="30">
        <f t="shared" si="231"/>
        <v>7</v>
      </c>
      <c r="CB147" s="30">
        <v>1</v>
      </c>
      <c r="CC147" s="23"/>
      <c r="CD147" s="29">
        <f t="shared" si="186"/>
        <v>1</v>
      </c>
      <c r="CE147" s="29">
        <f t="shared" si="232"/>
        <v>-1197480421.1793351</v>
      </c>
      <c r="CF147" s="29">
        <f t="shared" si="233"/>
        <v>111006492022.82947</v>
      </c>
      <c r="CG147" s="29">
        <f t="shared" si="234"/>
        <v>2100</v>
      </c>
      <c r="CJ147" s="144">
        <f t="shared" si="187"/>
        <v>187.6535918771005</v>
      </c>
      <c r="CK147" s="30">
        <f t="shared" si="235"/>
        <v>-69</v>
      </c>
      <c r="CL147" s="30">
        <f t="shared" si="236"/>
        <v>8</v>
      </c>
      <c r="CM147" s="30">
        <v>1</v>
      </c>
      <c r="CN147" s="23"/>
      <c r="CO147" s="29">
        <f t="shared" si="188"/>
        <v>1</v>
      </c>
      <c r="CP147" s="29">
        <f t="shared" si="237"/>
        <v>-3851411616206.2729</v>
      </c>
      <c r="CQ147" s="29">
        <f t="shared" si="238"/>
        <v>111006492022.82947</v>
      </c>
      <c r="CR147" s="29">
        <f t="shared" si="239"/>
        <v>2400</v>
      </c>
      <c r="CU147" s="144">
        <f t="shared" si="189"/>
        <v>187.6535918771005</v>
      </c>
      <c r="CV147" s="30">
        <f t="shared" si="240"/>
        <v>-119</v>
      </c>
      <c r="CW147" s="30">
        <f t="shared" si="241"/>
        <v>9</v>
      </c>
      <c r="CX147" s="30">
        <v>1</v>
      </c>
      <c r="CY147" s="23"/>
      <c r="CZ147" s="29">
        <f t="shared" si="190"/>
        <v>1</v>
      </c>
      <c r="DA147" s="29">
        <f t="shared" si="242"/>
        <v>-2404765705232714</v>
      </c>
      <c r="DB147" s="29">
        <f t="shared" si="243"/>
        <v>111006492022.82947</v>
      </c>
      <c r="DC147" s="29">
        <f t="shared" si="244"/>
        <v>2700</v>
      </c>
      <c r="DF147" s="144">
        <f t="shared" si="191"/>
        <v>187.6535918771005</v>
      </c>
      <c r="DG147" s="30">
        <f t="shared" si="245"/>
        <v>-184</v>
      </c>
      <c r="DH147" s="30">
        <f t="shared" si="246"/>
        <v>10</v>
      </c>
      <c r="DI147" s="30">
        <v>1</v>
      </c>
      <c r="DJ147" s="23"/>
      <c r="DK147" s="29">
        <f t="shared" si="192"/>
        <v>1</v>
      </c>
      <c r="DL147" s="29">
        <f t="shared" si="247"/>
        <v>-7.8836091238292777E+18</v>
      </c>
      <c r="DM147" s="29">
        <f t="shared" si="248"/>
        <v>111006492022.82947</v>
      </c>
      <c r="DN147" s="29">
        <f t="shared" si="249"/>
        <v>3000</v>
      </c>
      <c r="DQ147" s="144">
        <f t="shared" si="193"/>
        <v>187.6535918771005</v>
      </c>
    </row>
    <row r="148" spans="1:121">
      <c r="A148" s="23">
        <f t="shared" si="194"/>
        <v>509.63951570087232</v>
      </c>
      <c r="B148" s="23">
        <v>0</v>
      </c>
      <c r="C148" s="41">
        <f t="shared" si="169"/>
        <v>5</v>
      </c>
      <c r="D148" s="65"/>
      <c r="E148" s="134">
        <f t="shared" si="252"/>
        <v>1</v>
      </c>
      <c r="F148" s="76">
        <f t="shared" si="173"/>
        <v>6</v>
      </c>
      <c r="G148" s="161">
        <f t="shared" si="195"/>
        <v>19.159659273902854</v>
      </c>
      <c r="H148" s="24">
        <f t="shared" si="196"/>
        <v>354202707.7239325</v>
      </c>
      <c r="I148" s="23">
        <f t="shared" si="250"/>
        <v>28.400000000000016</v>
      </c>
      <c r="J148" s="26">
        <v>142</v>
      </c>
      <c r="K148" s="30">
        <f t="shared" si="197"/>
        <v>142</v>
      </c>
      <c r="L148" s="30">
        <f t="shared" si="198"/>
        <v>1</v>
      </c>
      <c r="M148" s="22">
        <v>1</v>
      </c>
      <c r="N148" s="23">
        <f t="shared" si="199"/>
        <v>354202707723.9325</v>
      </c>
      <c r="O148" s="29">
        <f t="shared" si="174"/>
        <v>3649536</v>
      </c>
      <c r="P148" s="29">
        <f t="shared" si="200"/>
        <v>518234112</v>
      </c>
      <c r="Q148" s="29">
        <f t="shared" si="201"/>
        <v>127512974780.61571</v>
      </c>
      <c r="R148" s="29">
        <f t="shared" si="202"/>
        <v>300</v>
      </c>
      <c r="S148" s="29">
        <f t="shared" si="203"/>
        <v>15289.18547102617</v>
      </c>
      <c r="T148" s="52">
        <f t="shared" si="204"/>
        <v>246.05283949470257</v>
      </c>
      <c r="U148" s="144">
        <f t="shared" si="175"/>
        <v>191.59659273902855</v>
      </c>
      <c r="W148" s="30">
        <f t="shared" si="205"/>
        <v>137</v>
      </c>
      <c r="X148" s="30">
        <f t="shared" si="206"/>
        <v>2</v>
      </c>
      <c r="Y148" s="30">
        <v>1</v>
      </c>
      <c r="Z148" s="23"/>
      <c r="AA148" s="29">
        <f t="shared" si="176"/>
        <v>414720</v>
      </c>
      <c r="AB148" s="29">
        <f t="shared" si="207"/>
        <v>102412046.16798602</v>
      </c>
      <c r="AC148" s="29">
        <f t="shared" si="208"/>
        <v>127512974780.61571</v>
      </c>
      <c r="AD148" s="29">
        <f t="shared" si="209"/>
        <v>600</v>
      </c>
      <c r="AF148" s="52">
        <f t="shared" si="253"/>
        <v>1245.0974231240018</v>
      </c>
      <c r="AG148" s="144">
        <f t="shared" si="177"/>
        <v>191.59659273902855</v>
      </c>
      <c r="AH148" s="30">
        <f t="shared" si="210"/>
        <v>127</v>
      </c>
      <c r="AI148" s="30">
        <f t="shared" si="211"/>
        <v>3</v>
      </c>
      <c r="AJ148" s="30">
        <v>1</v>
      </c>
      <c r="AK148" s="23"/>
      <c r="AL148" s="29">
        <f t="shared" si="178"/>
        <v>414720</v>
      </c>
      <c r="AM148" s="29">
        <f t="shared" si="212"/>
        <v>308450294.86986572</v>
      </c>
      <c r="AN148" s="29">
        <f t="shared" si="213"/>
        <v>127512974780.61571</v>
      </c>
      <c r="AO148" s="29">
        <f t="shared" si="214"/>
        <v>900</v>
      </c>
      <c r="AQ148" s="52">
        <f t="shared" si="170"/>
        <v>413.3987773764751</v>
      </c>
      <c r="AR148" s="144">
        <f t="shared" si="179"/>
        <v>191.59659273902855</v>
      </c>
      <c r="AS148" s="30">
        <f t="shared" si="215"/>
        <v>112</v>
      </c>
      <c r="AT148" s="30">
        <f t="shared" si="216"/>
        <v>4</v>
      </c>
      <c r="AU148" s="30">
        <v>1</v>
      </c>
      <c r="AV148" s="23"/>
      <c r="AW148" s="29">
        <f t="shared" si="180"/>
        <v>47040</v>
      </c>
      <c r="AX148" s="29">
        <f t="shared" si="217"/>
        <v>180691745.66090304</v>
      </c>
      <c r="AY148" s="29">
        <f t="shared" si="218"/>
        <v>127512974780.61571</v>
      </c>
      <c r="AZ148" s="29">
        <f t="shared" si="219"/>
        <v>1200</v>
      </c>
      <c r="BB148" s="52">
        <f t="shared" si="251"/>
        <v>705.69341346623662</v>
      </c>
      <c r="BC148" s="144">
        <f t="shared" si="181"/>
        <v>191.59659273902855</v>
      </c>
      <c r="BD148" s="30">
        <f t="shared" si="220"/>
        <v>82</v>
      </c>
      <c r="BE148" s="30">
        <f t="shared" si="221"/>
        <v>5</v>
      </c>
      <c r="BF148" s="30">
        <v>1</v>
      </c>
      <c r="BG148" s="23"/>
      <c r="BH148" s="29">
        <f t="shared" si="182"/>
        <v>5760</v>
      </c>
      <c r="BI148" s="29">
        <f t="shared" si="222"/>
        <v>555574484.00097454</v>
      </c>
      <c r="BJ148" s="29">
        <f t="shared" si="223"/>
        <v>127512974780.61571</v>
      </c>
      <c r="BK148" s="29">
        <f t="shared" si="224"/>
        <v>1500</v>
      </c>
      <c r="BM148" s="52">
        <f t="shared" si="171"/>
        <v>229.5155347350186</v>
      </c>
      <c r="BN148" s="144">
        <f t="shared" si="183"/>
        <v>191.59659273902855</v>
      </c>
      <c r="BO148" s="30">
        <f t="shared" si="225"/>
        <v>37</v>
      </c>
      <c r="BP148" s="30">
        <f t="shared" si="226"/>
        <v>6</v>
      </c>
      <c r="BQ148" s="30">
        <v>1</v>
      </c>
      <c r="BR148" s="23"/>
      <c r="BS148" s="29">
        <f t="shared" si="184"/>
        <v>20</v>
      </c>
      <c r="BT148" s="29">
        <f t="shared" si="227"/>
        <v>174830476.94028485</v>
      </c>
      <c r="BU148" s="29">
        <f t="shared" si="228"/>
        <v>127512974780.61571</v>
      </c>
      <c r="BV148" s="29">
        <f t="shared" si="229"/>
        <v>1800</v>
      </c>
      <c r="BX148" s="52">
        <f t="shared" si="172"/>
        <v>729.35209588296823</v>
      </c>
      <c r="BY148" s="144">
        <f t="shared" si="185"/>
        <v>191.59659273902855</v>
      </c>
      <c r="BZ148" s="30">
        <f t="shared" si="230"/>
        <v>-13</v>
      </c>
      <c r="CA148" s="30">
        <f t="shared" si="231"/>
        <v>7</v>
      </c>
      <c r="CB148" s="30">
        <v>1</v>
      </c>
      <c r="CC148" s="23"/>
      <c r="CD148" s="29">
        <f t="shared" si="186"/>
        <v>1</v>
      </c>
      <c r="CE148" s="29">
        <f t="shared" si="232"/>
        <v>-1111946105.3808112</v>
      </c>
      <c r="CF148" s="29">
        <f t="shared" si="233"/>
        <v>127512974780.61571</v>
      </c>
      <c r="CG148" s="29">
        <f t="shared" si="234"/>
        <v>2100</v>
      </c>
      <c r="CJ148" s="144">
        <f t="shared" si="187"/>
        <v>191.59659273902855</v>
      </c>
      <c r="CK148" s="30">
        <f t="shared" si="235"/>
        <v>-68</v>
      </c>
      <c r="CL148" s="30">
        <f t="shared" si="236"/>
        <v>8</v>
      </c>
      <c r="CM148" s="30">
        <v>1</v>
      </c>
      <c r="CN148" s="23"/>
      <c r="CO148" s="29">
        <f t="shared" si="188"/>
        <v>1</v>
      </c>
      <c r="CP148" s="29">
        <f t="shared" si="237"/>
        <v>-3795594056551.1094</v>
      </c>
      <c r="CQ148" s="29">
        <f t="shared" si="238"/>
        <v>127512974780.61571</v>
      </c>
      <c r="CR148" s="29">
        <f t="shared" si="239"/>
        <v>2400</v>
      </c>
      <c r="CU148" s="144">
        <f t="shared" si="189"/>
        <v>191.59659273902855</v>
      </c>
      <c r="CV148" s="30">
        <f t="shared" si="240"/>
        <v>-118</v>
      </c>
      <c r="CW148" s="30">
        <f t="shared" si="241"/>
        <v>9</v>
      </c>
      <c r="CX148" s="30">
        <v>1</v>
      </c>
      <c r="CY148" s="23"/>
      <c r="CZ148" s="29">
        <f t="shared" si="190"/>
        <v>1</v>
      </c>
      <c r="DA148" s="29">
        <f t="shared" si="242"/>
        <v>-2384557590062691.5</v>
      </c>
      <c r="DB148" s="29">
        <f t="shared" si="243"/>
        <v>127512974780.61571</v>
      </c>
      <c r="DC148" s="29">
        <f t="shared" si="244"/>
        <v>2700</v>
      </c>
      <c r="DF148" s="144">
        <f t="shared" si="191"/>
        <v>191.59659273902855</v>
      </c>
      <c r="DG148" s="30">
        <f t="shared" si="245"/>
        <v>-183</v>
      </c>
      <c r="DH148" s="30">
        <f t="shared" si="246"/>
        <v>10</v>
      </c>
      <c r="DI148" s="30">
        <v>1</v>
      </c>
      <c r="DJ148" s="23"/>
      <c r="DK148" s="29">
        <f t="shared" si="192"/>
        <v>1</v>
      </c>
      <c r="DL148" s="29">
        <f t="shared" si="247"/>
        <v>-7.8407634220693361E+18</v>
      </c>
      <c r="DM148" s="29">
        <f t="shared" si="248"/>
        <v>127512974780.61571</v>
      </c>
      <c r="DN148" s="29">
        <f t="shared" si="249"/>
        <v>3000</v>
      </c>
      <c r="DQ148" s="144">
        <f t="shared" si="193"/>
        <v>191.59659273902855</v>
      </c>
    </row>
    <row r="149" spans="1:121">
      <c r="A149" s="23">
        <f t="shared" si="194"/>
        <v>532.51068615092072</v>
      </c>
      <c r="B149" s="23">
        <v>0</v>
      </c>
      <c r="C149" s="41">
        <f t="shared" si="169"/>
        <v>5</v>
      </c>
      <c r="D149" s="44"/>
      <c r="E149" s="134">
        <f t="shared" si="252"/>
        <v>1</v>
      </c>
      <c r="F149" s="76">
        <f t="shared" si="173"/>
        <v>6</v>
      </c>
      <c r="G149" s="161">
        <f t="shared" si="195"/>
        <v>19.562244443073091</v>
      </c>
      <c r="H149" s="24">
        <f t="shared" si="196"/>
        <v>406872067.69797689</v>
      </c>
      <c r="I149" s="23">
        <f t="shared" si="250"/>
        <v>28.600000000000012</v>
      </c>
      <c r="J149" s="26">
        <v>143</v>
      </c>
      <c r="K149" s="30">
        <f t="shared" si="197"/>
        <v>143</v>
      </c>
      <c r="L149" s="30">
        <f t="shared" si="198"/>
        <v>1</v>
      </c>
      <c r="M149" s="22">
        <v>1</v>
      </c>
      <c r="N149" s="23">
        <f t="shared" si="199"/>
        <v>406872067697.97687</v>
      </c>
      <c r="O149" s="29">
        <f t="shared" si="174"/>
        <v>3649536</v>
      </c>
      <c r="P149" s="29">
        <f t="shared" si="200"/>
        <v>521883648</v>
      </c>
      <c r="Q149" s="29">
        <f t="shared" si="201"/>
        <v>146473944371.27167</v>
      </c>
      <c r="R149" s="29">
        <f t="shared" si="202"/>
        <v>300</v>
      </c>
      <c r="S149" s="29">
        <f t="shared" si="203"/>
        <v>15975.320584527621</v>
      </c>
      <c r="T149" s="52">
        <f t="shared" si="204"/>
        <v>280.66398503306175</v>
      </c>
      <c r="U149" s="144">
        <f t="shared" si="175"/>
        <v>195.62244443073092</v>
      </c>
      <c r="W149" s="30">
        <f t="shared" si="205"/>
        <v>138</v>
      </c>
      <c r="X149" s="30">
        <f t="shared" si="206"/>
        <v>2</v>
      </c>
      <c r="Y149" s="30">
        <v>1</v>
      </c>
      <c r="Z149" s="23"/>
      <c r="AA149" s="29">
        <f t="shared" si="176"/>
        <v>414720</v>
      </c>
      <c r="AB149" s="29">
        <f t="shared" si="207"/>
        <v>103159579.35169396</v>
      </c>
      <c r="AC149" s="29">
        <f t="shared" si="208"/>
        <v>146473944371.27167</v>
      </c>
      <c r="AD149" s="29">
        <f t="shared" si="209"/>
        <v>600</v>
      </c>
      <c r="AF149" s="52">
        <f t="shared" si="253"/>
        <v>1419.8772939147939</v>
      </c>
      <c r="AG149" s="144">
        <f t="shared" si="177"/>
        <v>195.62244443073092</v>
      </c>
      <c r="AH149" s="30">
        <f t="shared" si="210"/>
        <v>128</v>
      </c>
      <c r="AI149" s="30">
        <f t="shared" si="211"/>
        <v>3</v>
      </c>
      <c r="AJ149" s="30">
        <v>1</v>
      </c>
      <c r="AK149" s="23"/>
      <c r="AL149" s="29">
        <f t="shared" si="178"/>
        <v>414720</v>
      </c>
      <c r="AM149" s="29">
        <f t="shared" si="212"/>
        <v>310879037.34915602</v>
      </c>
      <c r="AN149" s="29">
        <f t="shared" si="213"/>
        <v>146473944371.27167</v>
      </c>
      <c r="AO149" s="29">
        <f t="shared" si="214"/>
        <v>900</v>
      </c>
      <c r="AQ149" s="52">
        <f t="shared" si="170"/>
        <v>471.16056978381312</v>
      </c>
      <c r="AR149" s="144">
        <f t="shared" si="179"/>
        <v>195.62244443073092</v>
      </c>
      <c r="AS149" s="30">
        <f t="shared" si="215"/>
        <v>113</v>
      </c>
      <c r="AT149" s="30">
        <f t="shared" si="216"/>
        <v>4</v>
      </c>
      <c r="AU149" s="30">
        <v>1</v>
      </c>
      <c r="AV149" s="23"/>
      <c r="AW149" s="29">
        <f t="shared" si="180"/>
        <v>47040</v>
      </c>
      <c r="AX149" s="29">
        <f t="shared" si="217"/>
        <v>182305064.81858969</v>
      </c>
      <c r="AY149" s="29">
        <f t="shared" si="218"/>
        <v>146473944371.27167</v>
      </c>
      <c r="AZ149" s="29">
        <f t="shared" si="219"/>
        <v>1200</v>
      </c>
      <c r="BB149" s="52">
        <f t="shared" si="251"/>
        <v>803.45515642709495</v>
      </c>
      <c r="BC149" s="144">
        <f t="shared" si="181"/>
        <v>195.62244443073092</v>
      </c>
      <c r="BD149" s="30">
        <f t="shared" si="220"/>
        <v>83</v>
      </c>
      <c r="BE149" s="30">
        <f t="shared" si="221"/>
        <v>5</v>
      </c>
      <c r="BF149" s="30">
        <v>1</v>
      </c>
      <c r="BG149" s="23"/>
      <c r="BH149" s="29">
        <f t="shared" si="182"/>
        <v>5760</v>
      </c>
      <c r="BI149" s="29">
        <f t="shared" si="222"/>
        <v>562349782.58635235</v>
      </c>
      <c r="BJ149" s="29">
        <f t="shared" si="223"/>
        <v>146473944371.27167</v>
      </c>
      <c r="BK149" s="29">
        <f t="shared" si="224"/>
        <v>1500</v>
      </c>
      <c r="BM149" s="52">
        <f t="shared" si="171"/>
        <v>260.46768204943635</v>
      </c>
      <c r="BN149" s="144">
        <f t="shared" si="183"/>
        <v>195.62244443073092</v>
      </c>
      <c r="BO149" s="30">
        <f t="shared" si="225"/>
        <v>38</v>
      </c>
      <c r="BP149" s="30">
        <f t="shared" si="226"/>
        <v>6</v>
      </c>
      <c r="BQ149" s="30">
        <v>1</v>
      </c>
      <c r="BR149" s="23"/>
      <c r="BS149" s="29">
        <f t="shared" si="184"/>
        <v>20</v>
      </c>
      <c r="BT149" s="29">
        <f t="shared" si="227"/>
        <v>179555624.96569794</v>
      </c>
      <c r="BU149" s="29">
        <f t="shared" si="228"/>
        <v>146473944371.27167</v>
      </c>
      <c r="BV149" s="29">
        <f t="shared" si="229"/>
        <v>1800</v>
      </c>
      <c r="BX149" s="52">
        <f t="shared" si="172"/>
        <v>815.75803820823683</v>
      </c>
      <c r="BY149" s="144">
        <f t="shared" si="185"/>
        <v>195.62244443073092</v>
      </c>
      <c r="BZ149" s="30">
        <f t="shared" si="230"/>
        <v>-12</v>
      </c>
      <c r="CA149" s="30">
        <f t="shared" si="231"/>
        <v>7</v>
      </c>
      <c r="CB149" s="30">
        <v>1</v>
      </c>
      <c r="CC149" s="23"/>
      <c r="CD149" s="29">
        <f t="shared" si="186"/>
        <v>1</v>
      </c>
      <c r="CE149" s="29">
        <f t="shared" si="232"/>
        <v>-1026411789.5822872</v>
      </c>
      <c r="CF149" s="29">
        <f t="shared" si="233"/>
        <v>146473944371.27167</v>
      </c>
      <c r="CG149" s="29">
        <f t="shared" si="234"/>
        <v>2100</v>
      </c>
      <c r="CJ149" s="144">
        <f t="shared" si="187"/>
        <v>195.62244443073092</v>
      </c>
      <c r="CK149" s="30">
        <f t="shared" si="235"/>
        <v>-67</v>
      </c>
      <c r="CL149" s="30">
        <f t="shared" si="236"/>
        <v>8</v>
      </c>
      <c r="CM149" s="30">
        <v>1</v>
      </c>
      <c r="CN149" s="23"/>
      <c r="CO149" s="29">
        <f t="shared" si="188"/>
        <v>1</v>
      </c>
      <c r="CP149" s="29">
        <f t="shared" si="237"/>
        <v>-3739776496895.9463</v>
      </c>
      <c r="CQ149" s="29">
        <f t="shared" si="238"/>
        <v>146473944371.27167</v>
      </c>
      <c r="CR149" s="29">
        <f t="shared" si="239"/>
        <v>2400</v>
      </c>
      <c r="CU149" s="144">
        <f t="shared" si="189"/>
        <v>195.62244443073092</v>
      </c>
      <c r="CV149" s="30">
        <f t="shared" si="240"/>
        <v>-117</v>
      </c>
      <c r="CW149" s="30">
        <f t="shared" si="241"/>
        <v>9</v>
      </c>
      <c r="CX149" s="30">
        <v>1</v>
      </c>
      <c r="CY149" s="23"/>
      <c r="CZ149" s="29">
        <f t="shared" si="190"/>
        <v>1</v>
      </c>
      <c r="DA149" s="29">
        <f t="shared" si="242"/>
        <v>-2364349474892668.5</v>
      </c>
      <c r="DB149" s="29">
        <f t="shared" si="243"/>
        <v>146473944371.27167</v>
      </c>
      <c r="DC149" s="29">
        <f t="shared" si="244"/>
        <v>2700</v>
      </c>
      <c r="DF149" s="144">
        <f t="shared" si="191"/>
        <v>195.62244443073092</v>
      </c>
      <c r="DG149" s="30">
        <f t="shared" si="245"/>
        <v>-182</v>
      </c>
      <c r="DH149" s="30">
        <f t="shared" si="246"/>
        <v>10</v>
      </c>
      <c r="DI149" s="30">
        <v>1</v>
      </c>
      <c r="DJ149" s="23"/>
      <c r="DK149" s="29">
        <f t="shared" si="192"/>
        <v>1</v>
      </c>
      <c r="DL149" s="29">
        <f t="shared" si="247"/>
        <v>-7.7979177203093944E+18</v>
      </c>
      <c r="DM149" s="29">
        <f t="shared" si="248"/>
        <v>146473944371.27167</v>
      </c>
      <c r="DN149" s="29">
        <f t="shared" si="249"/>
        <v>3000</v>
      </c>
      <c r="DQ149" s="144">
        <f t="shared" si="193"/>
        <v>195.62244443073092</v>
      </c>
    </row>
    <row r="150" spans="1:121">
      <c r="A150" s="23">
        <f t="shared" si="194"/>
        <v>556.40824961336284</v>
      </c>
      <c r="B150" s="23">
        <v>0</v>
      </c>
      <c r="C150" s="41">
        <f t="shared" ref="C150:C213" si="254">IF(D150&gt;0,C149+D150,C149)</f>
        <v>5</v>
      </c>
      <c r="D150" s="44"/>
      <c r="E150" s="134">
        <f t="shared" si="252"/>
        <v>1</v>
      </c>
      <c r="F150" s="76">
        <f t="shared" si="173"/>
        <v>6</v>
      </c>
      <c r="G150" s="161">
        <f t="shared" si="195"/>
        <v>19.973288782425783</v>
      </c>
      <c r="H150" s="24">
        <f t="shared" si="196"/>
        <v>467373274.85890841</v>
      </c>
      <c r="I150" s="23">
        <f t="shared" si="250"/>
        <v>28.800000000000015</v>
      </c>
      <c r="J150" s="26">
        <v>144</v>
      </c>
      <c r="K150" s="30">
        <f t="shared" si="197"/>
        <v>144</v>
      </c>
      <c r="L150" s="30">
        <f t="shared" si="198"/>
        <v>1</v>
      </c>
      <c r="M150" s="22">
        <v>1</v>
      </c>
      <c r="N150" s="23">
        <f t="shared" si="199"/>
        <v>467373274858.90839</v>
      </c>
      <c r="O150" s="29">
        <f t="shared" si="174"/>
        <v>3649536</v>
      </c>
      <c r="P150" s="29">
        <f t="shared" si="200"/>
        <v>525533184</v>
      </c>
      <c r="Q150" s="29">
        <f t="shared" si="201"/>
        <v>168254378949.20703</v>
      </c>
      <c r="R150" s="29">
        <f t="shared" si="202"/>
        <v>300</v>
      </c>
      <c r="S150" s="29">
        <f t="shared" si="203"/>
        <v>16692.247488400884</v>
      </c>
      <c r="T150" s="52">
        <f t="shared" si="204"/>
        <v>320.15938112331844</v>
      </c>
      <c r="U150" s="144">
        <f t="shared" si="175"/>
        <v>199.73288782425783</v>
      </c>
      <c r="W150" s="30">
        <f t="shared" si="205"/>
        <v>139</v>
      </c>
      <c r="X150" s="30">
        <f t="shared" si="206"/>
        <v>2</v>
      </c>
      <c r="Y150" s="30">
        <v>1</v>
      </c>
      <c r="Z150" s="23"/>
      <c r="AA150" s="29">
        <f t="shared" si="176"/>
        <v>414720</v>
      </c>
      <c r="AB150" s="29">
        <f t="shared" si="207"/>
        <v>103907112.53540188</v>
      </c>
      <c r="AC150" s="29">
        <f t="shared" si="208"/>
        <v>168254378949.20703</v>
      </c>
      <c r="AD150" s="29">
        <f t="shared" si="209"/>
        <v>600</v>
      </c>
      <c r="AF150" s="52">
        <f t="shared" si="253"/>
        <v>1619.2768218044898</v>
      </c>
      <c r="AG150" s="144">
        <f t="shared" si="177"/>
        <v>199.73288782425783</v>
      </c>
      <c r="AH150" s="30">
        <f t="shared" si="210"/>
        <v>129</v>
      </c>
      <c r="AI150" s="30">
        <f t="shared" si="211"/>
        <v>3</v>
      </c>
      <c r="AJ150" s="30">
        <v>1</v>
      </c>
      <c r="AK150" s="23"/>
      <c r="AL150" s="29">
        <f t="shared" si="178"/>
        <v>414720</v>
      </c>
      <c r="AM150" s="29">
        <f t="shared" si="212"/>
        <v>313307779.82844627</v>
      </c>
      <c r="AN150" s="29">
        <f t="shared" si="213"/>
        <v>168254378949.20703</v>
      </c>
      <c r="AO150" s="29">
        <f t="shared" si="214"/>
        <v>900</v>
      </c>
      <c r="AQ150" s="52">
        <f t="shared" si="170"/>
        <v>537.02585694276672</v>
      </c>
      <c r="AR150" s="144">
        <f t="shared" si="179"/>
        <v>199.73288782425783</v>
      </c>
      <c r="AS150" s="30">
        <f t="shared" si="215"/>
        <v>114</v>
      </c>
      <c r="AT150" s="30">
        <f t="shared" si="216"/>
        <v>4</v>
      </c>
      <c r="AU150" s="30">
        <v>1</v>
      </c>
      <c r="AV150" s="23"/>
      <c r="AW150" s="29">
        <f t="shared" si="180"/>
        <v>47040</v>
      </c>
      <c r="AX150" s="29">
        <f t="shared" si="217"/>
        <v>183918383.97627631</v>
      </c>
      <c r="AY150" s="29">
        <f t="shared" si="218"/>
        <v>168254378949.20703</v>
      </c>
      <c r="AZ150" s="29">
        <f t="shared" si="219"/>
        <v>1200</v>
      </c>
      <c r="BB150" s="52">
        <f t="shared" si="251"/>
        <v>914.83176021658721</v>
      </c>
      <c r="BC150" s="144">
        <f t="shared" si="181"/>
        <v>199.73288782425783</v>
      </c>
      <c r="BD150" s="30">
        <f t="shared" si="220"/>
        <v>84</v>
      </c>
      <c r="BE150" s="30">
        <f t="shared" si="221"/>
        <v>5</v>
      </c>
      <c r="BF150" s="30">
        <v>1</v>
      </c>
      <c r="BG150" s="23"/>
      <c r="BH150" s="29">
        <f t="shared" si="182"/>
        <v>5760</v>
      </c>
      <c r="BI150" s="29">
        <f t="shared" si="222"/>
        <v>569125081.17173004</v>
      </c>
      <c r="BJ150" s="29">
        <f t="shared" si="223"/>
        <v>168254378949.20703</v>
      </c>
      <c r="BK150" s="29">
        <f t="shared" si="224"/>
        <v>1500</v>
      </c>
      <c r="BM150" s="52">
        <f t="shared" si="171"/>
        <v>295.63690744888697</v>
      </c>
      <c r="BN150" s="144">
        <f t="shared" si="183"/>
        <v>199.73288782425783</v>
      </c>
      <c r="BO150" s="30">
        <f t="shared" si="225"/>
        <v>39</v>
      </c>
      <c r="BP150" s="30">
        <f t="shared" si="226"/>
        <v>6</v>
      </c>
      <c r="BQ150" s="30">
        <v>1</v>
      </c>
      <c r="BR150" s="23"/>
      <c r="BS150" s="29">
        <f t="shared" si="184"/>
        <v>20</v>
      </c>
      <c r="BT150" s="29">
        <f t="shared" si="227"/>
        <v>184280772.99111104</v>
      </c>
      <c r="BU150" s="29">
        <f t="shared" si="228"/>
        <v>168254378949.20703</v>
      </c>
      <c r="BV150" s="29">
        <f t="shared" si="229"/>
        <v>1800</v>
      </c>
      <c r="BX150" s="52">
        <f t="shared" si="172"/>
        <v>913.03273921757943</v>
      </c>
      <c r="BY150" s="144">
        <f t="shared" si="185"/>
        <v>199.73288782425783</v>
      </c>
      <c r="BZ150" s="30">
        <f t="shared" si="230"/>
        <v>-11</v>
      </c>
      <c r="CA150" s="30">
        <f t="shared" si="231"/>
        <v>7</v>
      </c>
      <c r="CB150" s="30">
        <v>1</v>
      </c>
      <c r="CC150" s="23"/>
      <c r="CD150" s="29">
        <f t="shared" si="186"/>
        <v>1</v>
      </c>
      <c r="CE150" s="29">
        <f t="shared" si="232"/>
        <v>-940877473.78376329</v>
      </c>
      <c r="CF150" s="29">
        <f t="shared" si="233"/>
        <v>168254378949.20703</v>
      </c>
      <c r="CG150" s="29">
        <f t="shared" si="234"/>
        <v>2100</v>
      </c>
      <c r="CJ150" s="144">
        <f t="shared" si="187"/>
        <v>199.73288782425783</v>
      </c>
      <c r="CK150" s="30">
        <f t="shared" si="235"/>
        <v>-66</v>
      </c>
      <c r="CL150" s="30">
        <f t="shared" si="236"/>
        <v>8</v>
      </c>
      <c r="CM150" s="30">
        <v>1</v>
      </c>
      <c r="CN150" s="23"/>
      <c r="CO150" s="29">
        <f t="shared" si="188"/>
        <v>1</v>
      </c>
      <c r="CP150" s="29">
        <f t="shared" si="237"/>
        <v>-3683958937240.7827</v>
      </c>
      <c r="CQ150" s="29">
        <f t="shared" si="238"/>
        <v>168254378949.20703</v>
      </c>
      <c r="CR150" s="29">
        <f t="shared" si="239"/>
        <v>2400</v>
      </c>
      <c r="CU150" s="144">
        <f t="shared" si="189"/>
        <v>199.73288782425783</v>
      </c>
      <c r="CV150" s="30">
        <f t="shared" si="240"/>
        <v>-116</v>
      </c>
      <c r="CW150" s="30">
        <f t="shared" si="241"/>
        <v>9</v>
      </c>
      <c r="CX150" s="30">
        <v>1</v>
      </c>
      <c r="CY150" s="23"/>
      <c r="CZ150" s="29">
        <f t="shared" si="190"/>
        <v>1</v>
      </c>
      <c r="DA150" s="29">
        <f t="shared" si="242"/>
        <v>-2344141359722646</v>
      </c>
      <c r="DB150" s="29">
        <f t="shared" si="243"/>
        <v>168254378949.20703</v>
      </c>
      <c r="DC150" s="29">
        <f t="shared" si="244"/>
        <v>2700</v>
      </c>
      <c r="DF150" s="144">
        <f t="shared" si="191"/>
        <v>199.73288782425783</v>
      </c>
      <c r="DG150" s="30">
        <f t="shared" si="245"/>
        <v>-181</v>
      </c>
      <c r="DH150" s="30">
        <f t="shared" si="246"/>
        <v>10</v>
      </c>
      <c r="DI150" s="30">
        <v>1</v>
      </c>
      <c r="DJ150" s="23"/>
      <c r="DK150" s="29">
        <f t="shared" si="192"/>
        <v>1</v>
      </c>
      <c r="DL150" s="29">
        <f t="shared" si="247"/>
        <v>-7.7550720185494528E+18</v>
      </c>
      <c r="DM150" s="29">
        <f t="shared" si="248"/>
        <v>168254378949.20703</v>
      </c>
      <c r="DN150" s="29">
        <f t="shared" si="249"/>
        <v>3000</v>
      </c>
      <c r="DQ150" s="144">
        <f t="shared" si="193"/>
        <v>199.73288782425783</v>
      </c>
    </row>
    <row r="151" spans="1:121">
      <c r="A151" s="23">
        <f t="shared" si="194"/>
        <v>581.37826768431137</v>
      </c>
      <c r="B151" s="23">
        <v>0</v>
      </c>
      <c r="C151" s="41">
        <f t="shared" si="254"/>
        <v>5</v>
      </c>
      <c r="D151" s="44"/>
      <c r="E151" s="134">
        <f t="shared" si="252"/>
        <v>1</v>
      </c>
      <c r="F151" s="76">
        <f t="shared" si="173"/>
        <v>6</v>
      </c>
      <c r="G151" s="161">
        <f t="shared" si="195"/>
        <v>20.392970037108185</v>
      </c>
      <c r="H151" s="24">
        <f t="shared" si="196"/>
        <v>536870912.00000525</v>
      </c>
      <c r="I151" s="23">
        <f t="shared" si="250"/>
        <v>29.000000000000018</v>
      </c>
      <c r="J151" s="26">
        <v>145</v>
      </c>
      <c r="K151" s="30">
        <f t="shared" si="197"/>
        <v>145</v>
      </c>
      <c r="L151" s="30">
        <f t="shared" si="198"/>
        <v>1</v>
      </c>
      <c r="M151" s="22">
        <v>1</v>
      </c>
      <c r="N151" s="23">
        <f t="shared" si="199"/>
        <v>536870912000.00525</v>
      </c>
      <c r="O151" s="29">
        <f t="shared" si="174"/>
        <v>3649536</v>
      </c>
      <c r="P151" s="29">
        <f t="shared" si="200"/>
        <v>529182720</v>
      </c>
      <c r="Q151" s="29">
        <f t="shared" si="201"/>
        <v>193273528320.00189</v>
      </c>
      <c r="R151" s="29">
        <f t="shared" si="202"/>
        <v>300</v>
      </c>
      <c r="S151" s="29">
        <f t="shared" si="203"/>
        <v>17441.348030529341</v>
      </c>
      <c r="T151" s="52">
        <f t="shared" si="204"/>
        <v>365.230233368168</v>
      </c>
      <c r="U151" s="144">
        <f t="shared" si="175"/>
        <v>203.92970037108185</v>
      </c>
      <c r="W151" s="30">
        <f t="shared" si="205"/>
        <v>140</v>
      </c>
      <c r="X151" s="30">
        <f t="shared" si="206"/>
        <v>2</v>
      </c>
      <c r="Y151" s="30">
        <v>9</v>
      </c>
      <c r="Z151" s="23"/>
      <c r="AA151" s="29">
        <f t="shared" si="176"/>
        <v>3732480</v>
      </c>
      <c r="AB151" s="29">
        <f t="shared" si="207"/>
        <v>941891811.4719882</v>
      </c>
      <c r="AC151" s="29">
        <f t="shared" si="208"/>
        <v>193273528320.00189</v>
      </c>
      <c r="AD151" s="29">
        <f t="shared" si="209"/>
        <v>600</v>
      </c>
      <c r="AF151" s="52">
        <f t="shared" si="253"/>
        <v>205.19716379947511</v>
      </c>
      <c r="AG151" s="144">
        <f t="shared" si="177"/>
        <v>203.92970037108185</v>
      </c>
      <c r="AH151" s="30">
        <f t="shared" si="210"/>
        <v>130</v>
      </c>
      <c r="AI151" s="30">
        <f t="shared" si="211"/>
        <v>3</v>
      </c>
      <c r="AJ151" s="30">
        <v>1</v>
      </c>
      <c r="AK151" s="23"/>
      <c r="AL151" s="29">
        <f t="shared" si="178"/>
        <v>414720</v>
      </c>
      <c r="AM151" s="29">
        <f t="shared" si="212"/>
        <v>315736522.30773658</v>
      </c>
      <c r="AN151" s="29">
        <f t="shared" si="213"/>
        <v>193273528320.00189</v>
      </c>
      <c r="AO151" s="29">
        <f t="shared" si="214"/>
        <v>900</v>
      </c>
      <c r="AQ151" s="52">
        <f t="shared" si="170"/>
        <v>612.13548216517506</v>
      </c>
      <c r="AR151" s="144">
        <f t="shared" si="179"/>
        <v>203.92970037108185</v>
      </c>
      <c r="AS151" s="30">
        <f t="shared" si="215"/>
        <v>115</v>
      </c>
      <c r="AT151" s="30">
        <f t="shared" si="216"/>
        <v>4</v>
      </c>
      <c r="AU151" s="30">
        <v>1</v>
      </c>
      <c r="AV151" s="23"/>
      <c r="AW151" s="29">
        <f t="shared" si="180"/>
        <v>47040</v>
      </c>
      <c r="AX151" s="29">
        <f t="shared" si="217"/>
        <v>185531703.13396296</v>
      </c>
      <c r="AY151" s="29">
        <f t="shared" si="218"/>
        <v>193273528320.00189</v>
      </c>
      <c r="AZ151" s="29">
        <f t="shared" si="219"/>
        <v>1200</v>
      </c>
      <c r="BB151" s="52">
        <f t="shared" si="251"/>
        <v>1041.727775120185</v>
      </c>
      <c r="BC151" s="144">
        <f t="shared" si="181"/>
        <v>203.92970037108185</v>
      </c>
      <c r="BD151" s="30">
        <f t="shared" si="220"/>
        <v>85</v>
      </c>
      <c r="BE151" s="30">
        <f t="shared" si="221"/>
        <v>5</v>
      </c>
      <c r="BF151" s="30">
        <v>1</v>
      </c>
      <c r="BG151" s="23"/>
      <c r="BH151" s="29">
        <f t="shared" si="182"/>
        <v>5760</v>
      </c>
      <c r="BI151" s="29">
        <f t="shared" si="222"/>
        <v>575900379.75710773</v>
      </c>
      <c r="BJ151" s="29">
        <f t="shared" si="223"/>
        <v>193273528320.00189</v>
      </c>
      <c r="BK151" s="29">
        <f t="shared" si="224"/>
        <v>1500</v>
      </c>
      <c r="BM151" s="52">
        <f t="shared" si="171"/>
        <v>335.60236303632428</v>
      </c>
      <c r="BN151" s="144">
        <f t="shared" si="183"/>
        <v>203.92970037108185</v>
      </c>
      <c r="BO151" s="30">
        <f t="shared" si="225"/>
        <v>40</v>
      </c>
      <c r="BP151" s="30">
        <f t="shared" si="226"/>
        <v>6</v>
      </c>
      <c r="BQ151" s="30">
        <v>5</v>
      </c>
      <c r="BR151" s="23"/>
      <c r="BS151" s="29">
        <f t="shared" si="184"/>
        <v>100</v>
      </c>
      <c r="BT151" s="29">
        <f t="shared" si="227"/>
        <v>945029605.08262074</v>
      </c>
      <c r="BU151" s="29">
        <f t="shared" si="228"/>
        <v>193273528320.00189</v>
      </c>
      <c r="BV151" s="29">
        <f t="shared" si="229"/>
        <v>1800</v>
      </c>
      <c r="BX151" s="52">
        <f t="shared" si="172"/>
        <v>204.51584509154571</v>
      </c>
      <c r="BY151" s="144">
        <f t="shared" si="185"/>
        <v>203.92970037108185</v>
      </c>
      <c r="BZ151" s="30">
        <f t="shared" si="230"/>
        <v>-10</v>
      </c>
      <c r="CA151" s="30">
        <f t="shared" si="231"/>
        <v>7</v>
      </c>
      <c r="CB151" s="30">
        <v>1</v>
      </c>
      <c r="CC151" s="23"/>
      <c r="CD151" s="29">
        <f t="shared" si="186"/>
        <v>1</v>
      </c>
      <c r="CE151" s="29">
        <f t="shared" si="232"/>
        <v>-855343157.98523927</v>
      </c>
      <c r="CF151" s="29">
        <f t="shared" si="233"/>
        <v>193273528320.00189</v>
      </c>
      <c r="CG151" s="29">
        <f t="shared" si="234"/>
        <v>2100</v>
      </c>
      <c r="CJ151" s="144">
        <f t="shared" si="187"/>
        <v>203.92970037108185</v>
      </c>
      <c r="CK151" s="30">
        <f t="shared" si="235"/>
        <v>-65</v>
      </c>
      <c r="CL151" s="30">
        <f t="shared" si="236"/>
        <v>8</v>
      </c>
      <c r="CM151" s="30">
        <v>1</v>
      </c>
      <c r="CN151" s="23"/>
      <c r="CO151" s="29">
        <f t="shared" si="188"/>
        <v>1</v>
      </c>
      <c r="CP151" s="29">
        <f t="shared" si="237"/>
        <v>-3628141377585.6196</v>
      </c>
      <c r="CQ151" s="29">
        <f t="shared" si="238"/>
        <v>193273528320.00189</v>
      </c>
      <c r="CR151" s="29">
        <f t="shared" si="239"/>
        <v>2400</v>
      </c>
      <c r="CU151" s="144">
        <f t="shared" si="189"/>
        <v>203.92970037108185</v>
      </c>
      <c r="CV151" s="30">
        <f t="shared" si="240"/>
        <v>-115</v>
      </c>
      <c r="CW151" s="30">
        <f t="shared" si="241"/>
        <v>9</v>
      </c>
      <c r="CX151" s="30">
        <v>1</v>
      </c>
      <c r="CY151" s="23"/>
      <c r="CZ151" s="29">
        <f t="shared" si="190"/>
        <v>1</v>
      </c>
      <c r="DA151" s="29">
        <f t="shared" si="242"/>
        <v>-2323933244552623</v>
      </c>
      <c r="DB151" s="29">
        <f t="shared" si="243"/>
        <v>193273528320.00189</v>
      </c>
      <c r="DC151" s="29">
        <f t="shared" si="244"/>
        <v>2700</v>
      </c>
      <c r="DF151" s="144">
        <f t="shared" si="191"/>
        <v>203.92970037108185</v>
      </c>
      <c r="DG151" s="30">
        <f t="shared" si="245"/>
        <v>-180</v>
      </c>
      <c r="DH151" s="30">
        <f t="shared" si="246"/>
        <v>10</v>
      </c>
      <c r="DI151" s="30">
        <v>1</v>
      </c>
      <c r="DJ151" s="23"/>
      <c r="DK151" s="29">
        <f t="shared" si="192"/>
        <v>1</v>
      </c>
      <c r="DL151" s="29">
        <f t="shared" si="247"/>
        <v>-7.7122263167895112E+18</v>
      </c>
      <c r="DM151" s="29">
        <f t="shared" si="248"/>
        <v>193273528320.00189</v>
      </c>
      <c r="DN151" s="29">
        <f t="shared" si="249"/>
        <v>3000</v>
      </c>
      <c r="DQ151" s="144">
        <f t="shared" si="193"/>
        <v>203.92970037108185</v>
      </c>
    </row>
    <row r="152" spans="1:121">
      <c r="A152" s="23">
        <f t="shared" si="194"/>
        <v>607.46886907316855</v>
      </c>
      <c r="B152" s="23">
        <v>0</v>
      </c>
      <c r="C152" s="41">
        <f t="shared" si="254"/>
        <v>5</v>
      </c>
      <c r="D152" s="44"/>
      <c r="E152" s="134">
        <f t="shared" si="252"/>
        <v>1</v>
      </c>
      <c r="F152" s="76">
        <f t="shared" si="173"/>
        <v>6</v>
      </c>
      <c r="G152" s="161">
        <f t="shared" si="195"/>
        <v>20.821469687070934</v>
      </c>
      <c r="H152" s="24">
        <f t="shared" si="196"/>
        <v>616702733.46016395</v>
      </c>
      <c r="I152" s="23">
        <f t="shared" si="250"/>
        <v>29.200000000000014</v>
      </c>
      <c r="J152" s="26">
        <v>146</v>
      </c>
      <c r="K152" s="30">
        <f t="shared" si="197"/>
        <v>146</v>
      </c>
      <c r="L152" s="30">
        <f t="shared" si="198"/>
        <v>1</v>
      </c>
      <c r="M152" s="22">
        <v>1</v>
      </c>
      <c r="N152" s="23">
        <f t="shared" si="199"/>
        <v>616702733460.16394</v>
      </c>
      <c r="O152" s="29">
        <f t="shared" si="174"/>
        <v>3649536</v>
      </c>
      <c r="P152" s="29">
        <f t="shared" si="200"/>
        <v>532832256</v>
      </c>
      <c r="Q152" s="29">
        <f t="shared" si="201"/>
        <v>222012984045.65906</v>
      </c>
      <c r="R152" s="29">
        <f t="shared" si="202"/>
        <v>300</v>
      </c>
      <c r="S152" s="29">
        <f t="shared" si="203"/>
        <v>18224.066072195055</v>
      </c>
      <c r="T152" s="52">
        <f t="shared" si="204"/>
        <v>416.66581094831287</v>
      </c>
      <c r="U152" s="144">
        <f t="shared" si="175"/>
        <v>208.21469687070933</v>
      </c>
      <c r="W152" s="30">
        <f t="shared" si="205"/>
        <v>141</v>
      </c>
      <c r="X152" s="30">
        <f t="shared" si="206"/>
        <v>2</v>
      </c>
      <c r="Y152" s="30">
        <v>1</v>
      </c>
      <c r="Z152" s="23"/>
      <c r="AA152" s="29">
        <f t="shared" si="176"/>
        <v>3732480</v>
      </c>
      <c r="AB152" s="29">
        <f t="shared" si="207"/>
        <v>948619610.12535954</v>
      </c>
      <c r="AC152" s="29">
        <f t="shared" si="208"/>
        <v>222012984045.65906</v>
      </c>
      <c r="AD152" s="29">
        <f t="shared" si="209"/>
        <v>600</v>
      </c>
      <c r="AF152" s="52">
        <f t="shared" si="253"/>
        <v>234.03794490008505</v>
      </c>
      <c r="AG152" s="144">
        <f t="shared" si="177"/>
        <v>208.21469687070933</v>
      </c>
      <c r="AH152" s="30">
        <f t="shared" si="210"/>
        <v>131</v>
      </c>
      <c r="AI152" s="30">
        <f t="shared" si="211"/>
        <v>3</v>
      </c>
      <c r="AJ152" s="30">
        <v>1</v>
      </c>
      <c r="AK152" s="23"/>
      <c r="AL152" s="29">
        <f t="shared" si="178"/>
        <v>414720</v>
      </c>
      <c r="AM152" s="29">
        <f t="shared" si="212"/>
        <v>318165264.78702688</v>
      </c>
      <c r="AN152" s="29">
        <f t="shared" si="213"/>
        <v>222012984045.65906</v>
      </c>
      <c r="AO152" s="29">
        <f t="shared" si="214"/>
        <v>900</v>
      </c>
      <c r="AQ152" s="52">
        <f t="shared" si="170"/>
        <v>697.79139528090809</v>
      </c>
      <c r="AR152" s="144">
        <f t="shared" si="179"/>
        <v>208.21469687070933</v>
      </c>
      <c r="AS152" s="30">
        <f t="shared" si="215"/>
        <v>116</v>
      </c>
      <c r="AT152" s="30">
        <f t="shared" si="216"/>
        <v>4</v>
      </c>
      <c r="AU152" s="30">
        <v>1</v>
      </c>
      <c r="AV152" s="23"/>
      <c r="AW152" s="29">
        <f t="shared" si="180"/>
        <v>47040</v>
      </c>
      <c r="AX152" s="29">
        <f t="shared" si="217"/>
        <v>187145022.29164958</v>
      </c>
      <c r="AY152" s="29">
        <f t="shared" si="218"/>
        <v>222012984045.65906</v>
      </c>
      <c r="AZ152" s="29">
        <f t="shared" si="219"/>
        <v>1200</v>
      </c>
      <c r="BB152" s="52">
        <f t="shared" si="251"/>
        <v>1186.3151973108359</v>
      </c>
      <c r="BC152" s="144">
        <f t="shared" si="181"/>
        <v>208.21469687070933</v>
      </c>
      <c r="BD152" s="30">
        <f t="shared" si="220"/>
        <v>86</v>
      </c>
      <c r="BE152" s="30">
        <f t="shared" si="221"/>
        <v>5</v>
      </c>
      <c r="BF152" s="30">
        <v>1</v>
      </c>
      <c r="BG152" s="23"/>
      <c r="BH152" s="29">
        <f t="shared" si="182"/>
        <v>5760</v>
      </c>
      <c r="BI152" s="29">
        <f t="shared" si="222"/>
        <v>582675678.34248555</v>
      </c>
      <c r="BJ152" s="29">
        <f t="shared" si="223"/>
        <v>222012984045.65906</v>
      </c>
      <c r="BK152" s="29">
        <f t="shared" si="224"/>
        <v>1500</v>
      </c>
      <c r="BM152" s="52">
        <f t="shared" si="171"/>
        <v>381.02325581395576</v>
      </c>
      <c r="BN152" s="144">
        <f t="shared" si="183"/>
        <v>208.21469687070933</v>
      </c>
      <c r="BO152" s="30">
        <f t="shared" si="225"/>
        <v>41</v>
      </c>
      <c r="BP152" s="30">
        <f t="shared" si="226"/>
        <v>6</v>
      </c>
      <c r="BQ152" s="30">
        <v>1</v>
      </c>
      <c r="BR152" s="23"/>
      <c r="BS152" s="29">
        <f t="shared" si="184"/>
        <v>100</v>
      </c>
      <c r="BT152" s="29">
        <f t="shared" si="227"/>
        <v>968655345.20968628</v>
      </c>
      <c r="BU152" s="29">
        <f t="shared" si="228"/>
        <v>222012984045.65906</v>
      </c>
      <c r="BV152" s="29">
        <f t="shared" si="229"/>
        <v>1800</v>
      </c>
      <c r="BX152" s="52">
        <f t="shared" si="172"/>
        <v>229.19708763657272</v>
      </c>
      <c r="BY152" s="144">
        <f t="shared" si="185"/>
        <v>208.21469687070933</v>
      </c>
      <c r="BZ152" s="30">
        <f t="shared" si="230"/>
        <v>-9</v>
      </c>
      <c r="CA152" s="30">
        <f t="shared" si="231"/>
        <v>7</v>
      </c>
      <c r="CB152" s="30">
        <v>1</v>
      </c>
      <c r="CC152" s="23"/>
      <c r="CD152" s="29">
        <f t="shared" si="186"/>
        <v>1</v>
      </c>
      <c r="CE152" s="29">
        <f t="shared" si="232"/>
        <v>-769808842.18671536</v>
      </c>
      <c r="CF152" s="29">
        <f t="shared" si="233"/>
        <v>222012984045.65906</v>
      </c>
      <c r="CG152" s="29">
        <f t="shared" si="234"/>
        <v>2100</v>
      </c>
      <c r="CJ152" s="144">
        <f t="shared" si="187"/>
        <v>208.21469687070933</v>
      </c>
      <c r="CK152" s="30">
        <f t="shared" si="235"/>
        <v>-64</v>
      </c>
      <c r="CL152" s="30">
        <f t="shared" si="236"/>
        <v>8</v>
      </c>
      <c r="CM152" s="30">
        <v>1</v>
      </c>
      <c r="CN152" s="23"/>
      <c r="CO152" s="29">
        <f t="shared" si="188"/>
        <v>1</v>
      </c>
      <c r="CP152" s="29">
        <f t="shared" si="237"/>
        <v>-3572323817930.4561</v>
      </c>
      <c r="CQ152" s="29">
        <f t="shared" si="238"/>
        <v>222012984045.65906</v>
      </c>
      <c r="CR152" s="29">
        <f t="shared" si="239"/>
        <v>2400</v>
      </c>
      <c r="CU152" s="144">
        <f t="shared" si="189"/>
        <v>208.21469687070933</v>
      </c>
      <c r="CV152" s="30">
        <f t="shared" si="240"/>
        <v>-114</v>
      </c>
      <c r="CW152" s="30">
        <f t="shared" si="241"/>
        <v>9</v>
      </c>
      <c r="CX152" s="30">
        <v>1</v>
      </c>
      <c r="CY152" s="23"/>
      <c r="CZ152" s="29">
        <f t="shared" si="190"/>
        <v>1</v>
      </c>
      <c r="DA152" s="29">
        <f t="shared" si="242"/>
        <v>-2303725129382600</v>
      </c>
      <c r="DB152" s="29">
        <f t="shared" si="243"/>
        <v>222012984045.65906</v>
      </c>
      <c r="DC152" s="29">
        <f t="shared" si="244"/>
        <v>2700</v>
      </c>
      <c r="DF152" s="144">
        <f t="shared" si="191"/>
        <v>208.21469687070933</v>
      </c>
      <c r="DG152" s="30">
        <f t="shared" si="245"/>
        <v>-179</v>
      </c>
      <c r="DH152" s="30">
        <f t="shared" si="246"/>
        <v>10</v>
      </c>
      <c r="DI152" s="30">
        <v>1</v>
      </c>
      <c r="DJ152" s="23"/>
      <c r="DK152" s="29">
        <f t="shared" si="192"/>
        <v>1</v>
      </c>
      <c r="DL152" s="29">
        <f t="shared" si="247"/>
        <v>-7.6693806150295695E+18</v>
      </c>
      <c r="DM152" s="29">
        <f t="shared" si="248"/>
        <v>222012984045.65906</v>
      </c>
      <c r="DN152" s="29">
        <f t="shared" si="249"/>
        <v>3000</v>
      </c>
      <c r="DQ152" s="144">
        <f t="shared" si="193"/>
        <v>208.21469687070933</v>
      </c>
    </row>
    <row r="153" spans="1:121">
      <c r="A153" s="23">
        <f t="shared" si="194"/>
        <v>634.73034236878561</v>
      </c>
      <c r="B153" s="23">
        <v>0</v>
      </c>
      <c r="C153" s="41">
        <f t="shared" si="254"/>
        <v>5</v>
      </c>
      <c r="D153" s="44"/>
      <c r="E153" s="134">
        <f t="shared" si="252"/>
        <v>1</v>
      </c>
      <c r="F153" s="76">
        <f t="shared" si="173"/>
        <v>6</v>
      </c>
      <c r="G153" s="161">
        <f t="shared" si="195"/>
        <v>21.258973025544179</v>
      </c>
      <c r="H153" s="24">
        <f t="shared" si="196"/>
        <v>708405415.44786537</v>
      </c>
      <c r="I153" s="23">
        <f t="shared" si="250"/>
        <v>29.400000000000016</v>
      </c>
      <c r="J153" s="26">
        <v>147</v>
      </c>
      <c r="K153" s="30">
        <f t="shared" si="197"/>
        <v>147</v>
      </c>
      <c r="L153" s="30">
        <f t="shared" si="198"/>
        <v>1</v>
      </c>
      <c r="M153" s="22">
        <v>1</v>
      </c>
      <c r="N153" s="23">
        <f t="shared" si="199"/>
        <v>708405415447.86536</v>
      </c>
      <c r="O153" s="29">
        <f t="shared" si="174"/>
        <v>3649536</v>
      </c>
      <c r="P153" s="29">
        <f t="shared" si="200"/>
        <v>536481792</v>
      </c>
      <c r="Q153" s="29">
        <f t="shared" si="201"/>
        <v>255025949561.23157</v>
      </c>
      <c r="R153" s="29">
        <f t="shared" si="202"/>
        <v>300</v>
      </c>
      <c r="S153" s="29">
        <f t="shared" si="203"/>
        <v>19041.910271063567</v>
      </c>
      <c r="T153" s="52">
        <f t="shared" si="204"/>
        <v>475.36739058840521</v>
      </c>
      <c r="U153" s="144">
        <f t="shared" si="175"/>
        <v>212.58973025544179</v>
      </c>
      <c r="W153" s="30">
        <f t="shared" si="205"/>
        <v>142</v>
      </c>
      <c r="X153" s="30">
        <f t="shared" si="206"/>
        <v>2</v>
      </c>
      <c r="Y153" s="30">
        <v>1</v>
      </c>
      <c r="Z153" s="23"/>
      <c r="AA153" s="29">
        <f t="shared" si="176"/>
        <v>3732480</v>
      </c>
      <c r="AB153" s="29">
        <f t="shared" si="207"/>
        <v>955347408.77873099</v>
      </c>
      <c r="AC153" s="29">
        <f t="shared" si="208"/>
        <v>255025949561.23157</v>
      </c>
      <c r="AD153" s="29">
        <f t="shared" si="209"/>
        <v>600</v>
      </c>
      <c r="AF153" s="52">
        <f t="shared" si="253"/>
        <v>266.94576990295513</v>
      </c>
      <c r="AG153" s="144">
        <f t="shared" si="177"/>
        <v>212.58973025544179</v>
      </c>
      <c r="AH153" s="30">
        <f t="shared" si="210"/>
        <v>132</v>
      </c>
      <c r="AI153" s="30">
        <f t="shared" si="211"/>
        <v>3</v>
      </c>
      <c r="AJ153" s="30">
        <v>1</v>
      </c>
      <c r="AK153" s="23"/>
      <c r="AL153" s="29">
        <f t="shared" si="178"/>
        <v>414720</v>
      </c>
      <c r="AM153" s="29">
        <f t="shared" si="212"/>
        <v>320594007.26631713</v>
      </c>
      <c r="AN153" s="29">
        <f t="shared" si="213"/>
        <v>255025949561.23157</v>
      </c>
      <c r="AO153" s="29">
        <f t="shared" si="214"/>
        <v>900</v>
      </c>
      <c r="AQ153" s="52">
        <f t="shared" si="170"/>
        <v>795.47946555776309</v>
      </c>
      <c r="AR153" s="144">
        <f t="shared" si="179"/>
        <v>212.58973025544179</v>
      </c>
      <c r="AS153" s="30">
        <f t="shared" si="215"/>
        <v>117</v>
      </c>
      <c r="AT153" s="30">
        <f t="shared" si="216"/>
        <v>4</v>
      </c>
      <c r="AU153" s="30">
        <v>1</v>
      </c>
      <c r="AV153" s="23"/>
      <c r="AW153" s="29">
        <f t="shared" si="180"/>
        <v>47040</v>
      </c>
      <c r="AX153" s="29">
        <f t="shared" si="217"/>
        <v>188758341.44933623</v>
      </c>
      <c r="AY153" s="29">
        <f t="shared" si="218"/>
        <v>255025949561.23157</v>
      </c>
      <c r="AZ153" s="29">
        <f t="shared" si="219"/>
        <v>1200</v>
      </c>
      <c r="BB153" s="52">
        <f t="shared" si="251"/>
        <v>1351.0711505678382</v>
      </c>
      <c r="BC153" s="144">
        <f t="shared" si="181"/>
        <v>212.58973025544179</v>
      </c>
      <c r="BD153" s="30">
        <f t="shared" si="220"/>
        <v>87</v>
      </c>
      <c r="BE153" s="30">
        <f t="shared" si="221"/>
        <v>5</v>
      </c>
      <c r="BF153" s="30">
        <v>1</v>
      </c>
      <c r="BG153" s="23"/>
      <c r="BH153" s="29">
        <f t="shared" si="182"/>
        <v>5760</v>
      </c>
      <c r="BI153" s="29">
        <f t="shared" si="222"/>
        <v>589450976.92786324</v>
      </c>
      <c r="BJ153" s="29">
        <f t="shared" si="223"/>
        <v>255025949561.23157</v>
      </c>
      <c r="BK153" s="29">
        <f t="shared" si="224"/>
        <v>1500</v>
      </c>
      <c r="BM153" s="52">
        <f t="shared" si="171"/>
        <v>432.6499735234836</v>
      </c>
      <c r="BN153" s="144">
        <f t="shared" si="183"/>
        <v>212.58973025544179</v>
      </c>
      <c r="BO153" s="30">
        <f t="shared" si="225"/>
        <v>42</v>
      </c>
      <c r="BP153" s="30">
        <f t="shared" si="226"/>
        <v>6</v>
      </c>
      <c r="BQ153" s="30">
        <v>1</v>
      </c>
      <c r="BR153" s="23"/>
      <c r="BS153" s="29">
        <f t="shared" si="184"/>
        <v>100</v>
      </c>
      <c r="BT153" s="29">
        <f t="shared" si="227"/>
        <v>992281085.33675182</v>
      </c>
      <c r="BU153" s="29">
        <f t="shared" si="228"/>
        <v>255025949561.23157</v>
      </c>
      <c r="BV153" s="29">
        <f t="shared" si="229"/>
        <v>1800</v>
      </c>
      <c r="BX153" s="52">
        <f t="shared" si="172"/>
        <v>257.00978616828422</v>
      </c>
      <c r="BY153" s="144">
        <f t="shared" si="185"/>
        <v>212.58973025544179</v>
      </c>
      <c r="BZ153" s="30">
        <f t="shared" si="230"/>
        <v>-8</v>
      </c>
      <c r="CA153" s="30">
        <f t="shared" si="231"/>
        <v>7</v>
      </c>
      <c r="CB153" s="30">
        <v>1</v>
      </c>
      <c r="CC153" s="23"/>
      <c r="CD153" s="29">
        <f t="shared" si="186"/>
        <v>1</v>
      </c>
      <c r="CE153" s="29">
        <f t="shared" si="232"/>
        <v>-684274526.38819146</v>
      </c>
      <c r="CF153" s="29">
        <f t="shared" si="233"/>
        <v>255025949561.23157</v>
      </c>
      <c r="CG153" s="29">
        <f t="shared" si="234"/>
        <v>2100</v>
      </c>
      <c r="CJ153" s="144">
        <f t="shared" si="187"/>
        <v>212.58973025544179</v>
      </c>
      <c r="CK153" s="30">
        <f t="shared" si="235"/>
        <v>-63</v>
      </c>
      <c r="CL153" s="30">
        <f t="shared" si="236"/>
        <v>8</v>
      </c>
      <c r="CM153" s="30">
        <v>1</v>
      </c>
      <c r="CN153" s="23"/>
      <c r="CO153" s="29">
        <f t="shared" si="188"/>
        <v>1</v>
      </c>
      <c r="CP153" s="29">
        <f t="shared" si="237"/>
        <v>-3516506258275.2925</v>
      </c>
      <c r="CQ153" s="29">
        <f t="shared" si="238"/>
        <v>255025949561.23157</v>
      </c>
      <c r="CR153" s="29">
        <f t="shared" si="239"/>
        <v>2400</v>
      </c>
      <c r="CU153" s="144">
        <f t="shared" si="189"/>
        <v>212.58973025544179</v>
      </c>
      <c r="CV153" s="30">
        <f t="shared" si="240"/>
        <v>-113</v>
      </c>
      <c r="CW153" s="30">
        <f t="shared" si="241"/>
        <v>9</v>
      </c>
      <c r="CX153" s="30">
        <v>1</v>
      </c>
      <c r="CY153" s="23"/>
      <c r="CZ153" s="29">
        <f t="shared" si="190"/>
        <v>1</v>
      </c>
      <c r="DA153" s="29">
        <f t="shared" si="242"/>
        <v>-2283517014212577.5</v>
      </c>
      <c r="DB153" s="29">
        <f t="shared" si="243"/>
        <v>255025949561.23157</v>
      </c>
      <c r="DC153" s="29">
        <f t="shared" si="244"/>
        <v>2700</v>
      </c>
      <c r="DF153" s="144">
        <f t="shared" si="191"/>
        <v>212.58973025544179</v>
      </c>
      <c r="DG153" s="30">
        <f t="shared" si="245"/>
        <v>-178</v>
      </c>
      <c r="DH153" s="30">
        <f t="shared" si="246"/>
        <v>10</v>
      </c>
      <c r="DI153" s="30">
        <v>1</v>
      </c>
      <c r="DJ153" s="23"/>
      <c r="DK153" s="29">
        <f t="shared" si="192"/>
        <v>1</v>
      </c>
      <c r="DL153" s="29">
        <f t="shared" si="247"/>
        <v>-7.6265349132696279E+18</v>
      </c>
      <c r="DM153" s="29">
        <f t="shared" si="248"/>
        <v>255025949561.23157</v>
      </c>
      <c r="DN153" s="29">
        <f t="shared" si="249"/>
        <v>3000</v>
      </c>
      <c r="DQ153" s="144">
        <f t="shared" si="193"/>
        <v>212.58973025544179</v>
      </c>
    </row>
    <row r="154" spans="1:121">
      <c r="A154" s="23">
        <f t="shared" si="194"/>
        <v>663.21523296870259</v>
      </c>
      <c r="B154" s="23">
        <v>0</v>
      </c>
      <c r="C154" s="41">
        <f t="shared" si="254"/>
        <v>5</v>
      </c>
      <c r="D154" s="44"/>
      <c r="E154" s="134">
        <f t="shared" si="252"/>
        <v>1</v>
      </c>
      <c r="F154" s="76">
        <f t="shared" si="173"/>
        <v>6</v>
      </c>
      <c r="G154" s="161">
        <f t="shared" si="195"/>
        <v>21.705669239162741</v>
      </c>
      <c r="H154" s="24">
        <f t="shared" si="196"/>
        <v>813744135.39595413</v>
      </c>
      <c r="I154" s="23">
        <f t="shared" si="250"/>
        <v>29.600000000000016</v>
      </c>
      <c r="J154" s="26">
        <v>148</v>
      </c>
      <c r="K154" s="30">
        <f t="shared" si="197"/>
        <v>148</v>
      </c>
      <c r="L154" s="30">
        <f t="shared" si="198"/>
        <v>1</v>
      </c>
      <c r="M154" s="22">
        <v>1</v>
      </c>
      <c r="N154" s="23">
        <f t="shared" si="199"/>
        <v>813744135395.9541</v>
      </c>
      <c r="O154" s="29">
        <f t="shared" si="174"/>
        <v>3649536</v>
      </c>
      <c r="P154" s="29">
        <f t="shared" si="200"/>
        <v>540131328</v>
      </c>
      <c r="Q154" s="29">
        <f t="shared" si="201"/>
        <v>292947888742.54346</v>
      </c>
      <c r="R154" s="29">
        <f t="shared" si="202"/>
        <v>300</v>
      </c>
      <c r="S154" s="29">
        <f t="shared" si="203"/>
        <v>19896.456989061076</v>
      </c>
      <c r="T154" s="52">
        <f t="shared" si="204"/>
        <v>542.36418729361958</v>
      </c>
      <c r="U154" s="144">
        <f t="shared" si="175"/>
        <v>217.05669239162742</v>
      </c>
      <c r="W154" s="30">
        <f t="shared" si="205"/>
        <v>143</v>
      </c>
      <c r="X154" s="30">
        <f t="shared" si="206"/>
        <v>2</v>
      </c>
      <c r="Y154" s="30">
        <v>1</v>
      </c>
      <c r="Z154" s="23"/>
      <c r="AA154" s="29">
        <f t="shared" si="176"/>
        <v>3732480</v>
      </c>
      <c r="AB154" s="29">
        <f t="shared" si="207"/>
        <v>962075207.43210232</v>
      </c>
      <c r="AC154" s="29">
        <f t="shared" si="208"/>
        <v>292947888742.54346</v>
      </c>
      <c r="AD154" s="29">
        <f t="shared" si="209"/>
        <v>600</v>
      </c>
      <c r="AF154" s="52">
        <f t="shared" si="253"/>
        <v>304.49582993044544</v>
      </c>
      <c r="AG154" s="144">
        <f t="shared" si="177"/>
        <v>217.05669239162742</v>
      </c>
      <c r="AH154" s="30">
        <f t="shared" si="210"/>
        <v>133</v>
      </c>
      <c r="AI154" s="30">
        <f t="shared" si="211"/>
        <v>3</v>
      </c>
      <c r="AJ154" s="30">
        <v>1</v>
      </c>
      <c r="AK154" s="23"/>
      <c r="AL154" s="29">
        <f t="shared" si="178"/>
        <v>414720</v>
      </c>
      <c r="AM154" s="29">
        <f t="shared" si="212"/>
        <v>323022749.74560744</v>
      </c>
      <c r="AN154" s="29">
        <f t="shared" si="213"/>
        <v>292947888742.54346</v>
      </c>
      <c r="AO154" s="29">
        <f t="shared" si="214"/>
        <v>900</v>
      </c>
      <c r="AQ154" s="52">
        <f t="shared" si="170"/>
        <v>906.89553281696396</v>
      </c>
      <c r="AR154" s="144">
        <f t="shared" si="179"/>
        <v>217.05669239162742</v>
      </c>
      <c r="AS154" s="30">
        <f t="shared" si="215"/>
        <v>118</v>
      </c>
      <c r="AT154" s="30">
        <f t="shared" si="216"/>
        <v>4</v>
      </c>
      <c r="AU154" s="30">
        <v>1</v>
      </c>
      <c r="AV154" s="23"/>
      <c r="AW154" s="29">
        <f t="shared" si="180"/>
        <v>47040</v>
      </c>
      <c r="AX154" s="29">
        <f t="shared" si="217"/>
        <v>190371660.60702285</v>
      </c>
      <c r="AY154" s="29">
        <f t="shared" si="218"/>
        <v>292947888742.54346</v>
      </c>
      <c r="AZ154" s="29">
        <f t="shared" si="219"/>
        <v>1200</v>
      </c>
      <c r="BB154" s="52">
        <f t="shared" si="251"/>
        <v>1538.8208928179961</v>
      </c>
      <c r="BC154" s="144">
        <f t="shared" si="181"/>
        <v>217.05669239162742</v>
      </c>
      <c r="BD154" s="30">
        <f t="shared" si="220"/>
        <v>88</v>
      </c>
      <c r="BE154" s="30">
        <f t="shared" si="221"/>
        <v>5</v>
      </c>
      <c r="BF154" s="30">
        <v>1</v>
      </c>
      <c r="BG154" s="23"/>
      <c r="BH154" s="29">
        <f t="shared" si="182"/>
        <v>5760</v>
      </c>
      <c r="BI154" s="29">
        <f t="shared" si="222"/>
        <v>596226275.51324093</v>
      </c>
      <c r="BJ154" s="29">
        <f t="shared" si="223"/>
        <v>292947888742.54346</v>
      </c>
      <c r="BK154" s="29">
        <f t="shared" si="224"/>
        <v>1500</v>
      </c>
      <c r="BM154" s="52">
        <f t="shared" si="171"/>
        <v>491.33676386598245</v>
      </c>
      <c r="BN154" s="144">
        <f t="shared" si="183"/>
        <v>217.05669239162742</v>
      </c>
      <c r="BO154" s="30">
        <f t="shared" si="225"/>
        <v>43</v>
      </c>
      <c r="BP154" s="30">
        <f t="shared" si="226"/>
        <v>6</v>
      </c>
      <c r="BQ154" s="30">
        <v>1</v>
      </c>
      <c r="BR154" s="23"/>
      <c r="BS154" s="29">
        <f t="shared" si="184"/>
        <v>100</v>
      </c>
      <c r="BT154" s="29">
        <f t="shared" si="227"/>
        <v>1015906825.4638174</v>
      </c>
      <c r="BU154" s="29">
        <f t="shared" si="228"/>
        <v>292947888742.54346</v>
      </c>
      <c r="BV154" s="29">
        <f t="shared" si="229"/>
        <v>1800</v>
      </c>
      <c r="BX154" s="52">
        <f t="shared" si="172"/>
        <v>288.36098094802799</v>
      </c>
      <c r="BY154" s="144">
        <f t="shared" si="185"/>
        <v>217.05669239162742</v>
      </c>
      <c r="BZ154" s="30">
        <f t="shared" si="230"/>
        <v>-7</v>
      </c>
      <c r="CA154" s="30">
        <f t="shared" si="231"/>
        <v>7</v>
      </c>
      <c r="CB154" s="30">
        <v>1</v>
      </c>
      <c r="CC154" s="23"/>
      <c r="CD154" s="29">
        <f t="shared" si="186"/>
        <v>1</v>
      </c>
      <c r="CE154" s="29">
        <f t="shared" si="232"/>
        <v>-598740210.58966756</v>
      </c>
      <c r="CF154" s="29">
        <f t="shared" si="233"/>
        <v>292947888742.54346</v>
      </c>
      <c r="CG154" s="29">
        <f t="shared" si="234"/>
        <v>2100</v>
      </c>
      <c r="CJ154" s="144">
        <f t="shared" si="187"/>
        <v>217.05669239162742</v>
      </c>
      <c r="CK154" s="30">
        <f t="shared" si="235"/>
        <v>-62</v>
      </c>
      <c r="CL154" s="30">
        <f t="shared" si="236"/>
        <v>8</v>
      </c>
      <c r="CM154" s="30">
        <v>1</v>
      </c>
      <c r="CN154" s="23"/>
      <c r="CO154" s="29">
        <f t="shared" si="188"/>
        <v>1</v>
      </c>
      <c r="CP154" s="29">
        <f t="shared" si="237"/>
        <v>-3460688698620.1294</v>
      </c>
      <c r="CQ154" s="29">
        <f t="shared" si="238"/>
        <v>292947888742.54346</v>
      </c>
      <c r="CR154" s="29">
        <f t="shared" si="239"/>
        <v>2400</v>
      </c>
      <c r="CU154" s="144">
        <f t="shared" si="189"/>
        <v>217.05669239162742</v>
      </c>
      <c r="CV154" s="30">
        <f t="shared" si="240"/>
        <v>-112</v>
      </c>
      <c r="CW154" s="30">
        <f t="shared" si="241"/>
        <v>9</v>
      </c>
      <c r="CX154" s="30">
        <v>1</v>
      </c>
      <c r="CY154" s="23"/>
      <c r="CZ154" s="29">
        <f t="shared" si="190"/>
        <v>1</v>
      </c>
      <c r="DA154" s="29">
        <f t="shared" si="242"/>
        <v>-2263308899042554.5</v>
      </c>
      <c r="DB154" s="29">
        <f t="shared" si="243"/>
        <v>292947888742.54346</v>
      </c>
      <c r="DC154" s="29">
        <f t="shared" si="244"/>
        <v>2700</v>
      </c>
      <c r="DF154" s="144">
        <f t="shared" si="191"/>
        <v>217.05669239162742</v>
      </c>
      <c r="DG154" s="30">
        <f t="shared" si="245"/>
        <v>-177</v>
      </c>
      <c r="DH154" s="30">
        <f t="shared" si="246"/>
        <v>10</v>
      </c>
      <c r="DI154" s="30">
        <v>1</v>
      </c>
      <c r="DJ154" s="23"/>
      <c r="DK154" s="29">
        <f t="shared" si="192"/>
        <v>1</v>
      </c>
      <c r="DL154" s="29">
        <f t="shared" si="247"/>
        <v>-7.5836892115096863E+18</v>
      </c>
      <c r="DM154" s="29">
        <f t="shared" si="248"/>
        <v>292947888742.54346</v>
      </c>
      <c r="DN154" s="29">
        <f t="shared" si="249"/>
        <v>3000</v>
      </c>
      <c r="DQ154" s="144">
        <f t="shared" si="193"/>
        <v>217.05669239162742</v>
      </c>
    </row>
    <row r="155" spans="1:121">
      <c r="A155" s="23">
        <f t="shared" si="194"/>
        <v>692.97844435829734</v>
      </c>
      <c r="B155" s="23">
        <v>0</v>
      </c>
      <c r="C155" s="41">
        <f t="shared" si="254"/>
        <v>5</v>
      </c>
      <c r="D155" s="44"/>
      <c r="E155" s="134">
        <f t="shared" si="252"/>
        <v>1</v>
      </c>
      <c r="F155" s="76">
        <f t="shared" si="173"/>
        <v>6</v>
      </c>
      <c r="G155" s="161">
        <f t="shared" si="195"/>
        <v>22.161751489774787</v>
      </c>
      <c r="H155" s="24">
        <f t="shared" si="196"/>
        <v>934746549.71781695</v>
      </c>
      <c r="I155" s="23">
        <f t="shared" si="250"/>
        <v>29.800000000000018</v>
      </c>
      <c r="J155" s="26">
        <v>149</v>
      </c>
      <c r="K155" s="30">
        <f t="shared" si="197"/>
        <v>149</v>
      </c>
      <c r="L155" s="30">
        <f t="shared" si="198"/>
        <v>1</v>
      </c>
      <c r="M155" s="22">
        <v>1</v>
      </c>
      <c r="N155" s="23">
        <f t="shared" si="199"/>
        <v>934746549717.81689</v>
      </c>
      <c r="O155" s="29">
        <f t="shared" si="174"/>
        <v>3649536</v>
      </c>
      <c r="P155" s="29">
        <f t="shared" si="200"/>
        <v>543780864</v>
      </c>
      <c r="Q155" s="29">
        <f t="shared" si="201"/>
        <v>336508757898.41406</v>
      </c>
      <c r="R155" s="29">
        <f t="shared" si="202"/>
        <v>300</v>
      </c>
      <c r="S155" s="29">
        <f t="shared" si="203"/>
        <v>20789.35333074892</v>
      </c>
      <c r="T155" s="52">
        <f t="shared" si="204"/>
        <v>618.83155545983698</v>
      </c>
      <c r="U155" s="144">
        <f t="shared" si="175"/>
        <v>221.61751489774787</v>
      </c>
      <c r="W155" s="30">
        <f t="shared" si="205"/>
        <v>144</v>
      </c>
      <c r="X155" s="30">
        <f t="shared" si="206"/>
        <v>2</v>
      </c>
      <c r="Y155" s="30">
        <v>1</v>
      </c>
      <c r="Z155" s="23"/>
      <c r="AA155" s="29">
        <f t="shared" si="176"/>
        <v>3732480</v>
      </c>
      <c r="AB155" s="29">
        <f t="shared" si="207"/>
        <v>968803006.08547366</v>
      </c>
      <c r="AC155" s="29">
        <f t="shared" si="208"/>
        <v>336508757898.41406</v>
      </c>
      <c r="AD155" s="29">
        <f t="shared" si="209"/>
        <v>600</v>
      </c>
      <c r="AF155" s="52">
        <f t="shared" si="253"/>
        <v>347.34487381300016</v>
      </c>
      <c r="AG155" s="144">
        <f t="shared" si="177"/>
        <v>221.61751489774787</v>
      </c>
      <c r="AH155" s="30">
        <f t="shared" si="210"/>
        <v>134</v>
      </c>
      <c r="AI155" s="30">
        <f t="shared" si="211"/>
        <v>3</v>
      </c>
      <c r="AJ155" s="30">
        <v>1</v>
      </c>
      <c r="AK155" s="23"/>
      <c r="AL155" s="29">
        <f t="shared" si="178"/>
        <v>414720</v>
      </c>
      <c r="AM155" s="29">
        <f t="shared" si="212"/>
        <v>325451492.22489768</v>
      </c>
      <c r="AN155" s="29">
        <f t="shared" si="213"/>
        <v>336508757898.41406</v>
      </c>
      <c r="AO155" s="29">
        <f t="shared" si="214"/>
        <v>900</v>
      </c>
      <c r="AQ155" s="52">
        <f t="shared" si="170"/>
        <v>1033.9751573972671</v>
      </c>
      <c r="AR155" s="144">
        <f t="shared" si="179"/>
        <v>221.61751489774787</v>
      </c>
      <c r="AS155" s="30">
        <f t="shared" si="215"/>
        <v>119</v>
      </c>
      <c r="AT155" s="30">
        <f t="shared" si="216"/>
        <v>4</v>
      </c>
      <c r="AU155" s="30">
        <v>1</v>
      </c>
      <c r="AV155" s="23"/>
      <c r="AW155" s="29">
        <f t="shared" si="180"/>
        <v>47040</v>
      </c>
      <c r="AX155" s="29">
        <f t="shared" si="217"/>
        <v>191984979.76470947</v>
      </c>
      <c r="AY155" s="29">
        <f t="shared" si="218"/>
        <v>336508757898.41406</v>
      </c>
      <c r="AZ155" s="29">
        <f t="shared" si="219"/>
        <v>1200</v>
      </c>
      <c r="BB155" s="52">
        <f t="shared" si="251"/>
        <v>1752.786901927579</v>
      </c>
      <c r="BC155" s="144">
        <f t="shared" si="181"/>
        <v>221.61751489774787</v>
      </c>
      <c r="BD155" s="30">
        <f t="shared" si="220"/>
        <v>89</v>
      </c>
      <c r="BE155" s="30">
        <f t="shared" si="221"/>
        <v>5</v>
      </c>
      <c r="BF155" s="30">
        <v>1</v>
      </c>
      <c r="BG155" s="23"/>
      <c r="BH155" s="29">
        <f t="shared" si="182"/>
        <v>5760</v>
      </c>
      <c r="BI155" s="29">
        <f t="shared" si="222"/>
        <v>603001574.09861875</v>
      </c>
      <c r="BJ155" s="29">
        <f t="shared" si="223"/>
        <v>336508757898.41406</v>
      </c>
      <c r="BK155" s="29">
        <f t="shared" si="224"/>
        <v>1500</v>
      </c>
      <c r="BM155" s="52">
        <f t="shared" si="171"/>
        <v>558.05618484733714</v>
      </c>
      <c r="BN155" s="144">
        <f t="shared" si="183"/>
        <v>221.61751489774787</v>
      </c>
      <c r="BO155" s="30">
        <f t="shared" si="225"/>
        <v>44</v>
      </c>
      <c r="BP155" s="30">
        <f t="shared" si="226"/>
        <v>6</v>
      </c>
      <c r="BQ155" s="30">
        <v>1</v>
      </c>
      <c r="BR155" s="23"/>
      <c r="BS155" s="29">
        <f t="shared" si="184"/>
        <v>100</v>
      </c>
      <c r="BT155" s="29">
        <f t="shared" si="227"/>
        <v>1039532565.5908828</v>
      </c>
      <c r="BU155" s="29">
        <f t="shared" si="228"/>
        <v>336508757898.41406</v>
      </c>
      <c r="BV155" s="29">
        <f t="shared" si="229"/>
        <v>1800</v>
      </c>
      <c r="BX155" s="52">
        <f t="shared" si="172"/>
        <v>323.71160754077812</v>
      </c>
      <c r="BY155" s="144">
        <f t="shared" si="185"/>
        <v>221.61751489774787</v>
      </c>
      <c r="BZ155" s="30">
        <f t="shared" si="230"/>
        <v>-6</v>
      </c>
      <c r="CA155" s="30">
        <f t="shared" si="231"/>
        <v>7</v>
      </c>
      <c r="CB155" s="30">
        <v>1</v>
      </c>
      <c r="CC155" s="23"/>
      <c r="CD155" s="29">
        <f t="shared" si="186"/>
        <v>1</v>
      </c>
      <c r="CE155" s="29">
        <f t="shared" si="232"/>
        <v>-513205894.7911436</v>
      </c>
      <c r="CF155" s="29">
        <f t="shared" si="233"/>
        <v>336508757898.41406</v>
      </c>
      <c r="CG155" s="29">
        <f t="shared" si="234"/>
        <v>2100</v>
      </c>
      <c r="CJ155" s="144">
        <f t="shared" si="187"/>
        <v>221.61751489774787</v>
      </c>
      <c r="CK155" s="30">
        <f t="shared" si="235"/>
        <v>-61</v>
      </c>
      <c r="CL155" s="30">
        <f t="shared" si="236"/>
        <v>8</v>
      </c>
      <c r="CM155" s="30">
        <v>1</v>
      </c>
      <c r="CN155" s="23"/>
      <c r="CO155" s="29">
        <f t="shared" si="188"/>
        <v>1</v>
      </c>
      <c r="CP155" s="29">
        <f t="shared" si="237"/>
        <v>-3404871138964.9658</v>
      </c>
      <c r="CQ155" s="29">
        <f t="shared" si="238"/>
        <v>336508757898.41406</v>
      </c>
      <c r="CR155" s="29">
        <f t="shared" si="239"/>
        <v>2400</v>
      </c>
      <c r="CU155" s="144">
        <f t="shared" si="189"/>
        <v>221.61751489774787</v>
      </c>
      <c r="CV155" s="30">
        <f t="shared" si="240"/>
        <v>-111</v>
      </c>
      <c r="CW155" s="30">
        <f t="shared" si="241"/>
        <v>9</v>
      </c>
      <c r="CX155" s="30">
        <v>1</v>
      </c>
      <c r="CY155" s="23"/>
      <c r="CZ155" s="29">
        <f t="shared" si="190"/>
        <v>1</v>
      </c>
      <c r="DA155" s="29">
        <f t="shared" si="242"/>
        <v>-2243100783872531.7</v>
      </c>
      <c r="DB155" s="29">
        <f t="shared" si="243"/>
        <v>336508757898.41406</v>
      </c>
      <c r="DC155" s="29">
        <f t="shared" si="244"/>
        <v>2700</v>
      </c>
      <c r="DF155" s="144">
        <f t="shared" si="191"/>
        <v>221.61751489774787</v>
      </c>
      <c r="DG155" s="30">
        <f t="shared" si="245"/>
        <v>-176</v>
      </c>
      <c r="DH155" s="30">
        <f t="shared" si="246"/>
        <v>10</v>
      </c>
      <c r="DI155" s="30">
        <v>1</v>
      </c>
      <c r="DJ155" s="23"/>
      <c r="DK155" s="29">
        <f t="shared" si="192"/>
        <v>1</v>
      </c>
      <c r="DL155" s="29">
        <f t="shared" si="247"/>
        <v>-7.5408435097497436E+18</v>
      </c>
      <c r="DM155" s="29">
        <f t="shared" si="248"/>
        <v>336508757898.41406</v>
      </c>
      <c r="DN155" s="29">
        <f t="shared" si="249"/>
        <v>3000</v>
      </c>
      <c r="DQ155" s="144">
        <f t="shared" si="193"/>
        <v>221.61751489774787</v>
      </c>
    </row>
    <row r="156" spans="1:121">
      <c r="A156" s="23">
        <f t="shared" si="194"/>
        <v>724.07734393505314</v>
      </c>
      <c r="B156" s="123">
        <v>0</v>
      </c>
      <c r="C156" s="124">
        <f t="shared" si="254"/>
        <v>5</v>
      </c>
      <c r="D156" s="125"/>
      <c r="E156" s="134">
        <f t="shared" si="252"/>
        <v>1</v>
      </c>
      <c r="F156" s="126">
        <f t="shared" si="173"/>
        <v>6</v>
      </c>
      <c r="G156" s="161">
        <f t="shared" si="195"/>
        <v>22.627416997969508</v>
      </c>
      <c r="H156" s="185">
        <f t="shared" si="196"/>
        <v>1073741824.0000107</v>
      </c>
      <c r="I156" s="123">
        <f t="shared" si="250"/>
        <v>30.000000000000014</v>
      </c>
      <c r="J156" s="26">
        <v>150</v>
      </c>
      <c r="K156" s="127">
        <f t="shared" si="197"/>
        <v>150</v>
      </c>
      <c r="L156" s="127">
        <f t="shared" si="198"/>
        <v>1</v>
      </c>
      <c r="M156" s="128">
        <v>1</v>
      </c>
      <c r="N156" s="23">
        <f t="shared" si="199"/>
        <v>1073741824000.0107</v>
      </c>
      <c r="O156" s="129">
        <f t="shared" si="174"/>
        <v>3649536</v>
      </c>
      <c r="P156" s="29">
        <f t="shared" si="200"/>
        <v>547430400</v>
      </c>
      <c r="Q156" s="29">
        <f t="shared" si="201"/>
        <v>386547056640.00385</v>
      </c>
      <c r="R156" s="129">
        <f t="shared" si="202"/>
        <v>300</v>
      </c>
      <c r="S156" s="29">
        <f t="shared" si="203"/>
        <v>21722.320318051596</v>
      </c>
      <c r="T156" s="130">
        <f t="shared" si="204"/>
        <v>706.11178451179148</v>
      </c>
      <c r="U156" s="144">
        <f t="shared" si="175"/>
        <v>226.27416997969507</v>
      </c>
      <c r="V156" s="163"/>
      <c r="W156" s="127">
        <f t="shared" si="205"/>
        <v>145</v>
      </c>
      <c r="X156" s="127">
        <f t="shared" si="206"/>
        <v>2</v>
      </c>
      <c r="Y156" s="30">
        <v>1</v>
      </c>
      <c r="Z156" s="23"/>
      <c r="AA156" s="129">
        <f t="shared" si="176"/>
        <v>3732480</v>
      </c>
      <c r="AB156" s="29">
        <f t="shared" si="207"/>
        <v>975530804.73884499</v>
      </c>
      <c r="AC156" s="29">
        <f t="shared" si="208"/>
        <v>386547056640.00385</v>
      </c>
      <c r="AD156" s="129">
        <f t="shared" si="209"/>
        <v>600</v>
      </c>
      <c r="AE156" s="129"/>
      <c r="AF156" s="130">
        <f t="shared" si="253"/>
        <v>396.24279906105539</v>
      </c>
      <c r="AG156" s="144">
        <f t="shared" si="177"/>
        <v>226.27416997969507</v>
      </c>
      <c r="AH156" s="127">
        <f t="shared" si="210"/>
        <v>135</v>
      </c>
      <c r="AI156" s="127">
        <f t="shared" si="211"/>
        <v>3</v>
      </c>
      <c r="AJ156" s="30">
        <v>1</v>
      </c>
      <c r="AK156" s="23"/>
      <c r="AL156" s="129">
        <f t="shared" si="178"/>
        <v>414720</v>
      </c>
      <c r="AM156" s="29">
        <f t="shared" si="212"/>
        <v>327880234.70418799</v>
      </c>
      <c r="AN156" s="29">
        <f t="shared" si="213"/>
        <v>386547056640.00385</v>
      </c>
      <c r="AO156" s="129">
        <f t="shared" si="214"/>
        <v>900</v>
      </c>
      <c r="AP156" s="129"/>
      <c r="AQ156" s="130">
        <f t="shared" si="170"/>
        <v>1178.9275952810781</v>
      </c>
      <c r="AR156" s="144">
        <f t="shared" si="179"/>
        <v>226.27416997969507</v>
      </c>
      <c r="AS156" s="127">
        <f t="shared" si="215"/>
        <v>120</v>
      </c>
      <c r="AT156" s="127">
        <f t="shared" si="216"/>
        <v>4</v>
      </c>
      <c r="AU156" s="30">
        <v>9</v>
      </c>
      <c r="AV156" s="23"/>
      <c r="AW156" s="129">
        <f t="shared" si="180"/>
        <v>423360</v>
      </c>
      <c r="AX156" s="29">
        <f t="shared" si="217"/>
        <v>1742384690.3015652</v>
      </c>
      <c r="AY156" s="29">
        <f t="shared" si="218"/>
        <v>386547056640.00385</v>
      </c>
      <c r="AZ156" s="129">
        <f t="shared" si="219"/>
        <v>1200</v>
      </c>
      <c r="BA156" s="129"/>
      <c r="BB156" s="130">
        <f t="shared" si="251"/>
        <v>221.8494335904098</v>
      </c>
      <c r="BC156" s="144">
        <f t="shared" si="181"/>
        <v>226.27416997969507</v>
      </c>
      <c r="BD156" s="127">
        <f t="shared" si="220"/>
        <v>90</v>
      </c>
      <c r="BE156" s="127">
        <f t="shared" si="221"/>
        <v>5</v>
      </c>
      <c r="BF156" s="30">
        <v>1</v>
      </c>
      <c r="BG156" s="23"/>
      <c r="BH156" s="129">
        <f t="shared" si="182"/>
        <v>5760</v>
      </c>
      <c r="BI156" s="29">
        <f t="shared" si="222"/>
        <v>609776872.68399644</v>
      </c>
      <c r="BJ156" s="29">
        <f t="shared" si="223"/>
        <v>386547056640.00385</v>
      </c>
      <c r="BK156" s="129">
        <f t="shared" si="224"/>
        <v>1500</v>
      </c>
      <c r="BL156" s="129"/>
      <c r="BM156" s="130">
        <f t="shared" si="171"/>
        <v>633.91557462416813</v>
      </c>
      <c r="BN156" s="144">
        <f t="shared" si="183"/>
        <v>226.27416997969507</v>
      </c>
      <c r="BO156" s="127">
        <f t="shared" si="225"/>
        <v>45</v>
      </c>
      <c r="BP156" s="127">
        <f t="shared" si="226"/>
        <v>6</v>
      </c>
      <c r="BQ156" s="127">
        <v>1</v>
      </c>
      <c r="BR156" s="23"/>
      <c r="BS156" s="129">
        <f t="shared" si="184"/>
        <v>100</v>
      </c>
      <c r="BT156" s="29">
        <f t="shared" si="227"/>
        <v>1063158305.7179483</v>
      </c>
      <c r="BU156" s="29">
        <f t="shared" si="228"/>
        <v>386547056640.00385</v>
      </c>
      <c r="BV156" s="129">
        <f t="shared" si="229"/>
        <v>1800</v>
      </c>
      <c r="BW156" s="129"/>
      <c r="BX156" s="130">
        <f t="shared" si="172"/>
        <v>363.58372460719244</v>
      </c>
      <c r="BY156" s="144">
        <f t="shared" si="185"/>
        <v>226.27416997969507</v>
      </c>
      <c r="BZ156" s="127">
        <f t="shared" si="230"/>
        <v>-5</v>
      </c>
      <c r="CA156" s="127">
        <f t="shared" si="231"/>
        <v>7</v>
      </c>
      <c r="CB156" s="127">
        <v>1</v>
      </c>
      <c r="CC156" s="23"/>
      <c r="CD156" s="129">
        <f t="shared" si="186"/>
        <v>1</v>
      </c>
      <c r="CE156" s="29">
        <f t="shared" si="232"/>
        <v>-427671578.99261963</v>
      </c>
      <c r="CF156" s="29">
        <f t="shared" si="233"/>
        <v>386547056640.00385</v>
      </c>
      <c r="CG156" s="129">
        <f t="shared" si="234"/>
        <v>2100</v>
      </c>
      <c r="CH156" s="129"/>
      <c r="CI156" s="130"/>
      <c r="CJ156" s="144">
        <f t="shared" si="187"/>
        <v>226.27416997969507</v>
      </c>
      <c r="CK156" s="30">
        <f t="shared" si="235"/>
        <v>-60</v>
      </c>
      <c r="CL156" s="30">
        <f t="shared" si="236"/>
        <v>8</v>
      </c>
      <c r="CM156" s="30">
        <v>1</v>
      </c>
      <c r="CN156" s="23"/>
      <c r="CO156" s="29">
        <f t="shared" si="188"/>
        <v>1</v>
      </c>
      <c r="CP156" s="29">
        <f t="shared" si="237"/>
        <v>-3349053579309.8027</v>
      </c>
      <c r="CQ156" s="29">
        <f t="shared" si="238"/>
        <v>386547056640.00385</v>
      </c>
      <c r="CR156" s="29">
        <f t="shared" si="239"/>
        <v>2400</v>
      </c>
      <c r="CS156" s="129"/>
      <c r="CU156" s="144">
        <f t="shared" si="189"/>
        <v>226.27416997969507</v>
      </c>
      <c r="CV156" s="30">
        <f t="shared" si="240"/>
        <v>-110</v>
      </c>
      <c r="CW156" s="30">
        <f t="shared" si="241"/>
        <v>9</v>
      </c>
      <c r="CX156" s="30">
        <v>1</v>
      </c>
      <c r="CY156" s="23"/>
      <c r="CZ156" s="29">
        <f t="shared" si="190"/>
        <v>1</v>
      </c>
      <c r="DA156" s="29">
        <f t="shared" si="242"/>
        <v>-2222892668702509</v>
      </c>
      <c r="DB156" s="29">
        <f t="shared" si="243"/>
        <v>386547056640.00385</v>
      </c>
      <c r="DC156" s="29">
        <f t="shared" si="244"/>
        <v>2700</v>
      </c>
      <c r="DD156" s="129"/>
      <c r="DF156" s="144">
        <f t="shared" si="191"/>
        <v>226.27416997969507</v>
      </c>
      <c r="DG156" s="30">
        <f t="shared" si="245"/>
        <v>-175</v>
      </c>
      <c r="DH156" s="30">
        <f t="shared" si="246"/>
        <v>10</v>
      </c>
      <c r="DI156" s="30">
        <v>1</v>
      </c>
      <c r="DJ156" s="23"/>
      <c r="DK156" s="29">
        <f t="shared" si="192"/>
        <v>1</v>
      </c>
      <c r="DL156" s="29">
        <f t="shared" si="247"/>
        <v>-7.497997807989802E+18</v>
      </c>
      <c r="DM156" s="29">
        <f t="shared" si="248"/>
        <v>386547056640.00385</v>
      </c>
      <c r="DN156" s="29">
        <f t="shared" si="249"/>
        <v>3000</v>
      </c>
      <c r="DO156" s="129"/>
      <c r="DQ156" s="144">
        <f t="shared" si="193"/>
        <v>226.27416997969507</v>
      </c>
    </row>
    <row r="157" spans="1:121">
      <c r="A157" s="23">
        <f t="shared" si="194"/>
        <v>756.57187358192016</v>
      </c>
      <c r="B157" s="23">
        <v>0</v>
      </c>
      <c r="C157" s="41">
        <f t="shared" si="254"/>
        <v>5</v>
      </c>
      <c r="D157" s="44"/>
      <c r="E157" s="134">
        <f t="shared" si="252"/>
        <v>1</v>
      </c>
      <c r="F157" s="76">
        <f t="shared" si="173"/>
        <v>6</v>
      </c>
      <c r="G157" s="161">
        <f t="shared" si="195"/>
        <v>23.102867128359936</v>
      </c>
      <c r="H157" s="24">
        <f t="shared" si="196"/>
        <v>1233405466.9203284</v>
      </c>
      <c r="I157" s="23">
        <f t="shared" si="250"/>
        <v>30.200000000000017</v>
      </c>
      <c r="J157" s="43">
        <v>151</v>
      </c>
      <c r="K157" s="30">
        <f t="shared" si="197"/>
        <v>151</v>
      </c>
      <c r="L157" s="30">
        <f t="shared" si="198"/>
        <v>1</v>
      </c>
      <c r="M157" s="22">
        <v>1</v>
      </c>
      <c r="N157" s="23">
        <f t="shared" si="199"/>
        <v>1233405466920.3284</v>
      </c>
      <c r="O157" s="29">
        <f t="shared" si="174"/>
        <v>3649536</v>
      </c>
      <c r="P157" s="29">
        <f t="shared" si="200"/>
        <v>551079936</v>
      </c>
      <c r="Q157" s="29">
        <f t="shared" si="201"/>
        <v>444025968091.31818</v>
      </c>
      <c r="R157" s="29">
        <f t="shared" si="202"/>
        <v>300</v>
      </c>
      <c r="S157" s="29">
        <f t="shared" si="203"/>
        <v>22697.156207457603</v>
      </c>
      <c r="T157" s="52">
        <f t="shared" si="204"/>
        <v>805.73785958216808</v>
      </c>
      <c r="U157" s="144">
        <f t="shared" si="175"/>
        <v>231.02867128359935</v>
      </c>
      <c r="W157" s="30">
        <f t="shared" si="205"/>
        <v>146</v>
      </c>
      <c r="X157" s="30">
        <f t="shared" si="206"/>
        <v>2</v>
      </c>
      <c r="Y157" s="22">
        <v>1</v>
      </c>
      <c r="Z157" s="23"/>
      <c r="AA157" s="29">
        <f t="shared" si="176"/>
        <v>3732480</v>
      </c>
      <c r="AB157" s="29">
        <f t="shared" si="207"/>
        <v>982258603.39221632</v>
      </c>
      <c r="AC157" s="29">
        <f t="shared" si="208"/>
        <v>444025968091.31818</v>
      </c>
      <c r="AD157" s="29">
        <f t="shared" si="209"/>
        <v>600</v>
      </c>
      <c r="AF157" s="52">
        <f t="shared" si="253"/>
        <v>452.04589357413693</v>
      </c>
      <c r="AG157" s="144">
        <f t="shared" si="177"/>
        <v>231.02867128359935</v>
      </c>
      <c r="AH157" s="30">
        <f t="shared" si="210"/>
        <v>136</v>
      </c>
      <c r="AI157" s="30">
        <f t="shared" si="211"/>
        <v>3</v>
      </c>
      <c r="AJ157" s="22">
        <v>1</v>
      </c>
      <c r="AK157" s="23"/>
      <c r="AL157" s="29">
        <f t="shared" si="178"/>
        <v>414720</v>
      </c>
      <c r="AM157" s="29">
        <f t="shared" si="212"/>
        <v>330308977.18347824</v>
      </c>
      <c r="AN157" s="29">
        <f t="shared" si="213"/>
        <v>444025968091.31818</v>
      </c>
      <c r="AO157" s="29">
        <f t="shared" si="214"/>
        <v>900</v>
      </c>
      <c r="AQ157" s="52">
        <f t="shared" si="170"/>
        <v>1344.2745997323379</v>
      </c>
      <c r="AR157" s="144">
        <f t="shared" si="179"/>
        <v>231.02867128359935</v>
      </c>
      <c r="AS157" s="30">
        <f t="shared" si="215"/>
        <v>121</v>
      </c>
      <c r="AT157" s="30">
        <f t="shared" si="216"/>
        <v>4</v>
      </c>
      <c r="AU157" s="22">
        <v>1</v>
      </c>
      <c r="AV157" s="23"/>
      <c r="AW157" s="29">
        <f t="shared" si="180"/>
        <v>423360</v>
      </c>
      <c r="AX157" s="29">
        <f t="shared" si="217"/>
        <v>1756904562.7207448</v>
      </c>
      <c r="AY157" s="29">
        <f t="shared" si="218"/>
        <v>444025968091.31818</v>
      </c>
      <c r="AZ157" s="29">
        <f t="shared" si="219"/>
        <v>1200</v>
      </c>
      <c r="BB157" s="52">
        <f t="shared" si="251"/>
        <v>252.73197959239116</v>
      </c>
      <c r="BC157" s="144">
        <f t="shared" si="181"/>
        <v>231.02867128359935</v>
      </c>
      <c r="BD157" s="30">
        <f t="shared" si="220"/>
        <v>91</v>
      </c>
      <c r="BE157" s="30">
        <f t="shared" si="221"/>
        <v>5</v>
      </c>
      <c r="BF157" s="22">
        <v>1</v>
      </c>
      <c r="BG157" s="23"/>
      <c r="BH157" s="29">
        <f t="shared" si="182"/>
        <v>5760</v>
      </c>
      <c r="BI157" s="29">
        <f t="shared" si="222"/>
        <v>616552171.26937425</v>
      </c>
      <c r="BJ157" s="29">
        <f t="shared" si="223"/>
        <v>444025968091.31818</v>
      </c>
      <c r="BK157" s="29">
        <f t="shared" si="224"/>
        <v>1500</v>
      </c>
      <c r="BM157" s="52">
        <f t="shared" si="171"/>
        <v>720.17582417582855</v>
      </c>
      <c r="BN157" s="144">
        <f t="shared" si="183"/>
        <v>231.02867128359935</v>
      </c>
      <c r="BO157" s="30">
        <f t="shared" si="225"/>
        <v>46</v>
      </c>
      <c r="BP157" s="30">
        <f t="shared" si="226"/>
        <v>6</v>
      </c>
      <c r="BQ157" s="22">
        <v>1</v>
      </c>
      <c r="BR157" s="23"/>
      <c r="BS157" s="29">
        <f t="shared" si="184"/>
        <v>100</v>
      </c>
      <c r="BT157" s="29">
        <f t="shared" si="227"/>
        <v>1086784045.8450139</v>
      </c>
      <c r="BU157" s="29">
        <f t="shared" si="228"/>
        <v>444025968091.31818</v>
      </c>
      <c r="BV157" s="29">
        <f t="shared" si="229"/>
        <v>1800</v>
      </c>
      <c r="BX157" s="52">
        <f t="shared" si="172"/>
        <v>408.56872143910795</v>
      </c>
      <c r="BY157" s="144">
        <f t="shared" si="185"/>
        <v>231.02867128359935</v>
      </c>
      <c r="BZ157" s="30">
        <f t="shared" si="230"/>
        <v>-4</v>
      </c>
      <c r="CA157" s="30">
        <f t="shared" si="231"/>
        <v>7</v>
      </c>
      <c r="CB157" s="30">
        <v>1</v>
      </c>
      <c r="CC157" s="23"/>
      <c r="CD157" s="29">
        <f t="shared" si="186"/>
        <v>1</v>
      </c>
      <c r="CE157" s="29">
        <f t="shared" si="232"/>
        <v>-342137263.19409573</v>
      </c>
      <c r="CF157" s="29">
        <f t="shared" si="233"/>
        <v>444025968091.31818</v>
      </c>
      <c r="CG157" s="29">
        <f t="shared" si="234"/>
        <v>2100</v>
      </c>
      <c r="CJ157" s="144">
        <f t="shared" si="187"/>
        <v>231.02867128359935</v>
      </c>
      <c r="CK157" s="30">
        <f t="shared" si="235"/>
        <v>-59</v>
      </c>
      <c r="CL157" s="30">
        <f t="shared" si="236"/>
        <v>8</v>
      </c>
      <c r="CM157" s="30">
        <v>1</v>
      </c>
      <c r="CN157" s="23"/>
      <c r="CO157" s="29">
        <f t="shared" si="188"/>
        <v>1</v>
      </c>
      <c r="CP157" s="29">
        <f t="shared" si="237"/>
        <v>-3293236019654.6392</v>
      </c>
      <c r="CQ157" s="29">
        <f t="shared" si="238"/>
        <v>444025968091.31818</v>
      </c>
      <c r="CR157" s="29">
        <f t="shared" si="239"/>
        <v>2400</v>
      </c>
      <c r="CU157" s="144">
        <f t="shared" si="189"/>
        <v>231.02867128359935</v>
      </c>
      <c r="CV157" s="30">
        <f t="shared" si="240"/>
        <v>-109</v>
      </c>
      <c r="CW157" s="30">
        <f t="shared" si="241"/>
        <v>9</v>
      </c>
      <c r="CX157" s="30">
        <v>1</v>
      </c>
      <c r="CY157" s="23"/>
      <c r="CZ157" s="29">
        <f t="shared" si="190"/>
        <v>1</v>
      </c>
      <c r="DA157" s="29">
        <f t="shared" si="242"/>
        <v>-2202684553532486.2</v>
      </c>
      <c r="DB157" s="29">
        <f t="shared" si="243"/>
        <v>444025968091.31818</v>
      </c>
      <c r="DC157" s="29">
        <f t="shared" si="244"/>
        <v>2700</v>
      </c>
      <c r="DF157" s="144">
        <f t="shared" si="191"/>
        <v>231.02867128359935</v>
      </c>
      <c r="DG157" s="30">
        <f t="shared" si="245"/>
        <v>-174</v>
      </c>
      <c r="DH157" s="30">
        <f t="shared" si="246"/>
        <v>10</v>
      </c>
      <c r="DI157" s="30">
        <v>1</v>
      </c>
      <c r="DJ157" s="23"/>
      <c r="DK157" s="29">
        <f t="shared" si="192"/>
        <v>1</v>
      </c>
      <c r="DL157" s="29">
        <f t="shared" si="247"/>
        <v>-7.4551521062298604E+18</v>
      </c>
      <c r="DM157" s="29">
        <f t="shared" si="248"/>
        <v>444025968091.31818</v>
      </c>
      <c r="DN157" s="29">
        <f t="shared" si="249"/>
        <v>3000</v>
      </c>
      <c r="DQ157" s="144">
        <f t="shared" si="193"/>
        <v>231.02867128359935</v>
      </c>
    </row>
    <row r="158" spans="1:121">
      <c r="A158" s="23">
        <f t="shared" si="194"/>
        <v>790.52466520289147</v>
      </c>
      <c r="B158" s="23">
        <v>0</v>
      </c>
      <c r="C158" s="41">
        <f t="shared" si="254"/>
        <v>5</v>
      </c>
      <c r="D158" s="65"/>
      <c r="E158" s="134">
        <f t="shared" si="252"/>
        <v>1</v>
      </c>
      <c r="F158" s="76">
        <f t="shared" si="173"/>
        <v>6</v>
      </c>
      <c r="G158" s="161">
        <f t="shared" si="195"/>
        <v>23.588307476657615</v>
      </c>
      <c r="H158" s="24">
        <f t="shared" si="196"/>
        <v>1416810830.895731</v>
      </c>
      <c r="I158" s="23">
        <f t="shared" si="250"/>
        <v>30.400000000000016</v>
      </c>
      <c r="J158" s="26">
        <v>152</v>
      </c>
      <c r="K158" s="30">
        <f t="shared" si="197"/>
        <v>152</v>
      </c>
      <c r="L158" s="30">
        <f t="shared" si="198"/>
        <v>1</v>
      </c>
      <c r="M158" s="22">
        <v>1</v>
      </c>
      <c r="N158" s="23">
        <f t="shared" si="199"/>
        <v>1416810830895.731</v>
      </c>
      <c r="O158" s="29">
        <f t="shared" si="174"/>
        <v>3649536</v>
      </c>
      <c r="P158" s="29">
        <f t="shared" si="200"/>
        <v>554729472</v>
      </c>
      <c r="Q158" s="29">
        <f t="shared" si="201"/>
        <v>510051899122.4632</v>
      </c>
      <c r="R158" s="29">
        <f t="shared" si="202"/>
        <v>300</v>
      </c>
      <c r="S158" s="29">
        <f t="shared" si="203"/>
        <v>23715.739956086745</v>
      </c>
      <c r="T158" s="52">
        <f t="shared" si="204"/>
        <v>919.46061074336285</v>
      </c>
      <c r="U158" s="144">
        <f t="shared" si="175"/>
        <v>235.88307476657616</v>
      </c>
      <c r="W158" s="30">
        <f t="shared" si="205"/>
        <v>147</v>
      </c>
      <c r="X158" s="30">
        <f t="shared" si="206"/>
        <v>2</v>
      </c>
      <c r="Y158" s="22">
        <v>1</v>
      </c>
      <c r="Z158" s="23"/>
      <c r="AA158" s="29">
        <f t="shared" si="176"/>
        <v>3732480</v>
      </c>
      <c r="AB158" s="29">
        <f t="shared" si="207"/>
        <v>988986402.04558766</v>
      </c>
      <c r="AC158" s="29">
        <f t="shared" si="208"/>
        <v>510051899122.4632</v>
      </c>
      <c r="AD158" s="29">
        <f t="shared" si="209"/>
        <v>600</v>
      </c>
      <c r="AF158" s="52">
        <f t="shared" si="253"/>
        <v>515.73196362203589</v>
      </c>
      <c r="AG158" s="144">
        <f t="shared" si="177"/>
        <v>235.88307476657616</v>
      </c>
      <c r="AH158" s="30">
        <f t="shared" si="210"/>
        <v>137</v>
      </c>
      <c r="AI158" s="30">
        <f t="shared" si="211"/>
        <v>3</v>
      </c>
      <c r="AJ158" s="22">
        <v>1</v>
      </c>
      <c r="AK158" s="23"/>
      <c r="AL158" s="29">
        <f t="shared" si="178"/>
        <v>414720</v>
      </c>
      <c r="AM158" s="29">
        <f t="shared" si="212"/>
        <v>332737719.66276854</v>
      </c>
      <c r="AN158" s="29">
        <f t="shared" si="213"/>
        <v>510051899122.4632</v>
      </c>
      <c r="AO158" s="29">
        <f t="shared" si="214"/>
        <v>900</v>
      </c>
      <c r="AQ158" s="52">
        <f t="shared" si="170"/>
        <v>1532.8947365492663</v>
      </c>
      <c r="AR158" s="144">
        <f t="shared" si="179"/>
        <v>235.88307476657616</v>
      </c>
      <c r="AS158" s="30">
        <f t="shared" si="215"/>
        <v>122</v>
      </c>
      <c r="AT158" s="30">
        <f t="shared" si="216"/>
        <v>4</v>
      </c>
      <c r="AU158" s="22">
        <v>1</v>
      </c>
      <c r="AV158" s="23"/>
      <c r="AW158" s="29">
        <f t="shared" si="180"/>
        <v>423360</v>
      </c>
      <c r="AX158" s="29">
        <f t="shared" si="217"/>
        <v>1771424435.1399245</v>
      </c>
      <c r="AY158" s="29">
        <f t="shared" si="218"/>
        <v>510051899122.4632</v>
      </c>
      <c r="AZ158" s="29">
        <f t="shared" si="219"/>
        <v>1200</v>
      </c>
      <c r="BB158" s="52">
        <f t="shared" si="251"/>
        <v>287.9331960226541</v>
      </c>
      <c r="BC158" s="144">
        <f t="shared" si="181"/>
        <v>235.88307476657616</v>
      </c>
      <c r="BD158" s="30">
        <f t="shared" si="220"/>
        <v>92</v>
      </c>
      <c r="BE158" s="30">
        <f t="shared" si="221"/>
        <v>5</v>
      </c>
      <c r="BF158" s="22">
        <v>1</v>
      </c>
      <c r="BG158" s="23"/>
      <c r="BH158" s="29">
        <f t="shared" si="182"/>
        <v>5760</v>
      </c>
      <c r="BI158" s="29">
        <f t="shared" si="222"/>
        <v>623327469.85475194</v>
      </c>
      <c r="BJ158" s="29">
        <f t="shared" si="223"/>
        <v>510051899122.4632</v>
      </c>
      <c r="BK158" s="29">
        <f t="shared" si="224"/>
        <v>1500</v>
      </c>
      <c r="BM158" s="52">
        <f t="shared" si="171"/>
        <v>818.27277601180606</v>
      </c>
      <c r="BN158" s="144">
        <f t="shared" si="183"/>
        <v>235.88307476657616</v>
      </c>
      <c r="BO158" s="30">
        <f t="shared" si="225"/>
        <v>47</v>
      </c>
      <c r="BP158" s="30">
        <f t="shared" si="226"/>
        <v>6</v>
      </c>
      <c r="BQ158" s="22">
        <v>1</v>
      </c>
      <c r="BR158" s="23"/>
      <c r="BS158" s="29">
        <f t="shared" si="184"/>
        <v>100</v>
      </c>
      <c r="BT158" s="29">
        <f t="shared" si="227"/>
        <v>1110409785.9720793</v>
      </c>
      <c r="BU158" s="29">
        <f t="shared" si="228"/>
        <v>510051899122.4632</v>
      </c>
      <c r="BV158" s="29">
        <f t="shared" si="229"/>
        <v>1800</v>
      </c>
      <c r="BX158" s="52">
        <f t="shared" si="172"/>
        <v>459.33663910927402</v>
      </c>
      <c r="BY158" s="144">
        <f t="shared" si="185"/>
        <v>235.88307476657616</v>
      </c>
      <c r="BZ158" s="30">
        <f t="shared" si="230"/>
        <v>-3</v>
      </c>
      <c r="CA158" s="30">
        <f t="shared" si="231"/>
        <v>7</v>
      </c>
      <c r="CB158" s="30">
        <v>1</v>
      </c>
      <c r="CC158" s="23"/>
      <c r="CD158" s="29">
        <f t="shared" si="186"/>
        <v>1</v>
      </c>
      <c r="CE158" s="29">
        <f t="shared" si="232"/>
        <v>-256602947.3955718</v>
      </c>
      <c r="CF158" s="29">
        <f t="shared" si="233"/>
        <v>510051899122.4632</v>
      </c>
      <c r="CG158" s="29">
        <f t="shared" si="234"/>
        <v>2100</v>
      </c>
      <c r="CJ158" s="144">
        <f t="shared" si="187"/>
        <v>235.88307476657616</v>
      </c>
      <c r="CK158" s="30">
        <f t="shared" si="235"/>
        <v>-58</v>
      </c>
      <c r="CL158" s="30">
        <f t="shared" si="236"/>
        <v>8</v>
      </c>
      <c r="CM158" s="30">
        <v>1</v>
      </c>
      <c r="CN158" s="23"/>
      <c r="CO158" s="29">
        <f t="shared" si="188"/>
        <v>1</v>
      </c>
      <c r="CP158" s="29">
        <f t="shared" si="237"/>
        <v>-3237418459999.4756</v>
      </c>
      <c r="CQ158" s="29">
        <f t="shared" si="238"/>
        <v>510051899122.4632</v>
      </c>
      <c r="CR158" s="29">
        <f t="shared" si="239"/>
        <v>2400</v>
      </c>
      <c r="CU158" s="144">
        <f t="shared" si="189"/>
        <v>235.88307476657616</v>
      </c>
      <c r="CV158" s="30">
        <f t="shared" si="240"/>
        <v>-108</v>
      </c>
      <c r="CW158" s="30">
        <f t="shared" si="241"/>
        <v>9</v>
      </c>
      <c r="CX158" s="30">
        <v>1</v>
      </c>
      <c r="CY158" s="23"/>
      <c r="CZ158" s="29">
        <f t="shared" si="190"/>
        <v>1</v>
      </c>
      <c r="DA158" s="29">
        <f t="shared" si="242"/>
        <v>-2182476438362463.2</v>
      </c>
      <c r="DB158" s="29">
        <f t="shared" si="243"/>
        <v>510051899122.4632</v>
      </c>
      <c r="DC158" s="29">
        <f t="shared" si="244"/>
        <v>2700</v>
      </c>
      <c r="DF158" s="144">
        <f t="shared" si="191"/>
        <v>235.88307476657616</v>
      </c>
      <c r="DG158" s="30">
        <f t="shared" si="245"/>
        <v>-173</v>
      </c>
      <c r="DH158" s="30">
        <f t="shared" si="246"/>
        <v>10</v>
      </c>
      <c r="DI158" s="30">
        <v>1</v>
      </c>
      <c r="DJ158" s="23"/>
      <c r="DK158" s="29">
        <f t="shared" si="192"/>
        <v>1</v>
      </c>
      <c r="DL158" s="29">
        <f t="shared" si="247"/>
        <v>-7.4123064044699187E+18</v>
      </c>
      <c r="DM158" s="29">
        <f t="shared" si="248"/>
        <v>510051899122.4632</v>
      </c>
      <c r="DN158" s="29">
        <f t="shared" si="249"/>
        <v>3000</v>
      </c>
      <c r="DQ158" s="144">
        <f t="shared" si="193"/>
        <v>235.88307476657616</v>
      </c>
    </row>
    <row r="159" spans="1:121">
      <c r="A159" s="23">
        <f t="shared" si="194"/>
        <v>826.00116144349045</v>
      </c>
      <c r="B159" s="23">
        <v>0</v>
      </c>
      <c r="C159" s="41">
        <f t="shared" si="254"/>
        <v>5</v>
      </c>
      <c r="D159" s="44"/>
      <c r="E159" s="134">
        <f t="shared" si="252"/>
        <v>1</v>
      </c>
      <c r="F159" s="76">
        <f t="shared" si="173"/>
        <v>6</v>
      </c>
      <c r="G159" s="161">
        <f t="shared" si="195"/>
        <v>24.083947958577067</v>
      </c>
      <c r="H159" s="24">
        <f t="shared" si="196"/>
        <v>1627488270.791909</v>
      </c>
      <c r="I159" s="23">
        <f t="shared" si="250"/>
        <v>30.600000000000019</v>
      </c>
      <c r="J159" s="26">
        <v>153</v>
      </c>
      <c r="K159" s="30">
        <f t="shared" si="197"/>
        <v>153</v>
      </c>
      <c r="L159" s="30">
        <f t="shared" si="198"/>
        <v>1</v>
      </c>
      <c r="M159" s="22">
        <v>1</v>
      </c>
      <c r="N159" s="23">
        <f t="shared" si="199"/>
        <v>1627488270791.9089</v>
      </c>
      <c r="O159" s="29">
        <f t="shared" si="174"/>
        <v>3649536</v>
      </c>
      <c r="P159" s="29">
        <f t="shared" si="200"/>
        <v>558379008</v>
      </c>
      <c r="Q159" s="29">
        <f t="shared" si="201"/>
        <v>585895777485.08728</v>
      </c>
      <c r="R159" s="29">
        <f t="shared" si="202"/>
        <v>300</v>
      </c>
      <c r="S159" s="29">
        <f t="shared" si="203"/>
        <v>24780.034843304715</v>
      </c>
      <c r="T159" s="52">
        <f t="shared" si="204"/>
        <v>1049.2797348948463</v>
      </c>
      <c r="U159" s="144">
        <f t="shared" si="175"/>
        <v>240.83947958577068</v>
      </c>
      <c r="W159" s="30">
        <f t="shared" si="205"/>
        <v>148</v>
      </c>
      <c r="X159" s="30">
        <f t="shared" si="206"/>
        <v>2</v>
      </c>
      <c r="Y159" s="22">
        <v>1</v>
      </c>
      <c r="Z159" s="23"/>
      <c r="AA159" s="29">
        <f t="shared" si="176"/>
        <v>3732480</v>
      </c>
      <c r="AB159" s="29">
        <f t="shared" si="207"/>
        <v>995714200.69895899</v>
      </c>
      <c r="AC159" s="29">
        <f t="shared" si="208"/>
        <v>585895777485.08728</v>
      </c>
      <c r="AD159" s="29">
        <f t="shared" si="209"/>
        <v>600</v>
      </c>
      <c r="AF159" s="52">
        <f t="shared" si="253"/>
        <v>588.4176172980234</v>
      </c>
      <c r="AG159" s="144">
        <f t="shared" si="177"/>
        <v>240.83947958577068</v>
      </c>
      <c r="AH159" s="30">
        <f t="shared" si="210"/>
        <v>138</v>
      </c>
      <c r="AI159" s="30">
        <f t="shared" si="211"/>
        <v>3</v>
      </c>
      <c r="AJ159" s="22">
        <v>1</v>
      </c>
      <c r="AK159" s="23"/>
      <c r="AL159" s="29">
        <f t="shared" si="178"/>
        <v>414720</v>
      </c>
      <c r="AM159" s="29">
        <f t="shared" si="212"/>
        <v>335166462.14205885</v>
      </c>
      <c r="AN159" s="29">
        <f t="shared" si="213"/>
        <v>585895777485.08728</v>
      </c>
      <c r="AO159" s="29">
        <f t="shared" si="214"/>
        <v>900</v>
      </c>
      <c r="AQ159" s="52">
        <f t="shared" si="170"/>
        <v>1748.0739980384967</v>
      </c>
      <c r="AR159" s="144">
        <f t="shared" si="179"/>
        <v>240.83947958577068</v>
      </c>
      <c r="AS159" s="30">
        <f t="shared" si="215"/>
        <v>123</v>
      </c>
      <c r="AT159" s="30">
        <f t="shared" si="216"/>
        <v>4</v>
      </c>
      <c r="AU159" s="22">
        <v>1</v>
      </c>
      <c r="AV159" s="23"/>
      <c r="AW159" s="29">
        <f t="shared" si="180"/>
        <v>423360</v>
      </c>
      <c r="AX159" s="29">
        <f t="shared" si="217"/>
        <v>1785944307.5591042</v>
      </c>
      <c r="AY159" s="29">
        <f t="shared" si="218"/>
        <v>585895777485.08728</v>
      </c>
      <c r="AZ159" s="29">
        <f t="shared" si="219"/>
        <v>1200</v>
      </c>
      <c r="BB159" s="52">
        <f t="shared" si="251"/>
        <v>328.05937733066605</v>
      </c>
      <c r="BC159" s="144">
        <f t="shared" si="181"/>
        <v>240.83947958577068</v>
      </c>
      <c r="BD159" s="30">
        <f t="shared" si="220"/>
        <v>93</v>
      </c>
      <c r="BE159" s="30">
        <f t="shared" si="221"/>
        <v>5</v>
      </c>
      <c r="BF159" s="22">
        <v>1</v>
      </c>
      <c r="BG159" s="23"/>
      <c r="BH159" s="29">
        <f t="shared" si="182"/>
        <v>5760</v>
      </c>
      <c r="BI159" s="29">
        <f t="shared" si="222"/>
        <v>630102768.44012964</v>
      </c>
      <c r="BJ159" s="29">
        <f t="shared" si="223"/>
        <v>585895777485.08728</v>
      </c>
      <c r="BK159" s="29">
        <f t="shared" si="224"/>
        <v>1500</v>
      </c>
      <c r="BM159" s="52">
        <f t="shared" si="171"/>
        <v>929.84161763884913</v>
      </c>
      <c r="BN159" s="144">
        <f t="shared" si="183"/>
        <v>240.83947958577068</v>
      </c>
      <c r="BO159" s="30">
        <f t="shared" si="225"/>
        <v>48</v>
      </c>
      <c r="BP159" s="30">
        <f t="shared" si="226"/>
        <v>6</v>
      </c>
      <c r="BQ159" s="22">
        <v>1</v>
      </c>
      <c r="BR159" s="23"/>
      <c r="BS159" s="29">
        <f t="shared" si="184"/>
        <v>100</v>
      </c>
      <c r="BT159" s="29">
        <f t="shared" si="227"/>
        <v>1134035526.0991449</v>
      </c>
      <c r="BU159" s="29">
        <f t="shared" si="228"/>
        <v>585895777485.08728</v>
      </c>
      <c r="BV159" s="29">
        <f t="shared" si="229"/>
        <v>1800</v>
      </c>
      <c r="BX159" s="52">
        <f t="shared" ref="BX159:BX222" si="255">BU159/BT159</f>
        <v>516.64675753188385</v>
      </c>
      <c r="BY159" s="144">
        <f t="shared" si="185"/>
        <v>240.83947958577068</v>
      </c>
      <c r="BZ159" s="30">
        <f t="shared" si="230"/>
        <v>-2</v>
      </c>
      <c r="CA159" s="30">
        <f t="shared" si="231"/>
        <v>7</v>
      </c>
      <c r="CB159" s="30">
        <v>1</v>
      </c>
      <c r="CC159" s="23"/>
      <c r="CD159" s="29">
        <f t="shared" si="186"/>
        <v>1</v>
      </c>
      <c r="CE159" s="29">
        <f t="shared" si="232"/>
        <v>-171068631.59704787</v>
      </c>
      <c r="CF159" s="29">
        <f t="shared" si="233"/>
        <v>585895777485.08728</v>
      </c>
      <c r="CG159" s="29">
        <f t="shared" si="234"/>
        <v>2100</v>
      </c>
      <c r="CJ159" s="144">
        <f t="shared" si="187"/>
        <v>240.83947958577068</v>
      </c>
      <c r="CK159" s="30">
        <f t="shared" si="235"/>
        <v>-57</v>
      </c>
      <c r="CL159" s="30">
        <f t="shared" si="236"/>
        <v>8</v>
      </c>
      <c r="CM159" s="30">
        <v>1</v>
      </c>
      <c r="CN159" s="23"/>
      <c r="CO159" s="29">
        <f t="shared" si="188"/>
        <v>1</v>
      </c>
      <c r="CP159" s="29">
        <f t="shared" si="237"/>
        <v>-3181600900344.3125</v>
      </c>
      <c r="CQ159" s="29">
        <f t="shared" si="238"/>
        <v>585895777485.08728</v>
      </c>
      <c r="CR159" s="29">
        <f t="shared" si="239"/>
        <v>2400</v>
      </c>
      <c r="CU159" s="144">
        <f t="shared" si="189"/>
        <v>240.83947958577068</v>
      </c>
      <c r="CV159" s="30">
        <f t="shared" si="240"/>
        <v>-107</v>
      </c>
      <c r="CW159" s="30">
        <f t="shared" si="241"/>
        <v>9</v>
      </c>
      <c r="CX159" s="30">
        <v>1</v>
      </c>
      <c r="CY159" s="23"/>
      <c r="CZ159" s="29">
        <f t="shared" si="190"/>
        <v>1</v>
      </c>
      <c r="DA159" s="29">
        <f t="shared" si="242"/>
        <v>-2162268323192440.5</v>
      </c>
      <c r="DB159" s="29">
        <f t="shared" si="243"/>
        <v>585895777485.08728</v>
      </c>
      <c r="DC159" s="29">
        <f t="shared" si="244"/>
        <v>2700</v>
      </c>
      <c r="DF159" s="144">
        <f t="shared" si="191"/>
        <v>240.83947958577068</v>
      </c>
      <c r="DG159" s="30">
        <f t="shared" si="245"/>
        <v>-172</v>
      </c>
      <c r="DH159" s="30">
        <f t="shared" si="246"/>
        <v>10</v>
      </c>
      <c r="DI159" s="30">
        <v>1</v>
      </c>
      <c r="DJ159" s="23"/>
      <c r="DK159" s="29">
        <f t="shared" si="192"/>
        <v>1</v>
      </c>
      <c r="DL159" s="29">
        <f t="shared" si="247"/>
        <v>-7.3694607027099771E+18</v>
      </c>
      <c r="DM159" s="29">
        <f t="shared" si="248"/>
        <v>585895777485.08728</v>
      </c>
      <c r="DN159" s="29">
        <f t="shared" si="249"/>
        <v>3000</v>
      </c>
      <c r="DQ159" s="144">
        <f t="shared" si="193"/>
        <v>240.83947958577068</v>
      </c>
    </row>
    <row r="160" spans="1:121">
      <c r="A160" s="23">
        <f t="shared" si="194"/>
        <v>863.06974182884699</v>
      </c>
      <c r="B160" s="23">
        <v>0</v>
      </c>
      <c r="C160" s="41">
        <f t="shared" si="254"/>
        <v>5</v>
      </c>
      <c r="D160" s="44"/>
      <c r="E160" s="134">
        <f t="shared" si="252"/>
        <v>1</v>
      </c>
      <c r="F160" s="76">
        <f t="shared" si="173"/>
        <v>6</v>
      </c>
      <c r="G160" s="161">
        <f t="shared" si="195"/>
        <v>24.590002900608187</v>
      </c>
      <c r="H160" s="24">
        <f t="shared" si="196"/>
        <v>1869493099.4356346</v>
      </c>
      <c r="I160" s="23">
        <f t="shared" si="250"/>
        <v>30.800000000000015</v>
      </c>
      <c r="J160" s="26">
        <v>154</v>
      </c>
      <c r="K160" s="30">
        <f t="shared" si="197"/>
        <v>154</v>
      </c>
      <c r="L160" s="30">
        <f t="shared" si="198"/>
        <v>1</v>
      </c>
      <c r="M160" s="22">
        <v>1</v>
      </c>
      <c r="N160" s="23">
        <f t="shared" si="199"/>
        <v>1869493099435.6345</v>
      </c>
      <c r="O160" s="29">
        <f t="shared" si="174"/>
        <v>3649536</v>
      </c>
      <c r="P160" s="29">
        <f t="shared" si="200"/>
        <v>562028544</v>
      </c>
      <c r="Q160" s="29">
        <f t="shared" si="201"/>
        <v>673017515796.82849</v>
      </c>
      <c r="R160" s="29">
        <f t="shared" si="202"/>
        <v>300</v>
      </c>
      <c r="S160" s="29">
        <f t="shared" si="203"/>
        <v>25892.092254865409</v>
      </c>
      <c r="T160" s="52">
        <f t="shared" si="204"/>
        <v>1197.4792436820228</v>
      </c>
      <c r="U160" s="144">
        <f t="shared" si="175"/>
        <v>245.90002900608187</v>
      </c>
      <c r="W160" s="30">
        <f t="shared" si="205"/>
        <v>149</v>
      </c>
      <c r="X160" s="30">
        <f t="shared" si="206"/>
        <v>2</v>
      </c>
      <c r="Y160" s="22">
        <v>1</v>
      </c>
      <c r="Z160" s="23"/>
      <c r="AA160" s="29">
        <f t="shared" si="176"/>
        <v>3732480</v>
      </c>
      <c r="AB160" s="29">
        <f t="shared" si="207"/>
        <v>1002441999.3523303</v>
      </c>
      <c r="AC160" s="29">
        <f t="shared" si="208"/>
        <v>673017515796.82849</v>
      </c>
      <c r="AD160" s="29">
        <f t="shared" si="209"/>
        <v>600</v>
      </c>
      <c r="AF160" s="52">
        <f t="shared" si="253"/>
        <v>671.37801112848388</v>
      </c>
      <c r="AG160" s="144">
        <f t="shared" si="177"/>
        <v>245.90002900608187</v>
      </c>
      <c r="AH160" s="30">
        <f t="shared" si="210"/>
        <v>139</v>
      </c>
      <c r="AI160" s="30">
        <f t="shared" si="211"/>
        <v>3</v>
      </c>
      <c r="AJ160" s="22">
        <v>1</v>
      </c>
      <c r="AK160" s="23"/>
      <c r="AL160" s="29">
        <f t="shared" si="178"/>
        <v>414720</v>
      </c>
      <c r="AM160" s="29">
        <f t="shared" si="212"/>
        <v>337595204.6213491</v>
      </c>
      <c r="AN160" s="29">
        <f t="shared" si="213"/>
        <v>673017515796.82849</v>
      </c>
      <c r="AO160" s="29">
        <f t="shared" si="214"/>
        <v>900</v>
      </c>
      <c r="AQ160" s="52">
        <f t="shared" si="170"/>
        <v>1993.5636128235089</v>
      </c>
      <c r="AR160" s="144">
        <f t="shared" si="179"/>
        <v>245.90002900608187</v>
      </c>
      <c r="AS160" s="30">
        <f t="shared" si="215"/>
        <v>124</v>
      </c>
      <c r="AT160" s="30">
        <f t="shared" si="216"/>
        <v>4</v>
      </c>
      <c r="AU160" s="22">
        <v>1</v>
      </c>
      <c r="AV160" s="23"/>
      <c r="AW160" s="29">
        <f t="shared" si="180"/>
        <v>423360</v>
      </c>
      <c r="AX160" s="29">
        <f t="shared" si="217"/>
        <v>1800464179.9782839</v>
      </c>
      <c r="AY160" s="29">
        <f t="shared" si="218"/>
        <v>673017515796.82849</v>
      </c>
      <c r="AZ160" s="29">
        <f t="shared" si="219"/>
        <v>1200</v>
      </c>
      <c r="BB160" s="52">
        <f t="shared" si="251"/>
        <v>373.80222460462727</v>
      </c>
      <c r="BC160" s="144">
        <f t="shared" si="181"/>
        <v>245.90002900608187</v>
      </c>
      <c r="BD160" s="30">
        <f t="shared" si="220"/>
        <v>94</v>
      </c>
      <c r="BE160" s="30">
        <f t="shared" si="221"/>
        <v>5</v>
      </c>
      <c r="BF160" s="22">
        <v>1</v>
      </c>
      <c r="BG160" s="23"/>
      <c r="BH160" s="29">
        <f t="shared" si="182"/>
        <v>5760</v>
      </c>
      <c r="BI160" s="29">
        <f t="shared" si="222"/>
        <v>636878067.02550745</v>
      </c>
      <c r="BJ160" s="29">
        <f t="shared" si="223"/>
        <v>673017515796.82849</v>
      </c>
      <c r="BK160" s="29">
        <f t="shared" si="224"/>
        <v>1500</v>
      </c>
      <c r="BM160" s="52">
        <f t="shared" si="171"/>
        <v>1056.7446904555966</v>
      </c>
      <c r="BN160" s="144">
        <f t="shared" si="183"/>
        <v>245.90002900608187</v>
      </c>
      <c r="BO160" s="30">
        <f t="shared" si="225"/>
        <v>49</v>
      </c>
      <c r="BP160" s="30">
        <f t="shared" si="226"/>
        <v>6</v>
      </c>
      <c r="BQ160" s="22">
        <v>1</v>
      </c>
      <c r="BR160" s="23"/>
      <c r="BS160" s="29">
        <f t="shared" si="184"/>
        <v>100</v>
      </c>
      <c r="BT160" s="29">
        <f t="shared" si="227"/>
        <v>1157661266.2262104</v>
      </c>
      <c r="BU160" s="29">
        <f t="shared" si="228"/>
        <v>673017515796.82849</v>
      </c>
      <c r="BV160" s="29">
        <f t="shared" si="229"/>
        <v>1800</v>
      </c>
      <c r="BX160" s="52">
        <f t="shared" si="255"/>
        <v>581.35962170588755</v>
      </c>
      <c r="BY160" s="144">
        <f t="shared" si="185"/>
        <v>245.90002900608187</v>
      </c>
      <c r="BZ160" s="30">
        <f t="shared" si="230"/>
        <v>-1</v>
      </c>
      <c r="CA160" s="30">
        <f t="shared" si="231"/>
        <v>7</v>
      </c>
      <c r="CB160" s="30">
        <v>1</v>
      </c>
      <c r="CC160" s="23"/>
      <c r="CD160" s="29">
        <f t="shared" si="186"/>
        <v>1</v>
      </c>
      <c r="CE160" s="29">
        <f t="shared" si="232"/>
        <v>-85534315.798523933</v>
      </c>
      <c r="CF160" s="29">
        <f t="shared" si="233"/>
        <v>673017515796.82849</v>
      </c>
      <c r="CG160" s="29">
        <f t="shared" si="234"/>
        <v>2100</v>
      </c>
      <c r="CJ160" s="144">
        <f t="shared" si="187"/>
        <v>245.90002900608187</v>
      </c>
      <c r="CK160" s="30">
        <f t="shared" si="235"/>
        <v>-56</v>
      </c>
      <c r="CL160" s="30">
        <f t="shared" si="236"/>
        <v>8</v>
      </c>
      <c r="CM160" s="30">
        <v>1</v>
      </c>
      <c r="CN160" s="23"/>
      <c r="CO160" s="29">
        <f t="shared" si="188"/>
        <v>1</v>
      </c>
      <c r="CP160" s="29">
        <f t="shared" si="237"/>
        <v>-3125783340689.1489</v>
      </c>
      <c r="CQ160" s="29">
        <f t="shared" si="238"/>
        <v>673017515796.82849</v>
      </c>
      <c r="CR160" s="29">
        <f t="shared" si="239"/>
        <v>2400</v>
      </c>
      <c r="CU160" s="144">
        <f t="shared" si="189"/>
        <v>245.90002900608187</v>
      </c>
      <c r="CV160" s="30">
        <f t="shared" si="240"/>
        <v>-106</v>
      </c>
      <c r="CW160" s="30">
        <f t="shared" si="241"/>
        <v>9</v>
      </c>
      <c r="CX160" s="30">
        <v>1</v>
      </c>
      <c r="CY160" s="23"/>
      <c r="CZ160" s="29">
        <f t="shared" si="190"/>
        <v>1</v>
      </c>
      <c r="DA160" s="29">
        <f t="shared" si="242"/>
        <v>-2142060208022417.7</v>
      </c>
      <c r="DB160" s="29">
        <f t="shared" si="243"/>
        <v>673017515796.82849</v>
      </c>
      <c r="DC160" s="29">
        <f t="shared" si="244"/>
        <v>2700</v>
      </c>
      <c r="DF160" s="144">
        <f t="shared" si="191"/>
        <v>245.90002900608187</v>
      </c>
      <c r="DG160" s="30">
        <f t="shared" si="245"/>
        <v>-171</v>
      </c>
      <c r="DH160" s="30">
        <f t="shared" si="246"/>
        <v>10</v>
      </c>
      <c r="DI160" s="30">
        <v>1</v>
      </c>
      <c r="DJ160" s="23"/>
      <c r="DK160" s="29">
        <f t="shared" si="192"/>
        <v>1</v>
      </c>
      <c r="DL160" s="29">
        <f t="shared" si="247"/>
        <v>-7.3266150009500355E+18</v>
      </c>
      <c r="DM160" s="29">
        <f t="shared" si="248"/>
        <v>673017515796.82849</v>
      </c>
      <c r="DN160" s="29">
        <f t="shared" si="249"/>
        <v>3000</v>
      </c>
      <c r="DQ160" s="144">
        <f t="shared" si="193"/>
        <v>245.90002900608187</v>
      </c>
    </row>
    <row r="161" spans="1:121">
      <c r="A161" s="23">
        <f t="shared" si="194"/>
        <v>901.80185456249274</v>
      </c>
      <c r="B161" s="23">
        <v>0</v>
      </c>
      <c r="C161" s="41">
        <f t="shared" si="254"/>
        <v>6</v>
      </c>
      <c r="D161" s="143">
        <v>1</v>
      </c>
      <c r="E161" s="134">
        <f t="shared" si="252"/>
        <v>1</v>
      </c>
      <c r="F161" s="76">
        <f t="shared" si="173"/>
        <v>7</v>
      </c>
      <c r="G161" s="161">
        <f t="shared" si="195"/>
        <v>25.106691132696021</v>
      </c>
      <c r="H161" s="24">
        <f t="shared" si="196"/>
        <v>2147483648.0000219</v>
      </c>
      <c r="I161" s="23">
        <f t="shared" si="250"/>
        <v>31.000000000000018</v>
      </c>
      <c r="J161" s="26">
        <v>155</v>
      </c>
      <c r="K161" s="30">
        <f t="shared" si="197"/>
        <v>155</v>
      </c>
      <c r="L161" s="30">
        <f t="shared" si="198"/>
        <v>1</v>
      </c>
      <c r="M161" s="22">
        <v>1</v>
      </c>
      <c r="N161" s="23">
        <f t="shared" si="199"/>
        <v>2147483648000.022</v>
      </c>
      <c r="O161" s="29">
        <f t="shared" si="174"/>
        <v>3649536</v>
      </c>
      <c r="P161" s="29">
        <f t="shared" si="200"/>
        <v>565678080</v>
      </c>
      <c r="Q161" s="29">
        <f t="shared" si="201"/>
        <v>901943132160.00916</v>
      </c>
      <c r="R161" s="29">
        <f t="shared" si="202"/>
        <v>300</v>
      </c>
      <c r="S161" s="29">
        <f t="shared" si="203"/>
        <v>27054.055636874782</v>
      </c>
      <c r="T161" s="52">
        <f t="shared" si="204"/>
        <v>1594.4459650266265</v>
      </c>
      <c r="U161" s="144">
        <f t="shared" si="175"/>
        <v>251.06691132696022</v>
      </c>
      <c r="W161" s="30">
        <f t="shared" si="205"/>
        <v>150</v>
      </c>
      <c r="X161" s="30">
        <f t="shared" si="206"/>
        <v>2</v>
      </c>
      <c r="Y161" s="22">
        <v>1</v>
      </c>
      <c r="Z161" s="23"/>
      <c r="AA161" s="29">
        <f t="shared" si="176"/>
        <v>3732480</v>
      </c>
      <c r="AB161" s="29">
        <f t="shared" si="207"/>
        <v>1009169798.0057017</v>
      </c>
      <c r="AC161" s="29">
        <f t="shared" si="208"/>
        <v>901943132160.00916</v>
      </c>
      <c r="AD161" s="29">
        <f t="shared" si="209"/>
        <v>600</v>
      </c>
      <c r="AF161" s="52">
        <f t="shared" si="253"/>
        <v>893.74764677104747</v>
      </c>
      <c r="AG161" s="144">
        <f t="shared" si="177"/>
        <v>251.06691132696022</v>
      </c>
      <c r="AH161" s="30">
        <f t="shared" si="210"/>
        <v>140</v>
      </c>
      <c r="AI161" s="30">
        <f t="shared" si="211"/>
        <v>3</v>
      </c>
      <c r="AJ161" s="22">
        <v>10</v>
      </c>
      <c r="AK161" s="23"/>
      <c r="AL161" s="29">
        <f t="shared" si="178"/>
        <v>4147200</v>
      </c>
      <c r="AM161" s="29">
        <f t="shared" si="212"/>
        <v>3400239471.0063939</v>
      </c>
      <c r="AN161" s="29">
        <f t="shared" si="213"/>
        <v>901943132160.00916</v>
      </c>
      <c r="AO161" s="29">
        <f t="shared" si="214"/>
        <v>900</v>
      </c>
      <c r="AQ161" s="52">
        <f t="shared" si="170"/>
        <v>265.25870893824265</v>
      </c>
      <c r="AR161" s="144">
        <f t="shared" si="179"/>
        <v>251.06691132696022</v>
      </c>
      <c r="AS161" s="30">
        <f t="shared" si="215"/>
        <v>125</v>
      </c>
      <c r="AT161" s="30">
        <f t="shared" si="216"/>
        <v>4</v>
      </c>
      <c r="AU161" s="22">
        <v>1</v>
      </c>
      <c r="AV161" s="23"/>
      <c r="AW161" s="29">
        <f t="shared" si="180"/>
        <v>423360</v>
      </c>
      <c r="AX161" s="29">
        <f t="shared" si="217"/>
        <v>1814984052.3974636</v>
      </c>
      <c r="AY161" s="29">
        <f t="shared" si="218"/>
        <v>901943132160.00916</v>
      </c>
      <c r="AZ161" s="29">
        <f t="shared" si="219"/>
        <v>1200</v>
      </c>
      <c r="BB161" s="52">
        <f t="shared" si="251"/>
        <v>496.94273124251811</v>
      </c>
      <c r="BC161" s="144">
        <f t="shared" si="181"/>
        <v>251.06691132696022</v>
      </c>
      <c r="BD161" s="30">
        <f t="shared" si="220"/>
        <v>95</v>
      </c>
      <c r="BE161" s="30">
        <f t="shared" si="221"/>
        <v>5</v>
      </c>
      <c r="BF161" s="22">
        <v>1</v>
      </c>
      <c r="BG161" s="23"/>
      <c r="BH161" s="29">
        <f t="shared" si="182"/>
        <v>5760</v>
      </c>
      <c r="BI161" s="29">
        <f t="shared" si="222"/>
        <v>643653365.61088514</v>
      </c>
      <c r="BJ161" s="29">
        <f t="shared" si="223"/>
        <v>901943132160.00916</v>
      </c>
      <c r="BK161" s="29">
        <f t="shared" si="224"/>
        <v>1500</v>
      </c>
      <c r="BM161" s="52">
        <f t="shared" si="171"/>
        <v>1401.2870596955299</v>
      </c>
      <c r="BN161" s="144">
        <f t="shared" si="183"/>
        <v>251.06691132696022</v>
      </c>
      <c r="BO161" s="30">
        <f t="shared" si="225"/>
        <v>50</v>
      </c>
      <c r="BP161" s="30">
        <f t="shared" si="226"/>
        <v>6</v>
      </c>
      <c r="BQ161" s="22">
        <v>1</v>
      </c>
      <c r="BR161" s="23"/>
      <c r="BS161" s="29">
        <f t="shared" si="184"/>
        <v>100</v>
      </c>
      <c r="BT161" s="29">
        <f t="shared" si="227"/>
        <v>1181287006.353276</v>
      </c>
      <c r="BU161" s="29">
        <f t="shared" si="228"/>
        <v>901943132160.00916</v>
      </c>
      <c r="BV161" s="29">
        <f t="shared" si="229"/>
        <v>1800</v>
      </c>
      <c r="BX161" s="52">
        <f t="shared" si="255"/>
        <v>763.52582167510423</v>
      </c>
      <c r="BY161" s="144">
        <f t="shared" si="185"/>
        <v>251.06691132696022</v>
      </c>
      <c r="BZ161" s="30">
        <f t="shared" si="230"/>
        <v>0</v>
      </c>
      <c r="CA161" s="30">
        <f t="shared" si="231"/>
        <v>7</v>
      </c>
      <c r="CB161" s="30">
        <v>12</v>
      </c>
      <c r="CC161" s="23"/>
      <c r="CD161" s="29">
        <f t="shared" si="186"/>
        <v>12</v>
      </c>
      <c r="CE161" s="29">
        <f t="shared" si="232"/>
        <v>0</v>
      </c>
      <c r="CF161" s="29">
        <f t="shared" si="233"/>
        <v>901943132160.00916</v>
      </c>
      <c r="CG161" s="29">
        <f t="shared" si="234"/>
        <v>2100</v>
      </c>
      <c r="CJ161" s="144">
        <f t="shared" si="187"/>
        <v>251.06691132696022</v>
      </c>
      <c r="CK161" s="30">
        <f t="shared" si="235"/>
        <v>-55</v>
      </c>
      <c r="CL161" s="30">
        <f t="shared" si="236"/>
        <v>8</v>
      </c>
      <c r="CM161" s="30">
        <v>1</v>
      </c>
      <c r="CN161" s="23"/>
      <c r="CO161" s="29">
        <f t="shared" si="188"/>
        <v>1</v>
      </c>
      <c r="CP161" s="29">
        <f t="shared" si="237"/>
        <v>-3069965781033.9858</v>
      </c>
      <c r="CQ161" s="29">
        <f t="shared" si="238"/>
        <v>901943132160.00916</v>
      </c>
      <c r="CR161" s="29">
        <f t="shared" si="239"/>
        <v>2400</v>
      </c>
      <c r="CU161" s="144">
        <f t="shared" si="189"/>
        <v>251.06691132696022</v>
      </c>
      <c r="CV161" s="30">
        <f t="shared" si="240"/>
        <v>-105</v>
      </c>
      <c r="CW161" s="30">
        <f t="shared" si="241"/>
        <v>9</v>
      </c>
      <c r="CX161" s="30">
        <v>1</v>
      </c>
      <c r="CY161" s="23"/>
      <c r="CZ161" s="29">
        <f t="shared" si="190"/>
        <v>1</v>
      </c>
      <c r="DA161" s="29">
        <f t="shared" si="242"/>
        <v>-2121852092852395</v>
      </c>
      <c r="DB161" s="29">
        <f t="shared" si="243"/>
        <v>901943132160.00916</v>
      </c>
      <c r="DC161" s="29">
        <f t="shared" si="244"/>
        <v>2700</v>
      </c>
      <c r="DF161" s="144">
        <f t="shared" si="191"/>
        <v>251.06691132696022</v>
      </c>
      <c r="DG161" s="30">
        <f t="shared" si="245"/>
        <v>-170</v>
      </c>
      <c r="DH161" s="30">
        <f t="shared" si="246"/>
        <v>10</v>
      </c>
      <c r="DI161" s="30">
        <v>1</v>
      </c>
      <c r="DJ161" s="23"/>
      <c r="DK161" s="29">
        <f t="shared" si="192"/>
        <v>1</v>
      </c>
      <c r="DL161" s="29">
        <f t="shared" si="247"/>
        <v>-7.2837692991900938E+18</v>
      </c>
      <c r="DM161" s="29">
        <f t="shared" si="248"/>
        <v>901943132160.00916</v>
      </c>
      <c r="DN161" s="29">
        <f t="shared" si="249"/>
        <v>3000</v>
      </c>
      <c r="DQ161" s="144">
        <f t="shared" si="193"/>
        <v>251.06691132696022</v>
      </c>
    </row>
    <row r="162" spans="1:121">
      <c r="A162" s="23">
        <f t="shared" si="194"/>
        <v>942.27215423991083</v>
      </c>
      <c r="B162" s="23">
        <v>0</v>
      </c>
      <c r="C162" s="41">
        <f t="shared" si="254"/>
        <v>6</v>
      </c>
      <c r="D162" s="44"/>
      <c r="E162" s="134">
        <f t="shared" si="252"/>
        <v>1</v>
      </c>
      <c r="F162" s="76">
        <f t="shared" si="173"/>
        <v>7</v>
      </c>
      <c r="G162" s="161">
        <f t="shared" si="195"/>
        <v>25.634236082867904</v>
      </c>
      <c r="H162" s="24">
        <f t="shared" si="196"/>
        <v>2466810933.8406577</v>
      </c>
      <c r="I162" s="23">
        <f t="shared" si="250"/>
        <v>31.200000000000014</v>
      </c>
      <c r="J162" s="26">
        <v>156</v>
      </c>
      <c r="K162" s="30">
        <f t="shared" si="197"/>
        <v>156</v>
      </c>
      <c r="L162" s="30">
        <f t="shared" si="198"/>
        <v>1</v>
      </c>
      <c r="M162" s="22">
        <v>1</v>
      </c>
      <c r="N162" s="23">
        <f t="shared" si="199"/>
        <v>2466810933840.6577</v>
      </c>
      <c r="O162" s="29">
        <f t="shared" si="174"/>
        <v>3649536</v>
      </c>
      <c r="P162" s="29">
        <f t="shared" si="200"/>
        <v>569327616</v>
      </c>
      <c r="Q162" s="29">
        <f t="shared" si="201"/>
        <v>1036060592213.0762</v>
      </c>
      <c r="R162" s="29">
        <f t="shared" si="202"/>
        <v>300</v>
      </c>
      <c r="S162" s="29">
        <f t="shared" si="203"/>
        <v>28268.164627197326</v>
      </c>
      <c r="T162" s="52">
        <f t="shared" si="204"/>
        <v>1819.796832432376</v>
      </c>
      <c r="U162" s="144">
        <f t="shared" si="175"/>
        <v>256.34236082867903</v>
      </c>
      <c r="W162" s="30">
        <f t="shared" si="205"/>
        <v>151</v>
      </c>
      <c r="X162" s="30">
        <f t="shared" si="206"/>
        <v>2</v>
      </c>
      <c r="Y162" s="22">
        <v>1</v>
      </c>
      <c r="Z162" s="23"/>
      <c r="AA162" s="29">
        <f t="shared" si="176"/>
        <v>3732480</v>
      </c>
      <c r="AB162" s="29">
        <f t="shared" si="207"/>
        <v>1015897596.659073</v>
      </c>
      <c r="AC162" s="29">
        <f t="shared" si="208"/>
        <v>1036060592213.0762</v>
      </c>
      <c r="AD162" s="29">
        <f t="shared" si="209"/>
        <v>600</v>
      </c>
      <c r="AF162" s="52">
        <f t="shared" si="253"/>
        <v>1019.8474685050069</v>
      </c>
      <c r="AG162" s="144">
        <f t="shared" si="177"/>
        <v>256.34236082867903</v>
      </c>
      <c r="AH162" s="30">
        <f t="shared" si="210"/>
        <v>141</v>
      </c>
      <c r="AI162" s="30">
        <f t="shared" si="211"/>
        <v>3</v>
      </c>
      <c r="AJ162" s="22">
        <v>1</v>
      </c>
      <c r="AK162" s="23"/>
      <c r="AL162" s="29">
        <f t="shared" si="178"/>
        <v>4147200</v>
      </c>
      <c r="AM162" s="29">
        <f t="shared" si="212"/>
        <v>3424526895.7992969</v>
      </c>
      <c r="AN162" s="29">
        <f t="shared" si="213"/>
        <v>1036060592213.0762</v>
      </c>
      <c r="AO162" s="29">
        <f t="shared" si="214"/>
        <v>900</v>
      </c>
      <c r="AQ162" s="52">
        <f t="shared" si="170"/>
        <v>302.54123379318821</v>
      </c>
      <c r="AR162" s="144">
        <f t="shared" si="179"/>
        <v>256.34236082867903</v>
      </c>
      <c r="AS162" s="30">
        <f t="shared" si="215"/>
        <v>126</v>
      </c>
      <c r="AT162" s="30">
        <f t="shared" si="216"/>
        <v>4</v>
      </c>
      <c r="AU162" s="22">
        <v>1</v>
      </c>
      <c r="AV162" s="23"/>
      <c r="AW162" s="29">
        <f t="shared" si="180"/>
        <v>423360</v>
      </c>
      <c r="AX162" s="29">
        <f t="shared" si="217"/>
        <v>1829503924.8166432</v>
      </c>
      <c r="AY162" s="29">
        <f t="shared" si="218"/>
        <v>1036060592213.0762</v>
      </c>
      <c r="AZ162" s="29">
        <f t="shared" si="219"/>
        <v>1200</v>
      </c>
      <c r="BB162" s="52">
        <f t="shared" si="251"/>
        <v>566.30684316072859</v>
      </c>
      <c r="BC162" s="144">
        <f t="shared" si="181"/>
        <v>256.34236082867903</v>
      </c>
      <c r="BD162" s="30">
        <f t="shared" si="220"/>
        <v>96</v>
      </c>
      <c r="BE162" s="30">
        <f t="shared" si="221"/>
        <v>5</v>
      </c>
      <c r="BF162" s="22">
        <v>1</v>
      </c>
      <c r="BG162" s="23"/>
      <c r="BH162" s="29">
        <f t="shared" si="182"/>
        <v>5760</v>
      </c>
      <c r="BI162" s="29">
        <f t="shared" si="222"/>
        <v>650428664.19626284</v>
      </c>
      <c r="BJ162" s="29">
        <f t="shared" si="223"/>
        <v>1036060592213.0762</v>
      </c>
      <c r="BK162" s="29">
        <f t="shared" si="224"/>
        <v>1500</v>
      </c>
      <c r="BM162" s="52">
        <f t="shared" si="171"/>
        <v>1592.8888888888994</v>
      </c>
      <c r="BN162" s="144">
        <f t="shared" si="183"/>
        <v>256.34236082867903</v>
      </c>
      <c r="BO162" s="30">
        <f t="shared" si="225"/>
        <v>51</v>
      </c>
      <c r="BP162" s="30">
        <f t="shared" si="226"/>
        <v>6</v>
      </c>
      <c r="BQ162" s="22">
        <v>1</v>
      </c>
      <c r="BR162" s="23"/>
      <c r="BS162" s="29">
        <f t="shared" si="184"/>
        <v>100</v>
      </c>
      <c r="BT162" s="29">
        <f t="shared" si="227"/>
        <v>1204912746.4803414</v>
      </c>
      <c r="BU162" s="29">
        <f t="shared" si="228"/>
        <v>1036060592213.0762</v>
      </c>
      <c r="BV162" s="29">
        <f t="shared" si="229"/>
        <v>1800</v>
      </c>
      <c r="BX162" s="52">
        <f t="shared" si="255"/>
        <v>859.86358368230594</v>
      </c>
      <c r="BY162" s="144">
        <f t="shared" si="185"/>
        <v>256.34236082867903</v>
      </c>
      <c r="BZ162" s="30">
        <f t="shared" si="230"/>
        <v>1</v>
      </c>
      <c r="CA162" s="30">
        <f t="shared" si="231"/>
        <v>7</v>
      </c>
      <c r="CB162" s="30">
        <v>1</v>
      </c>
      <c r="CC162" s="23"/>
      <c r="CD162" s="29">
        <f t="shared" si="186"/>
        <v>12</v>
      </c>
      <c r="CE162" s="29">
        <f t="shared" si="232"/>
        <v>1026411789.5822872</v>
      </c>
      <c r="CF162" s="29">
        <f t="shared" si="233"/>
        <v>1036060592213.0762</v>
      </c>
      <c r="CG162" s="29">
        <f t="shared" si="234"/>
        <v>2100</v>
      </c>
      <c r="CI162" s="52">
        <f t="shared" ref="CI162:CI205" si="256">CF162/CE162</f>
        <v>1009.40051812413</v>
      </c>
      <c r="CJ162" s="144">
        <f t="shared" si="187"/>
        <v>256.34236082867903</v>
      </c>
      <c r="CK162" s="30">
        <f t="shared" si="235"/>
        <v>-54</v>
      </c>
      <c r="CL162" s="30">
        <f t="shared" si="236"/>
        <v>8</v>
      </c>
      <c r="CM162" s="30">
        <v>1</v>
      </c>
      <c r="CN162" s="23"/>
      <c r="CO162" s="29">
        <f t="shared" si="188"/>
        <v>1</v>
      </c>
      <c r="CP162" s="29">
        <f t="shared" si="237"/>
        <v>-3014148221378.8223</v>
      </c>
      <c r="CQ162" s="29">
        <f t="shared" si="238"/>
        <v>1036060592213.0762</v>
      </c>
      <c r="CR162" s="29">
        <f t="shared" si="239"/>
        <v>2400</v>
      </c>
      <c r="CU162" s="144">
        <f t="shared" si="189"/>
        <v>256.34236082867903</v>
      </c>
      <c r="CV162" s="30">
        <f t="shared" si="240"/>
        <v>-104</v>
      </c>
      <c r="CW162" s="30">
        <f t="shared" si="241"/>
        <v>9</v>
      </c>
      <c r="CX162" s="30">
        <v>1</v>
      </c>
      <c r="CY162" s="23"/>
      <c r="CZ162" s="29">
        <f t="shared" si="190"/>
        <v>1</v>
      </c>
      <c r="DA162" s="29">
        <f t="shared" si="242"/>
        <v>-2101643977682372</v>
      </c>
      <c r="DB162" s="29">
        <f t="shared" si="243"/>
        <v>1036060592213.0762</v>
      </c>
      <c r="DC162" s="29">
        <f t="shared" si="244"/>
        <v>2700</v>
      </c>
      <c r="DF162" s="144">
        <f t="shared" si="191"/>
        <v>256.34236082867903</v>
      </c>
      <c r="DG162" s="30">
        <f t="shared" si="245"/>
        <v>-169</v>
      </c>
      <c r="DH162" s="30">
        <f t="shared" si="246"/>
        <v>10</v>
      </c>
      <c r="DI162" s="30">
        <v>1</v>
      </c>
      <c r="DJ162" s="23"/>
      <c r="DK162" s="29">
        <f t="shared" si="192"/>
        <v>1</v>
      </c>
      <c r="DL162" s="29">
        <f t="shared" si="247"/>
        <v>-7.2409235974301522E+18</v>
      </c>
      <c r="DM162" s="29">
        <f t="shared" si="248"/>
        <v>1036060592213.0762</v>
      </c>
      <c r="DN162" s="29">
        <f t="shared" si="249"/>
        <v>3000</v>
      </c>
      <c r="DQ162" s="144">
        <f t="shared" si="193"/>
        <v>256.34236082867903</v>
      </c>
    </row>
    <row r="163" spans="1:121">
      <c r="A163" s="23">
        <f t="shared" si="194"/>
        <v>984.55864574227746</v>
      </c>
      <c r="B163" s="23">
        <v>0</v>
      </c>
      <c r="C163" s="41">
        <f t="shared" si="254"/>
        <v>6</v>
      </c>
      <c r="D163" s="44"/>
      <c r="E163" s="134">
        <f t="shared" si="252"/>
        <v>1</v>
      </c>
      <c r="F163" s="76">
        <f t="shared" si="173"/>
        <v>7</v>
      </c>
      <c r="G163" s="161">
        <f t="shared" si="195"/>
        <v>26.172865873848991</v>
      </c>
      <c r="H163" s="24">
        <f t="shared" si="196"/>
        <v>2833621661.7914634</v>
      </c>
      <c r="I163" s="23">
        <f t="shared" si="250"/>
        <v>31.400000000000016</v>
      </c>
      <c r="J163" s="26">
        <v>157</v>
      </c>
      <c r="K163" s="30">
        <f t="shared" si="197"/>
        <v>157</v>
      </c>
      <c r="L163" s="30">
        <f t="shared" si="198"/>
        <v>1</v>
      </c>
      <c r="M163" s="22">
        <v>1</v>
      </c>
      <c r="N163" s="23">
        <f t="shared" si="199"/>
        <v>2833621661791.4634</v>
      </c>
      <c r="O163" s="29">
        <f t="shared" si="174"/>
        <v>3649536</v>
      </c>
      <c r="P163" s="29">
        <f t="shared" si="200"/>
        <v>572977152</v>
      </c>
      <c r="Q163" s="29">
        <f t="shared" si="201"/>
        <v>1190121097952.4146</v>
      </c>
      <c r="R163" s="29">
        <f t="shared" si="202"/>
        <v>300</v>
      </c>
      <c r="S163" s="29">
        <f t="shared" si="203"/>
        <v>29536.759372268323</v>
      </c>
      <c r="T163" s="52">
        <f t="shared" si="204"/>
        <v>2077.0829932716315</v>
      </c>
      <c r="U163" s="144">
        <f t="shared" si="175"/>
        <v>261.72865873848991</v>
      </c>
      <c r="W163" s="30">
        <f t="shared" si="205"/>
        <v>152</v>
      </c>
      <c r="X163" s="30">
        <f t="shared" si="206"/>
        <v>2</v>
      </c>
      <c r="Y163" s="22">
        <v>1</v>
      </c>
      <c r="Z163" s="23"/>
      <c r="AA163" s="29">
        <f t="shared" si="176"/>
        <v>3732480</v>
      </c>
      <c r="AB163" s="29">
        <f t="shared" si="207"/>
        <v>1022625395.3124443</v>
      </c>
      <c r="AC163" s="29">
        <f t="shared" si="208"/>
        <v>1190121097952.4146</v>
      </c>
      <c r="AD163" s="29">
        <f t="shared" si="209"/>
        <v>600</v>
      </c>
      <c r="AF163" s="52">
        <f t="shared" si="253"/>
        <v>1163.7898915944631</v>
      </c>
      <c r="AG163" s="144">
        <f t="shared" si="177"/>
        <v>261.72865873848991</v>
      </c>
      <c r="AH163" s="30">
        <f t="shared" si="210"/>
        <v>142</v>
      </c>
      <c r="AI163" s="30">
        <f t="shared" si="211"/>
        <v>3</v>
      </c>
      <c r="AJ163" s="22">
        <v>1</v>
      </c>
      <c r="AK163" s="23"/>
      <c r="AL163" s="29">
        <f t="shared" si="178"/>
        <v>4147200</v>
      </c>
      <c r="AM163" s="29">
        <f t="shared" si="212"/>
        <v>3448814320.5921993</v>
      </c>
      <c r="AN163" s="29">
        <f t="shared" si="213"/>
        <v>1190121097952.4146</v>
      </c>
      <c r="AO163" s="29">
        <f t="shared" si="214"/>
        <v>900</v>
      </c>
      <c r="AQ163" s="52">
        <f t="shared" si="170"/>
        <v>345.08123294618474</v>
      </c>
      <c r="AR163" s="144">
        <f t="shared" si="179"/>
        <v>261.72865873848991</v>
      </c>
      <c r="AS163" s="30">
        <f t="shared" si="215"/>
        <v>127</v>
      </c>
      <c r="AT163" s="30">
        <f t="shared" si="216"/>
        <v>4</v>
      </c>
      <c r="AU163" s="22">
        <v>1</v>
      </c>
      <c r="AV163" s="23"/>
      <c r="AW163" s="29">
        <f t="shared" si="180"/>
        <v>423360</v>
      </c>
      <c r="AX163" s="29">
        <f t="shared" si="217"/>
        <v>1844023797.2358232</v>
      </c>
      <c r="AY163" s="29">
        <f t="shared" si="218"/>
        <v>1190121097952.4146</v>
      </c>
      <c r="AZ163" s="29">
        <f t="shared" si="219"/>
        <v>1200</v>
      </c>
      <c r="BB163" s="52">
        <f t="shared" si="251"/>
        <v>645.39356798778658</v>
      </c>
      <c r="BC163" s="144">
        <f t="shared" si="181"/>
        <v>261.72865873848991</v>
      </c>
      <c r="BD163" s="30">
        <f t="shared" si="220"/>
        <v>97</v>
      </c>
      <c r="BE163" s="30">
        <f t="shared" si="221"/>
        <v>5</v>
      </c>
      <c r="BF163" s="22">
        <v>1</v>
      </c>
      <c r="BG163" s="23"/>
      <c r="BH163" s="29">
        <f t="shared" si="182"/>
        <v>5760</v>
      </c>
      <c r="BI163" s="29">
        <f t="shared" si="222"/>
        <v>657203962.78164065</v>
      </c>
      <c r="BJ163" s="29">
        <f t="shared" si="223"/>
        <v>1190121097952.4146</v>
      </c>
      <c r="BK163" s="29">
        <f t="shared" si="224"/>
        <v>1500</v>
      </c>
      <c r="BM163" s="52">
        <f t="shared" si="171"/>
        <v>1810.8854561910764</v>
      </c>
      <c r="BN163" s="144">
        <f t="shared" si="183"/>
        <v>261.72865873848991</v>
      </c>
      <c r="BO163" s="30">
        <f t="shared" si="225"/>
        <v>52</v>
      </c>
      <c r="BP163" s="30">
        <f t="shared" si="226"/>
        <v>6</v>
      </c>
      <c r="BQ163" s="22">
        <v>1</v>
      </c>
      <c r="BR163" s="23"/>
      <c r="BS163" s="29">
        <f t="shared" si="184"/>
        <v>100</v>
      </c>
      <c r="BT163" s="29">
        <f t="shared" si="227"/>
        <v>1228538486.6074071</v>
      </c>
      <c r="BU163" s="29">
        <f t="shared" si="228"/>
        <v>1190121097952.4146</v>
      </c>
      <c r="BV163" s="29">
        <f t="shared" si="229"/>
        <v>1800</v>
      </c>
      <c r="BX163" s="52">
        <f t="shared" si="255"/>
        <v>968.72919401891784</v>
      </c>
      <c r="BY163" s="144">
        <f t="shared" si="185"/>
        <v>261.72865873848991</v>
      </c>
      <c r="BZ163" s="30">
        <f t="shared" si="230"/>
        <v>2</v>
      </c>
      <c r="CA163" s="30">
        <f t="shared" si="231"/>
        <v>7</v>
      </c>
      <c r="CB163" s="30">
        <v>1</v>
      </c>
      <c r="CC163" s="23"/>
      <c r="CD163" s="29">
        <f t="shared" si="186"/>
        <v>12</v>
      </c>
      <c r="CE163" s="29">
        <f t="shared" si="232"/>
        <v>2052823579.1645744</v>
      </c>
      <c r="CF163" s="29">
        <f t="shared" si="233"/>
        <v>1190121097952.4146</v>
      </c>
      <c r="CG163" s="29">
        <f t="shared" si="234"/>
        <v>2100</v>
      </c>
      <c r="CI163" s="52">
        <f t="shared" si="256"/>
        <v>579.74835735117153</v>
      </c>
      <c r="CJ163" s="144">
        <f t="shared" si="187"/>
        <v>261.72865873848991</v>
      </c>
      <c r="CK163" s="30">
        <f t="shared" si="235"/>
        <v>-53</v>
      </c>
      <c r="CL163" s="30">
        <f t="shared" si="236"/>
        <v>8</v>
      </c>
      <c r="CM163" s="30">
        <v>1</v>
      </c>
      <c r="CN163" s="23"/>
      <c r="CO163" s="29">
        <f t="shared" si="188"/>
        <v>1</v>
      </c>
      <c r="CP163" s="29">
        <f t="shared" si="237"/>
        <v>-2958330661723.6587</v>
      </c>
      <c r="CQ163" s="29">
        <f t="shared" si="238"/>
        <v>1190121097952.4146</v>
      </c>
      <c r="CR163" s="29">
        <f t="shared" si="239"/>
        <v>2400</v>
      </c>
      <c r="CU163" s="144">
        <f t="shared" si="189"/>
        <v>261.72865873848991</v>
      </c>
      <c r="CV163" s="30">
        <f t="shared" si="240"/>
        <v>-103</v>
      </c>
      <c r="CW163" s="30">
        <f t="shared" si="241"/>
        <v>9</v>
      </c>
      <c r="CX163" s="30">
        <v>1</v>
      </c>
      <c r="CY163" s="23"/>
      <c r="CZ163" s="29">
        <f t="shared" si="190"/>
        <v>1</v>
      </c>
      <c r="DA163" s="29">
        <f t="shared" si="242"/>
        <v>-2081435862512349.2</v>
      </c>
      <c r="DB163" s="29">
        <f t="shared" si="243"/>
        <v>1190121097952.4146</v>
      </c>
      <c r="DC163" s="29">
        <f t="shared" si="244"/>
        <v>2700</v>
      </c>
      <c r="DF163" s="144">
        <f t="shared" si="191"/>
        <v>261.72865873848991</v>
      </c>
      <c r="DG163" s="30">
        <f t="shared" si="245"/>
        <v>-168</v>
      </c>
      <c r="DH163" s="30">
        <f t="shared" si="246"/>
        <v>10</v>
      </c>
      <c r="DI163" s="30">
        <v>1</v>
      </c>
      <c r="DJ163" s="23"/>
      <c r="DK163" s="29">
        <f t="shared" si="192"/>
        <v>1</v>
      </c>
      <c r="DL163" s="29">
        <f t="shared" si="247"/>
        <v>-7.1980778956702106E+18</v>
      </c>
      <c r="DM163" s="29">
        <f t="shared" si="248"/>
        <v>1190121097952.4146</v>
      </c>
      <c r="DN163" s="29">
        <f t="shared" si="249"/>
        <v>3000</v>
      </c>
      <c r="DQ163" s="144">
        <f t="shared" si="193"/>
        <v>261.72865873848991</v>
      </c>
    </row>
    <row r="164" spans="1:121">
      <c r="A164" s="23">
        <f t="shared" si="194"/>
        <v>1028.7428345877456</v>
      </c>
      <c r="B164" s="23">
        <v>0</v>
      </c>
      <c r="C164" s="41">
        <f t="shared" si="254"/>
        <v>6</v>
      </c>
      <c r="D164" s="44"/>
      <c r="E164" s="134">
        <f t="shared" si="252"/>
        <v>1</v>
      </c>
      <c r="F164" s="76">
        <f t="shared" si="173"/>
        <v>7</v>
      </c>
      <c r="G164" s="161">
        <f t="shared" si="195"/>
        <v>26.722813421707812</v>
      </c>
      <c r="H164" s="24">
        <f t="shared" si="196"/>
        <v>3254976541.583818</v>
      </c>
      <c r="I164" s="23">
        <f t="shared" si="250"/>
        <v>31.600000000000016</v>
      </c>
      <c r="J164" s="26">
        <v>158</v>
      </c>
      <c r="K164" s="30">
        <f t="shared" si="197"/>
        <v>158</v>
      </c>
      <c r="L164" s="30">
        <f t="shared" si="198"/>
        <v>1</v>
      </c>
      <c r="M164" s="22">
        <v>1</v>
      </c>
      <c r="N164" s="23">
        <f t="shared" si="199"/>
        <v>3254976541583.8179</v>
      </c>
      <c r="O164" s="29">
        <f t="shared" si="174"/>
        <v>3649536</v>
      </c>
      <c r="P164" s="29">
        <f t="shared" si="200"/>
        <v>576626688</v>
      </c>
      <c r="Q164" s="29">
        <f t="shared" si="201"/>
        <v>1367090147465.2036</v>
      </c>
      <c r="R164" s="29">
        <f t="shared" si="202"/>
        <v>300</v>
      </c>
      <c r="S164" s="29">
        <f t="shared" si="203"/>
        <v>30862.285037632369</v>
      </c>
      <c r="T164" s="52">
        <f t="shared" si="204"/>
        <v>2370.8409199839248</v>
      </c>
      <c r="U164" s="144">
        <f t="shared" si="175"/>
        <v>267.22813421707815</v>
      </c>
      <c r="W164" s="30">
        <f t="shared" si="205"/>
        <v>153</v>
      </c>
      <c r="X164" s="30">
        <f t="shared" si="206"/>
        <v>2</v>
      </c>
      <c r="Y164" s="22">
        <v>1</v>
      </c>
      <c r="Z164" s="23"/>
      <c r="AA164" s="29">
        <f t="shared" si="176"/>
        <v>3732480</v>
      </c>
      <c r="AB164" s="29">
        <f t="shared" si="207"/>
        <v>1029353193.9658158</v>
      </c>
      <c r="AC164" s="29">
        <f t="shared" si="208"/>
        <v>1367090147465.2036</v>
      </c>
      <c r="AD164" s="29">
        <f t="shared" si="209"/>
        <v>600</v>
      </c>
      <c r="AF164" s="52">
        <f t="shared" si="253"/>
        <v>1328.1059945985885</v>
      </c>
      <c r="AG164" s="144">
        <f t="shared" si="177"/>
        <v>267.22813421707815</v>
      </c>
      <c r="AH164" s="30">
        <f t="shared" si="210"/>
        <v>143</v>
      </c>
      <c r="AI164" s="30">
        <f t="shared" si="211"/>
        <v>3</v>
      </c>
      <c r="AJ164" s="22">
        <v>1</v>
      </c>
      <c r="AK164" s="23"/>
      <c r="AL164" s="29">
        <f t="shared" si="178"/>
        <v>4147200</v>
      </c>
      <c r="AM164" s="29">
        <f t="shared" si="212"/>
        <v>3473101745.3851023</v>
      </c>
      <c r="AN164" s="29">
        <f t="shared" si="213"/>
        <v>1367090147465.2036</v>
      </c>
      <c r="AO164" s="29">
        <f t="shared" si="214"/>
        <v>900</v>
      </c>
      <c r="AQ164" s="52">
        <f t="shared" si="170"/>
        <v>393.6222569009762</v>
      </c>
      <c r="AR164" s="144">
        <f t="shared" si="179"/>
        <v>267.22813421707815</v>
      </c>
      <c r="AS164" s="30">
        <f t="shared" si="215"/>
        <v>128</v>
      </c>
      <c r="AT164" s="30">
        <f t="shared" si="216"/>
        <v>4</v>
      </c>
      <c r="AU164" s="22">
        <v>1</v>
      </c>
      <c r="AV164" s="23"/>
      <c r="AW164" s="29">
        <f t="shared" si="180"/>
        <v>423360</v>
      </c>
      <c r="AX164" s="29">
        <f t="shared" si="217"/>
        <v>1858543669.6550028</v>
      </c>
      <c r="AY164" s="29">
        <f t="shared" si="218"/>
        <v>1367090147465.2036</v>
      </c>
      <c r="AZ164" s="29">
        <f t="shared" si="219"/>
        <v>1200</v>
      </c>
      <c r="BB164" s="52">
        <f t="shared" si="251"/>
        <v>735.5706351086028</v>
      </c>
      <c r="BC164" s="144">
        <f t="shared" si="181"/>
        <v>267.22813421707815</v>
      </c>
      <c r="BD164" s="30">
        <f t="shared" si="220"/>
        <v>98</v>
      </c>
      <c r="BE164" s="30">
        <f t="shared" si="221"/>
        <v>5</v>
      </c>
      <c r="BF164" s="22">
        <v>1</v>
      </c>
      <c r="BG164" s="23"/>
      <c r="BH164" s="29">
        <f t="shared" si="182"/>
        <v>5760</v>
      </c>
      <c r="BI164" s="29">
        <f t="shared" si="222"/>
        <v>663979261.36701834</v>
      </c>
      <c r="BJ164" s="29">
        <f t="shared" si="223"/>
        <v>1367090147465.2036</v>
      </c>
      <c r="BK164" s="29">
        <f t="shared" si="224"/>
        <v>1500</v>
      </c>
      <c r="BM164" s="52">
        <f t="shared" si="171"/>
        <v>2058.9350104860227</v>
      </c>
      <c r="BN164" s="144">
        <f t="shared" si="183"/>
        <v>267.22813421707815</v>
      </c>
      <c r="BO164" s="30">
        <f t="shared" si="225"/>
        <v>53</v>
      </c>
      <c r="BP164" s="30">
        <f t="shared" si="226"/>
        <v>6</v>
      </c>
      <c r="BQ164" s="22">
        <v>1</v>
      </c>
      <c r="BR164" s="23"/>
      <c r="BS164" s="29">
        <f t="shared" si="184"/>
        <v>100</v>
      </c>
      <c r="BT164" s="29">
        <f t="shared" si="227"/>
        <v>1252164226.7344725</v>
      </c>
      <c r="BU164" s="29">
        <f t="shared" si="228"/>
        <v>1367090147465.2036</v>
      </c>
      <c r="BV164" s="29">
        <f t="shared" si="229"/>
        <v>1800</v>
      </c>
      <c r="BX164" s="52">
        <f t="shared" si="255"/>
        <v>1091.7818272371885</v>
      </c>
      <c r="BY164" s="144">
        <f t="shared" si="185"/>
        <v>267.22813421707815</v>
      </c>
      <c r="BZ164" s="30">
        <f t="shared" si="230"/>
        <v>3</v>
      </c>
      <c r="CA164" s="30">
        <f t="shared" si="231"/>
        <v>7</v>
      </c>
      <c r="CB164" s="30">
        <v>1</v>
      </c>
      <c r="CC164" s="23"/>
      <c r="CD164" s="29">
        <f t="shared" si="186"/>
        <v>12</v>
      </c>
      <c r="CE164" s="29">
        <f t="shared" si="232"/>
        <v>3079235368.7468615</v>
      </c>
      <c r="CF164" s="29">
        <f t="shared" si="233"/>
        <v>1367090147465.2036</v>
      </c>
      <c r="CG164" s="29">
        <f t="shared" si="234"/>
        <v>2100</v>
      </c>
      <c r="CI164" s="52">
        <f t="shared" si="256"/>
        <v>443.97065626768256</v>
      </c>
      <c r="CJ164" s="144">
        <f t="shared" si="187"/>
        <v>267.22813421707815</v>
      </c>
      <c r="CK164" s="30">
        <f t="shared" si="235"/>
        <v>-52</v>
      </c>
      <c r="CL164" s="30">
        <f t="shared" si="236"/>
        <v>8</v>
      </c>
      <c r="CM164" s="30">
        <v>1</v>
      </c>
      <c r="CN164" s="23"/>
      <c r="CO164" s="29">
        <f t="shared" si="188"/>
        <v>1</v>
      </c>
      <c r="CP164" s="29">
        <f t="shared" si="237"/>
        <v>-2902513102068.4956</v>
      </c>
      <c r="CQ164" s="29">
        <f t="shared" si="238"/>
        <v>1367090147465.2036</v>
      </c>
      <c r="CR164" s="29">
        <f t="shared" si="239"/>
        <v>2400</v>
      </c>
      <c r="CU164" s="144">
        <f t="shared" si="189"/>
        <v>267.22813421707815</v>
      </c>
      <c r="CV164" s="30">
        <f t="shared" si="240"/>
        <v>-102</v>
      </c>
      <c r="CW164" s="30">
        <f t="shared" si="241"/>
        <v>9</v>
      </c>
      <c r="CX164" s="30">
        <v>1</v>
      </c>
      <c r="CY164" s="23"/>
      <c r="CZ164" s="29">
        <f t="shared" si="190"/>
        <v>1</v>
      </c>
      <c r="DA164" s="29">
        <f t="shared" si="242"/>
        <v>-2061227747342326.5</v>
      </c>
      <c r="DB164" s="29">
        <f t="shared" si="243"/>
        <v>1367090147465.2036</v>
      </c>
      <c r="DC164" s="29">
        <f t="shared" si="244"/>
        <v>2700</v>
      </c>
      <c r="DF164" s="144">
        <f t="shared" si="191"/>
        <v>267.22813421707815</v>
      </c>
      <c r="DG164" s="30">
        <f t="shared" si="245"/>
        <v>-167</v>
      </c>
      <c r="DH164" s="30">
        <f t="shared" si="246"/>
        <v>10</v>
      </c>
      <c r="DI164" s="30">
        <v>1</v>
      </c>
      <c r="DJ164" s="23"/>
      <c r="DK164" s="29">
        <f t="shared" si="192"/>
        <v>1</v>
      </c>
      <c r="DL164" s="29">
        <f t="shared" si="247"/>
        <v>-7.1552321939102689E+18</v>
      </c>
      <c r="DM164" s="29">
        <f t="shared" si="248"/>
        <v>1367090147465.2036</v>
      </c>
      <c r="DN164" s="29">
        <f t="shared" si="249"/>
        <v>3000</v>
      </c>
      <c r="DQ164" s="144">
        <f t="shared" si="193"/>
        <v>267.22813421707815</v>
      </c>
    </row>
    <row r="165" spans="1:121">
      <c r="A165" s="23">
        <f t="shared" si="194"/>
        <v>1074.9098840300658</v>
      </c>
      <c r="B165" s="23">
        <v>0</v>
      </c>
      <c r="C165" s="41">
        <f t="shared" si="254"/>
        <v>6</v>
      </c>
      <c r="D165" s="44"/>
      <c r="E165" s="134">
        <f t="shared" si="252"/>
        <v>1</v>
      </c>
      <c r="F165" s="76">
        <f t="shared" si="173"/>
        <v>7</v>
      </c>
      <c r="G165" s="161">
        <f t="shared" si="195"/>
        <v>27.284316536574618</v>
      </c>
      <c r="H165" s="24">
        <f t="shared" si="196"/>
        <v>3738986198.8712707</v>
      </c>
      <c r="I165" s="23">
        <f t="shared" si="250"/>
        <v>31.800000000000018</v>
      </c>
      <c r="J165" s="26">
        <v>159</v>
      </c>
      <c r="K165" s="30">
        <f t="shared" si="197"/>
        <v>159</v>
      </c>
      <c r="L165" s="30">
        <f t="shared" si="198"/>
        <v>1</v>
      </c>
      <c r="M165" s="22">
        <v>1</v>
      </c>
      <c r="N165" s="23">
        <f t="shared" si="199"/>
        <v>3738986198871.2705</v>
      </c>
      <c r="O165" s="29">
        <f t="shared" si="174"/>
        <v>3649536</v>
      </c>
      <c r="P165" s="29">
        <f t="shared" si="200"/>
        <v>580276224</v>
      </c>
      <c r="Q165" s="29">
        <f t="shared" si="201"/>
        <v>1570374203525.9336</v>
      </c>
      <c r="R165" s="29">
        <f t="shared" si="202"/>
        <v>300</v>
      </c>
      <c r="S165" s="29">
        <f t="shared" si="203"/>
        <v>32247.296520901975</v>
      </c>
      <c r="T165" s="52">
        <f t="shared" si="204"/>
        <v>2706.2528819480522</v>
      </c>
      <c r="U165" s="144">
        <f t="shared" si="175"/>
        <v>272.84316536574619</v>
      </c>
      <c r="W165" s="30">
        <f t="shared" si="205"/>
        <v>154</v>
      </c>
      <c r="X165" s="30">
        <f t="shared" si="206"/>
        <v>2</v>
      </c>
      <c r="Y165" s="22">
        <v>1</v>
      </c>
      <c r="Z165" s="23"/>
      <c r="AA165" s="29">
        <f t="shared" si="176"/>
        <v>3732480</v>
      </c>
      <c r="AB165" s="29">
        <f t="shared" si="207"/>
        <v>1036080992.6191871</v>
      </c>
      <c r="AC165" s="29">
        <f t="shared" si="208"/>
        <v>1570374203525.9336</v>
      </c>
      <c r="AD165" s="29">
        <f t="shared" si="209"/>
        <v>600</v>
      </c>
      <c r="AF165" s="52">
        <f t="shared" si="253"/>
        <v>1515.6867220930928</v>
      </c>
      <c r="AG165" s="144">
        <f t="shared" si="177"/>
        <v>272.84316536574619</v>
      </c>
      <c r="AH165" s="30">
        <f t="shared" si="210"/>
        <v>144</v>
      </c>
      <c r="AI165" s="30">
        <f t="shared" si="211"/>
        <v>3</v>
      </c>
      <c r="AJ165" s="22">
        <v>1</v>
      </c>
      <c r="AK165" s="23"/>
      <c r="AL165" s="29">
        <f t="shared" si="178"/>
        <v>4147200</v>
      </c>
      <c r="AM165" s="29">
        <f t="shared" si="212"/>
        <v>3497389170.1780052</v>
      </c>
      <c r="AN165" s="29">
        <f t="shared" si="213"/>
        <v>1570374203525.9336</v>
      </c>
      <c r="AO165" s="29">
        <f t="shared" si="214"/>
        <v>900</v>
      </c>
      <c r="AQ165" s="52">
        <f t="shared" si="170"/>
        <v>449.01328594381357</v>
      </c>
      <c r="AR165" s="144">
        <f t="shared" si="179"/>
        <v>272.84316536574619</v>
      </c>
      <c r="AS165" s="30">
        <f t="shared" si="215"/>
        <v>129</v>
      </c>
      <c r="AT165" s="30">
        <f t="shared" si="216"/>
        <v>4</v>
      </c>
      <c r="AU165" s="22">
        <v>1</v>
      </c>
      <c r="AV165" s="23"/>
      <c r="AW165" s="29">
        <f t="shared" si="180"/>
        <v>423360</v>
      </c>
      <c r="AX165" s="29">
        <f t="shared" si="217"/>
        <v>1873063542.0741825</v>
      </c>
      <c r="AY165" s="29">
        <f t="shared" si="218"/>
        <v>1570374203525.9336</v>
      </c>
      <c r="AZ165" s="29">
        <f t="shared" si="219"/>
        <v>1200</v>
      </c>
      <c r="BB165" s="52">
        <f t="shared" si="251"/>
        <v>838.39878800210988</v>
      </c>
      <c r="BC165" s="144">
        <f t="shared" si="181"/>
        <v>272.84316536574619</v>
      </c>
      <c r="BD165" s="30">
        <f t="shared" si="220"/>
        <v>99</v>
      </c>
      <c r="BE165" s="30">
        <f t="shared" si="221"/>
        <v>5</v>
      </c>
      <c r="BF165" s="22">
        <v>1</v>
      </c>
      <c r="BG165" s="23"/>
      <c r="BH165" s="29">
        <f t="shared" si="182"/>
        <v>5760</v>
      </c>
      <c r="BI165" s="29">
        <f t="shared" si="222"/>
        <v>670754559.95239615</v>
      </c>
      <c r="BJ165" s="29">
        <f t="shared" si="223"/>
        <v>1570374203525.9336</v>
      </c>
      <c r="BK165" s="29">
        <f t="shared" si="224"/>
        <v>1500</v>
      </c>
      <c r="BM165" s="52">
        <f t="shared" si="171"/>
        <v>2341.2054084841166</v>
      </c>
      <c r="BN165" s="144">
        <f t="shared" si="183"/>
        <v>272.84316536574619</v>
      </c>
      <c r="BO165" s="30">
        <f t="shared" si="225"/>
        <v>54</v>
      </c>
      <c r="BP165" s="30">
        <f t="shared" si="226"/>
        <v>6</v>
      </c>
      <c r="BQ165" s="22">
        <v>1</v>
      </c>
      <c r="BR165" s="23"/>
      <c r="BS165" s="29">
        <f t="shared" si="184"/>
        <v>100</v>
      </c>
      <c r="BT165" s="29">
        <f t="shared" si="227"/>
        <v>1275789966.8615379</v>
      </c>
      <c r="BU165" s="29">
        <f t="shared" si="228"/>
        <v>1570374203525.9336</v>
      </c>
      <c r="BV165" s="29">
        <f t="shared" si="229"/>
        <v>1800</v>
      </c>
      <c r="BX165" s="52">
        <f t="shared" si="255"/>
        <v>1230.9033965748117</v>
      </c>
      <c r="BY165" s="144">
        <f t="shared" si="185"/>
        <v>272.84316536574619</v>
      </c>
      <c r="BZ165" s="30">
        <f t="shared" si="230"/>
        <v>4</v>
      </c>
      <c r="CA165" s="30">
        <f t="shared" si="231"/>
        <v>7</v>
      </c>
      <c r="CB165" s="30">
        <v>1</v>
      </c>
      <c r="CC165" s="23"/>
      <c r="CD165" s="29">
        <f t="shared" si="186"/>
        <v>12</v>
      </c>
      <c r="CE165" s="29">
        <f t="shared" si="232"/>
        <v>4105647158.3291488</v>
      </c>
      <c r="CF165" s="29">
        <f t="shared" si="233"/>
        <v>1570374203525.9336</v>
      </c>
      <c r="CG165" s="29">
        <f t="shared" si="234"/>
        <v>2100</v>
      </c>
      <c r="CI165" s="52">
        <f t="shared" si="256"/>
        <v>382.49127189123084</v>
      </c>
      <c r="CJ165" s="144">
        <f t="shared" si="187"/>
        <v>272.84316536574619</v>
      </c>
      <c r="CK165" s="30">
        <f t="shared" si="235"/>
        <v>-51</v>
      </c>
      <c r="CL165" s="30">
        <f t="shared" si="236"/>
        <v>8</v>
      </c>
      <c r="CM165" s="30">
        <v>1</v>
      </c>
      <c r="CN165" s="23"/>
      <c r="CO165" s="29">
        <f t="shared" si="188"/>
        <v>1</v>
      </c>
      <c r="CP165" s="29">
        <f t="shared" si="237"/>
        <v>-2846695542413.332</v>
      </c>
      <c r="CQ165" s="29">
        <f t="shared" si="238"/>
        <v>1570374203525.9336</v>
      </c>
      <c r="CR165" s="29">
        <f t="shared" si="239"/>
        <v>2400</v>
      </c>
      <c r="CU165" s="144">
        <f t="shared" si="189"/>
        <v>272.84316536574619</v>
      </c>
      <c r="CV165" s="30">
        <f t="shared" si="240"/>
        <v>-101</v>
      </c>
      <c r="CW165" s="30">
        <f t="shared" si="241"/>
        <v>9</v>
      </c>
      <c r="CX165" s="30">
        <v>1</v>
      </c>
      <c r="CY165" s="23"/>
      <c r="CZ165" s="29">
        <f t="shared" si="190"/>
        <v>1</v>
      </c>
      <c r="DA165" s="29">
        <f t="shared" si="242"/>
        <v>-2041019632172303.7</v>
      </c>
      <c r="DB165" s="29">
        <f t="shared" si="243"/>
        <v>1570374203525.9336</v>
      </c>
      <c r="DC165" s="29">
        <f t="shared" si="244"/>
        <v>2700</v>
      </c>
      <c r="DF165" s="144">
        <f t="shared" si="191"/>
        <v>272.84316536574619</v>
      </c>
      <c r="DG165" s="30">
        <f t="shared" si="245"/>
        <v>-166</v>
      </c>
      <c r="DH165" s="30">
        <f t="shared" si="246"/>
        <v>10</v>
      </c>
      <c r="DI165" s="30">
        <v>1</v>
      </c>
      <c r="DJ165" s="23"/>
      <c r="DK165" s="29">
        <f t="shared" si="192"/>
        <v>1</v>
      </c>
      <c r="DL165" s="29">
        <f t="shared" si="247"/>
        <v>-7.1123864921503273E+18</v>
      </c>
      <c r="DM165" s="29">
        <f t="shared" si="248"/>
        <v>1570374203525.9336</v>
      </c>
      <c r="DN165" s="29">
        <f t="shared" si="249"/>
        <v>3000</v>
      </c>
      <c r="DQ165" s="144">
        <f t="shared" si="193"/>
        <v>272.84316536574619</v>
      </c>
    </row>
    <row r="166" spans="1:121">
      <c r="A166" s="23">
        <f t="shared" si="194"/>
        <v>1123.1487792073442</v>
      </c>
      <c r="B166" s="23">
        <v>0</v>
      </c>
      <c r="C166" s="41">
        <f t="shared" si="254"/>
        <v>6</v>
      </c>
      <c r="D166" s="44"/>
      <c r="E166" s="134">
        <f t="shared" si="252"/>
        <v>1</v>
      </c>
      <c r="F166" s="76">
        <f t="shared" si="173"/>
        <v>7</v>
      </c>
      <c r="G166" s="161">
        <f t="shared" si="195"/>
        <v>27.857618025475972</v>
      </c>
      <c r="H166" s="24">
        <f t="shared" si="196"/>
        <v>4294967296.0000458</v>
      </c>
      <c r="I166" s="23">
        <f t="shared" si="250"/>
        <v>32.000000000000014</v>
      </c>
      <c r="J166" s="26">
        <v>160</v>
      </c>
      <c r="K166" s="30">
        <f t="shared" si="197"/>
        <v>160</v>
      </c>
      <c r="L166" s="30">
        <f t="shared" si="198"/>
        <v>1</v>
      </c>
      <c r="M166" s="22">
        <v>11</v>
      </c>
      <c r="N166" s="23">
        <f t="shared" si="199"/>
        <v>4294967296000.0459</v>
      </c>
      <c r="O166" s="29">
        <f t="shared" si="174"/>
        <v>40144896</v>
      </c>
      <c r="P166" s="29">
        <f t="shared" si="200"/>
        <v>6423183360</v>
      </c>
      <c r="Q166" s="29">
        <f t="shared" si="201"/>
        <v>1803886264320.0193</v>
      </c>
      <c r="R166" s="29">
        <f t="shared" si="202"/>
        <v>300</v>
      </c>
      <c r="S166" s="29">
        <f t="shared" si="203"/>
        <v>33694.463376220323</v>
      </c>
      <c r="T166" s="52">
        <f t="shared" si="204"/>
        <v>280.83991429446274</v>
      </c>
      <c r="U166" s="144">
        <f t="shared" si="175"/>
        <v>278.57618025475972</v>
      </c>
      <c r="W166" s="30">
        <f t="shared" si="205"/>
        <v>155</v>
      </c>
      <c r="X166" s="30">
        <f t="shared" si="206"/>
        <v>2</v>
      </c>
      <c r="Y166" s="22">
        <v>1</v>
      </c>
      <c r="Z166" s="23"/>
      <c r="AA166" s="29">
        <f t="shared" si="176"/>
        <v>3732480</v>
      </c>
      <c r="AB166" s="29">
        <f t="shared" si="207"/>
        <v>1042808791.2725585</v>
      </c>
      <c r="AC166" s="29">
        <f t="shared" si="208"/>
        <v>1803886264320.0193</v>
      </c>
      <c r="AD166" s="29">
        <f t="shared" si="209"/>
        <v>600</v>
      </c>
      <c r="AF166" s="52">
        <f t="shared" si="253"/>
        <v>1729.8341550407379</v>
      </c>
      <c r="AG166" s="144">
        <f t="shared" si="177"/>
        <v>278.57618025475972</v>
      </c>
      <c r="AH166" s="30">
        <f t="shared" si="210"/>
        <v>145</v>
      </c>
      <c r="AI166" s="30">
        <f t="shared" si="211"/>
        <v>3</v>
      </c>
      <c r="AJ166" s="22">
        <v>1</v>
      </c>
      <c r="AK166" s="23"/>
      <c r="AL166" s="29">
        <f t="shared" si="178"/>
        <v>4147200</v>
      </c>
      <c r="AM166" s="29">
        <f t="shared" si="212"/>
        <v>3521676594.9709077</v>
      </c>
      <c r="AN166" s="29">
        <f t="shared" si="213"/>
        <v>1803886264320.0193</v>
      </c>
      <c r="AO166" s="29">
        <f t="shared" si="214"/>
        <v>900</v>
      </c>
      <c r="AQ166" s="52">
        <f t="shared" si="170"/>
        <v>512.22371381177925</v>
      </c>
      <c r="AR166" s="144">
        <f t="shared" si="179"/>
        <v>278.57618025475972</v>
      </c>
      <c r="AS166" s="30">
        <f t="shared" si="215"/>
        <v>130</v>
      </c>
      <c r="AT166" s="30">
        <f t="shared" si="216"/>
        <v>4</v>
      </c>
      <c r="AU166" s="22">
        <v>1</v>
      </c>
      <c r="AV166" s="23"/>
      <c r="AW166" s="29">
        <f t="shared" si="180"/>
        <v>423360</v>
      </c>
      <c r="AX166" s="29">
        <f t="shared" si="217"/>
        <v>1887583414.4933622</v>
      </c>
      <c r="AY166" s="29">
        <f t="shared" si="218"/>
        <v>1803886264320.0193</v>
      </c>
      <c r="AZ166" s="29">
        <f t="shared" si="219"/>
        <v>1200</v>
      </c>
      <c r="BB166" s="52">
        <f t="shared" si="251"/>
        <v>955.65909854330459</v>
      </c>
      <c r="BC166" s="144">
        <f t="shared" si="181"/>
        <v>278.57618025475972</v>
      </c>
      <c r="BD166" s="30">
        <f t="shared" si="220"/>
        <v>100</v>
      </c>
      <c r="BE166" s="30">
        <f t="shared" si="221"/>
        <v>5</v>
      </c>
      <c r="BF166" s="22">
        <v>10</v>
      </c>
      <c r="BG166" s="23"/>
      <c r="BH166" s="29">
        <f t="shared" si="182"/>
        <v>57600</v>
      </c>
      <c r="BI166" s="29">
        <f t="shared" si="222"/>
        <v>6775298585.377739</v>
      </c>
      <c r="BJ166" s="29">
        <f t="shared" si="223"/>
        <v>1803886264320.0193</v>
      </c>
      <c r="BK166" s="29">
        <f t="shared" si="224"/>
        <v>1500</v>
      </c>
      <c r="BM166" s="52">
        <f t="shared" si="171"/>
        <v>266.2445413421508</v>
      </c>
      <c r="BN166" s="144">
        <f t="shared" si="183"/>
        <v>278.57618025475972</v>
      </c>
      <c r="BO166" s="30">
        <f t="shared" si="225"/>
        <v>55</v>
      </c>
      <c r="BP166" s="30">
        <f t="shared" si="226"/>
        <v>6</v>
      </c>
      <c r="BQ166" s="22">
        <v>1</v>
      </c>
      <c r="BR166" s="23"/>
      <c r="BS166" s="29">
        <f t="shared" si="184"/>
        <v>100</v>
      </c>
      <c r="BT166" s="29">
        <f t="shared" si="227"/>
        <v>1299415706.9886036</v>
      </c>
      <c r="BU166" s="29">
        <f t="shared" si="228"/>
        <v>1803886264320.0193</v>
      </c>
      <c r="BV166" s="29">
        <f t="shared" si="229"/>
        <v>1800</v>
      </c>
      <c r="BX166" s="52">
        <f t="shared" si="255"/>
        <v>1388.2287666820084</v>
      </c>
      <c r="BY166" s="144">
        <f t="shared" si="185"/>
        <v>278.57618025475972</v>
      </c>
      <c r="BZ166" s="30">
        <f t="shared" si="230"/>
        <v>5</v>
      </c>
      <c r="CA166" s="30">
        <f t="shared" si="231"/>
        <v>7</v>
      </c>
      <c r="CB166" s="30">
        <v>1</v>
      </c>
      <c r="CC166" s="23"/>
      <c r="CD166" s="29">
        <f t="shared" si="186"/>
        <v>12</v>
      </c>
      <c r="CE166" s="29">
        <f t="shared" si="232"/>
        <v>5132058947.9114361</v>
      </c>
      <c r="CF166" s="29">
        <f t="shared" si="233"/>
        <v>1803886264320.0193</v>
      </c>
      <c r="CG166" s="29">
        <f t="shared" si="234"/>
        <v>2100</v>
      </c>
      <c r="CI166" s="52">
        <f t="shared" si="256"/>
        <v>351.49367585774445</v>
      </c>
      <c r="CJ166" s="144">
        <f t="shared" si="187"/>
        <v>278.57618025475972</v>
      </c>
      <c r="CK166" s="30">
        <f t="shared" si="235"/>
        <v>-50</v>
      </c>
      <c r="CL166" s="30">
        <f t="shared" si="236"/>
        <v>8</v>
      </c>
      <c r="CM166" s="30">
        <v>1</v>
      </c>
      <c r="CN166" s="23"/>
      <c r="CO166" s="29">
        <f t="shared" si="188"/>
        <v>1</v>
      </c>
      <c r="CP166" s="29">
        <f t="shared" si="237"/>
        <v>-2790877982758.1689</v>
      </c>
      <c r="CQ166" s="29">
        <f t="shared" si="238"/>
        <v>1803886264320.0193</v>
      </c>
      <c r="CR166" s="29">
        <f t="shared" si="239"/>
        <v>2400</v>
      </c>
      <c r="CU166" s="144">
        <f t="shared" si="189"/>
        <v>278.57618025475972</v>
      </c>
      <c r="CV166" s="30">
        <f t="shared" si="240"/>
        <v>-100</v>
      </c>
      <c r="CW166" s="30">
        <f t="shared" si="241"/>
        <v>9</v>
      </c>
      <c r="CX166" s="30">
        <v>1</v>
      </c>
      <c r="CY166" s="23"/>
      <c r="CZ166" s="29">
        <f t="shared" si="190"/>
        <v>1</v>
      </c>
      <c r="DA166" s="29">
        <f t="shared" si="242"/>
        <v>-2020811517002280.8</v>
      </c>
      <c r="DB166" s="29">
        <f t="shared" si="243"/>
        <v>1803886264320.0193</v>
      </c>
      <c r="DC166" s="29">
        <f t="shared" si="244"/>
        <v>2700</v>
      </c>
      <c r="DF166" s="144">
        <f t="shared" si="191"/>
        <v>278.57618025475972</v>
      </c>
      <c r="DG166" s="30">
        <f t="shared" si="245"/>
        <v>-165</v>
      </c>
      <c r="DH166" s="30">
        <f t="shared" si="246"/>
        <v>10</v>
      </c>
      <c r="DI166" s="30">
        <v>1</v>
      </c>
      <c r="DJ166" s="23"/>
      <c r="DK166" s="29">
        <f t="shared" si="192"/>
        <v>1</v>
      </c>
      <c r="DL166" s="29">
        <f t="shared" si="247"/>
        <v>-7.0695407903903846E+18</v>
      </c>
      <c r="DM166" s="29">
        <f t="shared" si="248"/>
        <v>1803886264320.0193</v>
      </c>
      <c r="DN166" s="29">
        <f t="shared" si="249"/>
        <v>3000</v>
      </c>
      <c r="DQ166" s="144">
        <f t="shared" si="193"/>
        <v>278.57618025475972</v>
      </c>
    </row>
    <row r="167" spans="1:121">
      <c r="A167" s="23">
        <f t="shared" si="194"/>
        <v>1173.5524986573328</v>
      </c>
      <c r="B167" s="23">
        <v>0</v>
      </c>
      <c r="C167" s="41">
        <f t="shared" si="254"/>
        <v>6</v>
      </c>
      <c r="D167" s="44"/>
      <c r="E167" s="134">
        <f t="shared" si="252"/>
        <v>1</v>
      </c>
      <c r="F167" s="76">
        <f t="shared" si="173"/>
        <v>7</v>
      </c>
      <c r="G167" s="161">
        <f t="shared" si="195"/>
        <v>28.442965797330242</v>
      </c>
      <c r="H167" s="24">
        <f t="shared" si="196"/>
        <v>4933621867.6813173</v>
      </c>
      <c r="I167" s="23">
        <f t="shared" si="250"/>
        <v>32.200000000000017</v>
      </c>
      <c r="J167" s="26">
        <v>161</v>
      </c>
      <c r="K167" s="30">
        <f t="shared" si="197"/>
        <v>161</v>
      </c>
      <c r="L167" s="30">
        <f t="shared" si="198"/>
        <v>1</v>
      </c>
      <c r="M167" s="22">
        <v>1</v>
      </c>
      <c r="N167" s="23">
        <f t="shared" si="199"/>
        <v>4933621867681.3174</v>
      </c>
      <c r="O167" s="29">
        <f t="shared" si="174"/>
        <v>40144896</v>
      </c>
      <c r="P167" s="29">
        <f t="shared" si="200"/>
        <v>6463328256</v>
      </c>
      <c r="Q167" s="29">
        <f t="shared" si="201"/>
        <v>2072121184426.1533</v>
      </c>
      <c r="R167" s="29">
        <f t="shared" si="202"/>
        <v>300</v>
      </c>
      <c r="S167" s="29">
        <f t="shared" si="203"/>
        <v>35206.574959719983</v>
      </c>
      <c r="T167" s="52">
        <f t="shared" si="204"/>
        <v>320.5966187006785</v>
      </c>
      <c r="U167" s="144">
        <f t="shared" si="175"/>
        <v>284.42965797330243</v>
      </c>
      <c r="W167" s="30">
        <f t="shared" si="205"/>
        <v>156</v>
      </c>
      <c r="X167" s="30">
        <f t="shared" si="206"/>
        <v>2</v>
      </c>
      <c r="Y167" s="22">
        <v>1</v>
      </c>
      <c r="Z167" s="23"/>
      <c r="AA167" s="29">
        <f t="shared" si="176"/>
        <v>3732480</v>
      </c>
      <c r="AB167" s="29">
        <f t="shared" si="207"/>
        <v>1049536589.9259298</v>
      </c>
      <c r="AC167" s="29">
        <f t="shared" si="208"/>
        <v>2072121184426.1533</v>
      </c>
      <c r="AD167" s="29">
        <f t="shared" si="209"/>
        <v>600</v>
      </c>
      <c r="AF167" s="52">
        <f t="shared" si="253"/>
        <v>1974.3200992853347</v>
      </c>
      <c r="AG167" s="144">
        <f t="shared" si="177"/>
        <v>284.42965797330243</v>
      </c>
      <c r="AH167" s="30">
        <f t="shared" si="210"/>
        <v>146</v>
      </c>
      <c r="AI167" s="30">
        <f t="shared" si="211"/>
        <v>3</v>
      </c>
      <c r="AJ167" s="22">
        <v>1</v>
      </c>
      <c r="AK167" s="23"/>
      <c r="AL167" s="29">
        <f t="shared" si="178"/>
        <v>4147200</v>
      </c>
      <c r="AM167" s="29">
        <f t="shared" si="212"/>
        <v>3545964019.7638106</v>
      </c>
      <c r="AN167" s="29">
        <f t="shared" si="213"/>
        <v>2072121184426.1533</v>
      </c>
      <c r="AO167" s="29">
        <f t="shared" si="214"/>
        <v>900</v>
      </c>
      <c r="AQ167" s="52">
        <f t="shared" si="170"/>
        <v>584.36046527177484</v>
      </c>
      <c r="AR167" s="144">
        <f t="shared" si="179"/>
        <v>284.42965797330243</v>
      </c>
      <c r="AS167" s="30">
        <f t="shared" si="215"/>
        <v>131</v>
      </c>
      <c r="AT167" s="30">
        <f t="shared" si="216"/>
        <v>4</v>
      </c>
      <c r="AU167" s="22">
        <v>1</v>
      </c>
      <c r="AV167" s="23"/>
      <c r="AW167" s="29">
        <f t="shared" si="180"/>
        <v>423360</v>
      </c>
      <c r="AX167" s="29">
        <f t="shared" si="217"/>
        <v>1902103286.9125419</v>
      </c>
      <c r="AY167" s="29">
        <f t="shared" si="218"/>
        <v>2072121184426.1533</v>
      </c>
      <c r="AZ167" s="29">
        <f t="shared" si="219"/>
        <v>1200</v>
      </c>
      <c r="BB167" s="52">
        <f t="shared" si="251"/>
        <v>1089.3841563091883</v>
      </c>
      <c r="BC167" s="144">
        <f t="shared" si="181"/>
        <v>284.42965797330243</v>
      </c>
      <c r="BD167" s="30">
        <f t="shared" si="220"/>
        <v>101</v>
      </c>
      <c r="BE167" s="30">
        <f t="shared" si="221"/>
        <v>5</v>
      </c>
      <c r="BF167" s="22">
        <v>1</v>
      </c>
      <c r="BG167" s="23"/>
      <c r="BH167" s="29">
        <f t="shared" si="182"/>
        <v>57600</v>
      </c>
      <c r="BI167" s="29">
        <f t="shared" si="222"/>
        <v>6843051571.2315159</v>
      </c>
      <c r="BJ167" s="29">
        <f t="shared" si="223"/>
        <v>2072121184426.1533</v>
      </c>
      <c r="BK167" s="29">
        <f t="shared" si="224"/>
        <v>1500</v>
      </c>
      <c r="BM167" s="52">
        <f t="shared" si="171"/>
        <v>302.80660066006811</v>
      </c>
      <c r="BN167" s="144">
        <f t="shared" si="183"/>
        <v>284.42965797330243</v>
      </c>
      <c r="BO167" s="30">
        <f t="shared" si="225"/>
        <v>56</v>
      </c>
      <c r="BP167" s="30">
        <f t="shared" si="226"/>
        <v>6</v>
      </c>
      <c r="BQ167" s="22">
        <v>1</v>
      </c>
      <c r="BR167" s="23"/>
      <c r="BS167" s="29">
        <f t="shared" si="184"/>
        <v>100</v>
      </c>
      <c r="BT167" s="29">
        <f t="shared" si="227"/>
        <v>1323041447.115669</v>
      </c>
      <c r="BU167" s="29">
        <f t="shared" si="228"/>
        <v>2072121184426.1533</v>
      </c>
      <c r="BV167" s="29">
        <f t="shared" si="229"/>
        <v>1800</v>
      </c>
      <c r="BX167" s="52">
        <f t="shared" si="255"/>
        <v>1566.1800988499151</v>
      </c>
      <c r="BY167" s="144">
        <f t="shared" si="185"/>
        <v>284.42965797330243</v>
      </c>
      <c r="BZ167" s="30">
        <f t="shared" si="230"/>
        <v>6</v>
      </c>
      <c r="CA167" s="30">
        <f t="shared" si="231"/>
        <v>7</v>
      </c>
      <c r="CB167" s="30">
        <v>1</v>
      </c>
      <c r="CC167" s="23"/>
      <c r="CD167" s="29">
        <f t="shared" si="186"/>
        <v>12</v>
      </c>
      <c r="CE167" s="29">
        <f t="shared" si="232"/>
        <v>6158470737.4937229</v>
      </c>
      <c r="CF167" s="29">
        <f t="shared" si="233"/>
        <v>2072121184426.1533</v>
      </c>
      <c r="CG167" s="29">
        <f t="shared" si="234"/>
        <v>2100</v>
      </c>
      <c r="CI167" s="52">
        <f t="shared" si="256"/>
        <v>336.46683937471016</v>
      </c>
      <c r="CJ167" s="144">
        <f t="shared" si="187"/>
        <v>284.42965797330243</v>
      </c>
      <c r="CK167" s="30">
        <f t="shared" si="235"/>
        <v>-49</v>
      </c>
      <c r="CL167" s="30">
        <f t="shared" si="236"/>
        <v>8</v>
      </c>
      <c r="CM167" s="30">
        <v>1</v>
      </c>
      <c r="CN167" s="23"/>
      <c r="CO167" s="29">
        <f t="shared" si="188"/>
        <v>1</v>
      </c>
      <c r="CP167" s="29">
        <f t="shared" si="237"/>
        <v>-2735060423103.0054</v>
      </c>
      <c r="CQ167" s="29">
        <f t="shared" si="238"/>
        <v>2072121184426.1533</v>
      </c>
      <c r="CR167" s="29">
        <f t="shared" si="239"/>
        <v>2400</v>
      </c>
      <c r="CU167" s="144">
        <f t="shared" si="189"/>
        <v>284.42965797330243</v>
      </c>
      <c r="CV167" s="30">
        <f t="shared" si="240"/>
        <v>-99</v>
      </c>
      <c r="CW167" s="30">
        <f t="shared" si="241"/>
        <v>9</v>
      </c>
      <c r="CX167" s="30">
        <v>1</v>
      </c>
      <c r="CY167" s="23"/>
      <c r="CZ167" s="29">
        <f t="shared" si="190"/>
        <v>1</v>
      </c>
      <c r="DA167" s="29">
        <f t="shared" si="242"/>
        <v>-2000603401832258</v>
      </c>
      <c r="DB167" s="29">
        <f t="shared" si="243"/>
        <v>2072121184426.1533</v>
      </c>
      <c r="DC167" s="29">
        <f t="shared" si="244"/>
        <v>2700</v>
      </c>
      <c r="DF167" s="144">
        <f t="shared" si="191"/>
        <v>284.42965797330243</v>
      </c>
      <c r="DG167" s="30">
        <f t="shared" si="245"/>
        <v>-164</v>
      </c>
      <c r="DH167" s="30">
        <f t="shared" si="246"/>
        <v>10</v>
      </c>
      <c r="DI167" s="30">
        <v>1</v>
      </c>
      <c r="DJ167" s="23"/>
      <c r="DK167" s="29">
        <f t="shared" si="192"/>
        <v>1</v>
      </c>
      <c r="DL167" s="29">
        <f t="shared" si="247"/>
        <v>-7.026695088630443E+18</v>
      </c>
      <c r="DM167" s="29">
        <f t="shared" si="248"/>
        <v>2072121184426.1533</v>
      </c>
      <c r="DN167" s="29">
        <f t="shared" si="249"/>
        <v>3000</v>
      </c>
      <c r="DQ167" s="144">
        <f t="shared" si="193"/>
        <v>284.42965797330243</v>
      </c>
    </row>
    <row r="168" spans="1:121">
      <c r="A168" s="23">
        <f t="shared" si="194"/>
        <v>1226.2181935298352</v>
      </c>
      <c r="B168" s="23">
        <v>0</v>
      </c>
      <c r="C168" s="41">
        <f t="shared" si="254"/>
        <v>6</v>
      </c>
      <c r="D168" s="44"/>
      <c r="E168" s="134">
        <f t="shared" si="252"/>
        <v>1</v>
      </c>
      <c r="F168" s="76">
        <f t="shared" si="173"/>
        <v>7</v>
      </c>
      <c r="G168" s="161">
        <f t="shared" si="195"/>
        <v>29.040612970149141</v>
      </c>
      <c r="H168" s="24">
        <f t="shared" si="196"/>
        <v>5667243323.5829287</v>
      </c>
      <c r="I168" s="23">
        <f t="shared" si="250"/>
        <v>32.400000000000013</v>
      </c>
      <c r="J168" s="26">
        <v>162</v>
      </c>
      <c r="K168" s="30">
        <f t="shared" si="197"/>
        <v>162</v>
      </c>
      <c r="L168" s="30">
        <f t="shared" si="198"/>
        <v>1</v>
      </c>
      <c r="M168" s="22">
        <v>1</v>
      </c>
      <c r="N168" s="23">
        <f t="shared" si="199"/>
        <v>5667243323582.9287</v>
      </c>
      <c r="O168" s="29">
        <f t="shared" si="174"/>
        <v>40144896</v>
      </c>
      <c r="P168" s="29">
        <f t="shared" si="200"/>
        <v>6503473152</v>
      </c>
      <c r="Q168" s="29">
        <f t="shared" si="201"/>
        <v>2380242195904.8301</v>
      </c>
      <c r="R168" s="29">
        <f t="shared" si="202"/>
        <v>300</v>
      </c>
      <c r="S168" s="29">
        <f t="shared" si="203"/>
        <v>36786.545805895053</v>
      </c>
      <c r="T168" s="52">
        <f t="shared" si="204"/>
        <v>365.99554426896327</v>
      </c>
      <c r="U168" s="144">
        <f t="shared" si="175"/>
        <v>290.40612970149141</v>
      </c>
      <c r="W168" s="30">
        <f t="shared" si="205"/>
        <v>157</v>
      </c>
      <c r="X168" s="30">
        <f t="shared" si="206"/>
        <v>2</v>
      </c>
      <c r="Y168" s="22">
        <v>1</v>
      </c>
      <c r="Z168" s="23"/>
      <c r="AA168" s="29">
        <f t="shared" si="176"/>
        <v>3732480</v>
      </c>
      <c r="AB168" s="29">
        <f t="shared" si="207"/>
        <v>1056264388.5793011</v>
      </c>
      <c r="AC168" s="29">
        <f t="shared" si="208"/>
        <v>2380242195904.8301</v>
      </c>
      <c r="AD168" s="29">
        <f t="shared" si="209"/>
        <v>600</v>
      </c>
      <c r="AF168" s="52">
        <f t="shared" si="253"/>
        <v>2253.4530385013813</v>
      </c>
      <c r="AG168" s="144">
        <f t="shared" si="177"/>
        <v>290.40612970149141</v>
      </c>
      <c r="AH168" s="30">
        <f t="shared" si="210"/>
        <v>147</v>
      </c>
      <c r="AI168" s="30">
        <f t="shared" si="211"/>
        <v>3</v>
      </c>
      <c r="AJ168" s="22">
        <v>1</v>
      </c>
      <c r="AK168" s="23"/>
      <c r="AL168" s="29">
        <f t="shared" si="178"/>
        <v>4147200</v>
      </c>
      <c r="AM168" s="29">
        <f t="shared" si="212"/>
        <v>3570251444.5567136</v>
      </c>
      <c r="AN168" s="29">
        <f t="shared" si="213"/>
        <v>2380242195904.8301</v>
      </c>
      <c r="AO168" s="29">
        <f t="shared" si="214"/>
        <v>900</v>
      </c>
      <c r="AQ168" s="52">
        <f t="shared" si="170"/>
        <v>666.6875520865068</v>
      </c>
      <c r="AR168" s="144">
        <f t="shared" si="179"/>
        <v>290.40612970149141</v>
      </c>
      <c r="AS168" s="30">
        <f t="shared" si="215"/>
        <v>132</v>
      </c>
      <c r="AT168" s="30">
        <f t="shared" si="216"/>
        <v>4</v>
      </c>
      <c r="AU168" s="22">
        <v>1</v>
      </c>
      <c r="AV168" s="23"/>
      <c r="AW168" s="29">
        <f t="shared" si="180"/>
        <v>423360</v>
      </c>
      <c r="AX168" s="29">
        <f t="shared" si="217"/>
        <v>1916623159.3317215</v>
      </c>
      <c r="AY168" s="29">
        <f t="shared" si="218"/>
        <v>2380242195904.8301</v>
      </c>
      <c r="AZ168" s="29">
        <f t="shared" si="219"/>
        <v>1200</v>
      </c>
      <c r="BB168" s="52">
        <f t="shared" si="251"/>
        <v>1241.8936838552868</v>
      </c>
      <c r="BC168" s="144">
        <f t="shared" si="181"/>
        <v>290.40612970149141</v>
      </c>
      <c r="BD168" s="30">
        <f t="shared" si="220"/>
        <v>102</v>
      </c>
      <c r="BE168" s="30">
        <f t="shared" si="221"/>
        <v>5</v>
      </c>
      <c r="BF168" s="22">
        <v>1</v>
      </c>
      <c r="BG168" s="23"/>
      <c r="BH168" s="29">
        <f t="shared" si="182"/>
        <v>57600</v>
      </c>
      <c r="BI168" s="29">
        <f t="shared" si="222"/>
        <v>6910804557.0852928</v>
      </c>
      <c r="BJ168" s="29">
        <f t="shared" si="223"/>
        <v>2380242195904.8301</v>
      </c>
      <c r="BK168" s="29">
        <f t="shared" si="224"/>
        <v>1500</v>
      </c>
      <c r="BM168" s="52">
        <f t="shared" si="171"/>
        <v>344.42331225595001</v>
      </c>
      <c r="BN168" s="144">
        <f t="shared" si="183"/>
        <v>290.40612970149141</v>
      </c>
      <c r="BO168" s="30">
        <f t="shared" si="225"/>
        <v>57</v>
      </c>
      <c r="BP168" s="30">
        <f t="shared" si="226"/>
        <v>6</v>
      </c>
      <c r="BQ168" s="22">
        <v>1</v>
      </c>
      <c r="BR168" s="23"/>
      <c r="BS168" s="29">
        <f t="shared" si="184"/>
        <v>100</v>
      </c>
      <c r="BT168" s="29">
        <f t="shared" si="227"/>
        <v>1346667187.2427347</v>
      </c>
      <c r="BU168" s="29">
        <f t="shared" si="228"/>
        <v>2380242195904.8301</v>
      </c>
      <c r="BV168" s="29">
        <f t="shared" si="229"/>
        <v>1800</v>
      </c>
      <c r="BX168" s="52">
        <f t="shared" si="255"/>
        <v>1767.5058978590789</v>
      </c>
      <c r="BY168" s="144">
        <f t="shared" si="185"/>
        <v>290.40612970149141</v>
      </c>
      <c r="BZ168" s="30">
        <f t="shared" si="230"/>
        <v>7</v>
      </c>
      <c r="CA168" s="30">
        <f t="shared" si="231"/>
        <v>7</v>
      </c>
      <c r="CB168" s="30">
        <v>1</v>
      </c>
      <c r="CC168" s="23"/>
      <c r="CD168" s="29">
        <f t="shared" si="186"/>
        <v>12</v>
      </c>
      <c r="CE168" s="29">
        <f t="shared" si="232"/>
        <v>7184882527.0760107</v>
      </c>
      <c r="CF168" s="29">
        <f t="shared" si="233"/>
        <v>2380242195904.8301</v>
      </c>
      <c r="CG168" s="29">
        <f t="shared" si="234"/>
        <v>2100</v>
      </c>
      <c r="CI168" s="52">
        <f t="shared" si="256"/>
        <v>331.28477562924098</v>
      </c>
      <c r="CJ168" s="144">
        <f t="shared" si="187"/>
        <v>290.40612970149141</v>
      </c>
      <c r="CK168" s="30">
        <f t="shared" si="235"/>
        <v>-48</v>
      </c>
      <c r="CL168" s="30">
        <f t="shared" si="236"/>
        <v>8</v>
      </c>
      <c r="CM168" s="30">
        <v>1</v>
      </c>
      <c r="CN168" s="23"/>
      <c r="CO168" s="29">
        <f t="shared" si="188"/>
        <v>1</v>
      </c>
      <c r="CP168" s="29">
        <f t="shared" si="237"/>
        <v>-2679242863447.8418</v>
      </c>
      <c r="CQ168" s="29">
        <f t="shared" si="238"/>
        <v>2380242195904.8301</v>
      </c>
      <c r="CR168" s="29">
        <f t="shared" si="239"/>
        <v>2400</v>
      </c>
      <c r="CU168" s="144">
        <f t="shared" si="189"/>
        <v>290.40612970149141</v>
      </c>
      <c r="CV168" s="30">
        <f t="shared" si="240"/>
        <v>-98</v>
      </c>
      <c r="CW168" s="30">
        <f t="shared" si="241"/>
        <v>9</v>
      </c>
      <c r="CX168" s="30">
        <v>1</v>
      </c>
      <c r="CY168" s="23"/>
      <c r="CZ168" s="29">
        <f t="shared" si="190"/>
        <v>1</v>
      </c>
      <c r="DA168" s="29">
        <f t="shared" si="242"/>
        <v>-1980395286662235.2</v>
      </c>
      <c r="DB168" s="29">
        <f t="shared" si="243"/>
        <v>2380242195904.8301</v>
      </c>
      <c r="DC168" s="29">
        <f t="shared" si="244"/>
        <v>2700</v>
      </c>
      <c r="DF168" s="144">
        <f t="shared" si="191"/>
        <v>290.40612970149141</v>
      </c>
      <c r="DG168" s="30">
        <f t="shared" si="245"/>
        <v>-163</v>
      </c>
      <c r="DH168" s="30">
        <f t="shared" si="246"/>
        <v>10</v>
      </c>
      <c r="DI168" s="30">
        <v>1</v>
      </c>
      <c r="DJ168" s="23"/>
      <c r="DK168" s="29">
        <f t="shared" si="192"/>
        <v>1</v>
      </c>
      <c r="DL168" s="29">
        <f t="shared" si="247"/>
        <v>-6.9838493868705014E+18</v>
      </c>
      <c r="DM168" s="29">
        <f t="shared" si="248"/>
        <v>2380242195904.8301</v>
      </c>
      <c r="DN168" s="29">
        <f t="shared" si="249"/>
        <v>3000</v>
      </c>
      <c r="DQ168" s="144">
        <f t="shared" si="193"/>
        <v>290.40612970149141</v>
      </c>
    </row>
    <row r="169" spans="1:121">
      <c r="A169" s="23">
        <f t="shared" si="194"/>
        <v>1281.2473748416546</v>
      </c>
      <c r="B169" s="23">
        <v>0</v>
      </c>
      <c r="C169" s="41">
        <f t="shared" si="254"/>
        <v>6</v>
      </c>
      <c r="D169" s="44"/>
      <c r="E169" s="134">
        <f t="shared" si="252"/>
        <v>1</v>
      </c>
      <c r="F169" s="76">
        <f t="shared" si="173"/>
        <v>7</v>
      </c>
      <c r="G169" s="161">
        <f t="shared" si="195"/>
        <v>29.650817980491848</v>
      </c>
      <c r="H169" s="24">
        <f t="shared" si="196"/>
        <v>6509953083.1676407</v>
      </c>
      <c r="I169" s="23">
        <f t="shared" si="250"/>
        <v>32.600000000000016</v>
      </c>
      <c r="J169" s="26">
        <v>163</v>
      </c>
      <c r="K169" s="30">
        <f t="shared" si="197"/>
        <v>163</v>
      </c>
      <c r="L169" s="30">
        <f t="shared" si="198"/>
        <v>1</v>
      </c>
      <c r="M169" s="22">
        <v>1</v>
      </c>
      <c r="N169" s="23">
        <f t="shared" si="199"/>
        <v>6509953083167.6406</v>
      </c>
      <c r="O169" s="29">
        <f t="shared" si="174"/>
        <v>40144896</v>
      </c>
      <c r="P169" s="29">
        <f t="shared" si="200"/>
        <v>6543618048</v>
      </c>
      <c r="Q169" s="29">
        <f t="shared" si="201"/>
        <v>2734180294930.4092</v>
      </c>
      <c r="R169" s="29">
        <f t="shared" si="202"/>
        <v>300</v>
      </c>
      <c r="S169" s="29">
        <f t="shared" si="203"/>
        <v>38437.421245249636</v>
      </c>
      <c r="T169" s="52">
        <f t="shared" si="204"/>
        <v>417.83922516169594</v>
      </c>
      <c r="U169" s="144">
        <f t="shared" si="175"/>
        <v>296.50817980491848</v>
      </c>
      <c r="W169" s="30">
        <f t="shared" si="205"/>
        <v>158</v>
      </c>
      <c r="X169" s="30">
        <f t="shared" si="206"/>
        <v>2</v>
      </c>
      <c r="Y169" s="22">
        <v>1</v>
      </c>
      <c r="Z169" s="23"/>
      <c r="AA169" s="29">
        <f t="shared" si="176"/>
        <v>3732480</v>
      </c>
      <c r="AB169" s="29">
        <f t="shared" si="207"/>
        <v>1062992187.2326725</v>
      </c>
      <c r="AC169" s="29">
        <f t="shared" si="208"/>
        <v>2734180294930.4092</v>
      </c>
      <c r="AD169" s="29">
        <f t="shared" si="209"/>
        <v>600</v>
      </c>
      <c r="AF169" s="52">
        <f t="shared" si="253"/>
        <v>2572.1546477668885</v>
      </c>
      <c r="AG169" s="144">
        <f t="shared" si="177"/>
        <v>296.50817980491848</v>
      </c>
      <c r="AH169" s="30">
        <f t="shared" si="210"/>
        <v>148</v>
      </c>
      <c r="AI169" s="30">
        <f t="shared" si="211"/>
        <v>3</v>
      </c>
      <c r="AJ169" s="22">
        <v>1</v>
      </c>
      <c r="AK169" s="23"/>
      <c r="AL169" s="29">
        <f t="shared" si="178"/>
        <v>4147200</v>
      </c>
      <c r="AM169" s="29">
        <f t="shared" si="212"/>
        <v>3594538869.3496165</v>
      </c>
      <c r="AN169" s="29">
        <f t="shared" si="213"/>
        <v>2734180294930.4092</v>
      </c>
      <c r="AO169" s="29">
        <f t="shared" si="214"/>
        <v>900</v>
      </c>
      <c r="AQ169" s="52">
        <f t="shared" si="170"/>
        <v>760.64841536269773</v>
      </c>
      <c r="AR169" s="144">
        <f t="shared" si="179"/>
        <v>296.50817980491848</v>
      </c>
      <c r="AS169" s="30">
        <f t="shared" si="215"/>
        <v>133</v>
      </c>
      <c r="AT169" s="30">
        <f t="shared" si="216"/>
        <v>4</v>
      </c>
      <c r="AU169" s="22">
        <v>1</v>
      </c>
      <c r="AV169" s="23"/>
      <c r="AW169" s="29">
        <f t="shared" si="180"/>
        <v>423360</v>
      </c>
      <c r="AX169" s="29">
        <f t="shared" si="217"/>
        <v>1931143031.7509012</v>
      </c>
      <c r="AY169" s="29">
        <f t="shared" si="218"/>
        <v>2734180294930.4092</v>
      </c>
      <c r="AZ169" s="29">
        <f t="shared" si="219"/>
        <v>1200</v>
      </c>
      <c r="BB169" s="52">
        <f t="shared" si="251"/>
        <v>1415.8352074270861</v>
      </c>
      <c r="BC169" s="144">
        <f t="shared" si="181"/>
        <v>296.50817980491848</v>
      </c>
      <c r="BD169" s="30">
        <f t="shared" si="220"/>
        <v>103</v>
      </c>
      <c r="BE169" s="30">
        <f t="shared" si="221"/>
        <v>5</v>
      </c>
      <c r="BF169" s="22">
        <v>1</v>
      </c>
      <c r="BG169" s="23"/>
      <c r="BH169" s="29">
        <f t="shared" si="182"/>
        <v>57600</v>
      </c>
      <c r="BI169" s="29">
        <f t="shared" si="222"/>
        <v>6978557542.9390707</v>
      </c>
      <c r="BJ169" s="29">
        <f t="shared" si="223"/>
        <v>2734180294930.4092</v>
      </c>
      <c r="BK169" s="29">
        <f t="shared" si="224"/>
        <v>1500</v>
      </c>
      <c r="BM169" s="52">
        <f t="shared" si="171"/>
        <v>391.79734180122404</v>
      </c>
      <c r="BN169" s="144">
        <f t="shared" si="183"/>
        <v>296.50817980491848</v>
      </c>
      <c r="BO169" s="30">
        <f t="shared" si="225"/>
        <v>58</v>
      </c>
      <c r="BP169" s="30">
        <f t="shared" si="226"/>
        <v>6</v>
      </c>
      <c r="BQ169" s="22">
        <v>1</v>
      </c>
      <c r="BR169" s="23"/>
      <c r="BS169" s="29">
        <f t="shared" si="184"/>
        <v>100</v>
      </c>
      <c r="BT169" s="29">
        <f t="shared" si="227"/>
        <v>1370292927.3698001</v>
      </c>
      <c r="BU169" s="29">
        <f t="shared" si="228"/>
        <v>2734180294930.4092</v>
      </c>
      <c r="BV169" s="29">
        <f t="shared" si="229"/>
        <v>1800</v>
      </c>
      <c r="BX169" s="52">
        <f t="shared" si="255"/>
        <v>1995.3254083990012</v>
      </c>
      <c r="BY169" s="144">
        <f t="shared" si="185"/>
        <v>296.50817980491848</v>
      </c>
      <c r="BZ169" s="30">
        <f t="shared" si="230"/>
        <v>8</v>
      </c>
      <c r="CA169" s="30">
        <f t="shared" si="231"/>
        <v>7</v>
      </c>
      <c r="CB169" s="30">
        <v>1</v>
      </c>
      <c r="CC169" s="23"/>
      <c r="CD169" s="29">
        <f t="shared" si="186"/>
        <v>12</v>
      </c>
      <c r="CE169" s="29">
        <f t="shared" si="232"/>
        <v>8211294316.6582975</v>
      </c>
      <c r="CF169" s="29">
        <f t="shared" si="233"/>
        <v>2734180294930.4092</v>
      </c>
      <c r="CG169" s="29">
        <f t="shared" si="234"/>
        <v>2100</v>
      </c>
      <c r="CI169" s="52">
        <f t="shared" si="256"/>
        <v>332.97799220076217</v>
      </c>
      <c r="CJ169" s="144">
        <f t="shared" si="187"/>
        <v>296.50817980491848</v>
      </c>
      <c r="CK169" s="30">
        <f t="shared" si="235"/>
        <v>-47</v>
      </c>
      <c r="CL169" s="30">
        <f t="shared" si="236"/>
        <v>8</v>
      </c>
      <c r="CM169" s="30">
        <v>1</v>
      </c>
      <c r="CN169" s="23"/>
      <c r="CO169" s="29">
        <f t="shared" si="188"/>
        <v>1</v>
      </c>
      <c r="CP169" s="29">
        <f t="shared" si="237"/>
        <v>-2623425303792.6787</v>
      </c>
      <c r="CQ169" s="29">
        <f t="shared" si="238"/>
        <v>2734180294930.4092</v>
      </c>
      <c r="CR169" s="29">
        <f t="shared" si="239"/>
        <v>2400</v>
      </c>
      <c r="CU169" s="144">
        <f t="shared" si="189"/>
        <v>296.50817980491848</v>
      </c>
      <c r="CV169" s="30">
        <f t="shared" si="240"/>
        <v>-97</v>
      </c>
      <c r="CW169" s="30">
        <f t="shared" si="241"/>
        <v>9</v>
      </c>
      <c r="CX169" s="30">
        <v>1</v>
      </c>
      <c r="CY169" s="23"/>
      <c r="CZ169" s="29">
        <f t="shared" si="190"/>
        <v>1</v>
      </c>
      <c r="DA169" s="29">
        <f t="shared" si="242"/>
        <v>-1960187171492212.5</v>
      </c>
      <c r="DB169" s="29">
        <f t="shared" si="243"/>
        <v>2734180294930.4092</v>
      </c>
      <c r="DC169" s="29">
        <f t="shared" si="244"/>
        <v>2700</v>
      </c>
      <c r="DF169" s="144">
        <f t="shared" si="191"/>
        <v>296.50817980491848</v>
      </c>
      <c r="DG169" s="30">
        <f t="shared" si="245"/>
        <v>-162</v>
      </c>
      <c r="DH169" s="30">
        <f t="shared" si="246"/>
        <v>10</v>
      </c>
      <c r="DI169" s="30">
        <v>1</v>
      </c>
      <c r="DJ169" s="23"/>
      <c r="DK169" s="29">
        <f t="shared" si="192"/>
        <v>1</v>
      </c>
      <c r="DL169" s="29">
        <f t="shared" si="247"/>
        <v>-6.9410036851105597E+18</v>
      </c>
      <c r="DM169" s="29">
        <f t="shared" si="248"/>
        <v>2734180294930.4092</v>
      </c>
      <c r="DN169" s="29">
        <f t="shared" si="249"/>
        <v>3000</v>
      </c>
      <c r="DQ169" s="144">
        <f t="shared" si="193"/>
        <v>296.50817980491848</v>
      </c>
    </row>
    <row r="170" spans="1:121">
      <c r="A170" s="23">
        <f t="shared" si="194"/>
        <v>1338.7461091350133</v>
      </c>
      <c r="B170" s="23">
        <v>0</v>
      </c>
      <c r="C170" s="41">
        <f t="shared" si="254"/>
        <v>6</v>
      </c>
      <c r="D170" s="44"/>
      <c r="E170" s="134">
        <f t="shared" si="252"/>
        <v>1</v>
      </c>
      <c r="F170" s="76">
        <f t="shared" si="173"/>
        <v>7</v>
      </c>
      <c r="G170" s="161">
        <f t="shared" si="195"/>
        <v>30.273844695219058</v>
      </c>
      <c r="H170" s="24">
        <f t="shared" si="196"/>
        <v>7477972397.7425442</v>
      </c>
      <c r="I170" s="23">
        <f t="shared" si="250"/>
        <v>32.800000000000018</v>
      </c>
      <c r="J170" s="26">
        <v>164</v>
      </c>
      <c r="K170" s="30">
        <f t="shared" si="197"/>
        <v>164</v>
      </c>
      <c r="L170" s="30">
        <f t="shared" si="198"/>
        <v>1</v>
      </c>
      <c r="M170" s="22">
        <v>1</v>
      </c>
      <c r="N170" s="23">
        <f t="shared" si="199"/>
        <v>7477972397742.5439</v>
      </c>
      <c r="O170" s="29">
        <f t="shared" si="174"/>
        <v>40144896</v>
      </c>
      <c r="P170" s="29">
        <f t="shared" si="200"/>
        <v>6583762944</v>
      </c>
      <c r="Q170" s="29">
        <f t="shared" si="201"/>
        <v>3140748407051.8687</v>
      </c>
      <c r="R170" s="29">
        <f t="shared" si="202"/>
        <v>300</v>
      </c>
      <c r="S170" s="29">
        <f t="shared" si="203"/>
        <v>40162.3832740504</v>
      </c>
      <c r="T170" s="52">
        <f t="shared" si="204"/>
        <v>477.0445767513753</v>
      </c>
      <c r="U170" s="144">
        <f t="shared" si="175"/>
        <v>302.7384469521906</v>
      </c>
      <c r="W170" s="30">
        <f t="shared" si="205"/>
        <v>159</v>
      </c>
      <c r="X170" s="30">
        <f t="shared" si="206"/>
        <v>2</v>
      </c>
      <c r="Y170" s="22">
        <v>1</v>
      </c>
      <c r="Z170" s="23"/>
      <c r="AA170" s="29">
        <f t="shared" si="176"/>
        <v>3732480</v>
      </c>
      <c r="AB170" s="29">
        <f t="shared" si="207"/>
        <v>1069719985.8860438</v>
      </c>
      <c r="AC170" s="29">
        <f t="shared" si="208"/>
        <v>3140748407051.8687</v>
      </c>
      <c r="AD170" s="29">
        <f t="shared" si="209"/>
        <v>600</v>
      </c>
      <c r="AF170" s="52">
        <f t="shared" si="253"/>
        <v>2936.0472352495144</v>
      </c>
      <c r="AG170" s="144">
        <f t="shared" si="177"/>
        <v>302.7384469521906</v>
      </c>
      <c r="AH170" s="30">
        <f t="shared" si="210"/>
        <v>149</v>
      </c>
      <c r="AI170" s="30">
        <f t="shared" si="211"/>
        <v>3</v>
      </c>
      <c r="AJ170" s="22">
        <v>1</v>
      </c>
      <c r="AK170" s="23"/>
      <c r="AL170" s="29">
        <f t="shared" si="178"/>
        <v>4147200</v>
      </c>
      <c r="AM170" s="29">
        <f t="shared" si="212"/>
        <v>3618826294.142519</v>
      </c>
      <c r="AN170" s="29">
        <f t="shared" si="213"/>
        <v>3140748407051.8687</v>
      </c>
      <c r="AO170" s="29">
        <f t="shared" si="214"/>
        <v>900</v>
      </c>
      <c r="AQ170" s="52">
        <f t="shared" ref="AQ170:AQ233" si="257">AN170/AM170</f>
        <v>867.89145202562679</v>
      </c>
      <c r="AR170" s="144">
        <f t="shared" si="179"/>
        <v>302.7384469521906</v>
      </c>
      <c r="AS170" s="30">
        <f t="shared" si="215"/>
        <v>134</v>
      </c>
      <c r="AT170" s="30">
        <f t="shared" si="216"/>
        <v>4</v>
      </c>
      <c r="AU170" s="22">
        <v>1</v>
      </c>
      <c r="AV170" s="23"/>
      <c r="AW170" s="29">
        <f t="shared" si="180"/>
        <v>423360</v>
      </c>
      <c r="AX170" s="29">
        <f t="shared" si="217"/>
        <v>1945662904.1700809</v>
      </c>
      <c r="AY170" s="29">
        <f t="shared" si="218"/>
        <v>3140748407051.8687</v>
      </c>
      <c r="AZ170" s="29">
        <f t="shared" si="219"/>
        <v>1200</v>
      </c>
      <c r="BB170" s="52">
        <f t="shared" si="251"/>
        <v>1614.2305022727198</v>
      </c>
      <c r="BC170" s="144">
        <f t="shared" si="181"/>
        <v>302.7384469521906</v>
      </c>
      <c r="BD170" s="30">
        <f t="shared" si="220"/>
        <v>104</v>
      </c>
      <c r="BE170" s="30">
        <f t="shared" si="221"/>
        <v>5</v>
      </c>
      <c r="BF170" s="22">
        <v>1</v>
      </c>
      <c r="BG170" s="23"/>
      <c r="BH170" s="29">
        <f t="shared" si="182"/>
        <v>57600</v>
      </c>
      <c r="BI170" s="29">
        <f t="shared" si="222"/>
        <v>7046310528.7928476</v>
      </c>
      <c r="BJ170" s="29">
        <f t="shared" si="223"/>
        <v>3140748407051.8687</v>
      </c>
      <c r="BK170" s="29">
        <f t="shared" si="224"/>
        <v>1500</v>
      </c>
      <c r="BM170" s="52">
        <f t="shared" si="171"/>
        <v>445.72949123063017</v>
      </c>
      <c r="BN170" s="144">
        <f t="shared" si="183"/>
        <v>302.7384469521906</v>
      </c>
      <c r="BO170" s="30">
        <f t="shared" si="225"/>
        <v>59</v>
      </c>
      <c r="BP170" s="30">
        <f t="shared" si="226"/>
        <v>6</v>
      </c>
      <c r="BQ170" s="22">
        <v>1</v>
      </c>
      <c r="BR170" s="23"/>
      <c r="BS170" s="29">
        <f t="shared" si="184"/>
        <v>100</v>
      </c>
      <c r="BT170" s="29">
        <f t="shared" si="227"/>
        <v>1393918667.4968655</v>
      </c>
      <c r="BU170" s="29">
        <f t="shared" si="228"/>
        <v>3140748407051.8687</v>
      </c>
      <c r="BV170" s="29">
        <f t="shared" si="229"/>
        <v>1800</v>
      </c>
      <c r="BX170" s="52">
        <f t="shared" si="255"/>
        <v>2253.179098814911</v>
      </c>
      <c r="BY170" s="144">
        <f t="shared" si="185"/>
        <v>302.7384469521906</v>
      </c>
      <c r="BZ170" s="30">
        <f t="shared" si="230"/>
        <v>9</v>
      </c>
      <c r="CA170" s="30">
        <f t="shared" si="231"/>
        <v>7</v>
      </c>
      <c r="CB170" s="30">
        <v>1</v>
      </c>
      <c r="CC170" s="23"/>
      <c r="CD170" s="29">
        <f t="shared" si="186"/>
        <v>12</v>
      </c>
      <c r="CE170" s="29">
        <f t="shared" si="232"/>
        <v>9237706106.2405853</v>
      </c>
      <c r="CF170" s="29">
        <f t="shared" si="233"/>
        <v>3140748407051.8687</v>
      </c>
      <c r="CG170" s="29">
        <f t="shared" si="234"/>
        <v>2100</v>
      </c>
      <c r="CI170" s="52">
        <f t="shared" si="256"/>
        <v>339.99224168109419</v>
      </c>
      <c r="CJ170" s="144">
        <f t="shared" si="187"/>
        <v>302.7384469521906</v>
      </c>
      <c r="CK170" s="30">
        <f t="shared" si="235"/>
        <v>-46</v>
      </c>
      <c r="CL170" s="30">
        <f t="shared" si="236"/>
        <v>8</v>
      </c>
      <c r="CM170" s="30">
        <v>1</v>
      </c>
      <c r="CN170" s="23"/>
      <c r="CO170" s="29">
        <f t="shared" si="188"/>
        <v>1</v>
      </c>
      <c r="CP170" s="29">
        <f t="shared" si="237"/>
        <v>-2567607744137.5151</v>
      </c>
      <c r="CQ170" s="29">
        <f t="shared" si="238"/>
        <v>3140748407051.8687</v>
      </c>
      <c r="CR170" s="29">
        <f t="shared" si="239"/>
        <v>2400</v>
      </c>
      <c r="CU170" s="144">
        <f t="shared" si="189"/>
        <v>302.7384469521906</v>
      </c>
      <c r="CV170" s="30">
        <f t="shared" si="240"/>
        <v>-96</v>
      </c>
      <c r="CW170" s="30">
        <f t="shared" si="241"/>
        <v>9</v>
      </c>
      <c r="CX170" s="30">
        <v>1</v>
      </c>
      <c r="CY170" s="23"/>
      <c r="CZ170" s="29">
        <f t="shared" si="190"/>
        <v>1</v>
      </c>
      <c r="DA170" s="29">
        <f t="shared" si="242"/>
        <v>-1939979056322189.5</v>
      </c>
      <c r="DB170" s="29">
        <f t="shared" si="243"/>
        <v>3140748407051.8687</v>
      </c>
      <c r="DC170" s="29">
        <f t="shared" si="244"/>
        <v>2700</v>
      </c>
      <c r="DF170" s="144">
        <f t="shared" si="191"/>
        <v>302.7384469521906</v>
      </c>
      <c r="DG170" s="30">
        <f t="shared" si="245"/>
        <v>-161</v>
      </c>
      <c r="DH170" s="30">
        <f t="shared" si="246"/>
        <v>10</v>
      </c>
      <c r="DI170" s="30">
        <v>1</v>
      </c>
      <c r="DJ170" s="23"/>
      <c r="DK170" s="29">
        <f t="shared" si="192"/>
        <v>1</v>
      </c>
      <c r="DL170" s="29">
        <f t="shared" si="247"/>
        <v>-6.8981579833506181E+18</v>
      </c>
      <c r="DM170" s="29">
        <f t="shared" si="248"/>
        <v>3140748407051.8687</v>
      </c>
      <c r="DN170" s="29">
        <f t="shared" si="249"/>
        <v>3000</v>
      </c>
      <c r="DQ170" s="144">
        <f t="shared" si="193"/>
        <v>302.7384469521906</v>
      </c>
    </row>
    <row r="171" spans="1:121">
      <c r="A171" s="23">
        <f t="shared" si="194"/>
        <v>1398.8252229165616</v>
      </c>
      <c r="B171" s="23">
        <v>0</v>
      </c>
      <c r="C171" s="41">
        <f t="shared" si="254"/>
        <v>6</v>
      </c>
      <c r="D171" s="65"/>
      <c r="E171" s="134">
        <f t="shared" si="252"/>
        <v>1</v>
      </c>
      <c r="F171" s="76">
        <f t="shared" si="173"/>
        <v>7</v>
      </c>
      <c r="G171" s="161">
        <f t="shared" si="195"/>
        <v>30.909962525595045</v>
      </c>
      <c r="H171" s="24">
        <f t="shared" si="196"/>
        <v>8589934592.0000935</v>
      </c>
      <c r="I171" s="23">
        <f t="shared" si="250"/>
        <v>33.000000000000021</v>
      </c>
      <c r="J171" s="26">
        <v>165</v>
      </c>
      <c r="K171" s="30">
        <f t="shared" si="197"/>
        <v>165</v>
      </c>
      <c r="L171" s="30">
        <f t="shared" si="198"/>
        <v>1</v>
      </c>
      <c r="M171" s="22">
        <v>1</v>
      </c>
      <c r="N171" s="23">
        <f t="shared" si="199"/>
        <v>8589934592000.0937</v>
      </c>
      <c r="O171" s="29">
        <f t="shared" si="174"/>
        <v>40144896</v>
      </c>
      <c r="P171" s="29">
        <f t="shared" si="200"/>
        <v>6623907840</v>
      </c>
      <c r="Q171" s="29">
        <f t="shared" si="201"/>
        <v>3607772528640.0391</v>
      </c>
      <c r="R171" s="29">
        <f t="shared" si="202"/>
        <v>300</v>
      </c>
      <c r="S171" s="29">
        <f t="shared" si="203"/>
        <v>41964.756687496847</v>
      </c>
      <c r="T171" s="52">
        <f t="shared" si="204"/>
        <v>544.65922772259455</v>
      </c>
      <c r="U171" s="144">
        <f t="shared" si="175"/>
        <v>309.09962525595046</v>
      </c>
      <c r="W171" s="30">
        <f t="shared" si="205"/>
        <v>160</v>
      </c>
      <c r="X171" s="30">
        <f t="shared" si="206"/>
        <v>2</v>
      </c>
      <c r="Y171" s="22">
        <v>11</v>
      </c>
      <c r="Z171" s="23"/>
      <c r="AA171" s="29">
        <f t="shared" si="176"/>
        <v>41057280</v>
      </c>
      <c r="AB171" s="29">
        <f t="shared" si="207"/>
        <v>11840925629.933567</v>
      </c>
      <c r="AC171" s="29">
        <f t="shared" si="208"/>
        <v>3607772528640.0391</v>
      </c>
      <c r="AD171" s="29">
        <f t="shared" si="209"/>
        <v>600</v>
      </c>
      <c r="AF171" s="52">
        <f t="shared" si="253"/>
        <v>304.68669776285725</v>
      </c>
      <c r="AG171" s="144">
        <f t="shared" si="177"/>
        <v>309.09962525595046</v>
      </c>
      <c r="AH171" s="30">
        <f t="shared" si="210"/>
        <v>150</v>
      </c>
      <c r="AI171" s="30">
        <f t="shared" si="211"/>
        <v>3</v>
      </c>
      <c r="AJ171" s="22">
        <v>1</v>
      </c>
      <c r="AK171" s="23"/>
      <c r="AL171" s="29">
        <f t="shared" si="178"/>
        <v>4147200</v>
      </c>
      <c r="AM171" s="29">
        <f t="shared" si="212"/>
        <v>3643113718.9354219</v>
      </c>
      <c r="AN171" s="29">
        <f t="shared" si="213"/>
        <v>3607772528640.0391</v>
      </c>
      <c r="AO171" s="29">
        <f t="shared" si="214"/>
        <v>900</v>
      </c>
      <c r="AQ171" s="52">
        <f t="shared" si="257"/>
        <v>990.29918003610658</v>
      </c>
      <c r="AR171" s="144">
        <f t="shared" si="179"/>
        <v>309.09962525595046</v>
      </c>
      <c r="AS171" s="30">
        <f t="shared" si="215"/>
        <v>135</v>
      </c>
      <c r="AT171" s="30">
        <f t="shared" si="216"/>
        <v>4</v>
      </c>
      <c r="AU171" s="22">
        <v>1</v>
      </c>
      <c r="AV171" s="23"/>
      <c r="AW171" s="29">
        <f t="shared" si="180"/>
        <v>423360</v>
      </c>
      <c r="AX171" s="29">
        <f t="shared" si="217"/>
        <v>1960182776.5892608</v>
      </c>
      <c r="AY171" s="29">
        <f t="shared" si="218"/>
        <v>3607772528640.0391</v>
      </c>
      <c r="AZ171" s="29">
        <f t="shared" si="219"/>
        <v>1200</v>
      </c>
      <c r="BB171" s="52">
        <f t="shared" si="251"/>
        <v>1840.5286342315496</v>
      </c>
      <c r="BC171" s="144">
        <f t="shared" si="181"/>
        <v>309.09962525595046</v>
      </c>
      <c r="BD171" s="30">
        <f t="shared" si="220"/>
        <v>105</v>
      </c>
      <c r="BE171" s="30">
        <f t="shared" si="221"/>
        <v>5</v>
      </c>
      <c r="BF171" s="22">
        <v>1</v>
      </c>
      <c r="BG171" s="23"/>
      <c r="BH171" s="29">
        <f t="shared" si="182"/>
        <v>57600</v>
      </c>
      <c r="BI171" s="29">
        <f t="shared" si="222"/>
        <v>7114063514.6466255</v>
      </c>
      <c r="BJ171" s="29">
        <f t="shared" si="223"/>
        <v>3607772528640.0391</v>
      </c>
      <c r="BK171" s="29">
        <f t="shared" si="224"/>
        <v>1500</v>
      </c>
      <c r="BM171" s="52">
        <f t="shared" si="171"/>
        <v>507.13245969933496</v>
      </c>
      <c r="BN171" s="144">
        <f t="shared" si="183"/>
        <v>309.09962525595046</v>
      </c>
      <c r="BO171" s="30">
        <f t="shared" si="225"/>
        <v>60</v>
      </c>
      <c r="BP171" s="30">
        <f t="shared" si="226"/>
        <v>6</v>
      </c>
      <c r="BQ171" s="22">
        <v>8</v>
      </c>
      <c r="BR171" s="23"/>
      <c r="BS171" s="29">
        <f t="shared" si="184"/>
        <v>800</v>
      </c>
      <c r="BT171" s="29">
        <f t="shared" si="227"/>
        <v>11340355260.991449</v>
      </c>
      <c r="BU171" s="29">
        <f t="shared" si="228"/>
        <v>3607772528640.0391</v>
      </c>
      <c r="BV171" s="29">
        <f t="shared" si="229"/>
        <v>1800</v>
      </c>
      <c r="BX171" s="52">
        <f t="shared" si="255"/>
        <v>318.13575903129367</v>
      </c>
      <c r="BY171" s="144">
        <f t="shared" si="185"/>
        <v>309.09962525595046</v>
      </c>
      <c r="BZ171" s="30">
        <f t="shared" si="230"/>
        <v>10</v>
      </c>
      <c r="CA171" s="30">
        <f t="shared" si="231"/>
        <v>7</v>
      </c>
      <c r="CB171" s="30">
        <v>1</v>
      </c>
      <c r="CC171" s="23"/>
      <c r="CD171" s="29">
        <f t="shared" si="186"/>
        <v>12</v>
      </c>
      <c r="CE171" s="29">
        <f t="shared" si="232"/>
        <v>10264117895.822872</v>
      </c>
      <c r="CF171" s="29">
        <f t="shared" si="233"/>
        <v>3607772528640.0391</v>
      </c>
      <c r="CG171" s="29">
        <f t="shared" si="234"/>
        <v>2100</v>
      </c>
      <c r="CI171" s="52">
        <f t="shared" si="256"/>
        <v>351.49367585774451</v>
      </c>
      <c r="CJ171" s="144">
        <f t="shared" si="187"/>
        <v>309.09962525595046</v>
      </c>
      <c r="CK171" s="30">
        <f t="shared" si="235"/>
        <v>-45</v>
      </c>
      <c r="CL171" s="30">
        <f t="shared" si="236"/>
        <v>8</v>
      </c>
      <c r="CM171" s="30">
        <v>1</v>
      </c>
      <c r="CN171" s="23"/>
      <c r="CO171" s="29">
        <f t="shared" si="188"/>
        <v>1</v>
      </c>
      <c r="CP171" s="29">
        <f t="shared" si="237"/>
        <v>-2511790184482.3521</v>
      </c>
      <c r="CQ171" s="29">
        <f t="shared" si="238"/>
        <v>3607772528640.0391</v>
      </c>
      <c r="CR171" s="29">
        <f t="shared" si="239"/>
        <v>2400</v>
      </c>
      <c r="CU171" s="144">
        <f t="shared" si="189"/>
        <v>309.09962525595046</v>
      </c>
      <c r="CV171" s="30">
        <f t="shared" si="240"/>
        <v>-95</v>
      </c>
      <c r="CW171" s="30">
        <f t="shared" si="241"/>
        <v>9</v>
      </c>
      <c r="CX171" s="30">
        <v>1</v>
      </c>
      <c r="CY171" s="23"/>
      <c r="CZ171" s="29">
        <f t="shared" si="190"/>
        <v>1</v>
      </c>
      <c r="DA171" s="29">
        <f t="shared" si="242"/>
        <v>-1919770941152166.7</v>
      </c>
      <c r="DB171" s="29">
        <f t="shared" si="243"/>
        <v>3607772528640.0391</v>
      </c>
      <c r="DC171" s="29">
        <f t="shared" si="244"/>
        <v>2700</v>
      </c>
      <c r="DF171" s="144">
        <f t="shared" si="191"/>
        <v>309.09962525595046</v>
      </c>
      <c r="DG171" s="30">
        <f t="shared" si="245"/>
        <v>-160</v>
      </c>
      <c r="DH171" s="30">
        <f t="shared" si="246"/>
        <v>10</v>
      </c>
      <c r="DI171" s="30">
        <v>1</v>
      </c>
      <c r="DJ171" s="23"/>
      <c r="DK171" s="29">
        <f t="shared" si="192"/>
        <v>1</v>
      </c>
      <c r="DL171" s="29">
        <f t="shared" si="247"/>
        <v>-6.8553122815906765E+18</v>
      </c>
      <c r="DM171" s="29">
        <f t="shared" si="248"/>
        <v>3607772528640.0391</v>
      </c>
      <c r="DN171" s="29">
        <f t="shared" si="249"/>
        <v>3000</v>
      </c>
      <c r="DQ171" s="144">
        <f t="shared" si="193"/>
        <v>309.09962525595046</v>
      </c>
    </row>
    <row r="172" spans="1:121">
      <c r="A172" s="23">
        <f t="shared" si="194"/>
        <v>1461.6005162710305</v>
      </c>
      <c r="B172" s="23">
        <v>0</v>
      </c>
      <c r="C172" s="41">
        <f t="shared" si="254"/>
        <v>6</v>
      </c>
      <c r="D172" s="44"/>
      <c r="E172" s="134">
        <f t="shared" si="252"/>
        <v>1</v>
      </c>
      <c r="F172" s="76">
        <f t="shared" si="173"/>
        <v>7</v>
      </c>
      <c r="G172" s="161">
        <f t="shared" si="195"/>
        <v>31.559446543787477</v>
      </c>
      <c r="H172" s="24">
        <f t="shared" si="196"/>
        <v>9867243735.3626366</v>
      </c>
      <c r="I172" s="23">
        <f t="shared" si="250"/>
        <v>33.200000000000017</v>
      </c>
      <c r="J172" s="26">
        <v>166</v>
      </c>
      <c r="K172" s="30">
        <f t="shared" si="197"/>
        <v>166</v>
      </c>
      <c r="L172" s="30">
        <f t="shared" si="198"/>
        <v>1</v>
      </c>
      <c r="M172" s="22">
        <v>1</v>
      </c>
      <c r="N172" s="23">
        <f t="shared" si="199"/>
        <v>9867243735362.6367</v>
      </c>
      <c r="O172" s="29">
        <f t="shared" si="174"/>
        <v>40144896</v>
      </c>
      <c r="P172" s="29">
        <f t="shared" si="200"/>
        <v>6664052736</v>
      </c>
      <c r="Q172" s="29">
        <f t="shared" si="201"/>
        <v>4144242368852.3071</v>
      </c>
      <c r="R172" s="29">
        <f t="shared" si="202"/>
        <v>300</v>
      </c>
      <c r="S172" s="29">
        <f t="shared" si="203"/>
        <v>43848.015488130914</v>
      </c>
      <c r="T172" s="52">
        <f t="shared" si="204"/>
        <v>621.88018808203913</v>
      </c>
      <c r="U172" s="144">
        <f t="shared" si="175"/>
        <v>315.59446543787476</v>
      </c>
      <c r="W172" s="30">
        <f t="shared" si="205"/>
        <v>161</v>
      </c>
      <c r="X172" s="30">
        <f t="shared" si="206"/>
        <v>2</v>
      </c>
      <c r="Y172" s="22">
        <v>1</v>
      </c>
      <c r="Z172" s="23"/>
      <c r="AA172" s="29">
        <f t="shared" si="176"/>
        <v>41057280</v>
      </c>
      <c r="AB172" s="29">
        <f t="shared" si="207"/>
        <v>11914931415.120651</v>
      </c>
      <c r="AC172" s="29">
        <f t="shared" si="208"/>
        <v>4144242368852.3071</v>
      </c>
      <c r="AD172" s="29">
        <f t="shared" si="209"/>
        <v>600</v>
      </c>
      <c r="AF172" s="52">
        <f t="shared" si="253"/>
        <v>347.81923827048251</v>
      </c>
      <c r="AG172" s="144">
        <f t="shared" si="177"/>
        <v>315.59446543787476</v>
      </c>
      <c r="AH172" s="30">
        <f t="shared" si="210"/>
        <v>151</v>
      </c>
      <c r="AI172" s="30">
        <f t="shared" si="211"/>
        <v>3</v>
      </c>
      <c r="AJ172" s="22">
        <v>1</v>
      </c>
      <c r="AK172" s="23"/>
      <c r="AL172" s="29">
        <f t="shared" si="178"/>
        <v>4147200</v>
      </c>
      <c r="AM172" s="29">
        <f t="shared" si="212"/>
        <v>3667401143.7283249</v>
      </c>
      <c r="AN172" s="29">
        <f t="shared" si="213"/>
        <v>4144242368852.3071</v>
      </c>
      <c r="AO172" s="29">
        <f t="shared" si="214"/>
        <v>900</v>
      </c>
      <c r="AQ172" s="52">
        <f t="shared" si="257"/>
        <v>1130.0215619825051</v>
      </c>
      <c r="AR172" s="144">
        <f t="shared" si="179"/>
        <v>315.59446543787476</v>
      </c>
      <c r="AS172" s="30">
        <f t="shared" si="215"/>
        <v>136</v>
      </c>
      <c r="AT172" s="30">
        <f t="shared" si="216"/>
        <v>4</v>
      </c>
      <c r="AU172" s="22">
        <v>1</v>
      </c>
      <c r="AV172" s="23"/>
      <c r="AW172" s="29">
        <f t="shared" si="180"/>
        <v>423360</v>
      </c>
      <c r="AX172" s="29">
        <f t="shared" si="217"/>
        <v>1974702649.0084405</v>
      </c>
      <c r="AY172" s="29">
        <f t="shared" si="218"/>
        <v>4144242368852.3071</v>
      </c>
      <c r="AZ172" s="29">
        <f t="shared" si="219"/>
        <v>1200</v>
      </c>
      <c r="BB172" s="52">
        <f t="shared" si="251"/>
        <v>2098.6665364191717</v>
      </c>
      <c r="BC172" s="144">
        <f t="shared" si="181"/>
        <v>315.59446543787476</v>
      </c>
      <c r="BD172" s="30">
        <f t="shared" si="220"/>
        <v>106</v>
      </c>
      <c r="BE172" s="30">
        <f t="shared" si="221"/>
        <v>5</v>
      </c>
      <c r="BF172" s="22">
        <v>1</v>
      </c>
      <c r="BG172" s="23"/>
      <c r="BH172" s="29">
        <f t="shared" si="182"/>
        <v>57600</v>
      </c>
      <c r="BI172" s="29">
        <f t="shared" si="222"/>
        <v>7181816500.5004025</v>
      </c>
      <c r="BJ172" s="29">
        <f t="shared" si="223"/>
        <v>4144242368852.3071</v>
      </c>
      <c r="BK172" s="29">
        <f t="shared" si="224"/>
        <v>1500</v>
      </c>
      <c r="BM172" s="52">
        <f t="shared" si="171"/>
        <v>577.04654088050722</v>
      </c>
      <c r="BN172" s="144">
        <f t="shared" si="183"/>
        <v>315.59446543787476</v>
      </c>
      <c r="BO172" s="30">
        <f t="shared" si="225"/>
        <v>61</v>
      </c>
      <c r="BP172" s="30">
        <f t="shared" si="226"/>
        <v>6</v>
      </c>
      <c r="BQ172" s="22">
        <v>1</v>
      </c>
      <c r="BR172" s="23"/>
      <c r="BS172" s="29">
        <f t="shared" si="184"/>
        <v>800</v>
      </c>
      <c r="BT172" s="29">
        <f t="shared" si="227"/>
        <v>11529361182.007973</v>
      </c>
      <c r="BU172" s="29">
        <f t="shared" si="228"/>
        <v>4144242368852.3071</v>
      </c>
      <c r="BV172" s="29">
        <f t="shared" si="229"/>
        <v>1800</v>
      </c>
      <c r="BX172" s="52">
        <f t="shared" si="255"/>
        <v>359.45117022784945</v>
      </c>
      <c r="BY172" s="144">
        <f t="shared" si="185"/>
        <v>315.59446543787476</v>
      </c>
      <c r="BZ172" s="30">
        <f t="shared" si="230"/>
        <v>11</v>
      </c>
      <c r="CA172" s="30">
        <f t="shared" si="231"/>
        <v>7</v>
      </c>
      <c r="CB172" s="30">
        <v>1</v>
      </c>
      <c r="CC172" s="23"/>
      <c r="CD172" s="29">
        <f t="shared" si="186"/>
        <v>12</v>
      </c>
      <c r="CE172" s="29">
        <f t="shared" si="232"/>
        <v>11290529685.405159</v>
      </c>
      <c r="CF172" s="29">
        <f t="shared" si="233"/>
        <v>4144242368852.3071</v>
      </c>
      <c r="CG172" s="29">
        <f t="shared" si="234"/>
        <v>2100</v>
      </c>
      <c r="CI172" s="52">
        <f t="shared" si="256"/>
        <v>367.05473386332022</v>
      </c>
      <c r="CJ172" s="144">
        <f t="shared" si="187"/>
        <v>315.59446543787476</v>
      </c>
      <c r="CK172" s="30">
        <f t="shared" si="235"/>
        <v>-44</v>
      </c>
      <c r="CL172" s="30">
        <f t="shared" si="236"/>
        <v>8</v>
      </c>
      <c r="CM172" s="30">
        <v>1</v>
      </c>
      <c r="CN172" s="23"/>
      <c r="CO172" s="29">
        <f t="shared" si="188"/>
        <v>1</v>
      </c>
      <c r="CP172" s="29">
        <f t="shared" si="237"/>
        <v>-2455972624827.1885</v>
      </c>
      <c r="CQ172" s="29">
        <f t="shared" si="238"/>
        <v>4144242368852.3071</v>
      </c>
      <c r="CR172" s="29">
        <f t="shared" si="239"/>
        <v>2400</v>
      </c>
      <c r="CU172" s="144">
        <f t="shared" si="189"/>
        <v>315.59446543787476</v>
      </c>
      <c r="CV172" s="30">
        <f t="shared" si="240"/>
        <v>-94</v>
      </c>
      <c r="CW172" s="30">
        <f t="shared" si="241"/>
        <v>9</v>
      </c>
      <c r="CX172" s="30">
        <v>1</v>
      </c>
      <c r="CY172" s="23"/>
      <c r="CZ172" s="29">
        <f t="shared" si="190"/>
        <v>1</v>
      </c>
      <c r="DA172" s="29">
        <f t="shared" si="242"/>
        <v>-1899562825982144</v>
      </c>
      <c r="DB172" s="29">
        <f t="shared" si="243"/>
        <v>4144242368852.3071</v>
      </c>
      <c r="DC172" s="29">
        <f t="shared" si="244"/>
        <v>2700</v>
      </c>
      <c r="DF172" s="144">
        <f t="shared" si="191"/>
        <v>315.59446543787476</v>
      </c>
      <c r="DG172" s="30">
        <f t="shared" si="245"/>
        <v>-159</v>
      </c>
      <c r="DH172" s="30">
        <f t="shared" si="246"/>
        <v>10</v>
      </c>
      <c r="DI172" s="30">
        <v>1</v>
      </c>
      <c r="DJ172" s="23"/>
      <c r="DK172" s="29">
        <f t="shared" si="192"/>
        <v>1</v>
      </c>
      <c r="DL172" s="29">
        <f t="shared" si="247"/>
        <v>-6.8124665798307348E+18</v>
      </c>
      <c r="DM172" s="29">
        <f t="shared" si="248"/>
        <v>4144242368852.3071</v>
      </c>
      <c r="DN172" s="29">
        <f t="shared" si="249"/>
        <v>3000</v>
      </c>
      <c r="DQ172" s="144">
        <f t="shared" si="193"/>
        <v>315.59446543787476</v>
      </c>
    </row>
    <row r="173" spans="1:121">
      <c r="A173" s="23">
        <f t="shared" si="194"/>
        <v>1527.1929860612534</v>
      </c>
      <c r="B173" s="23">
        <v>0</v>
      </c>
      <c r="C173" s="41">
        <f t="shared" si="254"/>
        <v>6</v>
      </c>
      <c r="D173" s="44"/>
      <c r="E173" s="134">
        <f t="shared" si="252"/>
        <v>1</v>
      </c>
      <c r="F173" s="76">
        <f t="shared" si="173"/>
        <v>7</v>
      </c>
      <c r="G173" s="161">
        <f t="shared" si="195"/>
        <v>32.222577601814983</v>
      </c>
      <c r="H173" s="24">
        <f t="shared" si="196"/>
        <v>11334486647.165861</v>
      </c>
      <c r="I173" s="23">
        <f t="shared" si="250"/>
        <v>33.40000000000002</v>
      </c>
      <c r="J173" s="26">
        <v>167</v>
      </c>
      <c r="K173" s="30">
        <f t="shared" si="197"/>
        <v>167</v>
      </c>
      <c r="L173" s="30">
        <f t="shared" si="198"/>
        <v>1</v>
      </c>
      <c r="M173" s="22">
        <v>1</v>
      </c>
      <c r="N173" s="23">
        <f t="shared" si="199"/>
        <v>11334486647165.861</v>
      </c>
      <c r="O173" s="29">
        <f t="shared" si="174"/>
        <v>40144896</v>
      </c>
      <c r="P173" s="29">
        <f t="shared" si="200"/>
        <v>6704197632</v>
      </c>
      <c r="Q173" s="29">
        <f t="shared" si="201"/>
        <v>4760484391809.6621</v>
      </c>
      <c r="R173" s="29">
        <f t="shared" si="202"/>
        <v>300</v>
      </c>
      <c r="S173" s="29">
        <f t="shared" si="203"/>
        <v>45815.789581837598</v>
      </c>
      <c r="T173" s="52">
        <f t="shared" si="204"/>
        <v>710.07518768349792</v>
      </c>
      <c r="U173" s="144">
        <f t="shared" si="175"/>
        <v>322.22577601814982</v>
      </c>
      <c r="W173" s="30">
        <f t="shared" si="205"/>
        <v>162</v>
      </c>
      <c r="X173" s="30">
        <f t="shared" si="206"/>
        <v>2</v>
      </c>
      <c r="Y173" s="22">
        <v>1</v>
      </c>
      <c r="Z173" s="23"/>
      <c r="AA173" s="29">
        <f t="shared" si="176"/>
        <v>41057280</v>
      </c>
      <c r="AB173" s="29">
        <f t="shared" si="207"/>
        <v>11988937200.307735</v>
      </c>
      <c r="AC173" s="29">
        <f t="shared" si="208"/>
        <v>4760484391809.6621</v>
      </c>
      <c r="AD173" s="29">
        <f t="shared" si="209"/>
        <v>600</v>
      </c>
      <c r="AF173" s="52">
        <f t="shared" si="253"/>
        <v>397.07309432628176</v>
      </c>
      <c r="AG173" s="144">
        <f t="shared" si="177"/>
        <v>322.22577601814982</v>
      </c>
      <c r="AH173" s="30">
        <f t="shared" si="210"/>
        <v>152</v>
      </c>
      <c r="AI173" s="30">
        <f t="shared" si="211"/>
        <v>3</v>
      </c>
      <c r="AJ173" s="22">
        <v>1</v>
      </c>
      <c r="AK173" s="23"/>
      <c r="AL173" s="29">
        <f t="shared" si="178"/>
        <v>4147200</v>
      </c>
      <c r="AM173" s="29">
        <f t="shared" si="212"/>
        <v>3691688568.5212278</v>
      </c>
      <c r="AN173" s="29">
        <f t="shared" si="213"/>
        <v>4760484391809.6621</v>
      </c>
      <c r="AO173" s="29">
        <f t="shared" si="214"/>
        <v>900</v>
      </c>
      <c r="AQ173" s="52">
        <f t="shared" si="257"/>
        <v>1289.5140810094281</v>
      </c>
      <c r="AR173" s="144">
        <f t="shared" si="179"/>
        <v>322.22577601814982</v>
      </c>
      <c r="AS173" s="30">
        <f t="shared" si="215"/>
        <v>137</v>
      </c>
      <c r="AT173" s="30">
        <f t="shared" si="216"/>
        <v>4</v>
      </c>
      <c r="AU173" s="22">
        <v>1</v>
      </c>
      <c r="AV173" s="23"/>
      <c r="AW173" s="29">
        <f t="shared" si="180"/>
        <v>423360</v>
      </c>
      <c r="AX173" s="29">
        <f t="shared" si="217"/>
        <v>1989222521.4276202</v>
      </c>
      <c r="AY173" s="29">
        <f t="shared" si="218"/>
        <v>4760484391809.6621</v>
      </c>
      <c r="AZ173" s="29">
        <f t="shared" si="219"/>
        <v>1200</v>
      </c>
      <c r="BB173" s="52">
        <f t="shared" si="251"/>
        <v>2393.1381937065389</v>
      </c>
      <c r="BC173" s="144">
        <f t="shared" si="181"/>
        <v>322.22577601814982</v>
      </c>
      <c r="BD173" s="30">
        <f t="shared" si="220"/>
        <v>107</v>
      </c>
      <c r="BE173" s="30">
        <f t="shared" si="221"/>
        <v>5</v>
      </c>
      <c r="BF173" s="22">
        <v>1</v>
      </c>
      <c r="BG173" s="23"/>
      <c r="BH173" s="29">
        <f t="shared" si="182"/>
        <v>57600</v>
      </c>
      <c r="BI173" s="29">
        <f t="shared" si="222"/>
        <v>7249569486.3541803</v>
      </c>
      <c r="BJ173" s="29">
        <f t="shared" si="223"/>
        <v>4760484391809.6621</v>
      </c>
      <c r="BK173" s="29">
        <f t="shared" si="224"/>
        <v>1500</v>
      </c>
      <c r="BM173" s="52">
        <f t="shared" ref="BM173:BM236" si="258">BJ173/BI173</f>
        <v>656.65752990854037</v>
      </c>
      <c r="BN173" s="144">
        <f t="shared" si="183"/>
        <v>322.22577601814982</v>
      </c>
      <c r="BO173" s="30">
        <f t="shared" si="225"/>
        <v>62</v>
      </c>
      <c r="BP173" s="30">
        <f t="shared" si="226"/>
        <v>6</v>
      </c>
      <c r="BQ173" s="22">
        <v>1</v>
      </c>
      <c r="BR173" s="23"/>
      <c r="BS173" s="29">
        <f t="shared" si="184"/>
        <v>800</v>
      </c>
      <c r="BT173" s="29">
        <f t="shared" si="227"/>
        <v>11718367103.024498</v>
      </c>
      <c r="BU173" s="29">
        <f t="shared" si="228"/>
        <v>4760484391809.6621</v>
      </c>
      <c r="BV173" s="29">
        <f t="shared" si="229"/>
        <v>1800</v>
      </c>
      <c r="BX173" s="52">
        <f t="shared" si="255"/>
        <v>406.24127491115945</v>
      </c>
      <c r="BY173" s="144">
        <f t="shared" si="185"/>
        <v>322.22577601814982</v>
      </c>
      <c r="BZ173" s="30">
        <f t="shared" si="230"/>
        <v>12</v>
      </c>
      <c r="CA173" s="30">
        <f t="shared" si="231"/>
        <v>7</v>
      </c>
      <c r="CB173" s="30">
        <v>1</v>
      </c>
      <c r="CC173" s="23"/>
      <c r="CD173" s="29">
        <f t="shared" si="186"/>
        <v>12</v>
      </c>
      <c r="CE173" s="29">
        <f t="shared" si="232"/>
        <v>12316941474.987446</v>
      </c>
      <c r="CF173" s="29">
        <f t="shared" si="233"/>
        <v>4760484391809.6621</v>
      </c>
      <c r="CG173" s="29">
        <f t="shared" si="234"/>
        <v>2100</v>
      </c>
      <c r="CI173" s="52">
        <f t="shared" si="256"/>
        <v>386.49890490078133</v>
      </c>
      <c r="CJ173" s="144">
        <f t="shared" si="187"/>
        <v>322.22577601814982</v>
      </c>
      <c r="CK173" s="30">
        <f t="shared" si="235"/>
        <v>-43</v>
      </c>
      <c r="CL173" s="30">
        <f t="shared" si="236"/>
        <v>8</v>
      </c>
      <c r="CM173" s="30">
        <v>1</v>
      </c>
      <c r="CN173" s="23"/>
      <c r="CO173" s="29">
        <f t="shared" si="188"/>
        <v>1</v>
      </c>
      <c r="CP173" s="29">
        <f t="shared" si="237"/>
        <v>-2400155065172.0254</v>
      </c>
      <c r="CQ173" s="29">
        <f t="shared" si="238"/>
        <v>4760484391809.6621</v>
      </c>
      <c r="CR173" s="29">
        <f t="shared" si="239"/>
        <v>2400</v>
      </c>
      <c r="CU173" s="144">
        <f t="shared" si="189"/>
        <v>322.22577601814982</v>
      </c>
      <c r="CV173" s="30">
        <f t="shared" si="240"/>
        <v>-93</v>
      </c>
      <c r="CW173" s="30">
        <f t="shared" si="241"/>
        <v>9</v>
      </c>
      <c r="CX173" s="30">
        <v>1</v>
      </c>
      <c r="CY173" s="23"/>
      <c r="CZ173" s="29">
        <f t="shared" si="190"/>
        <v>1</v>
      </c>
      <c r="DA173" s="29">
        <f t="shared" si="242"/>
        <v>-1879354710812121.3</v>
      </c>
      <c r="DB173" s="29">
        <f t="shared" si="243"/>
        <v>4760484391809.6621</v>
      </c>
      <c r="DC173" s="29">
        <f t="shared" si="244"/>
        <v>2700</v>
      </c>
      <c r="DF173" s="144">
        <f t="shared" si="191"/>
        <v>322.22577601814982</v>
      </c>
      <c r="DG173" s="30">
        <f t="shared" si="245"/>
        <v>-158</v>
      </c>
      <c r="DH173" s="30">
        <f t="shared" si="246"/>
        <v>10</v>
      </c>
      <c r="DI173" s="30">
        <v>1</v>
      </c>
      <c r="DJ173" s="23"/>
      <c r="DK173" s="29">
        <f t="shared" si="192"/>
        <v>1</v>
      </c>
      <c r="DL173" s="29">
        <f t="shared" si="247"/>
        <v>-6.7696208780707932E+18</v>
      </c>
      <c r="DM173" s="29">
        <f t="shared" si="248"/>
        <v>4760484391809.6621</v>
      </c>
      <c r="DN173" s="29">
        <f t="shared" si="249"/>
        <v>3000</v>
      </c>
      <c r="DQ173" s="144">
        <f t="shared" si="193"/>
        <v>322.22577601814982</v>
      </c>
    </row>
    <row r="174" spans="1:121">
      <c r="A174" s="23">
        <f t="shared" si="194"/>
        <v>1595.7290591447743</v>
      </c>
      <c r="B174" s="23">
        <v>0</v>
      </c>
      <c r="C174" s="41">
        <f t="shared" si="254"/>
        <v>6</v>
      </c>
      <c r="D174" s="44"/>
      <c r="E174" s="134">
        <f t="shared" si="252"/>
        <v>1</v>
      </c>
      <c r="F174" s="76">
        <f t="shared" si="173"/>
        <v>7</v>
      </c>
      <c r="G174" s="161">
        <f t="shared" si="195"/>
        <v>32.899642452994122</v>
      </c>
      <c r="H174" s="24">
        <f t="shared" si="196"/>
        <v>13019906166.335283</v>
      </c>
      <c r="I174" s="23">
        <f t="shared" si="250"/>
        <v>33.600000000000016</v>
      </c>
      <c r="J174" s="26">
        <v>168</v>
      </c>
      <c r="K174" s="30">
        <f t="shared" si="197"/>
        <v>168</v>
      </c>
      <c r="L174" s="30">
        <f t="shared" si="198"/>
        <v>1</v>
      </c>
      <c r="M174" s="22">
        <v>1</v>
      </c>
      <c r="N174" s="23">
        <f t="shared" si="199"/>
        <v>13019906166335.283</v>
      </c>
      <c r="O174" s="29">
        <f t="shared" si="174"/>
        <v>40144896</v>
      </c>
      <c r="P174" s="29">
        <f t="shared" si="200"/>
        <v>6744342528</v>
      </c>
      <c r="Q174" s="29">
        <f t="shared" si="201"/>
        <v>5468360589860.8184</v>
      </c>
      <c r="R174" s="29">
        <f t="shared" si="202"/>
        <v>300</v>
      </c>
      <c r="S174" s="29">
        <f t="shared" si="203"/>
        <v>47871.871774343228</v>
      </c>
      <c r="T174" s="52">
        <f t="shared" si="204"/>
        <v>810.80706787329086</v>
      </c>
      <c r="U174" s="144">
        <f t="shared" si="175"/>
        <v>328.99642452994124</v>
      </c>
      <c r="W174" s="30">
        <f t="shared" si="205"/>
        <v>163</v>
      </c>
      <c r="X174" s="30">
        <f t="shared" si="206"/>
        <v>2</v>
      </c>
      <c r="Y174" s="22">
        <v>1</v>
      </c>
      <c r="Z174" s="23"/>
      <c r="AA174" s="29">
        <f t="shared" si="176"/>
        <v>41057280</v>
      </c>
      <c r="AB174" s="29">
        <f t="shared" si="207"/>
        <v>12062942985.494822</v>
      </c>
      <c r="AC174" s="29">
        <f t="shared" si="208"/>
        <v>5468360589860.8184</v>
      </c>
      <c r="AD174" s="29">
        <f t="shared" si="209"/>
        <v>600</v>
      </c>
      <c r="AF174" s="52">
        <f t="shared" si="253"/>
        <v>453.31894517252471</v>
      </c>
      <c r="AG174" s="144">
        <f t="shared" si="177"/>
        <v>328.99642452994124</v>
      </c>
      <c r="AH174" s="30">
        <f t="shared" si="210"/>
        <v>153</v>
      </c>
      <c r="AI174" s="30">
        <f t="shared" si="211"/>
        <v>3</v>
      </c>
      <c r="AJ174" s="22">
        <v>1</v>
      </c>
      <c r="AK174" s="23"/>
      <c r="AL174" s="29">
        <f t="shared" si="178"/>
        <v>4147200</v>
      </c>
      <c r="AM174" s="29">
        <f t="shared" si="212"/>
        <v>3715975993.3141303</v>
      </c>
      <c r="AN174" s="29">
        <f t="shared" si="213"/>
        <v>5468360589860.8184</v>
      </c>
      <c r="AO174" s="29">
        <f t="shared" si="214"/>
        <v>900</v>
      </c>
      <c r="AQ174" s="52">
        <f t="shared" si="257"/>
        <v>1471.5812480219513</v>
      </c>
      <c r="AR174" s="144">
        <f t="shared" si="179"/>
        <v>328.99642452994124</v>
      </c>
      <c r="AS174" s="30">
        <f t="shared" si="215"/>
        <v>138</v>
      </c>
      <c r="AT174" s="30">
        <f t="shared" si="216"/>
        <v>4</v>
      </c>
      <c r="AU174" s="22">
        <v>1</v>
      </c>
      <c r="AV174" s="23"/>
      <c r="AW174" s="29">
        <f t="shared" si="180"/>
        <v>423360</v>
      </c>
      <c r="AX174" s="29">
        <f t="shared" si="217"/>
        <v>2003742393.8467999</v>
      </c>
      <c r="AY174" s="29">
        <f t="shared" si="218"/>
        <v>5468360589860.8184</v>
      </c>
      <c r="AZ174" s="29">
        <f t="shared" si="219"/>
        <v>1200</v>
      </c>
      <c r="BB174" s="52">
        <f t="shared" si="251"/>
        <v>2729.073660692789</v>
      </c>
      <c r="BC174" s="144">
        <f t="shared" si="181"/>
        <v>328.99642452994124</v>
      </c>
      <c r="BD174" s="30">
        <f t="shared" si="220"/>
        <v>108</v>
      </c>
      <c r="BE174" s="30">
        <f t="shared" si="221"/>
        <v>5</v>
      </c>
      <c r="BF174" s="22">
        <v>1</v>
      </c>
      <c r="BG174" s="23"/>
      <c r="BH174" s="29">
        <f t="shared" si="182"/>
        <v>57600</v>
      </c>
      <c r="BI174" s="29">
        <f t="shared" si="222"/>
        <v>7317322472.2079573</v>
      </c>
      <c r="BJ174" s="29">
        <f t="shared" si="223"/>
        <v>5468360589860.8184</v>
      </c>
      <c r="BK174" s="29">
        <f t="shared" si="224"/>
        <v>1500</v>
      </c>
      <c r="BM174" s="52">
        <f t="shared" si="258"/>
        <v>747.31715195418656</v>
      </c>
      <c r="BN174" s="144">
        <f t="shared" si="183"/>
        <v>328.99642452994124</v>
      </c>
      <c r="BO174" s="30">
        <f t="shared" si="225"/>
        <v>63</v>
      </c>
      <c r="BP174" s="30">
        <f t="shared" si="226"/>
        <v>6</v>
      </c>
      <c r="BQ174" s="22">
        <v>1</v>
      </c>
      <c r="BR174" s="23"/>
      <c r="BS174" s="29">
        <f t="shared" si="184"/>
        <v>800</v>
      </c>
      <c r="BT174" s="29">
        <f t="shared" si="227"/>
        <v>11907373024.041021</v>
      </c>
      <c r="BU174" s="29">
        <f t="shared" si="228"/>
        <v>5468360589860.8184</v>
      </c>
      <c r="BV174" s="29">
        <f t="shared" si="229"/>
        <v>1800</v>
      </c>
      <c r="BX174" s="52">
        <f t="shared" si="255"/>
        <v>459.24156225056379</v>
      </c>
      <c r="BY174" s="144">
        <f t="shared" si="185"/>
        <v>328.99642452994124</v>
      </c>
      <c r="BZ174" s="30">
        <f t="shared" si="230"/>
        <v>13</v>
      </c>
      <c r="CA174" s="30">
        <f t="shared" si="231"/>
        <v>7</v>
      </c>
      <c r="CB174" s="30">
        <v>1</v>
      </c>
      <c r="CC174" s="23"/>
      <c r="CD174" s="29">
        <f t="shared" si="186"/>
        <v>12</v>
      </c>
      <c r="CE174" s="29">
        <f t="shared" si="232"/>
        <v>13343353264.569733</v>
      </c>
      <c r="CF174" s="29">
        <f t="shared" si="233"/>
        <v>5468360589860.8184</v>
      </c>
      <c r="CG174" s="29">
        <f t="shared" si="234"/>
        <v>2100</v>
      </c>
      <c r="CI174" s="52">
        <f t="shared" si="256"/>
        <v>409.81906732401501</v>
      </c>
      <c r="CJ174" s="144">
        <f t="shared" si="187"/>
        <v>328.99642452994124</v>
      </c>
      <c r="CK174" s="30">
        <f t="shared" si="235"/>
        <v>-42</v>
      </c>
      <c r="CL174" s="30">
        <f t="shared" si="236"/>
        <v>8</v>
      </c>
      <c r="CM174" s="30">
        <v>1</v>
      </c>
      <c r="CN174" s="23"/>
      <c r="CO174" s="29">
        <f t="shared" si="188"/>
        <v>1</v>
      </c>
      <c r="CP174" s="29">
        <f t="shared" si="237"/>
        <v>-2344337505516.8618</v>
      </c>
      <c r="CQ174" s="29">
        <f t="shared" si="238"/>
        <v>5468360589860.8184</v>
      </c>
      <c r="CR174" s="29">
        <f t="shared" si="239"/>
        <v>2400</v>
      </c>
      <c r="CU174" s="144">
        <f t="shared" si="189"/>
        <v>328.99642452994124</v>
      </c>
      <c r="CV174" s="30">
        <f t="shared" si="240"/>
        <v>-92</v>
      </c>
      <c r="CW174" s="30">
        <f t="shared" si="241"/>
        <v>9</v>
      </c>
      <c r="CX174" s="30">
        <v>1</v>
      </c>
      <c r="CY174" s="23"/>
      <c r="CZ174" s="29">
        <f t="shared" si="190"/>
        <v>1</v>
      </c>
      <c r="DA174" s="29">
        <f t="shared" si="242"/>
        <v>-1859146595642098.5</v>
      </c>
      <c r="DB174" s="29">
        <f t="shared" si="243"/>
        <v>5468360589860.8184</v>
      </c>
      <c r="DC174" s="29">
        <f t="shared" si="244"/>
        <v>2700</v>
      </c>
      <c r="DF174" s="144">
        <f t="shared" si="191"/>
        <v>328.99642452994124</v>
      </c>
      <c r="DG174" s="30">
        <f t="shared" si="245"/>
        <v>-157</v>
      </c>
      <c r="DH174" s="30">
        <f t="shared" si="246"/>
        <v>10</v>
      </c>
      <c r="DI174" s="30">
        <v>1</v>
      </c>
      <c r="DJ174" s="23"/>
      <c r="DK174" s="29">
        <f t="shared" si="192"/>
        <v>1</v>
      </c>
      <c r="DL174" s="29">
        <f t="shared" si="247"/>
        <v>-6.7267751763108516E+18</v>
      </c>
      <c r="DM174" s="29">
        <f t="shared" si="248"/>
        <v>5468360589860.8184</v>
      </c>
      <c r="DN174" s="29">
        <f t="shared" si="249"/>
        <v>3000</v>
      </c>
      <c r="DQ174" s="144">
        <f t="shared" si="193"/>
        <v>328.99642452994124</v>
      </c>
    </row>
    <row r="175" spans="1:121">
      <c r="A175" s="23">
        <f t="shared" si="194"/>
        <v>1667.3408360565479</v>
      </c>
      <c r="B175" s="23">
        <v>0</v>
      </c>
      <c r="C175" s="41">
        <f t="shared" si="254"/>
        <v>6</v>
      </c>
      <c r="D175" s="44"/>
      <c r="E175" s="134">
        <f t="shared" si="252"/>
        <v>1</v>
      </c>
      <c r="F175" s="76">
        <f t="shared" si="173"/>
        <v>7</v>
      </c>
      <c r="G175" s="161">
        <f t="shared" si="195"/>
        <v>33.590933875938141</v>
      </c>
      <c r="H175" s="24">
        <f t="shared" si="196"/>
        <v>14955944795.485094</v>
      </c>
      <c r="I175" s="23">
        <f t="shared" si="250"/>
        <v>33.800000000000018</v>
      </c>
      <c r="J175" s="26">
        <v>169</v>
      </c>
      <c r="K175" s="30">
        <f t="shared" si="197"/>
        <v>169</v>
      </c>
      <c r="L175" s="30">
        <f t="shared" si="198"/>
        <v>1</v>
      </c>
      <c r="M175" s="22">
        <v>1</v>
      </c>
      <c r="N175" s="23">
        <f t="shared" si="199"/>
        <v>14955944795485.094</v>
      </c>
      <c r="O175" s="29">
        <f t="shared" si="174"/>
        <v>40144896</v>
      </c>
      <c r="P175" s="29">
        <f t="shared" si="200"/>
        <v>6784487424</v>
      </c>
      <c r="Q175" s="29">
        <f t="shared" si="201"/>
        <v>6281496814103.7393</v>
      </c>
      <c r="R175" s="29">
        <f t="shared" si="202"/>
        <v>300</v>
      </c>
      <c r="S175" s="29">
        <f t="shared" si="203"/>
        <v>50020.225081696437</v>
      </c>
      <c r="T175" s="52">
        <f t="shared" si="204"/>
        <v>925.86166375414882</v>
      </c>
      <c r="U175" s="144">
        <f t="shared" si="175"/>
        <v>335.9093387593814</v>
      </c>
      <c r="W175" s="30">
        <f t="shared" si="205"/>
        <v>164</v>
      </c>
      <c r="X175" s="30">
        <f t="shared" si="206"/>
        <v>2</v>
      </c>
      <c r="Y175" s="22">
        <v>1</v>
      </c>
      <c r="Z175" s="23"/>
      <c r="AA175" s="29">
        <f t="shared" si="176"/>
        <v>41057280</v>
      </c>
      <c r="AB175" s="29">
        <f t="shared" si="207"/>
        <v>12136948770.681906</v>
      </c>
      <c r="AC175" s="29">
        <f t="shared" si="208"/>
        <v>6281496814103.7393</v>
      </c>
      <c r="AD175" s="29">
        <f t="shared" si="209"/>
        <v>600</v>
      </c>
      <c r="AF175" s="52">
        <f t="shared" si="253"/>
        <v>517.55156364154425</v>
      </c>
      <c r="AG175" s="144">
        <f t="shared" si="177"/>
        <v>335.9093387593814</v>
      </c>
      <c r="AH175" s="30">
        <f t="shared" si="210"/>
        <v>154</v>
      </c>
      <c r="AI175" s="30">
        <f t="shared" si="211"/>
        <v>3</v>
      </c>
      <c r="AJ175" s="22">
        <v>1</v>
      </c>
      <c r="AK175" s="23"/>
      <c r="AL175" s="29">
        <f t="shared" si="178"/>
        <v>4147200</v>
      </c>
      <c r="AM175" s="29">
        <f t="shared" si="212"/>
        <v>3740263418.1070333</v>
      </c>
      <c r="AN175" s="29">
        <f t="shared" si="213"/>
        <v>6281496814103.7393</v>
      </c>
      <c r="AO175" s="29">
        <f t="shared" si="214"/>
        <v>900</v>
      </c>
      <c r="AQ175" s="52">
        <f t="shared" si="257"/>
        <v>1679.426316257382</v>
      </c>
      <c r="AR175" s="144">
        <f t="shared" si="179"/>
        <v>335.9093387593814</v>
      </c>
      <c r="AS175" s="30">
        <f t="shared" si="215"/>
        <v>139</v>
      </c>
      <c r="AT175" s="30">
        <f t="shared" si="216"/>
        <v>4</v>
      </c>
      <c r="AU175" s="22">
        <v>1</v>
      </c>
      <c r="AV175" s="23"/>
      <c r="AW175" s="29">
        <f t="shared" si="180"/>
        <v>423360</v>
      </c>
      <c r="AX175" s="29">
        <f t="shared" si="217"/>
        <v>2018262266.2659795</v>
      </c>
      <c r="AY175" s="29">
        <f t="shared" si="218"/>
        <v>6281496814103.7393</v>
      </c>
      <c r="AZ175" s="29">
        <f t="shared" si="219"/>
        <v>1200</v>
      </c>
      <c r="BB175" s="52">
        <f t="shared" si="251"/>
        <v>3112.3293137344535</v>
      </c>
      <c r="BC175" s="144">
        <f t="shared" si="181"/>
        <v>335.9093387593814</v>
      </c>
      <c r="BD175" s="30">
        <f t="shared" si="220"/>
        <v>109</v>
      </c>
      <c r="BE175" s="30">
        <f t="shared" si="221"/>
        <v>5</v>
      </c>
      <c r="BF175" s="22">
        <v>1</v>
      </c>
      <c r="BG175" s="23"/>
      <c r="BH175" s="29">
        <f t="shared" si="182"/>
        <v>57600</v>
      </c>
      <c r="BI175" s="29">
        <f t="shared" si="222"/>
        <v>7385075458.0617352</v>
      </c>
      <c r="BJ175" s="29">
        <f t="shared" si="223"/>
        <v>6281496814103.7393</v>
      </c>
      <c r="BK175" s="29">
        <f t="shared" si="224"/>
        <v>1500</v>
      </c>
      <c r="BM175" s="52">
        <f t="shared" si="258"/>
        <v>850.5663685868908</v>
      </c>
      <c r="BN175" s="144">
        <f t="shared" si="183"/>
        <v>335.9093387593814</v>
      </c>
      <c r="BO175" s="30">
        <f t="shared" si="225"/>
        <v>64</v>
      </c>
      <c r="BP175" s="30">
        <f t="shared" si="226"/>
        <v>6</v>
      </c>
      <c r="BQ175" s="22">
        <v>1</v>
      </c>
      <c r="BR175" s="23"/>
      <c r="BS175" s="29">
        <f t="shared" si="184"/>
        <v>800</v>
      </c>
      <c r="BT175" s="29">
        <f t="shared" si="227"/>
        <v>12096378945.057545</v>
      </c>
      <c r="BU175" s="29">
        <f t="shared" si="228"/>
        <v>6281496814103.7393</v>
      </c>
      <c r="BV175" s="29">
        <f t="shared" si="229"/>
        <v>1800</v>
      </c>
      <c r="BX175" s="52">
        <f t="shared" si="255"/>
        <v>519.2873704299991</v>
      </c>
      <c r="BY175" s="144">
        <f t="shared" si="185"/>
        <v>335.9093387593814</v>
      </c>
      <c r="BZ175" s="30">
        <f t="shared" si="230"/>
        <v>14</v>
      </c>
      <c r="CA175" s="30">
        <f t="shared" si="231"/>
        <v>7</v>
      </c>
      <c r="CB175" s="30">
        <v>1</v>
      </c>
      <c r="CC175" s="23"/>
      <c r="CD175" s="29">
        <f t="shared" si="186"/>
        <v>12</v>
      </c>
      <c r="CE175" s="29">
        <f t="shared" si="232"/>
        <v>14369765054.152021</v>
      </c>
      <c r="CF175" s="29">
        <f t="shared" si="233"/>
        <v>6281496814103.7393</v>
      </c>
      <c r="CG175" s="29">
        <f t="shared" si="234"/>
        <v>2100</v>
      </c>
      <c r="CI175" s="52">
        <f t="shared" si="256"/>
        <v>437.13288216140694</v>
      </c>
      <c r="CJ175" s="144">
        <f t="shared" si="187"/>
        <v>335.9093387593814</v>
      </c>
      <c r="CK175" s="30">
        <f t="shared" si="235"/>
        <v>-41</v>
      </c>
      <c r="CL175" s="30">
        <f t="shared" si="236"/>
        <v>8</v>
      </c>
      <c r="CM175" s="30">
        <v>1</v>
      </c>
      <c r="CN175" s="23"/>
      <c r="CO175" s="29">
        <f t="shared" si="188"/>
        <v>1</v>
      </c>
      <c r="CP175" s="29">
        <f t="shared" si="237"/>
        <v>-2288519945861.6982</v>
      </c>
      <c r="CQ175" s="29">
        <f t="shared" si="238"/>
        <v>6281496814103.7393</v>
      </c>
      <c r="CR175" s="29">
        <f t="shared" si="239"/>
        <v>2400</v>
      </c>
      <c r="CU175" s="144">
        <f t="shared" si="189"/>
        <v>335.9093387593814</v>
      </c>
      <c r="CV175" s="30">
        <f t="shared" si="240"/>
        <v>-91</v>
      </c>
      <c r="CW175" s="30">
        <f t="shared" si="241"/>
        <v>9</v>
      </c>
      <c r="CX175" s="30">
        <v>1</v>
      </c>
      <c r="CY175" s="23"/>
      <c r="CZ175" s="29">
        <f t="shared" si="190"/>
        <v>1</v>
      </c>
      <c r="DA175" s="29">
        <f t="shared" si="242"/>
        <v>-1838938480472075.5</v>
      </c>
      <c r="DB175" s="29">
        <f t="shared" si="243"/>
        <v>6281496814103.7393</v>
      </c>
      <c r="DC175" s="29">
        <f t="shared" si="244"/>
        <v>2700</v>
      </c>
      <c r="DF175" s="144">
        <f t="shared" si="191"/>
        <v>335.9093387593814</v>
      </c>
      <c r="DG175" s="30">
        <f t="shared" si="245"/>
        <v>-156</v>
      </c>
      <c r="DH175" s="30">
        <f t="shared" si="246"/>
        <v>10</v>
      </c>
      <c r="DI175" s="30">
        <v>1</v>
      </c>
      <c r="DJ175" s="23"/>
      <c r="DK175" s="29">
        <f t="shared" si="192"/>
        <v>1</v>
      </c>
      <c r="DL175" s="29">
        <f t="shared" si="247"/>
        <v>-6.68392947455091E+18</v>
      </c>
      <c r="DM175" s="29">
        <f t="shared" si="248"/>
        <v>6281496814103.7393</v>
      </c>
      <c r="DN175" s="29">
        <f t="shared" si="249"/>
        <v>3000</v>
      </c>
      <c r="DQ175" s="144">
        <f t="shared" si="193"/>
        <v>335.9093387593814</v>
      </c>
    </row>
    <row r="176" spans="1:121">
      <c r="A176" s="23">
        <f t="shared" si="194"/>
        <v>1742.1663456274305</v>
      </c>
      <c r="B176" s="23">
        <v>0</v>
      </c>
      <c r="C176" s="41">
        <f t="shared" si="254"/>
        <v>6</v>
      </c>
      <c r="D176" s="44"/>
      <c r="E176" s="134">
        <f t="shared" si="252"/>
        <v>1</v>
      </c>
      <c r="F176" s="76">
        <f t="shared" si="173"/>
        <v>7</v>
      </c>
      <c r="G176" s="161">
        <f t="shared" si="195"/>
        <v>34.296750801161366</v>
      </c>
      <c r="H176" s="24">
        <f t="shared" si="196"/>
        <v>17179869184.000195</v>
      </c>
      <c r="I176" s="23">
        <f t="shared" si="250"/>
        <v>34.000000000000014</v>
      </c>
      <c r="J176" s="26">
        <v>170</v>
      </c>
      <c r="K176" s="30">
        <f t="shared" si="197"/>
        <v>170</v>
      </c>
      <c r="L176" s="30">
        <f t="shared" si="198"/>
        <v>1</v>
      </c>
      <c r="M176" s="22">
        <v>1</v>
      </c>
      <c r="N176" s="23">
        <f t="shared" si="199"/>
        <v>17179869184000.195</v>
      </c>
      <c r="O176" s="29">
        <f t="shared" si="174"/>
        <v>40144896</v>
      </c>
      <c r="P176" s="29">
        <f t="shared" si="200"/>
        <v>6824632320</v>
      </c>
      <c r="Q176" s="29">
        <f t="shared" si="201"/>
        <v>7215545057280.082</v>
      </c>
      <c r="R176" s="29">
        <f t="shared" si="202"/>
        <v>300</v>
      </c>
      <c r="S176" s="29">
        <f t="shared" si="203"/>
        <v>52264.990368822917</v>
      </c>
      <c r="T176" s="52">
        <f t="shared" si="204"/>
        <v>1057.2796773438604</v>
      </c>
      <c r="U176" s="144">
        <f t="shared" si="175"/>
        <v>342.96750801161363</v>
      </c>
      <c r="W176" s="30">
        <f t="shared" si="205"/>
        <v>165</v>
      </c>
      <c r="X176" s="30">
        <f t="shared" si="206"/>
        <v>2</v>
      </c>
      <c r="Y176" s="22">
        <v>1</v>
      </c>
      <c r="Z176" s="23"/>
      <c r="AA176" s="29">
        <f t="shared" si="176"/>
        <v>41057280</v>
      </c>
      <c r="AB176" s="29">
        <f t="shared" si="207"/>
        <v>12210954555.86899</v>
      </c>
      <c r="AC176" s="29">
        <f t="shared" si="208"/>
        <v>7215545057280.082</v>
      </c>
      <c r="AD176" s="29">
        <f t="shared" si="209"/>
        <v>600</v>
      </c>
      <c r="AF176" s="52">
        <f t="shared" si="253"/>
        <v>590.90753505523867</v>
      </c>
      <c r="AG176" s="144">
        <f t="shared" si="177"/>
        <v>342.96750801161363</v>
      </c>
      <c r="AH176" s="30">
        <f t="shared" si="210"/>
        <v>155</v>
      </c>
      <c r="AI176" s="30">
        <f t="shared" si="211"/>
        <v>3</v>
      </c>
      <c r="AJ176" s="22">
        <v>1</v>
      </c>
      <c r="AK176" s="23"/>
      <c r="AL176" s="29">
        <f t="shared" si="178"/>
        <v>4147200</v>
      </c>
      <c r="AM176" s="29">
        <f t="shared" si="212"/>
        <v>3764550842.8999362</v>
      </c>
      <c r="AN176" s="29">
        <f t="shared" si="213"/>
        <v>7215545057280.082</v>
      </c>
      <c r="AO176" s="29">
        <f t="shared" si="214"/>
        <v>900</v>
      </c>
      <c r="AQ176" s="52">
        <f t="shared" si="257"/>
        <v>1916.7080903924652</v>
      </c>
      <c r="AR176" s="144">
        <f t="shared" si="179"/>
        <v>342.96750801161363</v>
      </c>
      <c r="AS176" s="30">
        <f t="shared" si="215"/>
        <v>140</v>
      </c>
      <c r="AT176" s="30">
        <f t="shared" si="216"/>
        <v>4</v>
      </c>
      <c r="AU176" s="22">
        <v>10</v>
      </c>
      <c r="AV176" s="23"/>
      <c r="AW176" s="29">
        <f t="shared" si="180"/>
        <v>4233600</v>
      </c>
      <c r="AX176" s="29">
        <f t="shared" si="217"/>
        <v>20327821386.851593</v>
      </c>
      <c r="AY176" s="29">
        <f t="shared" si="218"/>
        <v>7215545057280.082</v>
      </c>
      <c r="AZ176" s="29">
        <f t="shared" si="219"/>
        <v>1200</v>
      </c>
      <c r="BB176" s="52">
        <f t="shared" si="251"/>
        <v>354.95909374465623</v>
      </c>
      <c r="BC176" s="144">
        <f t="shared" si="181"/>
        <v>342.96750801161363</v>
      </c>
      <c r="BD176" s="30">
        <f t="shared" si="220"/>
        <v>110</v>
      </c>
      <c r="BE176" s="30">
        <f t="shared" si="221"/>
        <v>5</v>
      </c>
      <c r="BF176" s="22">
        <v>1</v>
      </c>
      <c r="BG176" s="23"/>
      <c r="BH176" s="29">
        <f t="shared" si="182"/>
        <v>57600</v>
      </c>
      <c r="BI176" s="29">
        <f t="shared" si="222"/>
        <v>7452828443.9155121</v>
      </c>
      <c r="BJ176" s="29">
        <f t="shared" si="223"/>
        <v>7215545057280.082</v>
      </c>
      <c r="BK176" s="29">
        <f t="shared" si="224"/>
        <v>1500</v>
      </c>
      <c r="BM176" s="52">
        <f t="shared" si="258"/>
        <v>968.16196851691279</v>
      </c>
      <c r="BN176" s="144">
        <f t="shared" si="183"/>
        <v>342.96750801161363</v>
      </c>
      <c r="BO176" s="30">
        <f t="shared" si="225"/>
        <v>65</v>
      </c>
      <c r="BP176" s="30">
        <f t="shared" si="226"/>
        <v>6</v>
      </c>
      <c r="BQ176" s="22">
        <v>1</v>
      </c>
      <c r="BR176" s="23"/>
      <c r="BS176" s="29">
        <f t="shared" si="184"/>
        <v>800</v>
      </c>
      <c r="BT176" s="29">
        <f t="shared" si="227"/>
        <v>12285384866.07407</v>
      </c>
      <c r="BU176" s="29">
        <f t="shared" si="228"/>
        <v>7215545057280.082</v>
      </c>
      <c r="BV176" s="29">
        <f t="shared" si="229"/>
        <v>1800</v>
      </c>
      <c r="BX176" s="52">
        <f t="shared" si="255"/>
        <v>587.32755513469635</v>
      </c>
      <c r="BY176" s="144">
        <f t="shared" si="185"/>
        <v>342.96750801161363</v>
      </c>
      <c r="BZ176" s="30">
        <f t="shared" si="230"/>
        <v>15</v>
      </c>
      <c r="CA176" s="30">
        <f t="shared" si="231"/>
        <v>7</v>
      </c>
      <c r="CB176" s="22">
        <v>1</v>
      </c>
      <c r="CC176" s="23"/>
      <c r="CD176" s="29">
        <f t="shared" si="186"/>
        <v>12</v>
      </c>
      <c r="CE176" s="29">
        <f t="shared" si="232"/>
        <v>15396176843.734308</v>
      </c>
      <c r="CF176" s="29">
        <f t="shared" si="233"/>
        <v>7215545057280.082</v>
      </c>
      <c r="CG176" s="29">
        <f t="shared" si="234"/>
        <v>2100</v>
      </c>
      <c r="CI176" s="52">
        <f t="shared" si="256"/>
        <v>468.6582344769929</v>
      </c>
      <c r="CJ176" s="144">
        <f t="shared" si="187"/>
        <v>342.96750801161363</v>
      </c>
      <c r="CK176" s="30">
        <f t="shared" si="235"/>
        <v>-40</v>
      </c>
      <c r="CL176" s="30">
        <f t="shared" si="236"/>
        <v>8</v>
      </c>
      <c r="CM176" s="30">
        <v>1</v>
      </c>
      <c r="CN176" s="23"/>
      <c r="CO176" s="29">
        <f t="shared" si="188"/>
        <v>1</v>
      </c>
      <c r="CP176" s="29">
        <f t="shared" si="237"/>
        <v>-2232702386206.5352</v>
      </c>
      <c r="CQ176" s="29">
        <f t="shared" si="238"/>
        <v>7215545057280.082</v>
      </c>
      <c r="CR176" s="29">
        <f t="shared" si="239"/>
        <v>2400</v>
      </c>
      <c r="CU176" s="144">
        <f t="shared" si="189"/>
        <v>342.96750801161363</v>
      </c>
      <c r="CV176" s="30">
        <f t="shared" si="240"/>
        <v>-90</v>
      </c>
      <c r="CW176" s="30">
        <f t="shared" si="241"/>
        <v>9</v>
      </c>
      <c r="CX176" s="30">
        <v>1</v>
      </c>
      <c r="CY176" s="23"/>
      <c r="CZ176" s="29">
        <f t="shared" si="190"/>
        <v>1</v>
      </c>
      <c r="DA176" s="29">
        <f t="shared" si="242"/>
        <v>-1818730365302052.7</v>
      </c>
      <c r="DB176" s="29">
        <f t="shared" si="243"/>
        <v>7215545057280.082</v>
      </c>
      <c r="DC176" s="29">
        <f t="shared" si="244"/>
        <v>2700</v>
      </c>
      <c r="DF176" s="144">
        <f t="shared" si="191"/>
        <v>342.96750801161363</v>
      </c>
      <c r="DG176" s="30">
        <f t="shared" si="245"/>
        <v>-155</v>
      </c>
      <c r="DH176" s="30">
        <f t="shared" si="246"/>
        <v>10</v>
      </c>
      <c r="DI176" s="30">
        <v>1</v>
      </c>
      <c r="DJ176" s="23"/>
      <c r="DK176" s="29">
        <f t="shared" si="192"/>
        <v>1</v>
      </c>
      <c r="DL176" s="29">
        <f t="shared" si="247"/>
        <v>-6.6410837727909683E+18</v>
      </c>
      <c r="DM176" s="29">
        <f t="shared" si="248"/>
        <v>7215545057280.082</v>
      </c>
      <c r="DN176" s="29">
        <f t="shared" si="249"/>
        <v>3000</v>
      </c>
      <c r="DQ176" s="144">
        <f t="shared" si="193"/>
        <v>342.96750801161363</v>
      </c>
    </row>
    <row r="177" spans="1:121">
      <c r="A177" s="23">
        <f t="shared" si="194"/>
        <v>1820.3498110292176</v>
      </c>
      <c r="B177" s="23">
        <v>0</v>
      </c>
      <c r="C177" s="41">
        <f t="shared" si="254"/>
        <v>6</v>
      </c>
      <c r="D177" s="44"/>
      <c r="E177" s="134">
        <f t="shared" si="252"/>
        <v>1</v>
      </c>
      <c r="F177" s="76">
        <f t="shared" si="173"/>
        <v>7</v>
      </c>
      <c r="G177" s="161">
        <f t="shared" si="195"/>
        <v>35.017398440343648</v>
      </c>
      <c r="H177" s="24">
        <f t="shared" si="196"/>
        <v>19734487470.725281</v>
      </c>
      <c r="I177" s="23">
        <f t="shared" si="250"/>
        <v>34.200000000000017</v>
      </c>
      <c r="J177" s="26">
        <v>171</v>
      </c>
      <c r="K177" s="30">
        <f t="shared" si="197"/>
        <v>171</v>
      </c>
      <c r="L177" s="30">
        <f t="shared" si="198"/>
        <v>1</v>
      </c>
      <c r="M177" s="22">
        <v>1</v>
      </c>
      <c r="N177" s="23">
        <f t="shared" si="199"/>
        <v>19734487470725.281</v>
      </c>
      <c r="O177" s="29">
        <f t="shared" si="174"/>
        <v>40144896</v>
      </c>
      <c r="P177" s="29">
        <f t="shared" si="200"/>
        <v>6864777216</v>
      </c>
      <c r="Q177" s="29">
        <f t="shared" si="201"/>
        <v>8288484737704.6182</v>
      </c>
      <c r="R177" s="29">
        <f t="shared" si="202"/>
        <v>300</v>
      </c>
      <c r="S177" s="29">
        <f t="shared" si="203"/>
        <v>54610.494330876529</v>
      </c>
      <c r="T177" s="52">
        <f t="shared" si="204"/>
        <v>1207.3931137031407</v>
      </c>
      <c r="U177" s="144">
        <f t="shared" si="175"/>
        <v>350.17398440343646</v>
      </c>
      <c r="W177" s="30">
        <f t="shared" si="205"/>
        <v>166</v>
      </c>
      <c r="X177" s="30">
        <f t="shared" si="206"/>
        <v>2</v>
      </c>
      <c r="Y177" s="22">
        <v>1</v>
      </c>
      <c r="Z177" s="23"/>
      <c r="AA177" s="29">
        <f t="shared" si="176"/>
        <v>41057280</v>
      </c>
      <c r="AB177" s="29">
        <f t="shared" si="207"/>
        <v>12284960341.056076</v>
      </c>
      <c r="AC177" s="29">
        <f t="shared" si="208"/>
        <v>8288484737704.6182</v>
      </c>
      <c r="AD177" s="29">
        <f t="shared" si="209"/>
        <v>600</v>
      </c>
      <c r="AF177" s="52">
        <f t="shared" si="253"/>
        <v>674.68551038009286</v>
      </c>
      <c r="AG177" s="144">
        <f t="shared" si="177"/>
        <v>350.17398440343646</v>
      </c>
      <c r="AH177" s="30">
        <f t="shared" si="210"/>
        <v>156</v>
      </c>
      <c r="AI177" s="30">
        <f t="shared" si="211"/>
        <v>3</v>
      </c>
      <c r="AJ177" s="22">
        <v>1</v>
      </c>
      <c r="AK177" s="23"/>
      <c r="AL177" s="29">
        <f t="shared" si="178"/>
        <v>4147200</v>
      </c>
      <c r="AM177" s="29">
        <f t="shared" si="212"/>
        <v>3788838267.6928387</v>
      </c>
      <c r="AN177" s="29">
        <f t="shared" si="213"/>
        <v>8288484737704.6182</v>
      </c>
      <c r="AO177" s="29">
        <f t="shared" si="214"/>
        <v>900</v>
      </c>
      <c r="AQ177" s="52">
        <f t="shared" si="257"/>
        <v>2187.6058443507482</v>
      </c>
      <c r="AR177" s="144">
        <f t="shared" si="179"/>
        <v>350.17398440343646</v>
      </c>
      <c r="AS177" s="30">
        <f t="shared" si="215"/>
        <v>141</v>
      </c>
      <c r="AT177" s="30">
        <f t="shared" si="216"/>
        <v>4</v>
      </c>
      <c r="AU177" s="22">
        <v>1</v>
      </c>
      <c r="AV177" s="23"/>
      <c r="AW177" s="29">
        <f t="shared" si="180"/>
        <v>4233600</v>
      </c>
      <c r="AX177" s="29">
        <f t="shared" si="217"/>
        <v>20473020111.043388</v>
      </c>
      <c r="AY177" s="29">
        <f t="shared" si="218"/>
        <v>8288484737704.6182</v>
      </c>
      <c r="AZ177" s="29">
        <f t="shared" si="219"/>
        <v>1200</v>
      </c>
      <c r="BB177" s="52">
        <f t="shared" si="251"/>
        <v>404.84914745107449</v>
      </c>
      <c r="BC177" s="144">
        <f t="shared" si="181"/>
        <v>350.17398440343646</v>
      </c>
      <c r="BD177" s="30">
        <f t="shared" si="220"/>
        <v>111</v>
      </c>
      <c r="BE177" s="30">
        <f t="shared" si="221"/>
        <v>5</v>
      </c>
      <c r="BF177" s="22">
        <v>1</v>
      </c>
      <c r="BG177" s="23"/>
      <c r="BH177" s="29">
        <f t="shared" si="182"/>
        <v>57600</v>
      </c>
      <c r="BI177" s="29">
        <f t="shared" si="222"/>
        <v>7520581429.76929</v>
      </c>
      <c r="BJ177" s="29">
        <f t="shared" si="223"/>
        <v>8288484737704.6182</v>
      </c>
      <c r="BK177" s="29">
        <f t="shared" si="224"/>
        <v>1500</v>
      </c>
      <c r="BM177" s="52">
        <f t="shared" si="258"/>
        <v>1102.1069069069151</v>
      </c>
      <c r="BN177" s="144">
        <f t="shared" si="183"/>
        <v>350.17398440343646</v>
      </c>
      <c r="BO177" s="30">
        <f t="shared" si="225"/>
        <v>66</v>
      </c>
      <c r="BP177" s="30">
        <f t="shared" si="226"/>
        <v>6</v>
      </c>
      <c r="BQ177" s="22">
        <v>1</v>
      </c>
      <c r="BR177" s="23"/>
      <c r="BS177" s="29">
        <f t="shared" si="184"/>
        <v>800</v>
      </c>
      <c r="BT177" s="29">
        <f t="shared" si="227"/>
        <v>12474390787.090593</v>
      </c>
      <c r="BU177" s="29">
        <f t="shared" si="228"/>
        <v>8288484737704.6182</v>
      </c>
      <c r="BV177" s="29">
        <f t="shared" si="229"/>
        <v>1800</v>
      </c>
      <c r="BX177" s="52">
        <f t="shared" si="255"/>
        <v>664.44004193632804</v>
      </c>
      <c r="BY177" s="144">
        <f t="shared" si="185"/>
        <v>350.17398440343646</v>
      </c>
      <c r="BZ177" s="30">
        <f t="shared" si="230"/>
        <v>16</v>
      </c>
      <c r="CA177" s="30">
        <f t="shared" si="231"/>
        <v>7</v>
      </c>
      <c r="CB177" s="22">
        <v>1</v>
      </c>
      <c r="CC177" s="23"/>
      <c r="CD177" s="29">
        <f t="shared" si="186"/>
        <v>12</v>
      </c>
      <c r="CE177" s="29">
        <f t="shared" si="232"/>
        <v>16422588633.316595</v>
      </c>
      <c r="CF177" s="29">
        <f t="shared" si="233"/>
        <v>8288484737704.6182</v>
      </c>
      <c r="CG177" s="29">
        <f t="shared" si="234"/>
        <v>2100</v>
      </c>
      <c r="CI177" s="52">
        <f t="shared" si="256"/>
        <v>504.70025906206553</v>
      </c>
      <c r="CJ177" s="144">
        <f t="shared" si="187"/>
        <v>350.17398440343646</v>
      </c>
      <c r="CK177" s="30">
        <f t="shared" si="235"/>
        <v>-39</v>
      </c>
      <c r="CL177" s="30">
        <f t="shared" si="236"/>
        <v>8</v>
      </c>
      <c r="CM177" s="30">
        <v>1</v>
      </c>
      <c r="CN177" s="23"/>
      <c r="CO177" s="29">
        <f t="shared" si="188"/>
        <v>1</v>
      </c>
      <c r="CP177" s="29">
        <f t="shared" si="237"/>
        <v>-2176884826551.3716</v>
      </c>
      <c r="CQ177" s="29">
        <f t="shared" si="238"/>
        <v>8288484737704.6182</v>
      </c>
      <c r="CR177" s="29">
        <f t="shared" si="239"/>
        <v>2400</v>
      </c>
      <c r="CU177" s="144">
        <f t="shared" si="189"/>
        <v>350.17398440343646</v>
      </c>
      <c r="CV177" s="30">
        <f t="shared" si="240"/>
        <v>-89</v>
      </c>
      <c r="CW177" s="30">
        <f t="shared" si="241"/>
        <v>9</v>
      </c>
      <c r="CX177" s="30">
        <v>1</v>
      </c>
      <c r="CY177" s="23"/>
      <c r="CZ177" s="29">
        <f t="shared" si="190"/>
        <v>1</v>
      </c>
      <c r="DA177" s="29">
        <f t="shared" si="242"/>
        <v>-1798522250132030</v>
      </c>
      <c r="DB177" s="29">
        <f t="shared" si="243"/>
        <v>8288484737704.6182</v>
      </c>
      <c r="DC177" s="29">
        <f t="shared" si="244"/>
        <v>2700</v>
      </c>
      <c r="DF177" s="144">
        <f t="shared" si="191"/>
        <v>350.17398440343646</v>
      </c>
      <c r="DG177" s="30">
        <f t="shared" si="245"/>
        <v>-154</v>
      </c>
      <c r="DH177" s="30">
        <f t="shared" si="246"/>
        <v>10</v>
      </c>
      <c r="DI177" s="30">
        <v>1</v>
      </c>
      <c r="DJ177" s="23"/>
      <c r="DK177" s="29">
        <f t="shared" si="192"/>
        <v>1</v>
      </c>
      <c r="DL177" s="29">
        <f t="shared" si="247"/>
        <v>-6.5982380710310257E+18</v>
      </c>
      <c r="DM177" s="29">
        <f t="shared" si="248"/>
        <v>8288484737704.6182</v>
      </c>
      <c r="DN177" s="29">
        <f t="shared" si="249"/>
        <v>3000</v>
      </c>
      <c r="DQ177" s="144">
        <f t="shared" si="193"/>
        <v>350.17398440343646</v>
      </c>
    </row>
    <row r="178" spans="1:121">
      <c r="A178" s="23">
        <f t="shared" si="194"/>
        <v>1902.0419277590336</v>
      </c>
      <c r="B178" s="23">
        <v>0</v>
      </c>
      <c r="C178" s="41">
        <f t="shared" si="254"/>
        <v>6</v>
      </c>
      <c r="D178" s="44"/>
      <c r="E178" s="134">
        <f t="shared" si="252"/>
        <v>1</v>
      </c>
      <c r="F178" s="76">
        <f t="shared" si="173"/>
        <v>7</v>
      </c>
      <c r="G178" s="161">
        <f t="shared" si="195"/>
        <v>35.753188418311034</v>
      </c>
      <c r="H178" s="24">
        <f t="shared" si="196"/>
        <v>22668973294.33173</v>
      </c>
      <c r="I178" s="23">
        <f t="shared" si="250"/>
        <v>34.400000000000013</v>
      </c>
      <c r="J178" s="26">
        <v>172</v>
      </c>
      <c r="K178" s="30">
        <f t="shared" si="197"/>
        <v>172</v>
      </c>
      <c r="L178" s="30">
        <f t="shared" si="198"/>
        <v>1</v>
      </c>
      <c r="M178" s="22">
        <v>1</v>
      </c>
      <c r="N178" s="23">
        <f t="shared" si="199"/>
        <v>22668973294331.73</v>
      </c>
      <c r="O178" s="29">
        <f t="shared" si="174"/>
        <v>40144896</v>
      </c>
      <c r="P178" s="29">
        <f t="shared" si="200"/>
        <v>6904922112</v>
      </c>
      <c r="Q178" s="29">
        <f t="shared" si="201"/>
        <v>9520968783619.3262</v>
      </c>
      <c r="R178" s="29">
        <f t="shared" si="202"/>
        <v>300</v>
      </c>
      <c r="S178" s="29">
        <f t="shared" si="203"/>
        <v>57061.257832771007</v>
      </c>
      <c r="T178" s="52">
        <f t="shared" si="204"/>
        <v>1378.8669342226067</v>
      </c>
      <c r="U178" s="144">
        <f t="shared" si="175"/>
        <v>357.53188418311032</v>
      </c>
      <c r="W178" s="30">
        <f t="shared" si="205"/>
        <v>167</v>
      </c>
      <c r="X178" s="30">
        <f t="shared" si="206"/>
        <v>2</v>
      </c>
      <c r="Y178" s="22">
        <v>1</v>
      </c>
      <c r="Z178" s="23"/>
      <c r="AA178" s="29">
        <f t="shared" si="176"/>
        <v>41057280</v>
      </c>
      <c r="AB178" s="29">
        <f t="shared" si="207"/>
        <v>12358966126.24316</v>
      </c>
      <c r="AC178" s="29">
        <f t="shared" si="208"/>
        <v>9520968783619.3262</v>
      </c>
      <c r="AD178" s="29">
        <f t="shared" si="209"/>
        <v>600</v>
      </c>
      <c r="AF178" s="52">
        <f t="shared" si="253"/>
        <v>770.36935665697797</v>
      </c>
      <c r="AG178" s="144">
        <f t="shared" si="177"/>
        <v>357.53188418311032</v>
      </c>
      <c r="AH178" s="30">
        <f t="shared" si="210"/>
        <v>157</v>
      </c>
      <c r="AI178" s="30">
        <f t="shared" si="211"/>
        <v>3</v>
      </c>
      <c r="AJ178" s="22">
        <v>1</v>
      </c>
      <c r="AK178" s="23"/>
      <c r="AL178" s="29">
        <f t="shared" si="178"/>
        <v>4147200</v>
      </c>
      <c r="AM178" s="29">
        <f t="shared" si="212"/>
        <v>3813125692.4857416</v>
      </c>
      <c r="AN178" s="29">
        <f t="shared" si="213"/>
        <v>9520968783619.3262</v>
      </c>
      <c r="AO178" s="29">
        <f t="shared" si="214"/>
        <v>900</v>
      </c>
      <c r="AQ178" s="52">
        <f t="shared" si="257"/>
        <v>2496.8935071774922</v>
      </c>
      <c r="AR178" s="144">
        <f t="shared" si="179"/>
        <v>357.53188418311032</v>
      </c>
      <c r="AS178" s="30">
        <f t="shared" si="215"/>
        <v>142</v>
      </c>
      <c r="AT178" s="30">
        <f t="shared" si="216"/>
        <v>4</v>
      </c>
      <c r="AU178" s="22">
        <v>1</v>
      </c>
      <c r="AV178" s="23"/>
      <c r="AW178" s="29">
        <f t="shared" si="180"/>
        <v>4233600</v>
      </c>
      <c r="AX178" s="29">
        <f t="shared" si="217"/>
        <v>20618218835.235188</v>
      </c>
      <c r="AY178" s="29">
        <f t="shared" si="218"/>
        <v>9520968783619.3262</v>
      </c>
      <c r="AZ178" s="29">
        <f t="shared" si="219"/>
        <v>1200</v>
      </c>
      <c r="BB178" s="52">
        <f t="shared" si="251"/>
        <v>461.7745528701351</v>
      </c>
      <c r="BC178" s="144">
        <f t="shared" si="181"/>
        <v>357.53188418311032</v>
      </c>
      <c r="BD178" s="30">
        <f t="shared" si="220"/>
        <v>112</v>
      </c>
      <c r="BE178" s="30">
        <f t="shared" si="221"/>
        <v>5</v>
      </c>
      <c r="BF178" s="22">
        <v>1</v>
      </c>
      <c r="BG178" s="23"/>
      <c r="BH178" s="29">
        <f t="shared" si="182"/>
        <v>57600</v>
      </c>
      <c r="BI178" s="29">
        <f t="shared" si="222"/>
        <v>7588334415.6230669</v>
      </c>
      <c r="BJ178" s="29">
        <f t="shared" si="223"/>
        <v>9520968783619.3262</v>
      </c>
      <c r="BK178" s="29">
        <f t="shared" si="224"/>
        <v>1500</v>
      </c>
      <c r="BM178" s="52">
        <f t="shared" si="258"/>
        <v>1254.6849232181044</v>
      </c>
      <c r="BN178" s="144">
        <f t="shared" si="183"/>
        <v>357.53188418311032</v>
      </c>
      <c r="BO178" s="30">
        <f t="shared" si="225"/>
        <v>67</v>
      </c>
      <c r="BP178" s="30">
        <f t="shared" si="226"/>
        <v>6</v>
      </c>
      <c r="BQ178" s="22">
        <v>1</v>
      </c>
      <c r="BR178" s="23"/>
      <c r="BS178" s="29">
        <f t="shared" si="184"/>
        <v>800</v>
      </c>
      <c r="BT178" s="29">
        <f t="shared" si="227"/>
        <v>12663396708.107119</v>
      </c>
      <c r="BU178" s="29">
        <f t="shared" si="228"/>
        <v>9520968783619.3262</v>
      </c>
      <c r="BV178" s="29">
        <f t="shared" si="229"/>
        <v>1800</v>
      </c>
      <c r="BX178" s="52">
        <f t="shared" si="255"/>
        <v>751.8495237161759</v>
      </c>
      <c r="BY178" s="144">
        <f t="shared" si="185"/>
        <v>357.53188418311032</v>
      </c>
      <c r="BZ178" s="30">
        <f t="shared" si="230"/>
        <v>17</v>
      </c>
      <c r="CA178" s="30">
        <f t="shared" si="231"/>
        <v>7</v>
      </c>
      <c r="CB178" s="22">
        <v>1</v>
      </c>
      <c r="CC178" s="23"/>
      <c r="CD178" s="29">
        <f t="shared" si="186"/>
        <v>12</v>
      </c>
      <c r="CE178" s="29">
        <f t="shared" si="232"/>
        <v>17449000422.898884</v>
      </c>
      <c r="CF178" s="29">
        <f t="shared" si="233"/>
        <v>9520968783619.3262</v>
      </c>
      <c r="CG178" s="29">
        <f t="shared" si="234"/>
        <v>2100</v>
      </c>
      <c r="CI178" s="52">
        <f t="shared" si="256"/>
        <v>545.64551280110311</v>
      </c>
      <c r="CJ178" s="144">
        <f t="shared" si="187"/>
        <v>357.53188418311032</v>
      </c>
      <c r="CK178" s="30">
        <f t="shared" si="235"/>
        <v>-38</v>
      </c>
      <c r="CL178" s="30">
        <f t="shared" si="236"/>
        <v>8</v>
      </c>
      <c r="CM178" s="30">
        <v>1</v>
      </c>
      <c r="CN178" s="23"/>
      <c r="CO178" s="29">
        <f t="shared" si="188"/>
        <v>1</v>
      </c>
      <c r="CP178" s="29">
        <f t="shared" si="237"/>
        <v>-2121067266896.2083</v>
      </c>
      <c r="CQ178" s="29">
        <f t="shared" si="238"/>
        <v>9520968783619.3262</v>
      </c>
      <c r="CR178" s="29">
        <f t="shared" si="239"/>
        <v>2400</v>
      </c>
      <c r="CU178" s="144">
        <f t="shared" si="189"/>
        <v>357.53188418311032</v>
      </c>
      <c r="CV178" s="30">
        <f t="shared" si="240"/>
        <v>-88</v>
      </c>
      <c r="CW178" s="30">
        <f t="shared" si="241"/>
        <v>9</v>
      </c>
      <c r="CX178" s="30">
        <v>1</v>
      </c>
      <c r="CY178" s="23"/>
      <c r="CZ178" s="29">
        <f t="shared" si="190"/>
        <v>1</v>
      </c>
      <c r="DA178" s="29">
        <f t="shared" si="242"/>
        <v>-1778314134962007.2</v>
      </c>
      <c r="DB178" s="29">
        <f t="shared" si="243"/>
        <v>9520968783619.3262</v>
      </c>
      <c r="DC178" s="29">
        <f t="shared" si="244"/>
        <v>2700</v>
      </c>
      <c r="DF178" s="144">
        <f t="shared" si="191"/>
        <v>357.53188418311032</v>
      </c>
      <c r="DG178" s="30">
        <f t="shared" si="245"/>
        <v>-153</v>
      </c>
      <c r="DH178" s="30">
        <f t="shared" si="246"/>
        <v>10</v>
      </c>
      <c r="DI178" s="30">
        <v>1</v>
      </c>
      <c r="DJ178" s="23"/>
      <c r="DK178" s="29">
        <f t="shared" si="192"/>
        <v>1</v>
      </c>
      <c r="DL178" s="29">
        <f t="shared" si="247"/>
        <v>-6.555392369271084E+18</v>
      </c>
      <c r="DM178" s="29">
        <f t="shared" si="248"/>
        <v>9520968783619.3262</v>
      </c>
      <c r="DN178" s="29">
        <f t="shared" si="249"/>
        <v>3000</v>
      </c>
      <c r="DQ178" s="144">
        <f t="shared" si="193"/>
        <v>357.53188418311032</v>
      </c>
    </row>
    <row r="179" spans="1:121">
      <c r="A179" s="23">
        <f t="shared" si="194"/>
        <v>1987.4001540988618</v>
      </c>
      <c r="B179" s="23">
        <v>0</v>
      </c>
      <c r="C179" s="41">
        <f t="shared" si="254"/>
        <v>6</v>
      </c>
      <c r="D179" s="44"/>
      <c r="E179" s="134">
        <f t="shared" si="252"/>
        <v>1</v>
      </c>
      <c r="F179" s="76">
        <f t="shared" si="173"/>
        <v>7</v>
      </c>
      <c r="G179" s="161">
        <f t="shared" si="195"/>
        <v>36.504438907789549</v>
      </c>
      <c r="H179" s="24">
        <f t="shared" si="196"/>
        <v>26039812332.670574</v>
      </c>
      <c r="I179" s="23">
        <f t="shared" si="250"/>
        <v>34.600000000000016</v>
      </c>
      <c r="J179" s="26">
        <v>173</v>
      </c>
      <c r="K179" s="30">
        <f t="shared" si="197"/>
        <v>173</v>
      </c>
      <c r="L179" s="30">
        <f t="shared" si="198"/>
        <v>1</v>
      </c>
      <c r="M179" s="22">
        <v>1</v>
      </c>
      <c r="N179" s="23">
        <f t="shared" si="199"/>
        <v>26039812332670.574</v>
      </c>
      <c r="O179" s="29">
        <f t="shared" si="174"/>
        <v>40144896</v>
      </c>
      <c r="P179" s="29">
        <f t="shared" si="200"/>
        <v>6945067008</v>
      </c>
      <c r="Q179" s="29">
        <f t="shared" si="201"/>
        <v>10936721179721.641</v>
      </c>
      <c r="R179" s="29">
        <f t="shared" si="202"/>
        <v>300</v>
      </c>
      <c r="S179" s="29">
        <f t="shared" si="203"/>
        <v>59622.004622965855</v>
      </c>
      <c r="T179" s="52">
        <f t="shared" si="204"/>
        <v>1574.7466751758718</v>
      </c>
      <c r="U179" s="144">
        <f t="shared" si="175"/>
        <v>365.04438907789552</v>
      </c>
      <c r="W179" s="30">
        <f t="shared" si="205"/>
        <v>168</v>
      </c>
      <c r="X179" s="30">
        <f t="shared" si="206"/>
        <v>2</v>
      </c>
      <c r="Y179" s="22">
        <v>1</v>
      </c>
      <c r="Z179" s="23"/>
      <c r="AA179" s="29">
        <f t="shared" si="176"/>
        <v>41057280</v>
      </c>
      <c r="AB179" s="29">
        <f t="shared" si="207"/>
        <v>12432971911.430244</v>
      </c>
      <c r="AC179" s="29">
        <f t="shared" si="208"/>
        <v>10936721179721.641</v>
      </c>
      <c r="AD179" s="29">
        <f t="shared" si="209"/>
        <v>600</v>
      </c>
      <c r="AF179" s="52">
        <f t="shared" si="253"/>
        <v>879.65461979906615</v>
      </c>
      <c r="AG179" s="144">
        <f t="shared" si="177"/>
        <v>365.04438907789552</v>
      </c>
      <c r="AH179" s="30">
        <f t="shared" si="210"/>
        <v>158</v>
      </c>
      <c r="AI179" s="30">
        <f t="shared" si="211"/>
        <v>3</v>
      </c>
      <c r="AJ179" s="22">
        <v>1</v>
      </c>
      <c r="AK179" s="23"/>
      <c r="AL179" s="29">
        <f t="shared" si="178"/>
        <v>4147200</v>
      </c>
      <c r="AM179" s="29">
        <f t="shared" si="212"/>
        <v>3837413117.2786446</v>
      </c>
      <c r="AN179" s="29">
        <f t="shared" si="213"/>
        <v>10936721179721.641</v>
      </c>
      <c r="AO179" s="29">
        <f t="shared" si="214"/>
        <v>900</v>
      </c>
      <c r="AQ179" s="52">
        <f t="shared" si="257"/>
        <v>2850.0244423716281</v>
      </c>
      <c r="AR179" s="144">
        <f t="shared" si="179"/>
        <v>365.04438907789552</v>
      </c>
      <c r="AS179" s="30">
        <f t="shared" si="215"/>
        <v>143</v>
      </c>
      <c r="AT179" s="30">
        <f t="shared" si="216"/>
        <v>4</v>
      </c>
      <c r="AU179" s="22">
        <v>1</v>
      </c>
      <c r="AV179" s="23"/>
      <c r="AW179" s="29">
        <f t="shared" si="180"/>
        <v>4233600</v>
      </c>
      <c r="AX179" s="29">
        <f t="shared" si="217"/>
        <v>20763417559.426983</v>
      </c>
      <c r="AY179" s="29">
        <f t="shared" si="218"/>
        <v>10936721179721.641</v>
      </c>
      <c r="AZ179" s="29">
        <f t="shared" si="219"/>
        <v>1200</v>
      </c>
      <c r="BB179" s="52">
        <f t="shared" si="251"/>
        <v>526.73030094490218</v>
      </c>
      <c r="BC179" s="144">
        <f t="shared" si="181"/>
        <v>365.04438907789552</v>
      </c>
      <c r="BD179" s="30">
        <f t="shared" si="220"/>
        <v>113</v>
      </c>
      <c r="BE179" s="30">
        <f t="shared" si="221"/>
        <v>5</v>
      </c>
      <c r="BF179" s="22">
        <v>1</v>
      </c>
      <c r="BG179" s="23"/>
      <c r="BH179" s="29">
        <f t="shared" si="182"/>
        <v>57600</v>
      </c>
      <c r="BI179" s="29">
        <f t="shared" si="222"/>
        <v>7656087401.4768448</v>
      </c>
      <c r="BJ179" s="29">
        <f t="shared" si="223"/>
        <v>10936721179721.641</v>
      </c>
      <c r="BK179" s="29">
        <f t="shared" si="224"/>
        <v>1500</v>
      </c>
      <c r="BM179" s="52">
        <f t="shared" si="258"/>
        <v>1428.5000426734898</v>
      </c>
      <c r="BN179" s="144">
        <f t="shared" si="183"/>
        <v>365.04438907789552</v>
      </c>
      <c r="BO179" s="30">
        <f t="shared" si="225"/>
        <v>68</v>
      </c>
      <c r="BP179" s="30">
        <f t="shared" si="226"/>
        <v>6</v>
      </c>
      <c r="BQ179" s="22">
        <v>1</v>
      </c>
      <c r="BR179" s="23"/>
      <c r="BS179" s="29">
        <f t="shared" si="184"/>
        <v>800</v>
      </c>
      <c r="BT179" s="29">
        <f t="shared" si="227"/>
        <v>12852402629.123642</v>
      </c>
      <c r="BU179" s="29">
        <f t="shared" si="228"/>
        <v>10936721179721.641</v>
      </c>
      <c r="BV179" s="29">
        <f t="shared" si="229"/>
        <v>1800</v>
      </c>
      <c r="BX179" s="52">
        <f t="shared" si="255"/>
        <v>850.94760064075081</v>
      </c>
      <c r="BY179" s="144">
        <f t="shared" si="185"/>
        <v>365.04438907789552</v>
      </c>
      <c r="BZ179" s="30">
        <f t="shared" si="230"/>
        <v>18</v>
      </c>
      <c r="CA179" s="30">
        <f t="shared" si="231"/>
        <v>7</v>
      </c>
      <c r="CB179" s="22">
        <v>1</v>
      </c>
      <c r="CC179" s="23"/>
      <c r="CD179" s="29">
        <f t="shared" si="186"/>
        <v>12</v>
      </c>
      <c r="CE179" s="29">
        <f t="shared" si="232"/>
        <v>18475412212.481171</v>
      </c>
      <c r="CF179" s="29">
        <f t="shared" si="233"/>
        <v>10936721179721.641</v>
      </c>
      <c r="CG179" s="29">
        <f t="shared" si="234"/>
        <v>2100</v>
      </c>
      <c r="CI179" s="52">
        <f t="shared" si="256"/>
        <v>591.96087502357739</v>
      </c>
      <c r="CJ179" s="144">
        <f t="shared" si="187"/>
        <v>365.04438907789552</v>
      </c>
      <c r="CK179" s="30">
        <f t="shared" si="235"/>
        <v>-37</v>
      </c>
      <c r="CL179" s="30">
        <f t="shared" si="236"/>
        <v>8</v>
      </c>
      <c r="CM179" s="30">
        <v>1</v>
      </c>
      <c r="CN179" s="23"/>
      <c r="CO179" s="29">
        <f t="shared" si="188"/>
        <v>1</v>
      </c>
      <c r="CP179" s="29">
        <f t="shared" si="237"/>
        <v>-2065249707241.0449</v>
      </c>
      <c r="CQ179" s="29">
        <f t="shared" si="238"/>
        <v>10936721179721.641</v>
      </c>
      <c r="CR179" s="29">
        <f t="shared" si="239"/>
        <v>2400</v>
      </c>
      <c r="CU179" s="144">
        <f t="shared" si="189"/>
        <v>365.04438907789552</v>
      </c>
      <c r="CV179" s="30">
        <f t="shared" si="240"/>
        <v>-87</v>
      </c>
      <c r="CW179" s="30">
        <f t="shared" si="241"/>
        <v>9</v>
      </c>
      <c r="CX179" s="30">
        <v>1</v>
      </c>
      <c r="CY179" s="23"/>
      <c r="CZ179" s="29">
        <f t="shared" si="190"/>
        <v>1</v>
      </c>
      <c r="DA179" s="29">
        <f t="shared" si="242"/>
        <v>-1758106019791984.2</v>
      </c>
      <c r="DB179" s="29">
        <f t="shared" si="243"/>
        <v>10936721179721.641</v>
      </c>
      <c r="DC179" s="29">
        <f t="shared" si="244"/>
        <v>2700</v>
      </c>
      <c r="DF179" s="144">
        <f t="shared" si="191"/>
        <v>365.04438907789552</v>
      </c>
      <c r="DG179" s="30">
        <f t="shared" si="245"/>
        <v>-152</v>
      </c>
      <c r="DH179" s="30">
        <f t="shared" si="246"/>
        <v>10</v>
      </c>
      <c r="DI179" s="30">
        <v>1</v>
      </c>
      <c r="DJ179" s="23"/>
      <c r="DK179" s="29">
        <f t="shared" si="192"/>
        <v>1</v>
      </c>
      <c r="DL179" s="29">
        <f t="shared" si="247"/>
        <v>-6.5125466675111424E+18</v>
      </c>
      <c r="DM179" s="29">
        <f t="shared" si="248"/>
        <v>10936721179721.641</v>
      </c>
      <c r="DN179" s="29">
        <f t="shared" si="249"/>
        <v>3000</v>
      </c>
      <c r="DQ179" s="144">
        <f t="shared" si="193"/>
        <v>365.04438907789552</v>
      </c>
    </row>
    <row r="180" spans="1:121">
      <c r="A180" s="23">
        <f t="shared" si="194"/>
        <v>2076.5890146100746</v>
      </c>
      <c r="B180" s="23">
        <v>0</v>
      </c>
      <c r="C180" s="41">
        <f t="shared" si="254"/>
        <v>6</v>
      </c>
      <c r="D180" s="44"/>
      <c r="E180" s="134">
        <f t="shared" si="252"/>
        <v>1</v>
      </c>
      <c r="F180" s="76">
        <f t="shared" si="173"/>
        <v>7</v>
      </c>
      <c r="G180" s="161">
        <f t="shared" si="195"/>
        <v>37.271474766990572</v>
      </c>
      <c r="H180" s="24">
        <f t="shared" si="196"/>
        <v>29911889590.970196</v>
      </c>
      <c r="I180" s="23">
        <f t="shared" si="250"/>
        <v>34.800000000000018</v>
      </c>
      <c r="J180" s="26">
        <v>174</v>
      </c>
      <c r="K180" s="30">
        <f t="shared" si="197"/>
        <v>174</v>
      </c>
      <c r="L180" s="30">
        <f t="shared" si="198"/>
        <v>1</v>
      </c>
      <c r="M180" s="22">
        <v>1</v>
      </c>
      <c r="N180" s="23">
        <f t="shared" si="199"/>
        <v>29911889590970.195</v>
      </c>
      <c r="O180" s="29">
        <f t="shared" si="174"/>
        <v>40144896</v>
      </c>
      <c r="P180" s="29">
        <f t="shared" si="200"/>
        <v>6985211904</v>
      </c>
      <c r="Q180" s="29">
        <f t="shared" si="201"/>
        <v>12562993628207.482</v>
      </c>
      <c r="R180" s="29">
        <f t="shared" si="202"/>
        <v>300</v>
      </c>
      <c r="S180" s="29">
        <f t="shared" si="203"/>
        <v>62297.670438302237</v>
      </c>
      <c r="T180" s="52">
        <f t="shared" si="204"/>
        <v>1798.5128870626575</v>
      </c>
      <c r="U180" s="144">
        <f t="shared" si="175"/>
        <v>372.71474766990571</v>
      </c>
      <c r="W180" s="30">
        <f t="shared" si="205"/>
        <v>169</v>
      </c>
      <c r="X180" s="30">
        <f t="shared" si="206"/>
        <v>2</v>
      </c>
      <c r="Y180" s="22">
        <v>1</v>
      </c>
      <c r="Z180" s="23"/>
      <c r="AA180" s="29">
        <f t="shared" si="176"/>
        <v>41057280</v>
      </c>
      <c r="AB180" s="29">
        <f t="shared" si="207"/>
        <v>12506977696.617331</v>
      </c>
      <c r="AC180" s="29">
        <f t="shared" si="208"/>
        <v>12562993628207.482</v>
      </c>
      <c r="AD180" s="29">
        <f t="shared" si="209"/>
        <v>600</v>
      </c>
      <c r="AF180" s="52">
        <f t="shared" si="253"/>
        <v>1004.4787744048909</v>
      </c>
      <c r="AG180" s="144">
        <f t="shared" si="177"/>
        <v>372.71474766990571</v>
      </c>
      <c r="AH180" s="30">
        <f t="shared" si="210"/>
        <v>159</v>
      </c>
      <c r="AI180" s="30">
        <f t="shared" si="211"/>
        <v>3</v>
      </c>
      <c r="AJ180" s="22">
        <v>1</v>
      </c>
      <c r="AK180" s="23"/>
      <c r="AL180" s="29">
        <f t="shared" si="178"/>
        <v>4147200</v>
      </c>
      <c r="AM180" s="29">
        <f t="shared" si="212"/>
        <v>3861700542.0715475</v>
      </c>
      <c r="AN180" s="29">
        <f t="shared" si="213"/>
        <v>12562993628207.482</v>
      </c>
      <c r="AO180" s="29">
        <f t="shared" si="214"/>
        <v>900</v>
      </c>
      <c r="AQ180" s="52">
        <f t="shared" si="257"/>
        <v>3253.2283358948039</v>
      </c>
      <c r="AR180" s="144">
        <f t="shared" si="179"/>
        <v>372.71474766990571</v>
      </c>
      <c r="AS180" s="30">
        <f t="shared" si="215"/>
        <v>144</v>
      </c>
      <c r="AT180" s="30">
        <f t="shared" si="216"/>
        <v>4</v>
      </c>
      <c r="AU180" s="22">
        <v>1</v>
      </c>
      <c r="AV180" s="23"/>
      <c r="AW180" s="29">
        <f t="shared" si="180"/>
        <v>4233600</v>
      </c>
      <c r="AX180" s="29">
        <f t="shared" si="217"/>
        <v>20908616283.618782</v>
      </c>
      <c r="AY180" s="29">
        <f t="shared" si="218"/>
        <v>12562993628207.482</v>
      </c>
      <c r="AZ180" s="29">
        <f t="shared" si="219"/>
        <v>1200</v>
      </c>
      <c r="BB180" s="52">
        <f t="shared" si="251"/>
        <v>600.85246473484608</v>
      </c>
      <c r="BC180" s="144">
        <f t="shared" si="181"/>
        <v>372.71474766990571</v>
      </c>
      <c r="BD180" s="30">
        <f t="shared" si="220"/>
        <v>114</v>
      </c>
      <c r="BE180" s="30">
        <f t="shared" si="221"/>
        <v>5</v>
      </c>
      <c r="BF180" s="22">
        <v>1</v>
      </c>
      <c r="BG180" s="23"/>
      <c r="BH180" s="29">
        <f t="shared" si="182"/>
        <v>57600</v>
      </c>
      <c r="BI180" s="29">
        <f t="shared" si="222"/>
        <v>7723840387.3306217</v>
      </c>
      <c r="BJ180" s="29">
        <f t="shared" si="223"/>
        <v>12562993628207.482</v>
      </c>
      <c r="BK180" s="29">
        <f t="shared" si="224"/>
        <v>1500</v>
      </c>
      <c r="BM180" s="52">
        <f t="shared" si="258"/>
        <v>1626.5216522100197</v>
      </c>
      <c r="BN180" s="144">
        <f t="shared" si="183"/>
        <v>372.71474766990571</v>
      </c>
      <c r="BO180" s="30">
        <f t="shared" si="225"/>
        <v>69</v>
      </c>
      <c r="BP180" s="30">
        <f t="shared" si="226"/>
        <v>6</v>
      </c>
      <c r="BQ180" s="22">
        <v>1</v>
      </c>
      <c r="BR180" s="23"/>
      <c r="BS180" s="29">
        <f t="shared" si="184"/>
        <v>800</v>
      </c>
      <c r="BT180" s="29">
        <f t="shared" si="227"/>
        <v>13041408550.140167</v>
      </c>
      <c r="BU180" s="29">
        <f t="shared" si="228"/>
        <v>12562993628207.482</v>
      </c>
      <c r="BV180" s="29">
        <f t="shared" si="229"/>
        <v>1800</v>
      </c>
      <c r="BX180" s="52">
        <f t="shared" si="255"/>
        <v>963.31570166724487</v>
      </c>
      <c r="BY180" s="144">
        <f t="shared" si="185"/>
        <v>372.71474766990571</v>
      </c>
      <c r="BZ180" s="30">
        <f t="shared" si="230"/>
        <v>19</v>
      </c>
      <c r="CA180" s="30">
        <f t="shared" si="231"/>
        <v>7</v>
      </c>
      <c r="CB180" s="22">
        <v>1</v>
      </c>
      <c r="CC180" s="23"/>
      <c r="CD180" s="29">
        <f t="shared" si="186"/>
        <v>12</v>
      </c>
      <c r="CE180" s="29">
        <f t="shared" si="232"/>
        <v>19501824002.063457</v>
      </c>
      <c r="CF180" s="29">
        <f t="shared" si="233"/>
        <v>12562993628207.482</v>
      </c>
      <c r="CG180" s="29">
        <f t="shared" si="234"/>
        <v>2100</v>
      </c>
      <c r="CI180" s="52">
        <f t="shared" si="256"/>
        <v>644.19582634312621</v>
      </c>
      <c r="CJ180" s="144">
        <f t="shared" si="187"/>
        <v>372.71474766990571</v>
      </c>
      <c r="CK180" s="30">
        <f t="shared" si="235"/>
        <v>-36</v>
      </c>
      <c r="CL180" s="30">
        <f t="shared" si="236"/>
        <v>8</v>
      </c>
      <c r="CM180" s="30">
        <v>1</v>
      </c>
      <c r="CN180" s="23"/>
      <c r="CO180" s="29">
        <f t="shared" si="188"/>
        <v>1</v>
      </c>
      <c r="CP180" s="29">
        <f t="shared" si="237"/>
        <v>-2009432147585.8816</v>
      </c>
      <c r="CQ180" s="29">
        <f t="shared" si="238"/>
        <v>12562993628207.482</v>
      </c>
      <c r="CR180" s="29">
        <f t="shared" si="239"/>
        <v>2400</v>
      </c>
      <c r="CU180" s="144">
        <f t="shared" si="189"/>
        <v>372.71474766990571</v>
      </c>
      <c r="CV180" s="30">
        <f t="shared" si="240"/>
        <v>-86</v>
      </c>
      <c r="CW180" s="30">
        <f t="shared" si="241"/>
        <v>9</v>
      </c>
      <c r="CX180" s="30">
        <v>1</v>
      </c>
      <c r="CY180" s="23"/>
      <c r="CZ180" s="29">
        <f t="shared" si="190"/>
        <v>1</v>
      </c>
      <c r="DA180" s="29">
        <f t="shared" si="242"/>
        <v>-1737897904621961.5</v>
      </c>
      <c r="DB180" s="29">
        <f t="shared" si="243"/>
        <v>12562993628207.482</v>
      </c>
      <c r="DC180" s="29">
        <f t="shared" si="244"/>
        <v>2700</v>
      </c>
      <c r="DF180" s="144">
        <f t="shared" si="191"/>
        <v>372.71474766990571</v>
      </c>
      <c r="DG180" s="30">
        <f t="shared" si="245"/>
        <v>-151</v>
      </c>
      <c r="DH180" s="30">
        <f t="shared" si="246"/>
        <v>10</v>
      </c>
      <c r="DI180" s="30">
        <v>1</v>
      </c>
      <c r="DJ180" s="23"/>
      <c r="DK180" s="29">
        <f t="shared" si="192"/>
        <v>1</v>
      </c>
      <c r="DL180" s="29">
        <f t="shared" si="247"/>
        <v>-6.4697009657512008E+18</v>
      </c>
      <c r="DM180" s="29">
        <f t="shared" si="248"/>
        <v>12562993628207.482</v>
      </c>
      <c r="DN180" s="29">
        <f t="shared" si="249"/>
        <v>3000</v>
      </c>
      <c r="DQ180" s="144">
        <f t="shared" si="193"/>
        <v>372.71474766990571</v>
      </c>
    </row>
    <row r="181" spans="1:121">
      <c r="A181" s="23">
        <f t="shared" si="194"/>
        <v>2169.7804172479368</v>
      </c>
      <c r="B181" s="23">
        <v>0</v>
      </c>
      <c r="C181" s="41">
        <f t="shared" si="254"/>
        <v>6</v>
      </c>
      <c r="D181" s="44"/>
      <c r="E181" s="134">
        <f t="shared" si="252"/>
        <v>1</v>
      </c>
      <c r="F181" s="76">
        <f t="shared" si="173"/>
        <v>7</v>
      </c>
      <c r="G181" s="161">
        <f t="shared" si="195"/>
        <v>38.054627680087059</v>
      </c>
      <c r="H181" s="24">
        <f t="shared" si="196"/>
        <v>34359738368.000397</v>
      </c>
      <c r="I181" s="23">
        <f t="shared" si="250"/>
        <v>35.000000000000021</v>
      </c>
      <c r="J181" s="26">
        <v>175</v>
      </c>
      <c r="K181" s="30">
        <f t="shared" si="197"/>
        <v>175</v>
      </c>
      <c r="L181" s="30">
        <f t="shared" si="198"/>
        <v>1</v>
      </c>
      <c r="M181" s="22">
        <v>1</v>
      </c>
      <c r="N181" s="23">
        <f t="shared" si="199"/>
        <v>34359738368000.398</v>
      </c>
      <c r="O181" s="29">
        <f t="shared" si="174"/>
        <v>40144896</v>
      </c>
      <c r="P181" s="29">
        <f t="shared" si="200"/>
        <v>7025356800</v>
      </c>
      <c r="Q181" s="29">
        <f t="shared" si="201"/>
        <v>14431090114560.168</v>
      </c>
      <c r="R181" s="29">
        <f t="shared" si="202"/>
        <v>300</v>
      </c>
      <c r="S181" s="29">
        <f t="shared" si="203"/>
        <v>65093.412517438104</v>
      </c>
      <c r="T181" s="52">
        <f t="shared" si="204"/>
        <v>2054.143373125215</v>
      </c>
      <c r="U181" s="144">
        <f t="shared" si="175"/>
        <v>380.5462768008706</v>
      </c>
      <c r="W181" s="30">
        <f t="shared" si="205"/>
        <v>170</v>
      </c>
      <c r="X181" s="30">
        <f t="shared" si="206"/>
        <v>2</v>
      </c>
      <c r="Y181" s="22">
        <v>1</v>
      </c>
      <c r="Z181" s="23"/>
      <c r="AA181" s="29">
        <f t="shared" si="176"/>
        <v>41057280</v>
      </c>
      <c r="AB181" s="29">
        <f t="shared" si="207"/>
        <v>12580983481.804415</v>
      </c>
      <c r="AC181" s="29">
        <f t="shared" si="208"/>
        <v>14431090114560.168</v>
      </c>
      <c r="AD181" s="29">
        <f t="shared" si="209"/>
        <v>600</v>
      </c>
      <c r="AF181" s="52">
        <f t="shared" si="253"/>
        <v>1147.0558033425225</v>
      </c>
      <c r="AG181" s="144">
        <f t="shared" si="177"/>
        <v>380.5462768008706</v>
      </c>
      <c r="AH181" s="30">
        <f t="shared" si="210"/>
        <v>160</v>
      </c>
      <c r="AI181" s="30">
        <f t="shared" si="211"/>
        <v>3</v>
      </c>
      <c r="AJ181" s="22">
        <v>10</v>
      </c>
      <c r="AK181" s="23"/>
      <c r="AL181" s="29">
        <f t="shared" si="178"/>
        <v>41472000</v>
      </c>
      <c r="AM181" s="29">
        <f t="shared" si="212"/>
        <v>38859879668.644501</v>
      </c>
      <c r="AN181" s="29">
        <f t="shared" si="213"/>
        <v>14431090114560.168</v>
      </c>
      <c r="AO181" s="29">
        <f t="shared" si="214"/>
        <v>900</v>
      </c>
      <c r="AQ181" s="52">
        <f t="shared" si="257"/>
        <v>371.36219251354026</v>
      </c>
      <c r="AR181" s="144">
        <f t="shared" si="179"/>
        <v>380.5462768008706</v>
      </c>
      <c r="AS181" s="30">
        <f t="shared" si="215"/>
        <v>145</v>
      </c>
      <c r="AT181" s="30">
        <f t="shared" si="216"/>
        <v>4</v>
      </c>
      <c r="AU181" s="22">
        <v>1</v>
      </c>
      <c r="AV181" s="23"/>
      <c r="AW181" s="29">
        <f t="shared" si="180"/>
        <v>4233600</v>
      </c>
      <c r="AX181" s="29">
        <f t="shared" si="217"/>
        <v>21053815007.810577</v>
      </c>
      <c r="AY181" s="29">
        <f t="shared" si="218"/>
        <v>14431090114560.168</v>
      </c>
      <c r="AZ181" s="29">
        <f t="shared" si="219"/>
        <v>1200</v>
      </c>
      <c r="BB181" s="52">
        <f t="shared" si="251"/>
        <v>685.43824998968114</v>
      </c>
      <c r="BC181" s="144">
        <f t="shared" si="181"/>
        <v>380.5462768008706</v>
      </c>
      <c r="BD181" s="30">
        <f t="shared" si="220"/>
        <v>115</v>
      </c>
      <c r="BE181" s="30">
        <f t="shared" si="221"/>
        <v>5</v>
      </c>
      <c r="BF181" s="22">
        <v>1</v>
      </c>
      <c r="BG181" s="23"/>
      <c r="BH181" s="29">
        <f t="shared" si="182"/>
        <v>57600</v>
      </c>
      <c r="BI181" s="29">
        <f t="shared" si="222"/>
        <v>7791593373.1843996</v>
      </c>
      <c r="BJ181" s="29">
        <f t="shared" si="223"/>
        <v>14431090114560.168</v>
      </c>
      <c r="BK181" s="29">
        <f t="shared" si="224"/>
        <v>1500</v>
      </c>
      <c r="BM181" s="52">
        <f t="shared" si="258"/>
        <v>1852.1359397714857</v>
      </c>
      <c r="BN181" s="144">
        <f t="shared" si="183"/>
        <v>380.5462768008706</v>
      </c>
      <c r="BO181" s="30">
        <f t="shared" si="225"/>
        <v>70</v>
      </c>
      <c r="BP181" s="30">
        <f t="shared" si="226"/>
        <v>6</v>
      </c>
      <c r="BQ181" s="22">
        <v>1</v>
      </c>
      <c r="BR181" s="23"/>
      <c r="BS181" s="29">
        <f t="shared" si="184"/>
        <v>800</v>
      </c>
      <c r="BT181" s="29">
        <f t="shared" si="227"/>
        <v>13230414471.156691</v>
      </c>
      <c r="BU181" s="29">
        <f t="shared" si="228"/>
        <v>14431090114560.168</v>
      </c>
      <c r="BV181" s="29">
        <f t="shared" si="229"/>
        <v>1800</v>
      </c>
      <c r="BX181" s="52">
        <f t="shared" si="255"/>
        <v>1090.7511738215792</v>
      </c>
      <c r="BY181" s="144">
        <f t="shared" si="185"/>
        <v>380.5462768008706</v>
      </c>
      <c r="BZ181" s="30">
        <f t="shared" si="230"/>
        <v>20</v>
      </c>
      <c r="CA181" s="30">
        <f t="shared" si="231"/>
        <v>7</v>
      </c>
      <c r="CB181" s="22">
        <v>2</v>
      </c>
      <c r="CC181" s="23"/>
      <c r="CD181" s="29">
        <f t="shared" si="186"/>
        <v>24</v>
      </c>
      <c r="CE181" s="29">
        <f t="shared" si="232"/>
        <v>41056471583.291489</v>
      </c>
      <c r="CF181" s="29">
        <f t="shared" si="233"/>
        <v>14431090114560.168</v>
      </c>
      <c r="CG181" s="29">
        <f t="shared" si="234"/>
        <v>2100</v>
      </c>
      <c r="CI181" s="52">
        <f t="shared" si="256"/>
        <v>351.49367585774479</v>
      </c>
      <c r="CJ181" s="144">
        <f t="shared" si="187"/>
        <v>380.5462768008706</v>
      </c>
      <c r="CK181" s="30">
        <f t="shared" si="235"/>
        <v>-35</v>
      </c>
      <c r="CL181" s="30">
        <f t="shared" si="236"/>
        <v>8</v>
      </c>
      <c r="CM181" s="30">
        <v>1</v>
      </c>
      <c r="CN181" s="23"/>
      <c r="CO181" s="29">
        <f t="shared" si="188"/>
        <v>1</v>
      </c>
      <c r="CP181" s="29">
        <f t="shared" si="237"/>
        <v>-1953614587930.7183</v>
      </c>
      <c r="CQ181" s="29">
        <f t="shared" si="238"/>
        <v>14431090114560.168</v>
      </c>
      <c r="CR181" s="29">
        <f t="shared" si="239"/>
        <v>2400</v>
      </c>
      <c r="CU181" s="144">
        <f t="shared" si="189"/>
        <v>380.5462768008706</v>
      </c>
      <c r="CV181" s="30">
        <f t="shared" si="240"/>
        <v>-85</v>
      </c>
      <c r="CW181" s="30">
        <f t="shared" si="241"/>
        <v>9</v>
      </c>
      <c r="CX181" s="30">
        <v>1</v>
      </c>
      <c r="CY181" s="23"/>
      <c r="CZ181" s="29">
        <f t="shared" si="190"/>
        <v>1</v>
      </c>
      <c r="DA181" s="29">
        <f t="shared" si="242"/>
        <v>-1717689789451938.7</v>
      </c>
      <c r="DB181" s="29">
        <f t="shared" si="243"/>
        <v>14431090114560.168</v>
      </c>
      <c r="DC181" s="29">
        <f t="shared" si="244"/>
        <v>2700</v>
      </c>
      <c r="DF181" s="144">
        <f t="shared" si="191"/>
        <v>380.5462768008706</v>
      </c>
      <c r="DG181" s="30">
        <f t="shared" si="245"/>
        <v>-150</v>
      </c>
      <c r="DH181" s="30">
        <f t="shared" si="246"/>
        <v>10</v>
      </c>
      <c r="DI181" s="30">
        <v>1</v>
      </c>
      <c r="DJ181" s="23"/>
      <c r="DK181" s="29">
        <f t="shared" si="192"/>
        <v>1</v>
      </c>
      <c r="DL181" s="29">
        <f t="shared" si="247"/>
        <v>-6.4268552639912591E+18</v>
      </c>
      <c r="DM181" s="29">
        <f t="shared" si="248"/>
        <v>14431090114560.168</v>
      </c>
      <c r="DN181" s="29">
        <f t="shared" si="249"/>
        <v>3000</v>
      </c>
      <c r="DQ181" s="144">
        <f t="shared" si="193"/>
        <v>380.5462768008706</v>
      </c>
    </row>
    <row r="182" spans="1:121">
      <c r="A182" s="23">
        <f t="shared" si="194"/>
        <v>2267.1539847072963</v>
      </c>
      <c r="B182" s="23">
        <v>0</v>
      </c>
      <c r="C182" s="41">
        <f t="shared" si="254"/>
        <v>6</v>
      </c>
      <c r="D182" s="44"/>
      <c r="E182" s="134">
        <f t="shared" si="252"/>
        <v>1</v>
      </c>
      <c r="F182" s="76">
        <f t="shared" si="173"/>
        <v>7</v>
      </c>
      <c r="G182" s="161">
        <f t="shared" si="195"/>
        <v>38.854236300641482</v>
      </c>
      <c r="H182" s="24">
        <f t="shared" si="196"/>
        <v>39468974941.450569</v>
      </c>
      <c r="I182" s="23">
        <f t="shared" si="250"/>
        <v>35.200000000000017</v>
      </c>
      <c r="J182" s="26">
        <v>176</v>
      </c>
      <c r="K182" s="30">
        <f t="shared" si="197"/>
        <v>176</v>
      </c>
      <c r="L182" s="30">
        <f t="shared" si="198"/>
        <v>1</v>
      </c>
      <c r="M182" s="22">
        <v>1</v>
      </c>
      <c r="N182" s="23">
        <f t="shared" si="199"/>
        <v>39468974941450.57</v>
      </c>
      <c r="O182" s="29">
        <f t="shared" si="174"/>
        <v>40144896</v>
      </c>
      <c r="P182" s="29">
        <f t="shared" si="200"/>
        <v>7065501696</v>
      </c>
      <c r="Q182" s="29">
        <f t="shared" si="201"/>
        <v>16576969475409.238</v>
      </c>
      <c r="R182" s="29">
        <f t="shared" si="202"/>
        <v>300</v>
      </c>
      <c r="S182" s="29">
        <f t="shared" si="203"/>
        <v>68014.619541218883</v>
      </c>
      <c r="T182" s="52">
        <f t="shared" si="204"/>
        <v>2346.184345945876</v>
      </c>
      <c r="U182" s="144">
        <f t="shared" si="175"/>
        <v>388.5423630064148</v>
      </c>
      <c r="W182" s="30">
        <f t="shared" si="205"/>
        <v>171</v>
      </c>
      <c r="X182" s="30">
        <f t="shared" si="206"/>
        <v>2</v>
      </c>
      <c r="Y182" s="22">
        <v>1</v>
      </c>
      <c r="Z182" s="23"/>
      <c r="AA182" s="29">
        <f t="shared" si="176"/>
        <v>41057280</v>
      </c>
      <c r="AB182" s="29">
        <f t="shared" si="207"/>
        <v>12654989266.991499</v>
      </c>
      <c r="AC182" s="29">
        <f t="shared" si="208"/>
        <v>16576969475409.238</v>
      </c>
      <c r="AD182" s="29">
        <f t="shared" si="209"/>
        <v>600</v>
      </c>
      <c r="AF182" s="52">
        <f t="shared" si="253"/>
        <v>1309.9157277555021</v>
      </c>
      <c r="AG182" s="144">
        <f t="shared" si="177"/>
        <v>388.5423630064148</v>
      </c>
      <c r="AH182" s="30">
        <f t="shared" si="210"/>
        <v>161</v>
      </c>
      <c r="AI182" s="30">
        <f t="shared" si="211"/>
        <v>3</v>
      </c>
      <c r="AJ182" s="22">
        <v>1</v>
      </c>
      <c r="AK182" s="23"/>
      <c r="AL182" s="29">
        <f t="shared" si="178"/>
        <v>41472000</v>
      </c>
      <c r="AM182" s="29">
        <f t="shared" si="212"/>
        <v>39102753916.573532</v>
      </c>
      <c r="AN182" s="29">
        <f t="shared" si="213"/>
        <v>16576969475409.238</v>
      </c>
      <c r="AO182" s="29">
        <f t="shared" si="214"/>
        <v>900</v>
      </c>
      <c r="AQ182" s="52">
        <f t="shared" si="257"/>
        <v>423.93355493008283</v>
      </c>
      <c r="AR182" s="144">
        <f t="shared" si="179"/>
        <v>388.5423630064148</v>
      </c>
      <c r="AS182" s="30">
        <f t="shared" si="215"/>
        <v>146</v>
      </c>
      <c r="AT182" s="30">
        <f t="shared" si="216"/>
        <v>4</v>
      </c>
      <c r="AU182" s="22">
        <v>1</v>
      </c>
      <c r="AV182" s="23"/>
      <c r="AW182" s="29">
        <f t="shared" si="180"/>
        <v>4233600</v>
      </c>
      <c r="AX182" s="29">
        <f t="shared" si="217"/>
        <v>21199013732.002377</v>
      </c>
      <c r="AY182" s="29">
        <f t="shared" si="218"/>
        <v>16576969475409.238</v>
      </c>
      <c r="AZ182" s="29">
        <f t="shared" si="219"/>
        <v>1200</v>
      </c>
      <c r="BB182" s="52">
        <f t="shared" si="251"/>
        <v>781.96890124111644</v>
      </c>
      <c r="BC182" s="144">
        <f t="shared" si="181"/>
        <v>388.5423630064148</v>
      </c>
      <c r="BD182" s="30">
        <f t="shared" si="220"/>
        <v>116</v>
      </c>
      <c r="BE182" s="30">
        <f t="shared" si="221"/>
        <v>5</v>
      </c>
      <c r="BF182" s="22">
        <v>1</v>
      </c>
      <c r="BG182" s="23"/>
      <c r="BH182" s="29">
        <f t="shared" si="182"/>
        <v>57600</v>
      </c>
      <c r="BI182" s="29">
        <f t="shared" si="222"/>
        <v>7859346359.0381765</v>
      </c>
      <c r="BJ182" s="29">
        <f t="shared" si="223"/>
        <v>16576969475409.238</v>
      </c>
      <c r="BK182" s="29">
        <f t="shared" si="224"/>
        <v>1500</v>
      </c>
      <c r="BM182" s="52">
        <f t="shared" si="258"/>
        <v>2109.2045977011658</v>
      </c>
      <c r="BN182" s="144">
        <f t="shared" si="183"/>
        <v>388.5423630064148</v>
      </c>
      <c r="BO182" s="30">
        <f t="shared" si="225"/>
        <v>71</v>
      </c>
      <c r="BP182" s="30">
        <f t="shared" si="226"/>
        <v>6</v>
      </c>
      <c r="BQ182" s="22">
        <v>1</v>
      </c>
      <c r="BR182" s="23"/>
      <c r="BS182" s="29">
        <f t="shared" si="184"/>
        <v>800</v>
      </c>
      <c r="BT182" s="29">
        <f t="shared" si="227"/>
        <v>13419420392.173214</v>
      </c>
      <c r="BU182" s="29">
        <f t="shared" si="228"/>
        <v>16576969475409.238</v>
      </c>
      <c r="BV182" s="29">
        <f t="shared" si="229"/>
        <v>1800</v>
      </c>
      <c r="BX182" s="52">
        <f t="shared" si="255"/>
        <v>1235.296979374582</v>
      </c>
      <c r="BY182" s="144">
        <f t="shared" si="185"/>
        <v>388.5423630064148</v>
      </c>
      <c r="BZ182" s="30">
        <f t="shared" si="230"/>
        <v>21</v>
      </c>
      <c r="CA182" s="30">
        <f t="shared" si="231"/>
        <v>7</v>
      </c>
      <c r="CB182" s="30">
        <v>1</v>
      </c>
      <c r="CC182" s="23"/>
      <c r="CD182" s="29">
        <f t="shared" si="186"/>
        <v>24</v>
      </c>
      <c r="CE182" s="29">
        <f t="shared" si="232"/>
        <v>43109295162.456062</v>
      </c>
      <c r="CF182" s="29">
        <f t="shared" si="233"/>
        <v>16576969475409.238</v>
      </c>
      <c r="CG182" s="29">
        <f t="shared" si="234"/>
        <v>2100</v>
      </c>
      <c r="CI182" s="52">
        <f t="shared" si="256"/>
        <v>384.53353071395475</v>
      </c>
      <c r="CJ182" s="144">
        <f t="shared" si="187"/>
        <v>388.5423630064148</v>
      </c>
      <c r="CK182" s="30">
        <f t="shared" si="235"/>
        <v>-34</v>
      </c>
      <c r="CL182" s="30">
        <f t="shared" si="236"/>
        <v>8</v>
      </c>
      <c r="CM182" s="30">
        <v>1</v>
      </c>
      <c r="CN182" s="23"/>
      <c r="CO182" s="29">
        <f t="shared" si="188"/>
        <v>1</v>
      </c>
      <c r="CP182" s="29">
        <f t="shared" si="237"/>
        <v>-1897797028275.5547</v>
      </c>
      <c r="CQ182" s="29">
        <f t="shared" si="238"/>
        <v>16576969475409.238</v>
      </c>
      <c r="CR182" s="29">
        <f t="shared" si="239"/>
        <v>2400</v>
      </c>
      <c r="CU182" s="144">
        <f t="shared" si="189"/>
        <v>388.5423630064148</v>
      </c>
      <c r="CV182" s="30">
        <f t="shared" si="240"/>
        <v>-84</v>
      </c>
      <c r="CW182" s="30">
        <f t="shared" si="241"/>
        <v>9</v>
      </c>
      <c r="CX182" s="30">
        <v>1</v>
      </c>
      <c r="CY182" s="23"/>
      <c r="CZ182" s="29">
        <f t="shared" si="190"/>
        <v>1</v>
      </c>
      <c r="DA182" s="29">
        <f t="shared" si="242"/>
        <v>-1697481674281916</v>
      </c>
      <c r="DB182" s="29">
        <f t="shared" si="243"/>
        <v>16576969475409.238</v>
      </c>
      <c r="DC182" s="29">
        <f t="shared" si="244"/>
        <v>2700</v>
      </c>
      <c r="DF182" s="144">
        <f t="shared" si="191"/>
        <v>388.5423630064148</v>
      </c>
      <c r="DG182" s="30">
        <f t="shared" si="245"/>
        <v>-149</v>
      </c>
      <c r="DH182" s="30">
        <f t="shared" si="246"/>
        <v>10</v>
      </c>
      <c r="DI182" s="30">
        <v>1</v>
      </c>
      <c r="DJ182" s="23"/>
      <c r="DK182" s="29">
        <f t="shared" si="192"/>
        <v>1</v>
      </c>
      <c r="DL182" s="29">
        <f t="shared" si="247"/>
        <v>-6.3840095622313175E+18</v>
      </c>
      <c r="DM182" s="29">
        <f t="shared" si="248"/>
        <v>16576969475409.238</v>
      </c>
      <c r="DN182" s="29">
        <f t="shared" si="249"/>
        <v>3000</v>
      </c>
      <c r="DQ182" s="144">
        <f t="shared" si="193"/>
        <v>388.5423630064148</v>
      </c>
    </row>
    <row r="183" spans="1:121">
      <c r="A183" s="23">
        <f t="shared" si="194"/>
        <v>2368.8974006381386</v>
      </c>
      <c r="B183" s="23">
        <v>0</v>
      </c>
      <c r="C183" s="41">
        <f t="shared" si="254"/>
        <v>6</v>
      </c>
      <c r="D183" s="44"/>
      <c r="E183" s="134">
        <f t="shared" si="252"/>
        <v>1</v>
      </c>
      <c r="F183" s="76">
        <f t="shared" si="173"/>
        <v>7</v>
      </c>
      <c r="G183" s="161">
        <f t="shared" si="195"/>
        <v>39.670646398047566</v>
      </c>
      <c r="H183" s="24">
        <f t="shared" si="196"/>
        <v>45337946588.663475</v>
      </c>
      <c r="I183" s="23">
        <f t="shared" si="250"/>
        <v>35.40000000000002</v>
      </c>
      <c r="J183" s="26">
        <v>177</v>
      </c>
      <c r="K183" s="30">
        <f t="shared" si="197"/>
        <v>177</v>
      </c>
      <c r="L183" s="30">
        <f t="shared" si="198"/>
        <v>1</v>
      </c>
      <c r="M183" s="22">
        <v>1</v>
      </c>
      <c r="N183" s="23">
        <f t="shared" si="199"/>
        <v>45337946588663.477</v>
      </c>
      <c r="O183" s="29">
        <f t="shared" si="174"/>
        <v>40144896</v>
      </c>
      <c r="P183" s="29">
        <f t="shared" si="200"/>
        <v>7105646592</v>
      </c>
      <c r="Q183" s="29">
        <f t="shared" si="201"/>
        <v>19041937567238.66</v>
      </c>
      <c r="R183" s="29">
        <f t="shared" si="202"/>
        <v>300</v>
      </c>
      <c r="S183" s="29">
        <f t="shared" si="203"/>
        <v>71066.922019144156</v>
      </c>
      <c r="T183" s="52">
        <f t="shared" si="204"/>
        <v>2679.8317817659713</v>
      </c>
      <c r="U183" s="144">
        <f t="shared" si="175"/>
        <v>396.70646398047563</v>
      </c>
      <c r="W183" s="30">
        <f t="shared" si="205"/>
        <v>172</v>
      </c>
      <c r="X183" s="30">
        <f t="shared" si="206"/>
        <v>2</v>
      </c>
      <c r="Y183" s="22">
        <v>1</v>
      </c>
      <c r="Z183" s="23"/>
      <c r="AA183" s="29">
        <f t="shared" si="176"/>
        <v>41057280</v>
      </c>
      <c r="AB183" s="29">
        <f t="shared" si="207"/>
        <v>12728995052.178583</v>
      </c>
      <c r="AC183" s="29">
        <f t="shared" si="208"/>
        <v>19041937567238.66</v>
      </c>
      <c r="AD183" s="29">
        <f t="shared" si="209"/>
        <v>600</v>
      </c>
      <c r="AF183" s="52">
        <f t="shared" si="253"/>
        <v>1495.9497972292486</v>
      </c>
      <c r="AG183" s="144">
        <f t="shared" si="177"/>
        <v>396.70646398047563</v>
      </c>
      <c r="AH183" s="30">
        <f t="shared" si="210"/>
        <v>162</v>
      </c>
      <c r="AI183" s="30">
        <f t="shared" si="211"/>
        <v>3</v>
      </c>
      <c r="AJ183" s="22">
        <v>1</v>
      </c>
      <c r="AK183" s="23"/>
      <c r="AL183" s="29">
        <f t="shared" si="178"/>
        <v>41472000</v>
      </c>
      <c r="AM183" s="29">
        <f t="shared" si="212"/>
        <v>39345628164.502556</v>
      </c>
      <c r="AN183" s="29">
        <f t="shared" si="213"/>
        <v>19041937567238.66</v>
      </c>
      <c r="AO183" s="29">
        <f t="shared" si="214"/>
        <v>900</v>
      </c>
      <c r="AQ183" s="52">
        <f t="shared" si="257"/>
        <v>483.96577855168692</v>
      </c>
      <c r="AR183" s="144">
        <f t="shared" si="179"/>
        <v>396.70646398047563</v>
      </c>
      <c r="AS183" s="30">
        <f t="shared" si="215"/>
        <v>147</v>
      </c>
      <c r="AT183" s="30">
        <f t="shared" si="216"/>
        <v>4</v>
      </c>
      <c r="AU183" s="22">
        <v>1</v>
      </c>
      <c r="AV183" s="23"/>
      <c r="AW183" s="29">
        <f t="shared" si="180"/>
        <v>4233600</v>
      </c>
      <c r="AX183" s="29">
        <f t="shared" si="217"/>
        <v>21344212456.194172</v>
      </c>
      <c r="AY183" s="29">
        <f t="shared" si="218"/>
        <v>19041937567238.66</v>
      </c>
      <c r="AZ183" s="29">
        <f t="shared" si="219"/>
        <v>1200</v>
      </c>
      <c r="BB183" s="52">
        <f t="shared" si="251"/>
        <v>892.1358708511458</v>
      </c>
      <c r="BC183" s="144">
        <f t="shared" si="181"/>
        <v>396.70646398047563</v>
      </c>
      <c r="BD183" s="30">
        <f t="shared" si="220"/>
        <v>117</v>
      </c>
      <c r="BE183" s="30">
        <f t="shared" si="221"/>
        <v>5</v>
      </c>
      <c r="BF183" s="22">
        <v>1</v>
      </c>
      <c r="BG183" s="23"/>
      <c r="BH183" s="29">
        <f t="shared" si="182"/>
        <v>57600</v>
      </c>
      <c r="BI183" s="29">
        <f t="shared" si="222"/>
        <v>7927099344.8919544</v>
      </c>
      <c r="BJ183" s="29">
        <f t="shared" si="223"/>
        <v>19041937567238.66</v>
      </c>
      <c r="BK183" s="29">
        <f t="shared" si="224"/>
        <v>1500</v>
      </c>
      <c r="BM183" s="52">
        <f t="shared" si="258"/>
        <v>2402.1318188107302</v>
      </c>
      <c r="BN183" s="144">
        <f t="shared" si="183"/>
        <v>396.70646398047563</v>
      </c>
      <c r="BO183" s="30">
        <f t="shared" si="225"/>
        <v>72</v>
      </c>
      <c r="BP183" s="30">
        <f t="shared" si="226"/>
        <v>6</v>
      </c>
      <c r="BQ183" s="22">
        <v>1</v>
      </c>
      <c r="BR183" s="23"/>
      <c r="BS183" s="29">
        <f t="shared" si="184"/>
        <v>800</v>
      </c>
      <c r="BT183" s="29">
        <f t="shared" si="227"/>
        <v>13608426313.189739</v>
      </c>
      <c r="BU183" s="29">
        <f t="shared" si="228"/>
        <v>19041937567238.66</v>
      </c>
      <c r="BV183" s="29">
        <f t="shared" si="229"/>
        <v>1800</v>
      </c>
      <c r="BX183" s="52">
        <f t="shared" si="255"/>
        <v>1399.2755024717724</v>
      </c>
      <c r="BY183" s="144">
        <f t="shared" si="185"/>
        <v>396.70646398047563</v>
      </c>
      <c r="BZ183" s="30">
        <f t="shared" si="230"/>
        <v>22</v>
      </c>
      <c r="CA183" s="30">
        <f t="shared" si="231"/>
        <v>7</v>
      </c>
      <c r="CB183" s="30">
        <v>1</v>
      </c>
      <c r="CC183" s="23"/>
      <c r="CD183" s="29">
        <f t="shared" si="186"/>
        <v>24</v>
      </c>
      <c r="CE183" s="29">
        <f t="shared" si="232"/>
        <v>45162118741.620636</v>
      </c>
      <c r="CF183" s="29">
        <f t="shared" si="233"/>
        <v>19041937567238.66</v>
      </c>
      <c r="CG183" s="29">
        <f t="shared" si="234"/>
        <v>2100</v>
      </c>
      <c r="CI183" s="52">
        <f t="shared" si="256"/>
        <v>421.63516898267079</v>
      </c>
      <c r="CJ183" s="144">
        <f t="shared" si="187"/>
        <v>396.70646398047563</v>
      </c>
      <c r="CK183" s="30">
        <f t="shared" si="235"/>
        <v>-33</v>
      </c>
      <c r="CL183" s="30">
        <f t="shared" si="236"/>
        <v>8</v>
      </c>
      <c r="CM183" s="30">
        <v>1</v>
      </c>
      <c r="CN183" s="23"/>
      <c r="CO183" s="29">
        <f t="shared" si="188"/>
        <v>1</v>
      </c>
      <c r="CP183" s="29">
        <f t="shared" si="237"/>
        <v>-1841979468620.3914</v>
      </c>
      <c r="CQ183" s="29">
        <f t="shared" si="238"/>
        <v>19041937567238.66</v>
      </c>
      <c r="CR183" s="29">
        <f t="shared" si="239"/>
        <v>2400</v>
      </c>
      <c r="CU183" s="144">
        <f t="shared" si="189"/>
        <v>396.70646398047563</v>
      </c>
      <c r="CV183" s="30">
        <f t="shared" si="240"/>
        <v>-83</v>
      </c>
      <c r="CW183" s="30">
        <f t="shared" si="241"/>
        <v>9</v>
      </c>
      <c r="CX183" s="30">
        <v>1</v>
      </c>
      <c r="CY183" s="23"/>
      <c r="CZ183" s="29">
        <f t="shared" si="190"/>
        <v>1</v>
      </c>
      <c r="DA183" s="29">
        <f t="shared" si="242"/>
        <v>-1677273559111893</v>
      </c>
      <c r="DB183" s="29">
        <f t="shared" si="243"/>
        <v>19041937567238.66</v>
      </c>
      <c r="DC183" s="29">
        <f t="shared" si="244"/>
        <v>2700</v>
      </c>
      <c r="DF183" s="144">
        <f t="shared" si="191"/>
        <v>396.70646398047563</v>
      </c>
      <c r="DG183" s="30">
        <f t="shared" si="245"/>
        <v>-148</v>
      </c>
      <c r="DH183" s="30">
        <f t="shared" si="246"/>
        <v>10</v>
      </c>
      <c r="DI183" s="30">
        <v>1</v>
      </c>
      <c r="DJ183" s="23"/>
      <c r="DK183" s="29">
        <f t="shared" si="192"/>
        <v>1</v>
      </c>
      <c r="DL183" s="29">
        <f t="shared" si="247"/>
        <v>-6.3411638604713759E+18</v>
      </c>
      <c r="DM183" s="29">
        <f t="shared" si="248"/>
        <v>19041937567238.66</v>
      </c>
      <c r="DN183" s="29">
        <f t="shared" si="249"/>
        <v>3000</v>
      </c>
      <c r="DQ183" s="144">
        <f t="shared" si="193"/>
        <v>396.70646398047563</v>
      </c>
    </row>
    <row r="184" spans="1:121">
      <c r="A184" s="23">
        <f t="shared" si="194"/>
        <v>2475.2067713982965</v>
      </c>
      <c r="B184" s="23">
        <v>0</v>
      </c>
      <c r="C184" s="41">
        <f t="shared" si="254"/>
        <v>6</v>
      </c>
      <c r="D184" s="44"/>
      <c r="E184" s="134">
        <f t="shared" si="252"/>
        <v>1</v>
      </c>
      <c r="F184" s="76">
        <f t="shared" si="173"/>
        <v>7</v>
      </c>
      <c r="G184" s="161">
        <f t="shared" si="195"/>
        <v>40.504211007048951</v>
      </c>
      <c r="H184" s="24">
        <f t="shared" si="196"/>
        <v>52079624665.341171</v>
      </c>
      <c r="I184" s="23">
        <f t="shared" si="250"/>
        <v>35.600000000000016</v>
      </c>
      <c r="J184" s="26">
        <v>178</v>
      </c>
      <c r="K184" s="30">
        <f t="shared" si="197"/>
        <v>178</v>
      </c>
      <c r="L184" s="30">
        <f t="shared" si="198"/>
        <v>1</v>
      </c>
      <c r="M184" s="22">
        <v>1</v>
      </c>
      <c r="N184" s="23">
        <f t="shared" si="199"/>
        <v>52079624665341.172</v>
      </c>
      <c r="O184" s="29">
        <f t="shared" si="174"/>
        <v>40144896</v>
      </c>
      <c r="P184" s="29">
        <f t="shared" si="200"/>
        <v>7145791488</v>
      </c>
      <c r="Q184" s="29">
        <f t="shared" si="201"/>
        <v>21873442359443.293</v>
      </c>
      <c r="R184" s="29">
        <f t="shared" si="202"/>
        <v>300</v>
      </c>
      <c r="S184" s="29">
        <f t="shared" si="203"/>
        <v>74256.203141948892</v>
      </c>
      <c r="T184" s="52">
        <f t="shared" si="204"/>
        <v>3061.0244360160223</v>
      </c>
      <c r="U184" s="144">
        <f t="shared" si="175"/>
        <v>405.04211007048951</v>
      </c>
      <c r="W184" s="30">
        <f t="shared" si="205"/>
        <v>173</v>
      </c>
      <c r="X184" s="30">
        <f t="shared" si="206"/>
        <v>2</v>
      </c>
      <c r="Y184" s="22">
        <v>1</v>
      </c>
      <c r="Z184" s="23"/>
      <c r="AA184" s="29">
        <f t="shared" si="176"/>
        <v>41057280</v>
      </c>
      <c r="AB184" s="29">
        <f t="shared" si="207"/>
        <v>12803000837.365669</v>
      </c>
      <c r="AC184" s="29">
        <f t="shared" si="208"/>
        <v>21873442359443.293</v>
      </c>
      <c r="AD184" s="29">
        <f t="shared" si="209"/>
        <v>600</v>
      </c>
      <c r="AF184" s="52">
        <f t="shared" si="253"/>
        <v>1708.4621517484761</v>
      </c>
      <c r="AG184" s="144">
        <f t="shared" si="177"/>
        <v>405.04211007048951</v>
      </c>
      <c r="AH184" s="30">
        <f t="shared" si="210"/>
        <v>163</v>
      </c>
      <c r="AI184" s="30">
        <f t="shared" si="211"/>
        <v>3</v>
      </c>
      <c r="AJ184" s="22">
        <v>1</v>
      </c>
      <c r="AK184" s="23"/>
      <c r="AL184" s="29">
        <f t="shared" si="178"/>
        <v>41472000</v>
      </c>
      <c r="AM184" s="29">
        <f t="shared" si="212"/>
        <v>39588502412.431587</v>
      </c>
      <c r="AN184" s="29">
        <f t="shared" si="213"/>
        <v>21873442359443.293</v>
      </c>
      <c r="AO184" s="29">
        <f t="shared" si="214"/>
        <v>900</v>
      </c>
      <c r="AQ184" s="52">
        <f t="shared" si="257"/>
        <v>552.52007594443864</v>
      </c>
      <c r="AR184" s="144">
        <f t="shared" si="179"/>
        <v>405.04211007048951</v>
      </c>
      <c r="AS184" s="30">
        <f t="shared" si="215"/>
        <v>148</v>
      </c>
      <c r="AT184" s="30">
        <f t="shared" si="216"/>
        <v>4</v>
      </c>
      <c r="AU184" s="22">
        <v>1</v>
      </c>
      <c r="AV184" s="23"/>
      <c r="AW184" s="29">
        <f t="shared" si="180"/>
        <v>4233600</v>
      </c>
      <c r="AX184" s="29">
        <f t="shared" si="217"/>
        <v>21489411180.385971</v>
      </c>
      <c r="AY184" s="29">
        <f t="shared" si="218"/>
        <v>21873442359443.293</v>
      </c>
      <c r="AZ184" s="29">
        <f t="shared" si="219"/>
        <v>1200</v>
      </c>
      <c r="BB184" s="52">
        <f t="shared" si="251"/>
        <v>1017.8707166908249</v>
      </c>
      <c r="BC184" s="144">
        <f t="shared" si="181"/>
        <v>405.04211007048951</v>
      </c>
      <c r="BD184" s="30">
        <f t="shared" si="220"/>
        <v>118</v>
      </c>
      <c r="BE184" s="30">
        <f t="shared" si="221"/>
        <v>5</v>
      </c>
      <c r="BF184" s="22">
        <v>1</v>
      </c>
      <c r="BG184" s="23"/>
      <c r="BH184" s="29">
        <f t="shared" si="182"/>
        <v>57600</v>
      </c>
      <c r="BI184" s="29">
        <f t="shared" si="222"/>
        <v>7994852330.7457314</v>
      </c>
      <c r="BJ184" s="29">
        <f t="shared" si="223"/>
        <v>21873442359443.293</v>
      </c>
      <c r="BK184" s="29">
        <f t="shared" si="224"/>
        <v>1500</v>
      </c>
      <c r="BM184" s="52">
        <f t="shared" si="258"/>
        <v>2735.9407596966853</v>
      </c>
      <c r="BN184" s="144">
        <f t="shared" si="183"/>
        <v>405.04211007048951</v>
      </c>
      <c r="BO184" s="30">
        <f t="shared" si="225"/>
        <v>73</v>
      </c>
      <c r="BP184" s="30">
        <f t="shared" si="226"/>
        <v>6</v>
      </c>
      <c r="BQ184" s="22">
        <v>1</v>
      </c>
      <c r="BR184" s="23"/>
      <c r="BS184" s="29">
        <f t="shared" si="184"/>
        <v>800</v>
      </c>
      <c r="BT184" s="29">
        <f t="shared" si="227"/>
        <v>13797432234.206263</v>
      </c>
      <c r="BU184" s="29">
        <f t="shared" si="228"/>
        <v>21873442359443.293</v>
      </c>
      <c r="BV184" s="29">
        <f t="shared" si="229"/>
        <v>1800</v>
      </c>
      <c r="BX184" s="52">
        <f t="shared" si="255"/>
        <v>1585.3270368101666</v>
      </c>
      <c r="BY184" s="144">
        <f t="shared" si="185"/>
        <v>405.04211007048951</v>
      </c>
      <c r="BZ184" s="30">
        <f t="shared" si="230"/>
        <v>23</v>
      </c>
      <c r="CA184" s="30">
        <f t="shared" si="231"/>
        <v>7</v>
      </c>
      <c r="CB184" s="30">
        <v>1</v>
      </c>
      <c r="CC184" s="23"/>
      <c r="CD184" s="29">
        <f t="shared" si="186"/>
        <v>24</v>
      </c>
      <c r="CE184" s="29">
        <f t="shared" si="232"/>
        <v>47214942320.78521</v>
      </c>
      <c r="CF184" s="29">
        <f t="shared" si="233"/>
        <v>21873442359443.293</v>
      </c>
      <c r="CG184" s="29">
        <f t="shared" si="234"/>
        <v>2100</v>
      </c>
      <c r="CI184" s="52">
        <f t="shared" si="256"/>
        <v>463.27372827932169</v>
      </c>
      <c r="CJ184" s="144">
        <f t="shared" si="187"/>
        <v>405.04211007048951</v>
      </c>
      <c r="CK184" s="30">
        <f t="shared" si="235"/>
        <v>-32</v>
      </c>
      <c r="CL184" s="30">
        <f t="shared" si="236"/>
        <v>8</v>
      </c>
      <c r="CM184" s="30">
        <v>1</v>
      </c>
      <c r="CN184" s="23"/>
      <c r="CO184" s="29">
        <f t="shared" si="188"/>
        <v>1</v>
      </c>
      <c r="CP184" s="29">
        <f t="shared" si="237"/>
        <v>-1786161908965.228</v>
      </c>
      <c r="CQ184" s="29">
        <f t="shared" si="238"/>
        <v>21873442359443.293</v>
      </c>
      <c r="CR184" s="29">
        <f t="shared" si="239"/>
        <v>2400</v>
      </c>
      <c r="CU184" s="144">
        <f t="shared" si="189"/>
        <v>405.04211007048951</v>
      </c>
      <c r="CV184" s="30">
        <f t="shared" si="240"/>
        <v>-82</v>
      </c>
      <c r="CW184" s="30">
        <f t="shared" si="241"/>
        <v>9</v>
      </c>
      <c r="CX184" s="30">
        <v>1</v>
      </c>
      <c r="CY184" s="23"/>
      <c r="CZ184" s="29">
        <f t="shared" si="190"/>
        <v>1</v>
      </c>
      <c r="DA184" s="29">
        <f t="shared" si="242"/>
        <v>-1657065443941870.2</v>
      </c>
      <c r="DB184" s="29">
        <f t="shared" si="243"/>
        <v>21873442359443.293</v>
      </c>
      <c r="DC184" s="29">
        <f t="shared" si="244"/>
        <v>2700</v>
      </c>
      <c r="DF184" s="144">
        <f t="shared" si="191"/>
        <v>405.04211007048951</v>
      </c>
      <c r="DG184" s="30">
        <f t="shared" si="245"/>
        <v>-147</v>
      </c>
      <c r="DH184" s="30">
        <f t="shared" si="246"/>
        <v>10</v>
      </c>
      <c r="DI184" s="30">
        <v>1</v>
      </c>
      <c r="DJ184" s="23"/>
      <c r="DK184" s="29">
        <f t="shared" si="192"/>
        <v>1</v>
      </c>
      <c r="DL184" s="29">
        <f t="shared" si="247"/>
        <v>-6.2983181587114342E+18</v>
      </c>
      <c r="DM184" s="29">
        <f t="shared" si="248"/>
        <v>21873442359443.293</v>
      </c>
      <c r="DN184" s="29">
        <f t="shared" si="249"/>
        <v>3000</v>
      </c>
      <c r="DQ184" s="144">
        <f t="shared" si="193"/>
        <v>405.04211007048951</v>
      </c>
    </row>
    <row r="185" spans="1:121">
      <c r="A185" s="23">
        <f t="shared" si="194"/>
        <v>2586.287004040601</v>
      </c>
      <c r="B185" s="23">
        <v>0</v>
      </c>
      <c r="C185" s="41">
        <f t="shared" si="254"/>
        <v>6</v>
      </c>
      <c r="D185" s="44"/>
      <c r="E185" s="134">
        <f t="shared" si="252"/>
        <v>1</v>
      </c>
      <c r="F185" s="76">
        <f t="shared" si="173"/>
        <v>7</v>
      </c>
      <c r="G185" s="161">
        <f t="shared" si="195"/>
        <v>41.355290580399739</v>
      </c>
      <c r="H185" s="24">
        <f t="shared" si="196"/>
        <v>59823779181.940414</v>
      </c>
      <c r="I185" s="23">
        <f t="shared" si="250"/>
        <v>35.800000000000018</v>
      </c>
      <c r="J185" s="26">
        <v>179</v>
      </c>
      <c r="K185" s="30">
        <f t="shared" si="197"/>
        <v>179</v>
      </c>
      <c r="L185" s="30">
        <f t="shared" si="198"/>
        <v>1</v>
      </c>
      <c r="M185" s="22">
        <v>1</v>
      </c>
      <c r="N185" s="23">
        <f t="shared" si="199"/>
        <v>59823779181940.414</v>
      </c>
      <c r="O185" s="29">
        <f t="shared" si="174"/>
        <v>40144896</v>
      </c>
      <c r="P185" s="29">
        <f t="shared" si="200"/>
        <v>7185936384</v>
      </c>
      <c r="Q185" s="29">
        <f t="shared" si="201"/>
        <v>25125987256414.973</v>
      </c>
      <c r="R185" s="29">
        <f t="shared" si="202"/>
        <v>300</v>
      </c>
      <c r="S185" s="29">
        <f t="shared" si="203"/>
        <v>77588.610121218037</v>
      </c>
      <c r="T185" s="52">
        <f t="shared" si="204"/>
        <v>3496.5501938424859</v>
      </c>
      <c r="U185" s="144">
        <f t="shared" si="175"/>
        <v>413.55290580399742</v>
      </c>
      <c r="W185" s="30">
        <f t="shared" si="205"/>
        <v>174</v>
      </c>
      <c r="X185" s="30">
        <f t="shared" si="206"/>
        <v>2</v>
      </c>
      <c r="Y185" s="22">
        <v>1</v>
      </c>
      <c r="Z185" s="23"/>
      <c r="AA185" s="29">
        <f t="shared" si="176"/>
        <v>41057280</v>
      </c>
      <c r="AB185" s="29">
        <f t="shared" si="207"/>
        <v>12877006622.552753</v>
      </c>
      <c r="AC185" s="29">
        <f t="shared" si="208"/>
        <v>25125987256414.973</v>
      </c>
      <c r="AD185" s="29">
        <f t="shared" si="209"/>
        <v>600</v>
      </c>
      <c r="AF185" s="52">
        <f t="shared" si="253"/>
        <v>1951.2288836140992</v>
      </c>
      <c r="AG185" s="144">
        <f t="shared" si="177"/>
        <v>413.55290580399742</v>
      </c>
      <c r="AH185" s="30">
        <f t="shared" si="210"/>
        <v>164</v>
      </c>
      <c r="AI185" s="30">
        <f t="shared" si="211"/>
        <v>3</v>
      </c>
      <c r="AJ185" s="22">
        <v>1</v>
      </c>
      <c r="AK185" s="23"/>
      <c r="AL185" s="29">
        <f t="shared" si="178"/>
        <v>41472000</v>
      </c>
      <c r="AM185" s="29">
        <f t="shared" si="212"/>
        <v>39831376660.360611</v>
      </c>
      <c r="AN185" s="29">
        <f t="shared" si="213"/>
        <v>25125987256414.973</v>
      </c>
      <c r="AO185" s="29">
        <f t="shared" si="214"/>
        <v>900</v>
      </c>
      <c r="AQ185" s="52">
        <f t="shared" si="257"/>
        <v>630.80890903326099</v>
      </c>
      <c r="AR185" s="144">
        <f t="shared" si="179"/>
        <v>413.55290580399742</v>
      </c>
      <c r="AS185" s="30">
        <f t="shared" si="215"/>
        <v>149</v>
      </c>
      <c r="AT185" s="30">
        <f t="shared" si="216"/>
        <v>4</v>
      </c>
      <c r="AU185" s="22">
        <v>1</v>
      </c>
      <c r="AV185" s="23"/>
      <c r="AW185" s="29">
        <f t="shared" si="180"/>
        <v>4233600</v>
      </c>
      <c r="AX185" s="29">
        <f t="shared" si="217"/>
        <v>21634609904.577766</v>
      </c>
      <c r="AY185" s="29">
        <f t="shared" si="218"/>
        <v>25125987256414.973</v>
      </c>
      <c r="AZ185" s="29">
        <f t="shared" si="219"/>
        <v>1200</v>
      </c>
      <c r="BB185" s="52">
        <f t="shared" si="251"/>
        <v>1161.3792606955419</v>
      </c>
      <c r="BC185" s="144">
        <f t="shared" si="181"/>
        <v>413.55290580399742</v>
      </c>
      <c r="BD185" s="30">
        <f t="shared" si="220"/>
        <v>119</v>
      </c>
      <c r="BE185" s="30">
        <f t="shared" si="221"/>
        <v>5</v>
      </c>
      <c r="BF185" s="22">
        <v>1</v>
      </c>
      <c r="BG185" s="23"/>
      <c r="BH185" s="29">
        <f t="shared" si="182"/>
        <v>57600</v>
      </c>
      <c r="BI185" s="29">
        <f t="shared" si="222"/>
        <v>8062605316.5995092</v>
      </c>
      <c r="BJ185" s="29">
        <f t="shared" si="223"/>
        <v>25125987256414.973</v>
      </c>
      <c r="BK185" s="29">
        <f t="shared" si="224"/>
        <v>1500</v>
      </c>
      <c r="BM185" s="52">
        <f t="shared" si="258"/>
        <v>3116.3608126376857</v>
      </c>
      <c r="BN185" s="144">
        <f t="shared" si="183"/>
        <v>413.55290580399742</v>
      </c>
      <c r="BO185" s="30">
        <f t="shared" si="225"/>
        <v>74</v>
      </c>
      <c r="BP185" s="30">
        <f t="shared" si="226"/>
        <v>6</v>
      </c>
      <c r="BQ185" s="22">
        <v>1</v>
      </c>
      <c r="BR185" s="23"/>
      <c r="BS185" s="29">
        <f t="shared" si="184"/>
        <v>800</v>
      </c>
      <c r="BT185" s="29">
        <f t="shared" si="227"/>
        <v>13986438155.222788</v>
      </c>
      <c r="BU185" s="29">
        <f t="shared" si="228"/>
        <v>25125987256414.973</v>
      </c>
      <c r="BV185" s="29">
        <f t="shared" si="229"/>
        <v>1800</v>
      </c>
      <c r="BX185" s="52">
        <f t="shared" si="255"/>
        <v>1796.4536058118897</v>
      </c>
      <c r="BY185" s="144">
        <f t="shared" si="185"/>
        <v>413.55290580399742</v>
      </c>
      <c r="BZ185" s="30">
        <f t="shared" si="230"/>
        <v>24</v>
      </c>
      <c r="CA185" s="30">
        <f t="shared" si="231"/>
        <v>7</v>
      </c>
      <c r="CB185" s="30">
        <v>1</v>
      </c>
      <c r="CC185" s="23"/>
      <c r="CD185" s="29">
        <f t="shared" si="186"/>
        <v>24</v>
      </c>
      <c r="CE185" s="29">
        <f t="shared" si="232"/>
        <v>49267765899.949783</v>
      </c>
      <c r="CF185" s="29">
        <f t="shared" si="233"/>
        <v>25125987256414.973</v>
      </c>
      <c r="CG185" s="29">
        <f t="shared" si="234"/>
        <v>2100</v>
      </c>
      <c r="CI185" s="52">
        <f t="shared" si="256"/>
        <v>509.98836252164182</v>
      </c>
      <c r="CJ185" s="144">
        <f t="shared" si="187"/>
        <v>413.55290580399742</v>
      </c>
      <c r="CK185" s="30">
        <f t="shared" si="235"/>
        <v>-31</v>
      </c>
      <c r="CL185" s="30">
        <f t="shared" si="236"/>
        <v>8</v>
      </c>
      <c r="CM185" s="30">
        <v>1</v>
      </c>
      <c r="CN185" s="23"/>
      <c r="CO185" s="29">
        <f t="shared" si="188"/>
        <v>1</v>
      </c>
      <c r="CP185" s="29">
        <f t="shared" si="237"/>
        <v>-1730344349310.0647</v>
      </c>
      <c r="CQ185" s="29">
        <f t="shared" si="238"/>
        <v>25125987256414.973</v>
      </c>
      <c r="CR185" s="29">
        <f t="shared" si="239"/>
        <v>2400</v>
      </c>
      <c r="CU185" s="144">
        <f t="shared" si="189"/>
        <v>413.55290580399742</v>
      </c>
      <c r="CV185" s="30">
        <f t="shared" si="240"/>
        <v>-81</v>
      </c>
      <c r="CW185" s="30">
        <f t="shared" si="241"/>
        <v>9</v>
      </c>
      <c r="CX185" s="30">
        <v>1</v>
      </c>
      <c r="CY185" s="23"/>
      <c r="CZ185" s="29">
        <f t="shared" si="190"/>
        <v>1</v>
      </c>
      <c r="DA185" s="29">
        <f t="shared" si="242"/>
        <v>-1636857328771847.5</v>
      </c>
      <c r="DB185" s="29">
        <f t="shared" si="243"/>
        <v>25125987256414.973</v>
      </c>
      <c r="DC185" s="29">
        <f t="shared" si="244"/>
        <v>2700</v>
      </c>
      <c r="DF185" s="144">
        <f t="shared" si="191"/>
        <v>413.55290580399742</v>
      </c>
      <c r="DG185" s="30">
        <f t="shared" si="245"/>
        <v>-146</v>
      </c>
      <c r="DH185" s="30">
        <f t="shared" si="246"/>
        <v>10</v>
      </c>
      <c r="DI185" s="30">
        <v>1</v>
      </c>
      <c r="DJ185" s="23"/>
      <c r="DK185" s="29">
        <f t="shared" si="192"/>
        <v>1</v>
      </c>
      <c r="DL185" s="29">
        <f t="shared" si="247"/>
        <v>-6.2554724569514926E+18</v>
      </c>
      <c r="DM185" s="29">
        <f t="shared" si="248"/>
        <v>25125987256414.973</v>
      </c>
      <c r="DN185" s="29">
        <f t="shared" si="249"/>
        <v>3000</v>
      </c>
      <c r="DQ185" s="144">
        <f t="shared" si="193"/>
        <v>413.55290580399742</v>
      </c>
    </row>
    <row r="186" spans="1:121">
      <c r="A186" s="23">
        <f t="shared" si="194"/>
        <v>2702.3522012630156</v>
      </c>
      <c r="B186" s="23">
        <v>0</v>
      </c>
      <c r="C186" s="41">
        <f t="shared" si="254"/>
        <v>6</v>
      </c>
      <c r="D186" s="44"/>
      <c r="E186" s="134">
        <f t="shared" si="252"/>
        <v>1</v>
      </c>
      <c r="F186" s="76">
        <f t="shared" si="173"/>
        <v>7</v>
      </c>
      <c r="G186" s="161">
        <f t="shared" si="195"/>
        <v>42.2242531447326</v>
      </c>
      <c r="H186" s="24">
        <f t="shared" si="196"/>
        <v>68719476736.000824</v>
      </c>
      <c r="I186" s="23">
        <f t="shared" si="250"/>
        <v>36.000000000000014</v>
      </c>
      <c r="J186" s="26">
        <v>180</v>
      </c>
      <c r="K186" s="30">
        <f t="shared" si="197"/>
        <v>180</v>
      </c>
      <c r="L186" s="30">
        <f t="shared" si="198"/>
        <v>1</v>
      </c>
      <c r="M186" s="22">
        <v>9</v>
      </c>
      <c r="N186" s="23">
        <f t="shared" si="199"/>
        <v>68719476736000.82</v>
      </c>
      <c r="O186" s="29">
        <f t="shared" si="174"/>
        <v>361304064</v>
      </c>
      <c r="P186" s="29">
        <f t="shared" si="200"/>
        <v>65034731520</v>
      </c>
      <c r="Q186" s="29">
        <f t="shared" si="201"/>
        <v>28862180229120.344</v>
      </c>
      <c r="R186" s="29">
        <f t="shared" si="202"/>
        <v>300</v>
      </c>
      <c r="S186" s="29">
        <f t="shared" si="203"/>
        <v>81070.566037890472</v>
      </c>
      <c r="T186" s="52">
        <f t="shared" si="204"/>
        <v>443.79640777396639</v>
      </c>
      <c r="U186" s="144">
        <f t="shared" si="175"/>
        <v>422.24253144732597</v>
      </c>
      <c r="W186" s="30">
        <f t="shared" si="205"/>
        <v>175</v>
      </c>
      <c r="X186" s="30">
        <f t="shared" si="206"/>
        <v>2</v>
      </c>
      <c r="Y186" s="22">
        <v>1</v>
      </c>
      <c r="Z186" s="23"/>
      <c r="AA186" s="29">
        <f t="shared" si="176"/>
        <v>41057280</v>
      </c>
      <c r="AB186" s="29">
        <f t="shared" si="207"/>
        <v>12951012407.739838</v>
      </c>
      <c r="AC186" s="29">
        <f t="shared" si="208"/>
        <v>28862180229120.344</v>
      </c>
      <c r="AD186" s="29">
        <f t="shared" si="209"/>
        <v>600</v>
      </c>
      <c r="AF186" s="52">
        <f t="shared" si="253"/>
        <v>2228.5655607797585</v>
      </c>
      <c r="AG186" s="144">
        <f t="shared" si="177"/>
        <v>422.24253144732597</v>
      </c>
      <c r="AH186" s="30">
        <f t="shared" si="210"/>
        <v>165</v>
      </c>
      <c r="AI186" s="30">
        <f t="shared" si="211"/>
        <v>3</v>
      </c>
      <c r="AJ186" s="22">
        <v>1</v>
      </c>
      <c r="AK186" s="23"/>
      <c r="AL186" s="29">
        <f t="shared" si="178"/>
        <v>41472000</v>
      </c>
      <c r="AM186" s="29">
        <f t="shared" si="212"/>
        <v>40074250908.289642</v>
      </c>
      <c r="AN186" s="29">
        <f t="shared" si="213"/>
        <v>28862180229120.344</v>
      </c>
      <c r="AO186" s="29">
        <f t="shared" si="214"/>
        <v>900</v>
      </c>
      <c r="AQ186" s="52">
        <f t="shared" si="257"/>
        <v>720.2175854808055</v>
      </c>
      <c r="AR186" s="144">
        <f t="shared" si="179"/>
        <v>422.24253144732597</v>
      </c>
      <c r="AS186" s="30">
        <f t="shared" si="215"/>
        <v>150</v>
      </c>
      <c r="AT186" s="30">
        <f t="shared" si="216"/>
        <v>4</v>
      </c>
      <c r="AU186" s="22">
        <v>1</v>
      </c>
      <c r="AV186" s="23"/>
      <c r="AW186" s="29">
        <f t="shared" si="180"/>
        <v>4233600</v>
      </c>
      <c r="AX186" s="29">
        <f t="shared" si="217"/>
        <v>21779808628.769562</v>
      </c>
      <c r="AY186" s="29">
        <f t="shared" si="218"/>
        <v>28862180229120.344</v>
      </c>
      <c r="AZ186" s="29">
        <f t="shared" si="219"/>
        <v>1200</v>
      </c>
      <c r="BB186" s="52">
        <f t="shared" si="251"/>
        <v>1325.1806166467175</v>
      </c>
      <c r="BC186" s="144">
        <f t="shared" si="181"/>
        <v>422.24253144732597</v>
      </c>
      <c r="BD186" s="30">
        <f t="shared" si="220"/>
        <v>120</v>
      </c>
      <c r="BE186" s="30">
        <f t="shared" si="221"/>
        <v>5</v>
      </c>
      <c r="BF186" s="22">
        <v>8</v>
      </c>
      <c r="BG186" s="23"/>
      <c r="BH186" s="29">
        <f t="shared" si="182"/>
        <v>460800</v>
      </c>
      <c r="BI186" s="29">
        <f t="shared" si="222"/>
        <v>65042866419.626289</v>
      </c>
      <c r="BJ186" s="29">
        <f t="shared" si="223"/>
        <v>28862180229120.344</v>
      </c>
      <c r="BK186" s="29">
        <f t="shared" si="224"/>
        <v>1500</v>
      </c>
      <c r="BM186" s="52">
        <f t="shared" si="258"/>
        <v>443.7409022369186</v>
      </c>
      <c r="BN186" s="144">
        <f t="shared" si="183"/>
        <v>422.24253144732597</v>
      </c>
      <c r="BO186" s="30">
        <f t="shared" si="225"/>
        <v>75</v>
      </c>
      <c r="BP186" s="30">
        <f t="shared" si="226"/>
        <v>6</v>
      </c>
      <c r="BQ186" s="22">
        <v>1</v>
      </c>
      <c r="BR186" s="23"/>
      <c r="BS186" s="29">
        <f t="shared" si="184"/>
        <v>800</v>
      </c>
      <c r="BT186" s="29">
        <f t="shared" si="227"/>
        <v>14175444076.239311</v>
      </c>
      <c r="BU186" s="29">
        <f t="shared" si="228"/>
        <v>28862180229120.344</v>
      </c>
      <c r="BV186" s="29">
        <f t="shared" si="229"/>
        <v>1800</v>
      </c>
      <c r="BX186" s="52">
        <f t="shared" si="255"/>
        <v>2036.0688578002816</v>
      </c>
      <c r="BY186" s="144">
        <f t="shared" si="185"/>
        <v>422.24253144732597</v>
      </c>
      <c r="BZ186" s="30">
        <f t="shared" si="230"/>
        <v>25</v>
      </c>
      <c r="CA186" s="30">
        <f t="shared" si="231"/>
        <v>7</v>
      </c>
      <c r="CB186" s="30">
        <v>1</v>
      </c>
      <c r="CC186" s="23"/>
      <c r="CD186" s="29">
        <f t="shared" si="186"/>
        <v>24</v>
      </c>
      <c r="CE186" s="29">
        <f t="shared" si="232"/>
        <v>51320589479.114357</v>
      </c>
      <c r="CF186" s="29">
        <f t="shared" si="233"/>
        <v>28862180229120.344</v>
      </c>
      <c r="CG186" s="29">
        <f t="shared" si="234"/>
        <v>2100</v>
      </c>
      <c r="CI186" s="52">
        <f t="shared" si="256"/>
        <v>562.38988137239187</v>
      </c>
      <c r="CJ186" s="144">
        <f t="shared" si="187"/>
        <v>422.24253144732597</v>
      </c>
      <c r="CK186" s="30">
        <f t="shared" si="235"/>
        <v>-30</v>
      </c>
      <c r="CL186" s="30">
        <f t="shared" si="236"/>
        <v>8</v>
      </c>
      <c r="CM186" s="30">
        <v>1</v>
      </c>
      <c r="CN186" s="23"/>
      <c r="CO186" s="29">
        <f t="shared" si="188"/>
        <v>1</v>
      </c>
      <c r="CP186" s="29">
        <f t="shared" si="237"/>
        <v>-1674526789654.9014</v>
      </c>
      <c r="CQ186" s="29">
        <f t="shared" si="238"/>
        <v>28862180229120.344</v>
      </c>
      <c r="CR186" s="29">
        <f t="shared" si="239"/>
        <v>2400</v>
      </c>
      <c r="CU186" s="144">
        <f t="shared" si="189"/>
        <v>422.24253144732597</v>
      </c>
      <c r="CV186" s="30">
        <f t="shared" si="240"/>
        <v>-80</v>
      </c>
      <c r="CW186" s="30">
        <f t="shared" si="241"/>
        <v>9</v>
      </c>
      <c r="CX186" s="30">
        <v>1</v>
      </c>
      <c r="CY186" s="23"/>
      <c r="CZ186" s="29">
        <f t="shared" si="190"/>
        <v>1</v>
      </c>
      <c r="DA186" s="29">
        <f t="shared" si="242"/>
        <v>-1616649213601824.7</v>
      </c>
      <c r="DB186" s="29">
        <f t="shared" si="243"/>
        <v>28862180229120.344</v>
      </c>
      <c r="DC186" s="29">
        <f t="shared" si="244"/>
        <v>2700</v>
      </c>
      <c r="DF186" s="144">
        <f t="shared" si="191"/>
        <v>422.24253144732597</v>
      </c>
      <c r="DG186" s="30">
        <f t="shared" si="245"/>
        <v>-145</v>
      </c>
      <c r="DH186" s="30">
        <f t="shared" si="246"/>
        <v>10</v>
      </c>
      <c r="DI186" s="30">
        <v>1</v>
      </c>
      <c r="DJ186" s="23"/>
      <c r="DK186" s="29">
        <f t="shared" si="192"/>
        <v>1</v>
      </c>
      <c r="DL186" s="29">
        <f t="shared" si="247"/>
        <v>-6.212626755191551E+18</v>
      </c>
      <c r="DM186" s="29">
        <f t="shared" si="248"/>
        <v>28862180229120.344</v>
      </c>
      <c r="DN186" s="29">
        <f t="shared" si="249"/>
        <v>3000</v>
      </c>
      <c r="DQ186" s="144">
        <f t="shared" si="193"/>
        <v>422.24253144732597</v>
      </c>
    </row>
    <row r="187" spans="1:121">
      <c r="A187" s="23">
        <f t="shared" si="194"/>
        <v>2823.6260740830071</v>
      </c>
      <c r="B187" s="23">
        <v>0</v>
      </c>
      <c r="C187" s="41">
        <f t="shared" si="254"/>
        <v>6</v>
      </c>
      <c r="D187" s="44"/>
      <c r="E187" s="134">
        <f t="shared" si="252"/>
        <v>1</v>
      </c>
      <c r="F187" s="76">
        <f t="shared" si="173"/>
        <v>7</v>
      </c>
      <c r="G187" s="161">
        <f t="shared" si="195"/>
        <v>43.111474459702087</v>
      </c>
      <c r="H187" s="24">
        <f t="shared" si="196"/>
        <v>78937949882.901169</v>
      </c>
      <c r="I187" s="23">
        <f t="shared" si="250"/>
        <v>36.200000000000017</v>
      </c>
      <c r="J187" s="26">
        <v>181</v>
      </c>
      <c r="K187" s="30">
        <f t="shared" si="197"/>
        <v>181</v>
      </c>
      <c r="L187" s="30">
        <f t="shared" si="198"/>
        <v>1</v>
      </c>
      <c r="M187" s="22">
        <v>1</v>
      </c>
      <c r="N187" s="23">
        <f t="shared" si="199"/>
        <v>78937949882901.172</v>
      </c>
      <c r="O187" s="29">
        <f t="shared" si="174"/>
        <v>361304064</v>
      </c>
      <c r="P187" s="29">
        <f t="shared" si="200"/>
        <v>65396035584</v>
      </c>
      <c r="Q187" s="29">
        <f t="shared" si="201"/>
        <v>33153938950818.492</v>
      </c>
      <c r="R187" s="29">
        <f t="shared" si="202"/>
        <v>300</v>
      </c>
      <c r="S187" s="29">
        <f t="shared" si="203"/>
        <v>84708.782222490219</v>
      </c>
      <c r="T187" s="52">
        <f t="shared" si="204"/>
        <v>506.97169415159533</v>
      </c>
      <c r="U187" s="144">
        <f t="shared" si="175"/>
        <v>431.11474459702089</v>
      </c>
      <c r="W187" s="30">
        <f t="shared" si="205"/>
        <v>176</v>
      </c>
      <c r="X187" s="30">
        <f t="shared" si="206"/>
        <v>2</v>
      </c>
      <c r="Y187" s="22">
        <v>1</v>
      </c>
      <c r="Z187" s="23"/>
      <c r="AA187" s="29">
        <f t="shared" si="176"/>
        <v>41057280</v>
      </c>
      <c r="AB187" s="29">
        <f t="shared" si="207"/>
        <v>13025018192.926924</v>
      </c>
      <c r="AC187" s="29">
        <f t="shared" si="208"/>
        <v>33153938950818.492</v>
      </c>
      <c r="AD187" s="29">
        <f t="shared" si="209"/>
        <v>600</v>
      </c>
      <c r="AF187" s="52">
        <f t="shared" si="253"/>
        <v>2545.4044255248973</v>
      </c>
      <c r="AG187" s="144">
        <f t="shared" si="177"/>
        <v>431.11474459702089</v>
      </c>
      <c r="AH187" s="30">
        <f t="shared" si="210"/>
        <v>166</v>
      </c>
      <c r="AI187" s="30">
        <f t="shared" si="211"/>
        <v>3</v>
      </c>
      <c r="AJ187" s="22">
        <v>1</v>
      </c>
      <c r="AK187" s="23"/>
      <c r="AL187" s="29">
        <f t="shared" si="178"/>
        <v>41472000</v>
      </c>
      <c r="AM187" s="29">
        <f t="shared" si="212"/>
        <v>40317125156.218674</v>
      </c>
      <c r="AN187" s="29">
        <f t="shared" si="213"/>
        <v>33153938950818.492</v>
      </c>
      <c r="AO187" s="29">
        <f t="shared" si="214"/>
        <v>900</v>
      </c>
      <c r="AQ187" s="52">
        <f t="shared" si="257"/>
        <v>822.32894390052252</v>
      </c>
      <c r="AR187" s="144">
        <f t="shared" si="179"/>
        <v>431.11474459702089</v>
      </c>
      <c r="AS187" s="30">
        <f t="shared" si="215"/>
        <v>151</v>
      </c>
      <c r="AT187" s="30">
        <f t="shared" si="216"/>
        <v>4</v>
      </c>
      <c r="AU187" s="22">
        <v>1</v>
      </c>
      <c r="AV187" s="23"/>
      <c r="AW187" s="29">
        <f t="shared" si="180"/>
        <v>4233600</v>
      </c>
      <c r="AX187" s="29">
        <f t="shared" si="217"/>
        <v>21925007352.961361</v>
      </c>
      <c r="AY187" s="29">
        <f t="shared" si="218"/>
        <v>33153938950818.492</v>
      </c>
      <c r="AZ187" s="29">
        <f t="shared" si="219"/>
        <v>1200</v>
      </c>
      <c r="BB187" s="52">
        <f t="shared" si="251"/>
        <v>1512.1517825324909</v>
      </c>
      <c r="BC187" s="144">
        <f t="shared" si="181"/>
        <v>431.11474459702089</v>
      </c>
      <c r="BD187" s="30">
        <f t="shared" si="220"/>
        <v>121</v>
      </c>
      <c r="BE187" s="30">
        <f t="shared" si="221"/>
        <v>5</v>
      </c>
      <c r="BF187" s="22">
        <v>1</v>
      </c>
      <c r="BG187" s="23"/>
      <c r="BH187" s="29">
        <f t="shared" si="182"/>
        <v>460800</v>
      </c>
      <c r="BI187" s="29">
        <f t="shared" si="222"/>
        <v>65584890306.456505</v>
      </c>
      <c r="BJ187" s="29">
        <f t="shared" si="223"/>
        <v>33153938950818.492</v>
      </c>
      <c r="BK187" s="29">
        <f t="shared" si="224"/>
        <v>1500</v>
      </c>
      <c r="BM187" s="52">
        <f t="shared" si="258"/>
        <v>505.51184573003172</v>
      </c>
      <c r="BN187" s="144">
        <f t="shared" si="183"/>
        <v>431.11474459702089</v>
      </c>
      <c r="BO187" s="30">
        <f t="shared" si="225"/>
        <v>76</v>
      </c>
      <c r="BP187" s="30">
        <f t="shared" si="226"/>
        <v>6</v>
      </c>
      <c r="BQ187" s="22">
        <v>1</v>
      </c>
      <c r="BR187" s="23"/>
      <c r="BS187" s="29">
        <f t="shared" si="184"/>
        <v>800</v>
      </c>
      <c r="BT187" s="29">
        <f t="shared" si="227"/>
        <v>14364449997.255835</v>
      </c>
      <c r="BU187" s="29">
        <f t="shared" si="228"/>
        <v>33153938950818.492</v>
      </c>
      <c r="BV187" s="29">
        <f t="shared" si="229"/>
        <v>1800</v>
      </c>
      <c r="BX187" s="52">
        <f t="shared" si="255"/>
        <v>2308.0548825156675</v>
      </c>
      <c r="BY187" s="144">
        <f t="shared" si="185"/>
        <v>431.11474459702089</v>
      </c>
      <c r="BZ187" s="30">
        <f t="shared" si="230"/>
        <v>26</v>
      </c>
      <c r="CA187" s="30">
        <f t="shared" si="231"/>
        <v>7</v>
      </c>
      <c r="CB187" s="30">
        <v>1</v>
      </c>
      <c r="CC187" s="23"/>
      <c r="CD187" s="29">
        <f t="shared" si="186"/>
        <v>24</v>
      </c>
      <c r="CE187" s="29">
        <f t="shared" si="232"/>
        <v>53373413058.278931</v>
      </c>
      <c r="CF187" s="29">
        <f t="shared" si="233"/>
        <v>33153938950818.492</v>
      </c>
      <c r="CG187" s="29">
        <f t="shared" si="234"/>
        <v>2100</v>
      </c>
      <c r="CI187" s="52">
        <f t="shared" si="256"/>
        <v>621.16954961485033</v>
      </c>
      <c r="CJ187" s="144">
        <f t="shared" si="187"/>
        <v>431.11474459702089</v>
      </c>
      <c r="CK187" s="30">
        <f t="shared" si="235"/>
        <v>-29</v>
      </c>
      <c r="CL187" s="30">
        <f t="shared" si="236"/>
        <v>8</v>
      </c>
      <c r="CM187" s="30">
        <v>1</v>
      </c>
      <c r="CN187" s="23"/>
      <c r="CO187" s="29">
        <f t="shared" si="188"/>
        <v>1</v>
      </c>
      <c r="CP187" s="29">
        <f t="shared" si="237"/>
        <v>-1618709229999.7378</v>
      </c>
      <c r="CQ187" s="29">
        <f t="shared" si="238"/>
        <v>33153938950818.492</v>
      </c>
      <c r="CR187" s="29">
        <f t="shared" si="239"/>
        <v>2400</v>
      </c>
      <c r="CU187" s="144">
        <f t="shared" si="189"/>
        <v>431.11474459702089</v>
      </c>
      <c r="CV187" s="30">
        <f t="shared" si="240"/>
        <v>-79</v>
      </c>
      <c r="CW187" s="30">
        <f t="shared" si="241"/>
        <v>9</v>
      </c>
      <c r="CX187" s="30">
        <v>1</v>
      </c>
      <c r="CY187" s="23"/>
      <c r="CZ187" s="29">
        <f t="shared" si="190"/>
        <v>1</v>
      </c>
      <c r="DA187" s="29">
        <f t="shared" si="242"/>
        <v>-1596441098431802</v>
      </c>
      <c r="DB187" s="29">
        <f t="shared" si="243"/>
        <v>33153938950818.492</v>
      </c>
      <c r="DC187" s="29">
        <f t="shared" si="244"/>
        <v>2700</v>
      </c>
      <c r="DF187" s="144">
        <f t="shared" si="191"/>
        <v>431.11474459702089</v>
      </c>
      <c r="DG187" s="30">
        <f t="shared" si="245"/>
        <v>-144</v>
      </c>
      <c r="DH187" s="30">
        <f t="shared" si="246"/>
        <v>10</v>
      </c>
      <c r="DI187" s="30">
        <v>1</v>
      </c>
      <c r="DJ187" s="23"/>
      <c r="DK187" s="29">
        <f t="shared" si="192"/>
        <v>1</v>
      </c>
      <c r="DL187" s="29">
        <f t="shared" si="247"/>
        <v>-6.1697810534316093E+18</v>
      </c>
      <c r="DM187" s="29">
        <f t="shared" si="248"/>
        <v>33153938950818.492</v>
      </c>
      <c r="DN187" s="29">
        <f t="shared" si="249"/>
        <v>3000</v>
      </c>
      <c r="DQ187" s="144">
        <f t="shared" si="193"/>
        <v>431.11474459702089</v>
      </c>
    </row>
    <row r="188" spans="1:121">
      <c r="A188" s="23">
        <f t="shared" si="194"/>
        <v>2950.3423730315712</v>
      </c>
      <c r="B188" s="23">
        <v>0</v>
      </c>
      <c r="C188" s="41">
        <f t="shared" si="254"/>
        <v>6</v>
      </c>
      <c r="D188" s="44"/>
      <c r="E188" s="134">
        <f t="shared" si="252"/>
        <v>1</v>
      </c>
      <c r="F188" s="76">
        <f t="shared" si="173"/>
        <v>7</v>
      </c>
      <c r="G188" s="161">
        <f t="shared" si="195"/>
        <v>44.017338180471796</v>
      </c>
      <c r="H188" s="24">
        <f t="shared" si="196"/>
        <v>90675893177.326965</v>
      </c>
      <c r="I188" s="23">
        <f t="shared" si="250"/>
        <v>36.400000000000013</v>
      </c>
      <c r="J188" s="26">
        <v>182</v>
      </c>
      <c r="K188" s="30">
        <f t="shared" si="197"/>
        <v>182</v>
      </c>
      <c r="L188" s="30">
        <f t="shared" si="198"/>
        <v>1</v>
      </c>
      <c r="M188" s="22">
        <v>1</v>
      </c>
      <c r="N188" s="23">
        <f t="shared" si="199"/>
        <v>90675893177326.969</v>
      </c>
      <c r="O188" s="29">
        <f t="shared" si="174"/>
        <v>361304064</v>
      </c>
      <c r="P188" s="29">
        <f t="shared" si="200"/>
        <v>65757339648</v>
      </c>
      <c r="Q188" s="29">
        <f t="shared" si="201"/>
        <v>38083875134477.328</v>
      </c>
      <c r="R188" s="29">
        <f t="shared" si="202"/>
        <v>300</v>
      </c>
      <c r="S188" s="29">
        <f t="shared" si="203"/>
        <v>88510.27119094714</v>
      </c>
      <c r="T188" s="52">
        <f t="shared" si="204"/>
        <v>579.15778433770083</v>
      </c>
      <c r="U188" s="144">
        <f t="shared" si="175"/>
        <v>440.17338180471796</v>
      </c>
      <c r="W188" s="30">
        <f t="shared" si="205"/>
        <v>177</v>
      </c>
      <c r="X188" s="30">
        <f t="shared" si="206"/>
        <v>2</v>
      </c>
      <c r="Y188" s="22">
        <v>1</v>
      </c>
      <c r="Z188" s="23"/>
      <c r="AA188" s="29">
        <f t="shared" si="176"/>
        <v>41057280</v>
      </c>
      <c r="AB188" s="29">
        <f t="shared" si="207"/>
        <v>13099023978.114008</v>
      </c>
      <c r="AC188" s="29">
        <f t="shared" si="208"/>
        <v>38083875134477.328</v>
      </c>
      <c r="AD188" s="29">
        <f t="shared" si="209"/>
        <v>600</v>
      </c>
      <c r="AF188" s="52">
        <f t="shared" si="253"/>
        <v>2907.3826567619299</v>
      </c>
      <c r="AG188" s="144">
        <f t="shared" si="177"/>
        <v>440.17338180471796</v>
      </c>
      <c r="AH188" s="30">
        <f t="shared" si="210"/>
        <v>167</v>
      </c>
      <c r="AI188" s="30">
        <f t="shared" si="211"/>
        <v>3</v>
      </c>
      <c r="AJ188" s="22">
        <v>1</v>
      </c>
      <c r="AK188" s="23"/>
      <c r="AL188" s="29">
        <f t="shared" si="178"/>
        <v>41472000</v>
      </c>
      <c r="AM188" s="29">
        <f t="shared" si="212"/>
        <v>40559999404.147697</v>
      </c>
      <c r="AN188" s="29">
        <f t="shared" si="213"/>
        <v>38083875134477.328</v>
      </c>
      <c r="AO188" s="29">
        <f t="shared" si="214"/>
        <v>900</v>
      </c>
      <c r="AQ188" s="52">
        <f t="shared" si="257"/>
        <v>938.95157036375201</v>
      </c>
      <c r="AR188" s="144">
        <f t="shared" si="179"/>
        <v>440.17338180471796</v>
      </c>
      <c r="AS188" s="30">
        <f t="shared" si="215"/>
        <v>152</v>
      </c>
      <c r="AT188" s="30">
        <f t="shared" si="216"/>
        <v>4</v>
      </c>
      <c r="AU188" s="22">
        <v>1</v>
      </c>
      <c r="AV188" s="23"/>
      <c r="AW188" s="29">
        <f t="shared" si="180"/>
        <v>4233600</v>
      </c>
      <c r="AX188" s="29">
        <f t="shared" si="217"/>
        <v>22070206077.153156</v>
      </c>
      <c r="AY188" s="29">
        <f t="shared" si="218"/>
        <v>38083875134477.328</v>
      </c>
      <c r="AZ188" s="29">
        <f t="shared" si="219"/>
        <v>1200</v>
      </c>
      <c r="BB188" s="52">
        <f t="shared" si="251"/>
        <v>1725.5785923041904</v>
      </c>
      <c r="BC188" s="144">
        <f t="shared" si="181"/>
        <v>440.17338180471796</v>
      </c>
      <c r="BD188" s="30">
        <f t="shared" si="220"/>
        <v>122</v>
      </c>
      <c r="BE188" s="30">
        <f t="shared" si="221"/>
        <v>5</v>
      </c>
      <c r="BF188" s="22">
        <v>1</v>
      </c>
      <c r="BG188" s="23"/>
      <c r="BH188" s="29">
        <f t="shared" si="182"/>
        <v>460800</v>
      </c>
      <c r="BI188" s="29">
        <f t="shared" si="222"/>
        <v>66126914193.286728</v>
      </c>
      <c r="BJ188" s="29">
        <f t="shared" si="223"/>
        <v>38083875134477.328</v>
      </c>
      <c r="BK188" s="29">
        <f t="shared" si="224"/>
        <v>1500</v>
      </c>
      <c r="BM188" s="52">
        <f t="shared" si="258"/>
        <v>575.92094836240892</v>
      </c>
      <c r="BN188" s="144">
        <f t="shared" si="183"/>
        <v>440.17338180471796</v>
      </c>
      <c r="BO188" s="30">
        <f t="shared" si="225"/>
        <v>77</v>
      </c>
      <c r="BP188" s="30">
        <f t="shared" si="226"/>
        <v>6</v>
      </c>
      <c r="BQ188" s="22">
        <v>1</v>
      </c>
      <c r="BR188" s="23"/>
      <c r="BS188" s="29">
        <f t="shared" si="184"/>
        <v>800</v>
      </c>
      <c r="BT188" s="29">
        <f t="shared" si="227"/>
        <v>14553455918.27236</v>
      </c>
      <c r="BU188" s="29">
        <f t="shared" si="228"/>
        <v>38083875134477.328</v>
      </c>
      <c r="BV188" s="29">
        <f t="shared" si="229"/>
        <v>1800</v>
      </c>
      <c r="BX188" s="52">
        <f t="shared" si="255"/>
        <v>2616.8269137134448</v>
      </c>
      <c r="BY188" s="144">
        <f t="shared" si="185"/>
        <v>440.17338180471796</v>
      </c>
      <c r="BZ188" s="30">
        <f t="shared" si="230"/>
        <v>27</v>
      </c>
      <c r="CA188" s="30">
        <f t="shared" si="231"/>
        <v>7</v>
      </c>
      <c r="CB188" s="30">
        <v>1</v>
      </c>
      <c r="CC188" s="23"/>
      <c r="CD188" s="29">
        <f t="shared" si="186"/>
        <v>24</v>
      </c>
      <c r="CE188" s="29">
        <f t="shared" si="232"/>
        <v>55426236637.443512</v>
      </c>
      <c r="CF188" s="29">
        <f t="shared" si="233"/>
        <v>38083875134477.328</v>
      </c>
      <c r="CG188" s="29">
        <f t="shared" si="234"/>
        <v>2100</v>
      </c>
      <c r="CI188" s="52">
        <f t="shared" si="256"/>
        <v>687.10916426805613</v>
      </c>
      <c r="CJ188" s="144">
        <f t="shared" si="187"/>
        <v>440.17338180471796</v>
      </c>
      <c r="CK188" s="30">
        <f t="shared" si="235"/>
        <v>-28</v>
      </c>
      <c r="CL188" s="30">
        <f t="shared" si="236"/>
        <v>8</v>
      </c>
      <c r="CM188" s="30">
        <v>1</v>
      </c>
      <c r="CN188" s="23"/>
      <c r="CO188" s="29">
        <f t="shared" si="188"/>
        <v>1</v>
      </c>
      <c r="CP188" s="29">
        <f t="shared" si="237"/>
        <v>-1562891670344.5745</v>
      </c>
      <c r="CQ188" s="29">
        <f t="shared" si="238"/>
        <v>38083875134477.328</v>
      </c>
      <c r="CR188" s="29">
        <f t="shared" si="239"/>
        <v>2400</v>
      </c>
      <c r="CU188" s="144">
        <f t="shared" si="189"/>
        <v>440.17338180471796</v>
      </c>
      <c r="CV188" s="30">
        <f t="shared" si="240"/>
        <v>-78</v>
      </c>
      <c r="CW188" s="30">
        <f t="shared" si="241"/>
        <v>9</v>
      </c>
      <c r="CX188" s="30">
        <v>1</v>
      </c>
      <c r="CY188" s="23"/>
      <c r="CZ188" s="29">
        <f t="shared" si="190"/>
        <v>1</v>
      </c>
      <c r="DA188" s="29">
        <f t="shared" si="242"/>
        <v>-1576232983261779</v>
      </c>
      <c r="DB188" s="29">
        <f t="shared" si="243"/>
        <v>38083875134477.328</v>
      </c>
      <c r="DC188" s="29">
        <f t="shared" si="244"/>
        <v>2700</v>
      </c>
      <c r="DF188" s="144">
        <f t="shared" si="191"/>
        <v>440.17338180471796</v>
      </c>
      <c r="DG188" s="30">
        <f t="shared" si="245"/>
        <v>-143</v>
      </c>
      <c r="DH188" s="30">
        <f t="shared" si="246"/>
        <v>10</v>
      </c>
      <c r="DI188" s="30">
        <v>1</v>
      </c>
      <c r="DJ188" s="23"/>
      <c r="DK188" s="29">
        <f t="shared" si="192"/>
        <v>1</v>
      </c>
      <c r="DL188" s="29">
        <f t="shared" si="247"/>
        <v>-6.1269353516716667E+18</v>
      </c>
      <c r="DM188" s="29">
        <f t="shared" si="248"/>
        <v>38083875134477.328</v>
      </c>
      <c r="DN188" s="29">
        <f t="shared" si="249"/>
        <v>3000</v>
      </c>
      <c r="DQ188" s="144">
        <f t="shared" si="193"/>
        <v>440.17338180471796</v>
      </c>
    </row>
    <row r="189" spans="1:121">
      <c r="A189" s="23">
        <f t="shared" si="194"/>
        <v>3082.7453386980137</v>
      </c>
      <c r="B189" s="23">
        <v>0</v>
      </c>
      <c r="C189" s="41">
        <f t="shared" si="254"/>
        <v>6</v>
      </c>
      <c r="D189" s="44"/>
      <c r="E189" s="134">
        <f t="shared" si="252"/>
        <v>1</v>
      </c>
      <c r="F189" s="76">
        <f t="shared" si="173"/>
        <v>7</v>
      </c>
      <c r="G189" s="161">
        <f t="shared" si="195"/>
        <v>44.942236023615898</v>
      </c>
      <c r="H189" s="24">
        <f t="shared" si="196"/>
        <v>104159249330.68239</v>
      </c>
      <c r="I189" s="23">
        <f t="shared" si="250"/>
        <v>36.600000000000016</v>
      </c>
      <c r="J189" s="26">
        <v>183</v>
      </c>
      <c r="K189" s="30">
        <f t="shared" si="197"/>
        <v>183</v>
      </c>
      <c r="L189" s="30">
        <f t="shared" si="198"/>
        <v>1</v>
      </c>
      <c r="M189" s="22">
        <v>1</v>
      </c>
      <c r="N189" s="23">
        <f t="shared" si="199"/>
        <v>104159249330682.39</v>
      </c>
      <c r="O189" s="29">
        <f t="shared" si="174"/>
        <v>361304064</v>
      </c>
      <c r="P189" s="29">
        <f t="shared" si="200"/>
        <v>66118643712</v>
      </c>
      <c r="Q189" s="29">
        <f t="shared" si="201"/>
        <v>43746884718886.602</v>
      </c>
      <c r="R189" s="29">
        <f t="shared" si="202"/>
        <v>300</v>
      </c>
      <c r="S189" s="29">
        <f t="shared" si="203"/>
        <v>92482.360160940414</v>
      </c>
      <c r="T189" s="52">
        <f t="shared" si="204"/>
        <v>661.64219746308697</v>
      </c>
      <c r="U189" s="144">
        <f t="shared" si="175"/>
        <v>449.42236023615897</v>
      </c>
      <c r="W189" s="30">
        <f t="shared" si="205"/>
        <v>178</v>
      </c>
      <c r="X189" s="30">
        <f t="shared" si="206"/>
        <v>2</v>
      </c>
      <c r="Y189" s="22">
        <v>1</v>
      </c>
      <c r="Z189" s="23"/>
      <c r="AA189" s="29">
        <f t="shared" si="176"/>
        <v>41057280</v>
      </c>
      <c r="AB189" s="29">
        <f t="shared" si="207"/>
        <v>13173029763.301092</v>
      </c>
      <c r="AC189" s="29">
        <f t="shared" si="208"/>
        <v>43746884718886.602</v>
      </c>
      <c r="AD189" s="29">
        <f t="shared" si="209"/>
        <v>600</v>
      </c>
      <c r="AF189" s="52">
        <f t="shared" si="253"/>
        <v>3320.9432837358036</v>
      </c>
      <c r="AG189" s="144">
        <f t="shared" si="177"/>
        <v>449.42236023615897</v>
      </c>
      <c r="AH189" s="30">
        <f t="shared" si="210"/>
        <v>168</v>
      </c>
      <c r="AI189" s="30">
        <f t="shared" si="211"/>
        <v>3</v>
      </c>
      <c r="AJ189" s="22">
        <v>1</v>
      </c>
      <c r="AK189" s="23"/>
      <c r="AL189" s="29">
        <f t="shared" si="178"/>
        <v>41472000</v>
      </c>
      <c r="AM189" s="29">
        <f t="shared" si="212"/>
        <v>40802873652.076729</v>
      </c>
      <c r="AN189" s="29">
        <f t="shared" si="213"/>
        <v>43746884718886.602</v>
      </c>
      <c r="AO189" s="29">
        <f t="shared" si="214"/>
        <v>900</v>
      </c>
      <c r="AQ189" s="52">
        <f t="shared" si="257"/>
        <v>1072.15205213028</v>
      </c>
      <c r="AR189" s="144">
        <f t="shared" si="179"/>
        <v>449.42236023615897</v>
      </c>
      <c r="AS189" s="30">
        <f t="shared" si="215"/>
        <v>153</v>
      </c>
      <c r="AT189" s="30">
        <f t="shared" si="216"/>
        <v>4</v>
      </c>
      <c r="AU189" s="22">
        <v>1</v>
      </c>
      <c r="AV189" s="23"/>
      <c r="AW189" s="29">
        <f t="shared" si="180"/>
        <v>4233600</v>
      </c>
      <c r="AX189" s="29">
        <f t="shared" si="217"/>
        <v>22215404801.344955</v>
      </c>
      <c r="AY189" s="29">
        <f t="shared" si="218"/>
        <v>43746884718886.602</v>
      </c>
      <c r="AZ189" s="29">
        <f t="shared" si="219"/>
        <v>1200</v>
      </c>
      <c r="BB189" s="52">
        <f t="shared" si="251"/>
        <v>1969.2139355587208</v>
      </c>
      <c r="BC189" s="144">
        <f t="shared" si="181"/>
        <v>449.42236023615897</v>
      </c>
      <c r="BD189" s="30">
        <f t="shared" si="220"/>
        <v>123</v>
      </c>
      <c r="BE189" s="30">
        <f t="shared" si="221"/>
        <v>5</v>
      </c>
      <c r="BF189" s="22">
        <v>1</v>
      </c>
      <c r="BG189" s="23"/>
      <c r="BH189" s="29">
        <f t="shared" si="182"/>
        <v>460800</v>
      </c>
      <c r="BI189" s="29">
        <f t="shared" si="222"/>
        <v>66668938080.116943</v>
      </c>
      <c r="BJ189" s="29">
        <f t="shared" si="223"/>
        <v>43746884718886.602</v>
      </c>
      <c r="BK189" s="29">
        <f t="shared" si="224"/>
        <v>1500</v>
      </c>
      <c r="BM189" s="52">
        <f t="shared" si="258"/>
        <v>656.18091391099392</v>
      </c>
      <c r="BN189" s="144">
        <f t="shared" si="183"/>
        <v>449.42236023615897</v>
      </c>
      <c r="BO189" s="30">
        <f t="shared" si="225"/>
        <v>78</v>
      </c>
      <c r="BP189" s="30">
        <f t="shared" si="226"/>
        <v>6</v>
      </c>
      <c r="BQ189" s="22">
        <v>1</v>
      </c>
      <c r="BR189" s="23"/>
      <c r="BS189" s="29">
        <f t="shared" si="184"/>
        <v>800</v>
      </c>
      <c r="BT189" s="29">
        <f t="shared" si="227"/>
        <v>14742461839.288883</v>
      </c>
      <c r="BU189" s="29">
        <f t="shared" si="228"/>
        <v>43746884718886.602</v>
      </c>
      <c r="BV189" s="29">
        <f t="shared" si="229"/>
        <v>1800</v>
      </c>
      <c r="BX189" s="52">
        <f t="shared" si="255"/>
        <v>2967.4070176190312</v>
      </c>
      <c r="BY189" s="144">
        <f t="shared" si="185"/>
        <v>449.42236023615897</v>
      </c>
      <c r="BZ189" s="30">
        <f t="shared" si="230"/>
        <v>28</v>
      </c>
      <c r="CA189" s="30">
        <f t="shared" si="231"/>
        <v>7</v>
      </c>
      <c r="CB189" s="30">
        <v>1</v>
      </c>
      <c r="CC189" s="23"/>
      <c r="CD189" s="29">
        <f t="shared" si="186"/>
        <v>24</v>
      </c>
      <c r="CE189" s="29">
        <f t="shared" si="232"/>
        <v>57479060216.608086</v>
      </c>
      <c r="CF189" s="29">
        <f t="shared" si="233"/>
        <v>43746884718886.602</v>
      </c>
      <c r="CG189" s="29">
        <f t="shared" si="234"/>
        <v>2100</v>
      </c>
      <c r="CI189" s="52">
        <f t="shared" si="256"/>
        <v>761.09255360174302</v>
      </c>
      <c r="CJ189" s="144">
        <f t="shared" si="187"/>
        <v>449.42236023615897</v>
      </c>
      <c r="CK189" s="30">
        <f t="shared" si="235"/>
        <v>-27</v>
      </c>
      <c r="CL189" s="30">
        <f t="shared" si="236"/>
        <v>8</v>
      </c>
      <c r="CM189" s="30">
        <v>1</v>
      </c>
      <c r="CN189" s="23"/>
      <c r="CO189" s="29">
        <f t="shared" si="188"/>
        <v>1</v>
      </c>
      <c r="CP189" s="29">
        <f t="shared" si="237"/>
        <v>-1507074110689.4111</v>
      </c>
      <c r="CQ189" s="29">
        <f t="shared" si="238"/>
        <v>43746884718886.602</v>
      </c>
      <c r="CR189" s="29">
        <f t="shared" si="239"/>
        <v>2400</v>
      </c>
      <c r="CU189" s="144">
        <f t="shared" si="189"/>
        <v>449.42236023615897</v>
      </c>
      <c r="CV189" s="30">
        <f t="shared" si="240"/>
        <v>-77</v>
      </c>
      <c r="CW189" s="30">
        <f t="shared" si="241"/>
        <v>9</v>
      </c>
      <c r="CX189" s="30">
        <v>1</v>
      </c>
      <c r="CY189" s="23"/>
      <c r="CZ189" s="29">
        <f t="shared" si="190"/>
        <v>1</v>
      </c>
      <c r="DA189" s="29">
        <f t="shared" si="242"/>
        <v>-1556024868091756.2</v>
      </c>
      <c r="DB189" s="29">
        <f t="shared" si="243"/>
        <v>43746884718886.602</v>
      </c>
      <c r="DC189" s="29">
        <f t="shared" si="244"/>
        <v>2700</v>
      </c>
      <c r="DF189" s="144">
        <f t="shared" si="191"/>
        <v>449.42236023615897</v>
      </c>
      <c r="DG189" s="30">
        <f t="shared" si="245"/>
        <v>-142</v>
      </c>
      <c r="DH189" s="30">
        <f t="shared" si="246"/>
        <v>10</v>
      </c>
      <c r="DI189" s="30">
        <v>1</v>
      </c>
      <c r="DJ189" s="23"/>
      <c r="DK189" s="29">
        <f t="shared" si="192"/>
        <v>1</v>
      </c>
      <c r="DL189" s="29">
        <f t="shared" si="247"/>
        <v>-6.0840896499117251E+18</v>
      </c>
      <c r="DM189" s="29">
        <f t="shared" si="248"/>
        <v>43746884718886.602</v>
      </c>
      <c r="DN189" s="29">
        <f t="shared" si="249"/>
        <v>3000</v>
      </c>
      <c r="DQ189" s="144">
        <f t="shared" si="193"/>
        <v>449.42236023615897</v>
      </c>
    </row>
    <row r="190" spans="1:121">
      <c r="A190" s="23">
        <f t="shared" si="194"/>
        <v>3221.0901724939026</v>
      </c>
      <c r="B190" s="23">
        <v>0</v>
      </c>
      <c r="C190" s="41">
        <f t="shared" si="254"/>
        <v>6</v>
      </c>
      <c r="D190" s="44"/>
      <c r="E190" s="134">
        <f t="shared" si="252"/>
        <v>1</v>
      </c>
      <c r="F190" s="76">
        <f t="shared" si="173"/>
        <v>7</v>
      </c>
      <c r="G190" s="161">
        <f t="shared" si="195"/>
        <v>45.886567936506459</v>
      </c>
      <c r="H190" s="24">
        <f t="shared" si="196"/>
        <v>119647558363.88087</v>
      </c>
      <c r="I190" s="23">
        <f t="shared" si="250"/>
        <v>36.800000000000018</v>
      </c>
      <c r="J190" s="26">
        <v>184</v>
      </c>
      <c r="K190" s="30">
        <f t="shared" si="197"/>
        <v>184</v>
      </c>
      <c r="L190" s="30">
        <f t="shared" si="198"/>
        <v>1</v>
      </c>
      <c r="M190" s="22">
        <v>1</v>
      </c>
      <c r="N190" s="23">
        <f t="shared" si="199"/>
        <v>119647558363880.87</v>
      </c>
      <c r="O190" s="29">
        <f t="shared" si="174"/>
        <v>361304064</v>
      </c>
      <c r="P190" s="29">
        <f t="shared" si="200"/>
        <v>66479947776</v>
      </c>
      <c r="Q190" s="29">
        <f t="shared" si="201"/>
        <v>50251974512829.969</v>
      </c>
      <c r="R190" s="29">
        <f t="shared" si="202"/>
        <v>300</v>
      </c>
      <c r="S190" s="29">
        <f t="shared" si="203"/>
        <v>96632.705174817078</v>
      </c>
      <c r="T190" s="52">
        <f t="shared" si="204"/>
        <v>755.89672064952333</v>
      </c>
      <c r="U190" s="144">
        <f t="shared" si="175"/>
        <v>458.86567936506458</v>
      </c>
      <c r="W190" s="30">
        <f t="shared" si="205"/>
        <v>179</v>
      </c>
      <c r="X190" s="30">
        <f t="shared" si="206"/>
        <v>2</v>
      </c>
      <c r="Y190" s="22">
        <v>1</v>
      </c>
      <c r="Z190" s="23"/>
      <c r="AA190" s="29">
        <f t="shared" si="176"/>
        <v>41057280</v>
      </c>
      <c r="AB190" s="29">
        <f t="shared" si="207"/>
        <v>13247035548.488178</v>
      </c>
      <c r="AC190" s="29">
        <f t="shared" si="208"/>
        <v>50251974512829.969</v>
      </c>
      <c r="AD190" s="29">
        <f t="shared" si="209"/>
        <v>600</v>
      </c>
      <c r="AF190" s="52">
        <f t="shared" si="253"/>
        <v>3793.4505670262952</v>
      </c>
      <c r="AG190" s="144">
        <f t="shared" si="177"/>
        <v>458.86567936506458</v>
      </c>
      <c r="AH190" s="30">
        <f t="shared" si="210"/>
        <v>169</v>
      </c>
      <c r="AI190" s="30">
        <f t="shared" si="211"/>
        <v>3</v>
      </c>
      <c r="AJ190" s="22">
        <v>1</v>
      </c>
      <c r="AK190" s="23"/>
      <c r="AL190" s="29">
        <f t="shared" si="178"/>
        <v>41472000</v>
      </c>
      <c r="AM190" s="29">
        <f t="shared" si="212"/>
        <v>41045747900.005753</v>
      </c>
      <c r="AN190" s="29">
        <f t="shared" si="213"/>
        <v>50251974512829.969</v>
      </c>
      <c r="AO190" s="29">
        <f t="shared" si="214"/>
        <v>900</v>
      </c>
      <c r="AQ190" s="52">
        <f t="shared" si="257"/>
        <v>1224.2918471178089</v>
      </c>
      <c r="AR190" s="144">
        <f t="shared" si="179"/>
        <v>458.86567936506458</v>
      </c>
      <c r="AS190" s="30">
        <f t="shared" si="215"/>
        <v>154</v>
      </c>
      <c r="AT190" s="30">
        <f t="shared" si="216"/>
        <v>4</v>
      </c>
      <c r="AU190" s="22">
        <v>1</v>
      </c>
      <c r="AV190" s="23"/>
      <c r="AW190" s="29">
        <f t="shared" si="180"/>
        <v>4233600</v>
      </c>
      <c r="AX190" s="29">
        <f t="shared" si="217"/>
        <v>22360603525.536751</v>
      </c>
      <c r="AY190" s="29">
        <f t="shared" si="218"/>
        <v>50251974512829.969</v>
      </c>
      <c r="AZ190" s="29">
        <f t="shared" si="219"/>
        <v>1200</v>
      </c>
      <c r="BB190" s="52">
        <f t="shared" si="251"/>
        <v>2247.344283683582</v>
      </c>
      <c r="BC190" s="144">
        <f t="shared" si="181"/>
        <v>458.86567936506458</v>
      </c>
      <c r="BD190" s="30">
        <f t="shared" si="220"/>
        <v>124</v>
      </c>
      <c r="BE190" s="30">
        <f t="shared" si="221"/>
        <v>5</v>
      </c>
      <c r="BF190" s="22">
        <v>1</v>
      </c>
      <c r="BG190" s="23"/>
      <c r="BH190" s="29">
        <f t="shared" si="182"/>
        <v>460800</v>
      </c>
      <c r="BI190" s="29">
        <f t="shared" si="222"/>
        <v>67210961966.947166</v>
      </c>
      <c r="BJ190" s="29">
        <f t="shared" si="223"/>
        <v>50251974512829.969</v>
      </c>
      <c r="BK190" s="29">
        <f t="shared" si="224"/>
        <v>1500</v>
      </c>
      <c r="BM190" s="52">
        <f t="shared" si="258"/>
        <v>747.67527561267093</v>
      </c>
      <c r="BN190" s="144">
        <f t="shared" si="183"/>
        <v>458.86567936506458</v>
      </c>
      <c r="BO190" s="30">
        <f t="shared" si="225"/>
        <v>79</v>
      </c>
      <c r="BP190" s="30">
        <f t="shared" si="226"/>
        <v>6</v>
      </c>
      <c r="BQ190" s="22">
        <v>1</v>
      </c>
      <c r="BR190" s="23"/>
      <c r="BS190" s="29">
        <f t="shared" si="184"/>
        <v>800</v>
      </c>
      <c r="BT190" s="29">
        <f t="shared" si="227"/>
        <v>14931467760.305408</v>
      </c>
      <c r="BU190" s="29">
        <f t="shared" si="228"/>
        <v>50251974512829.969</v>
      </c>
      <c r="BV190" s="29">
        <f t="shared" si="229"/>
        <v>1800</v>
      </c>
      <c r="BX190" s="52">
        <f t="shared" si="255"/>
        <v>3365.5080210146812</v>
      </c>
      <c r="BY190" s="144">
        <f t="shared" si="185"/>
        <v>458.86567936506458</v>
      </c>
      <c r="BZ190" s="30">
        <f t="shared" si="230"/>
        <v>29</v>
      </c>
      <c r="CA190" s="30">
        <f t="shared" si="231"/>
        <v>7</v>
      </c>
      <c r="CB190" s="30">
        <v>1</v>
      </c>
      <c r="CC190" s="23"/>
      <c r="CD190" s="29">
        <f t="shared" si="186"/>
        <v>24</v>
      </c>
      <c r="CE190" s="29">
        <f t="shared" si="232"/>
        <v>59531883795.772659</v>
      </c>
      <c r="CF190" s="29">
        <f t="shared" si="233"/>
        <v>50251974512829.969</v>
      </c>
      <c r="CG190" s="29">
        <f t="shared" si="234"/>
        <v>2100</v>
      </c>
      <c r="CI190" s="52">
        <f t="shared" si="256"/>
        <v>844.1186690013385</v>
      </c>
      <c r="CJ190" s="144">
        <f t="shared" si="187"/>
        <v>458.86567936506458</v>
      </c>
      <c r="CK190" s="30">
        <f t="shared" si="235"/>
        <v>-26</v>
      </c>
      <c r="CL190" s="30">
        <f t="shared" si="236"/>
        <v>8</v>
      </c>
      <c r="CM190" s="30">
        <v>1</v>
      </c>
      <c r="CN190" s="23"/>
      <c r="CO190" s="29">
        <f t="shared" si="188"/>
        <v>1</v>
      </c>
      <c r="CP190" s="29">
        <f t="shared" si="237"/>
        <v>-1451256551034.2478</v>
      </c>
      <c r="CQ190" s="29">
        <f t="shared" si="238"/>
        <v>50251974512829.969</v>
      </c>
      <c r="CR190" s="29">
        <f t="shared" si="239"/>
        <v>2400</v>
      </c>
      <c r="CU190" s="144">
        <f t="shared" si="189"/>
        <v>458.86567936506458</v>
      </c>
      <c r="CV190" s="30">
        <f t="shared" si="240"/>
        <v>-76</v>
      </c>
      <c r="CW190" s="30">
        <f t="shared" si="241"/>
        <v>9</v>
      </c>
      <c r="CX190" s="30">
        <v>1</v>
      </c>
      <c r="CY190" s="23"/>
      <c r="CZ190" s="29">
        <f t="shared" si="190"/>
        <v>1</v>
      </c>
      <c r="DA190" s="29">
        <f t="shared" si="242"/>
        <v>-1535816752921733.5</v>
      </c>
      <c r="DB190" s="29">
        <f t="shared" si="243"/>
        <v>50251974512829.969</v>
      </c>
      <c r="DC190" s="29">
        <f t="shared" si="244"/>
        <v>2700</v>
      </c>
      <c r="DF190" s="144">
        <f t="shared" si="191"/>
        <v>458.86567936506458</v>
      </c>
      <c r="DG190" s="30">
        <f t="shared" si="245"/>
        <v>-141</v>
      </c>
      <c r="DH190" s="30">
        <f t="shared" si="246"/>
        <v>10</v>
      </c>
      <c r="DI190" s="30">
        <v>1</v>
      </c>
      <c r="DJ190" s="23"/>
      <c r="DK190" s="29">
        <f t="shared" si="192"/>
        <v>1</v>
      </c>
      <c r="DL190" s="29">
        <f t="shared" si="247"/>
        <v>-6.0412439481517834E+18</v>
      </c>
      <c r="DM190" s="29">
        <f t="shared" si="248"/>
        <v>50251974512829.969</v>
      </c>
      <c r="DN190" s="29">
        <f t="shared" si="249"/>
        <v>3000</v>
      </c>
      <c r="DQ190" s="144">
        <f t="shared" si="193"/>
        <v>458.86567936506458</v>
      </c>
    </row>
    <row r="191" spans="1:121">
      <c r="A191" s="23">
        <f t="shared" si="194"/>
        <v>3365.6435285435605</v>
      </c>
      <c r="B191" s="23">
        <v>0</v>
      </c>
      <c r="C191" s="41">
        <f t="shared" si="254"/>
        <v>6</v>
      </c>
      <c r="D191" s="44"/>
      <c r="E191" s="134">
        <f t="shared" si="252"/>
        <v>1</v>
      </c>
      <c r="F191" s="76">
        <f t="shared" si="173"/>
        <v>7</v>
      </c>
      <c r="G191" s="161">
        <f t="shared" si="195"/>
        <v>46.850742270260014</v>
      </c>
      <c r="H191" s="24">
        <f t="shared" si="196"/>
        <v>137438953472.00174</v>
      </c>
      <c r="I191" s="23">
        <f t="shared" si="250"/>
        <v>37.000000000000021</v>
      </c>
      <c r="J191" s="26">
        <v>185</v>
      </c>
      <c r="K191" s="30">
        <f t="shared" si="197"/>
        <v>185</v>
      </c>
      <c r="L191" s="30">
        <f t="shared" si="198"/>
        <v>1</v>
      </c>
      <c r="M191" s="22">
        <v>1</v>
      </c>
      <c r="N191" s="23">
        <f t="shared" si="199"/>
        <v>137438953472001.73</v>
      </c>
      <c r="O191" s="29">
        <f t="shared" si="174"/>
        <v>361304064</v>
      </c>
      <c r="P191" s="29">
        <f t="shared" si="200"/>
        <v>66841251840</v>
      </c>
      <c r="Q191" s="29">
        <f t="shared" si="201"/>
        <v>57724360458240.734</v>
      </c>
      <c r="R191" s="29">
        <f t="shared" si="202"/>
        <v>300</v>
      </c>
      <c r="S191" s="29">
        <f t="shared" si="203"/>
        <v>100969.30585630682</v>
      </c>
      <c r="T191" s="52">
        <f t="shared" si="204"/>
        <v>863.60382053312446</v>
      </c>
      <c r="U191" s="144">
        <f t="shared" si="175"/>
        <v>468.50742270260014</v>
      </c>
      <c r="W191" s="30">
        <f t="shared" si="205"/>
        <v>180</v>
      </c>
      <c r="X191" s="30">
        <f t="shared" si="206"/>
        <v>2</v>
      </c>
      <c r="Y191" s="22">
        <v>9</v>
      </c>
      <c r="Z191" s="23"/>
      <c r="AA191" s="29">
        <f t="shared" si="176"/>
        <v>369515520</v>
      </c>
      <c r="AB191" s="29">
        <f t="shared" si="207"/>
        <v>119889372003.07736</v>
      </c>
      <c r="AC191" s="29">
        <f t="shared" si="208"/>
        <v>57724360458240.734</v>
      </c>
      <c r="AD191" s="29">
        <f t="shared" si="209"/>
        <v>600</v>
      </c>
      <c r="AF191" s="52">
        <f t="shared" si="253"/>
        <v>481.48021374871365</v>
      </c>
      <c r="AG191" s="144">
        <f t="shared" si="177"/>
        <v>468.50742270260014</v>
      </c>
      <c r="AH191" s="30">
        <f t="shared" si="210"/>
        <v>170</v>
      </c>
      <c r="AI191" s="30">
        <f t="shared" si="211"/>
        <v>3</v>
      </c>
      <c r="AJ191" s="22">
        <v>1</v>
      </c>
      <c r="AK191" s="23"/>
      <c r="AL191" s="29">
        <f t="shared" si="178"/>
        <v>41472000</v>
      </c>
      <c r="AM191" s="29">
        <f t="shared" si="212"/>
        <v>41288622147.934784</v>
      </c>
      <c r="AN191" s="29">
        <f t="shared" si="213"/>
        <v>57724360458240.734</v>
      </c>
      <c r="AO191" s="29">
        <f t="shared" si="214"/>
        <v>900</v>
      </c>
      <c r="AQ191" s="52">
        <f t="shared" si="257"/>
        <v>1398.0694306392118</v>
      </c>
      <c r="AR191" s="144">
        <f t="shared" si="179"/>
        <v>468.50742270260014</v>
      </c>
      <c r="AS191" s="30">
        <f t="shared" si="215"/>
        <v>155</v>
      </c>
      <c r="AT191" s="30">
        <f t="shared" si="216"/>
        <v>4</v>
      </c>
      <c r="AU191" s="22">
        <v>1</v>
      </c>
      <c r="AV191" s="23"/>
      <c r="AW191" s="29">
        <f t="shared" si="180"/>
        <v>4233600</v>
      </c>
      <c r="AX191" s="29">
        <f t="shared" si="217"/>
        <v>22505802249.72855</v>
      </c>
      <c r="AY191" s="29">
        <f t="shared" si="218"/>
        <v>57724360458240.734</v>
      </c>
      <c r="AZ191" s="29">
        <f t="shared" si="219"/>
        <v>1200</v>
      </c>
      <c r="BB191" s="52">
        <f t="shared" si="251"/>
        <v>2564.8657096388097</v>
      </c>
      <c r="BC191" s="144">
        <f t="shared" si="181"/>
        <v>468.50742270260014</v>
      </c>
      <c r="BD191" s="30">
        <f t="shared" si="220"/>
        <v>125</v>
      </c>
      <c r="BE191" s="30">
        <f t="shared" si="221"/>
        <v>5</v>
      </c>
      <c r="BF191" s="22">
        <v>1</v>
      </c>
      <c r="BG191" s="23"/>
      <c r="BH191" s="29">
        <f t="shared" si="182"/>
        <v>460800</v>
      </c>
      <c r="BI191" s="29">
        <f t="shared" si="222"/>
        <v>67752985853.777382</v>
      </c>
      <c r="BJ191" s="29">
        <f t="shared" si="223"/>
        <v>57724360458240.734</v>
      </c>
      <c r="BK191" s="29">
        <f t="shared" si="224"/>
        <v>1500</v>
      </c>
      <c r="BM191" s="52">
        <f t="shared" si="258"/>
        <v>851.98253229488444</v>
      </c>
      <c r="BN191" s="144">
        <f t="shared" si="183"/>
        <v>468.50742270260014</v>
      </c>
      <c r="BO191" s="30">
        <f t="shared" si="225"/>
        <v>80</v>
      </c>
      <c r="BP191" s="30">
        <f t="shared" si="226"/>
        <v>6</v>
      </c>
      <c r="BQ191" s="22">
        <v>8</v>
      </c>
      <c r="BR191" s="23"/>
      <c r="BS191" s="29">
        <f t="shared" si="184"/>
        <v>6400</v>
      </c>
      <c r="BT191" s="29">
        <f t="shared" si="227"/>
        <v>120963789450.57545</v>
      </c>
      <c r="BU191" s="29">
        <f t="shared" si="228"/>
        <v>57724360458240.734</v>
      </c>
      <c r="BV191" s="29">
        <f t="shared" si="229"/>
        <v>1800</v>
      </c>
      <c r="BX191" s="52">
        <f t="shared" si="255"/>
        <v>477.20363854694142</v>
      </c>
      <c r="BY191" s="144">
        <f t="shared" si="185"/>
        <v>468.50742270260014</v>
      </c>
      <c r="BZ191" s="30">
        <f t="shared" si="230"/>
        <v>30</v>
      </c>
      <c r="CA191" s="30">
        <f t="shared" si="231"/>
        <v>7</v>
      </c>
      <c r="CB191" s="30">
        <v>1</v>
      </c>
      <c r="CC191" s="23"/>
      <c r="CD191" s="29">
        <f t="shared" si="186"/>
        <v>24</v>
      </c>
      <c r="CE191" s="29">
        <f t="shared" si="232"/>
        <v>61584707374.937233</v>
      </c>
      <c r="CF191" s="29">
        <f t="shared" si="233"/>
        <v>57724360458240.734</v>
      </c>
      <c r="CG191" s="29">
        <f t="shared" si="234"/>
        <v>2100</v>
      </c>
      <c r="CI191" s="52">
        <f t="shared" si="256"/>
        <v>937.31646895398706</v>
      </c>
      <c r="CJ191" s="144">
        <f t="shared" si="187"/>
        <v>468.50742270260014</v>
      </c>
      <c r="CK191" s="30">
        <f t="shared" si="235"/>
        <v>-25</v>
      </c>
      <c r="CL191" s="30">
        <f t="shared" si="236"/>
        <v>8</v>
      </c>
      <c r="CM191" s="30">
        <v>1</v>
      </c>
      <c r="CN191" s="23"/>
      <c r="CO191" s="29">
        <f t="shared" si="188"/>
        <v>1</v>
      </c>
      <c r="CP191" s="29">
        <f t="shared" si="237"/>
        <v>-1395438991379.0845</v>
      </c>
      <c r="CQ191" s="29">
        <f t="shared" si="238"/>
        <v>57724360458240.734</v>
      </c>
      <c r="CR191" s="29">
        <f t="shared" si="239"/>
        <v>2400</v>
      </c>
      <c r="CU191" s="144">
        <f t="shared" si="189"/>
        <v>468.50742270260014</v>
      </c>
      <c r="CV191" s="30">
        <f t="shared" si="240"/>
        <v>-75</v>
      </c>
      <c r="CW191" s="30">
        <f t="shared" si="241"/>
        <v>9</v>
      </c>
      <c r="CX191" s="30">
        <v>1</v>
      </c>
      <c r="CY191" s="23"/>
      <c r="CZ191" s="29">
        <f t="shared" si="190"/>
        <v>1</v>
      </c>
      <c r="DA191" s="29">
        <f t="shared" si="242"/>
        <v>-1515608637751710.7</v>
      </c>
      <c r="DB191" s="29">
        <f t="shared" si="243"/>
        <v>57724360458240.734</v>
      </c>
      <c r="DC191" s="29">
        <f t="shared" si="244"/>
        <v>2700</v>
      </c>
      <c r="DF191" s="144">
        <f t="shared" si="191"/>
        <v>468.50742270260014</v>
      </c>
      <c r="DG191" s="30">
        <f t="shared" si="245"/>
        <v>-140</v>
      </c>
      <c r="DH191" s="30">
        <f t="shared" si="246"/>
        <v>10</v>
      </c>
      <c r="DI191" s="30">
        <v>1</v>
      </c>
      <c r="DJ191" s="23"/>
      <c r="DK191" s="29">
        <f t="shared" si="192"/>
        <v>1</v>
      </c>
      <c r="DL191" s="29">
        <f t="shared" si="247"/>
        <v>-5.9983982463918418E+18</v>
      </c>
      <c r="DM191" s="29">
        <f t="shared" si="248"/>
        <v>57724360458240.734</v>
      </c>
      <c r="DN191" s="29">
        <f t="shared" si="249"/>
        <v>3000</v>
      </c>
      <c r="DQ191" s="144">
        <f t="shared" si="193"/>
        <v>468.50742270260014</v>
      </c>
    </row>
    <row r="192" spans="1:121">
      <c r="A192" s="23">
        <f t="shared" si="194"/>
        <v>3516.6840276492112</v>
      </c>
      <c r="B192" s="23">
        <v>0</v>
      </c>
      <c r="C192" s="41">
        <f t="shared" si="254"/>
        <v>6</v>
      </c>
      <c r="D192" s="44"/>
      <c r="E192" s="134">
        <f t="shared" si="252"/>
        <v>1</v>
      </c>
      <c r="F192" s="76">
        <f t="shared" si="173"/>
        <v>7</v>
      </c>
      <c r="G192" s="161">
        <f t="shared" si="195"/>
        <v>47.835175956318025</v>
      </c>
      <c r="H192" s="24">
        <f t="shared" si="196"/>
        <v>157875899765.80237</v>
      </c>
      <c r="I192" s="23">
        <f t="shared" si="250"/>
        <v>37.200000000000024</v>
      </c>
      <c r="J192" s="26">
        <v>186</v>
      </c>
      <c r="K192" s="30">
        <f t="shared" si="197"/>
        <v>186</v>
      </c>
      <c r="L192" s="30">
        <f t="shared" si="198"/>
        <v>1</v>
      </c>
      <c r="M192" s="22">
        <v>1</v>
      </c>
      <c r="N192" s="23">
        <f t="shared" si="199"/>
        <v>157875899765802.37</v>
      </c>
      <c r="O192" s="29">
        <f t="shared" si="174"/>
        <v>361304064</v>
      </c>
      <c r="P192" s="29">
        <f t="shared" si="200"/>
        <v>67202555904</v>
      </c>
      <c r="Q192" s="29">
        <f t="shared" si="201"/>
        <v>66307877901637</v>
      </c>
      <c r="R192" s="29">
        <f t="shared" si="202"/>
        <v>300</v>
      </c>
      <c r="S192" s="29">
        <f t="shared" si="203"/>
        <v>105500.52082947633</v>
      </c>
      <c r="T192" s="52">
        <f t="shared" si="204"/>
        <v>986.68684560686859</v>
      </c>
      <c r="U192" s="144">
        <f t="shared" si="175"/>
        <v>478.35175956318028</v>
      </c>
      <c r="W192" s="30">
        <f t="shared" si="205"/>
        <v>181</v>
      </c>
      <c r="X192" s="30">
        <f t="shared" si="206"/>
        <v>2</v>
      </c>
      <c r="Y192" s="22">
        <v>1</v>
      </c>
      <c r="Z192" s="23"/>
      <c r="AA192" s="29">
        <f t="shared" si="176"/>
        <v>369515520</v>
      </c>
      <c r="AB192" s="29">
        <f t="shared" si="207"/>
        <v>120555424069.76112</v>
      </c>
      <c r="AC192" s="29">
        <f t="shared" si="208"/>
        <v>66307877901637</v>
      </c>
      <c r="AD192" s="29">
        <f t="shared" si="209"/>
        <v>600</v>
      </c>
      <c r="AF192" s="52">
        <f t="shared" si="253"/>
        <v>550.01986358794602</v>
      </c>
      <c r="AG192" s="144">
        <f t="shared" si="177"/>
        <v>478.35175956318028</v>
      </c>
      <c r="AH192" s="30">
        <f t="shared" si="210"/>
        <v>171</v>
      </c>
      <c r="AI192" s="30">
        <f t="shared" si="211"/>
        <v>3</v>
      </c>
      <c r="AJ192" s="22">
        <v>1</v>
      </c>
      <c r="AK192" s="23"/>
      <c r="AL192" s="29">
        <f t="shared" si="178"/>
        <v>41472000</v>
      </c>
      <c r="AM192" s="29">
        <f t="shared" si="212"/>
        <v>41531496395.863808</v>
      </c>
      <c r="AN192" s="29">
        <f t="shared" si="213"/>
        <v>66307877901637</v>
      </c>
      <c r="AO192" s="29">
        <f t="shared" si="214"/>
        <v>900</v>
      </c>
      <c r="AQ192" s="52">
        <f t="shared" si="257"/>
        <v>1596.5684758770385</v>
      </c>
      <c r="AR192" s="144">
        <f t="shared" si="179"/>
        <v>478.35175956318028</v>
      </c>
      <c r="AS192" s="30">
        <f t="shared" si="215"/>
        <v>156</v>
      </c>
      <c r="AT192" s="30">
        <f t="shared" si="216"/>
        <v>4</v>
      </c>
      <c r="AU192" s="22">
        <v>1</v>
      </c>
      <c r="AV192" s="23"/>
      <c r="AW192" s="29">
        <f t="shared" si="180"/>
        <v>4233600</v>
      </c>
      <c r="AX192" s="29">
        <f t="shared" si="217"/>
        <v>22651000973.920345</v>
      </c>
      <c r="AY192" s="29">
        <f t="shared" si="218"/>
        <v>66307877901637</v>
      </c>
      <c r="AZ192" s="29">
        <f t="shared" si="219"/>
        <v>1200</v>
      </c>
      <c r="BB192" s="52">
        <f t="shared" si="251"/>
        <v>2927.3707584923873</v>
      </c>
      <c r="BC192" s="144">
        <f t="shared" si="181"/>
        <v>478.35175956318028</v>
      </c>
      <c r="BD192" s="30">
        <f t="shared" si="220"/>
        <v>126</v>
      </c>
      <c r="BE192" s="30">
        <f t="shared" si="221"/>
        <v>5</v>
      </c>
      <c r="BF192" s="22">
        <v>1</v>
      </c>
      <c r="BG192" s="23"/>
      <c r="BH192" s="29">
        <f t="shared" si="182"/>
        <v>460800</v>
      </c>
      <c r="BI192" s="29">
        <f t="shared" si="222"/>
        <v>68295009740.607605</v>
      </c>
      <c r="BJ192" s="29">
        <f t="shared" si="223"/>
        <v>66307877901637</v>
      </c>
      <c r="BK192" s="29">
        <f t="shared" si="224"/>
        <v>1500</v>
      </c>
      <c r="BM192" s="52">
        <f t="shared" si="258"/>
        <v>970.90370370371181</v>
      </c>
      <c r="BN192" s="144">
        <f t="shared" si="183"/>
        <v>478.35175956318028</v>
      </c>
      <c r="BO192" s="30">
        <f t="shared" si="225"/>
        <v>81</v>
      </c>
      <c r="BP192" s="30">
        <f t="shared" si="226"/>
        <v>6</v>
      </c>
      <c r="BQ192" s="22">
        <v>1</v>
      </c>
      <c r="BR192" s="23"/>
      <c r="BS192" s="29">
        <f t="shared" si="184"/>
        <v>6400</v>
      </c>
      <c r="BT192" s="29">
        <f t="shared" si="227"/>
        <v>122475836818.70764</v>
      </c>
      <c r="BU192" s="29">
        <f t="shared" si="228"/>
        <v>66307877901637</v>
      </c>
      <c r="BV192" s="29">
        <f t="shared" si="229"/>
        <v>1800</v>
      </c>
      <c r="BX192" s="52">
        <f t="shared" si="255"/>
        <v>541.39558972589737</v>
      </c>
      <c r="BY192" s="144">
        <f t="shared" si="185"/>
        <v>478.35175956318028</v>
      </c>
      <c r="BZ192" s="30">
        <f t="shared" si="230"/>
        <v>31</v>
      </c>
      <c r="CA192" s="30">
        <f t="shared" si="231"/>
        <v>7</v>
      </c>
      <c r="CB192" s="30">
        <v>1</v>
      </c>
      <c r="CC192" s="23"/>
      <c r="CD192" s="29">
        <f t="shared" si="186"/>
        <v>24</v>
      </c>
      <c r="CE192" s="29">
        <f t="shared" si="232"/>
        <v>63637530954.101807</v>
      </c>
      <c r="CF192" s="29">
        <f t="shared" si="233"/>
        <v>66307877901637</v>
      </c>
      <c r="CG192" s="29">
        <f t="shared" si="234"/>
        <v>2100</v>
      </c>
      <c r="CI192" s="52">
        <f t="shared" si="256"/>
        <v>1041.9618251603943</v>
      </c>
      <c r="CJ192" s="144">
        <f t="shared" si="187"/>
        <v>478.35175956318028</v>
      </c>
      <c r="CK192" s="30">
        <f t="shared" si="235"/>
        <v>-24</v>
      </c>
      <c r="CL192" s="30">
        <f t="shared" si="236"/>
        <v>8</v>
      </c>
      <c r="CM192" s="30">
        <v>1</v>
      </c>
      <c r="CN192" s="23"/>
      <c r="CO192" s="29">
        <f t="shared" si="188"/>
        <v>1</v>
      </c>
      <c r="CP192" s="29">
        <f t="shared" si="237"/>
        <v>-1339621431723.9209</v>
      </c>
      <c r="CQ192" s="29">
        <f t="shared" si="238"/>
        <v>66307877901637</v>
      </c>
      <c r="CR192" s="29">
        <f t="shared" si="239"/>
        <v>2400</v>
      </c>
      <c r="CU192" s="144">
        <f t="shared" si="189"/>
        <v>478.35175956318028</v>
      </c>
      <c r="CV192" s="30">
        <f t="shared" si="240"/>
        <v>-74</v>
      </c>
      <c r="CW192" s="30">
        <f t="shared" si="241"/>
        <v>9</v>
      </c>
      <c r="CX192" s="30">
        <v>1</v>
      </c>
      <c r="CY192" s="23"/>
      <c r="CZ192" s="29">
        <f t="shared" si="190"/>
        <v>1</v>
      </c>
      <c r="DA192" s="29">
        <f t="shared" si="242"/>
        <v>-1495400522581687.7</v>
      </c>
      <c r="DB192" s="29">
        <f t="shared" si="243"/>
        <v>66307877901637</v>
      </c>
      <c r="DC192" s="29">
        <f t="shared" si="244"/>
        <v>2700</v>
      </c>
      <c r="DF192" s="144">
        <f t="shared" si="191"/>
        <v>478.35175956318028</v>
      </c>
      <c r="DG192" s="30">
        <f t="shared" si="245"/>
        <v>-139</v>
      </c>
      <c r="DH192" s="30">
        <f t="shared" si="246"/>
        <v>10</v>
      </c>
      <c r="DI192" s="30">
        <v>1</v>
      </c>
      <c r="DJ192" s="23"/>
      <c r="DK192" s="29">
        <f t="shared" si="192"/>
        <v>1</v>
      </c>
      <c r="DL192" s="29">
        <f t="shared" si="247"/>
        <v>-5.9555525446319002E+18</v>
      </c>
      <c r="DM192" s="29">
        <f t="shared" si="248"/>
        <v>66307877901637</v>
      </c>
      <c r="DN192" s="29">
        <f t="shared" si="249"/>
        <v>3000</v>
      </c>
      <c r="DQ192" s="144">
        <f t="shared" si="193"/>
        <v>478.35175956318028</v>
      </c>
    </row>
    <row r="193" spans="1:121">
      <c r="A193" s="23">
        <f t="shared" si="194"/>
        <v>3674.5027943214086</v>
      </c>
      <c r="B193" s="23">
        <v>0</v>
      </c>
      <c r="C193" s="41">
        <f t="shared" si="254"/>
        <v>6</v>
      </c>
      <c r="D193" s="44"/>
      <c r="E193" s="134">
        <f t="shared" si="252"/>
        <v>1</v>
      </c>
      <c r="F193" s="76">
        <f t="shared" si="173"/>
        <v>7</v>
      </c>
      <c r="G193" s="161">
        <f t="shared" si="195"/>
        <v>48.840294686737884</v>
      </c>
      <c r="H193" s="24">
        <f t="shared" si="196"/>
        <v>181351786354.65399</v>
      </c>
      <c r="I193" s="23">
        <f t="shared" si="250"/>
        <v>37.40000000000002</v>
      </c>
      <c r="J193" s="26">
        <v>187</v>
      </c>
      <c r="K193" s="30">
        <f t="shared" si="197"/>
        <v>187</v>
      </c>
      <c r="L193" s="30">
        <f t="shared" si="198"/>
        <v>1</v>
      </c>
      <c r="M193" s="22">
        <v>1</v>
      </c>
      <c r="N193" s="23">
        <f t="shared" si="199"/>
        <v>181351786354654</v>
      </c>
      <c r="O193" s="29">
        <f t="shared" si="174"/>
        <v>361304064</v>
      </c>
      <c r="P193" s="29">
        <f t="shared" si="200"/>
        <v>67563859968</v>
      </c>
      <c r="Q193" s="29">
        <f t="shared" si="201"/>
        <v>76167750268954.687</v>
      </c>
      <c r="R193" s="29">
        <f t="shared" si="202"/>
        <v>300</v>
      </c>
      <c r="S193" s="29">
        <f t="shared" si="203"/>
        <v>110235.08382964226</v>
      </c>
      <c r="T193" s="52">
        <f t="shared" si="204"/>
        <v>1127.3445641653645</v>
      </c>
      <c r="U193" s="144">
        <f t="shared" si="175"/>
        <v>488.40294686737883</v>
      </c>
      <c r="W193" s="30">
        <f t="shared" si="205"/>
        <v>182</v>
      </c>
      <c r="X193" s="30">
        <f t="shared" si="206"/>
        <v>2</v>
      </c>
      <c r="Y193" s="22">
        <v>1</v>
      </c>
      <c r="Z193" s="23"/>
      <c r="AA193" s="29">
        <f t="shared" si="176"/>
        <v>369515520</v>
      </c>
      <c r="AB193" s="29">
        <f t="shared" si="207"/>
        <v>121221476136.44489</v>
      </c>
      <c r="AC193" s="29">
        <f t="shared" si="208"/>
        <v>76167750268954.687</v>
      </c>
      <c r="AD193" s="29">
        <f t="shared" si="209"/>
        <v>600</v>
      </c>
      <c r="AF193" s="52">
        <f t="shared" si="253"/>
        <v>628.3354459668642</v>
      </c>
      <c r="AG193" s="144">
        <f t="shared" si="177"/>
        <v>488.40294686737883</v>
      </c>
      <c r="AH193" s="30">
        <f t="shared" si="210"/>
        <v>172</v>
      </c>
      <c r="AI193" s="30">
        <f t="shared" si="211"/>
        <v>3</v>
      </c>
      <c r="AJ193" s="22">
        <v>1</v>
      </c>
      <c r="AK193" s="23"/>
      <c r="AL193" s="29">
        <f t="shared" si="178"/>
        <v>41472000</v>
      </c>
      <c r="AM193" s="29">
        <f t="shared" si="212"/>
        <v>41774370643.792839</v>
      </c>
      <c r="AN193" s="29">
        <f t="shared" si="213"/>
        <v>76167750268954.687</v>
      </c>
      <c r="AO193" s="29">
        <f t="shared" si="214"/>
        <v>900</v>
      </c>
      <c r="AQ193" s="52">
        <f t="shared" si="257"/>
        <v>1823.3129331482169</v>
      </c>
      <c r="AR193" s="144">
        <f t="shared" si="179"/>
        <v>488.40294686737883</v>
      </c>
      <c r="AS193" s="30">
        <f t="shared" si="215"/>
        <v>157</v>
      </c>
      <c r="AT193" s="30">
        <f t="shared" si="216"/>
        <v>4</v>
      </c>
      <c r="AU193" s="22">
        <v>1</v>
      </c>
      <c r="AV193" s="23"/>
      <c r="AW193" s="29">
        <f t="shared" si="180"/>
        <v>4233600</v>
      </c>
      <c r="AX193" s="29">
        <f t="shared" si="217"/>
        <v>22796199698.112144</v>
      </c>
      <c r="AY193" s="29">
        <f t="shared" si="218"/>
        <v>76167750268954.687</v>
      </c>
      <c r="AZ193" s="29">
        <f t="shared" si="219"/>
        <v>1200</v>
      </c>
      <c r="BB193" s="52">
        <f t="shared" si="251"/>
        <v>3341.2477201304077</v>
      </c>
      <c r="BC193" s="144">
        <f t="shared" si="181"/>
        <v>488.40294686737883</v>
      </c>
      <c r="BD193" s="30">
        <f t="shared" si="220"/>
        <v>127</v>
      </c>
      <c r="BE193" s="30">
        <f t="shared" si="221"/>
        <v>5</v>
      </c>
      <c r="BF193" s="22">
        <v>1</v>
      </c>
      <c r="BG193" s="23"/>
      <c r="BH193" s="29">
        <f t="shared" si="182"/>
        <v>460800</v>
      </c>
      <c r="BI193" s="29">
        <f t="shared" si="222"/>
        <v>68837033627.43782</v>
      </c>
      <c r="BJ193" s="29">
        <f t="shared" si="223"/>
        <v>76167750268954.687</v>
      </c>
      <c r="BK193" s="29">
        <f t="shared" si="224"/>
        <v>1500</v>
      </c>
      <c r="BM193" s="52">
        <f t="shared" si="258"/>
        <v>1106.4937905545498</v>
      </c>
      <c r="BN193" s="144">
        <f t="shared" si="183"/>
        <v>488.40294686737883</v>
      </c>
      <c r="BO193" s="30">
        <f t="shared" si="225"/>
        <v>82</v>
      </c>
      <c r="BP193" s="30">
        <f t="shared" si="226"/>
        <v>6</v>
      </c>
      <c r="BQ193" s="22">
        <v>1</v>
      </c>
      <c r="BR193" s="23"/>
      <c r="BS193" s="29">
        <f t="shared" si="184"/>
        <v>6400</v>
      </c>
      <c r="BT193" s="29">
        <f t="shared" si="227"/>
        <v>123987884186.83984</v>
      </c>
      <c r="BU193" s="29">
        <f t="shared" si="228"/>
        <v>76167750268954.687</v>
      </c>
      <c r="BV193" s="29">
        <f t="shared" si="229"/>
        <v>1800</v>
      </c>
      <c r="BX193" s="52">
        <f t="shared" si="255"/>
        <v>614.31607425590039</v>
      </c>
      <c r="BY193" s="144">
        <f t="shared" si="185"/>
        <v>488.40294686737883</v>
      </c>
      <c r="BZ193" s="30">
        <f t="shared" si="230"/>
        <v>32</v>
      </c>
      <c r="CA193" s="30">
        <f t="shared" si="231"/>
        <v>7</v>
      </c>
      <c r="CB193" s="30">
        <v>1</v>
      </c>
      <c r="CC193" s="23"/>
      <c r="CD193" s="29">
        <f t="shared" si="186"/>
        <v>24</v>
      </c>
      <c r="CE193" s="29">
        <f t="shared" si="232"/>
        <v>65690354533.26638</v>
      </c>
      <c r="CF193" s="29">
        <f t="shared" si="233"/>
        <v>76167750268954.687</v>
      </c>
      <c r="CG193" s="29">
        <f t="shared" si="234"/>
        <v>2100</v>
      </c>
      <c r="CI193" s="52">
        <f t="shared" si="256"/>
        <v>1159.4967147023453</v>
      </c>
      <c r="CJ193" s="144">
        <f t="shared" si="187"/>
        <v>488.40294686737883</v>
      </c>
      <c r="CK193" s="30">
        <f t="shared" si="235"/>
        <v>-23</v>
      </c>
      <c r="CL193" s="30">
        <f t="shared" si="236"/>
        <v>8</v>
      </c>
      <c r="CM193" s="30">
        <v>1</v>
      </c>
      <c r="CN193" s="23"/>
      <c r="CO193" s="29">
        <f t="shared" si="188"/>
        <v>1</v>
      </c>
      <c r="CP193" s="29">
        <f t="shared" si="237"/>
        <v>-1283803872068.7576</v>
      </c>
      <c r="CQ193" s="29">
        <f t="shared" si="238"/>
        <v>76167750268954.687</v>
      </c>
      <c r="CR193" s="29">
        <f t="shared" si="239"/>
        <v>2400</v>
      </c>
      <c r="CU193" s="144">
        <f t="shared" si="189"/>
        <v>488.40294686737883</v>
      </c>
      <c r="CV193" s="30">
        <f t="shared" si="240"/>
        <v>-73</v>
      </c>
      <c r="CW193" s="30">
        <f t="shared" si="241"/>
        <v>9</v>
      </c>
      <c r="CX193" s="30">
        <v>1</v>
      </c>
      <c r="CY193" s="23"/>
      <c r="CZ193" s="29">
        <f t="shared" si="190"/>
        <v>1</v>
      </c>
      <c r="DA193" s="29">
        <f t="shared" si="242"/>
        <v>-1475192407411665</v>
      </c>
      <c r="DB193" s="29">
        <f t="shared" si="243"/>
        <v>76167750268954.687</v>
      </c>
      <c r="DC193" s="29">
        <f t="shared" si="244"/>
        <v>2700</v>
      </c>
      <c r="DF193" s="144">
        <f t="shared" si="191"/>
        <v>488.40294686737883</v>
      </c>
      <c r="DG193" s="30">
        <f t="shared" si="245"/>
        <v>-138</v>
      </c>
      <c r="DH193" s="30">
        <f t="shared" si="246"/>
        <v>10</v>
      </c>
      <c r="DI193" s="30">
        <v>1</v>
      </c>
      <c r="DJ193" s="23"/>
      <c r="DK193" s="29">
        <f t="shared" si="192"/>
        <v>1</v>
      </c>
      <c r="DL193" s="29">
        <f t="shared" si="247"/>
        <v>-5.9127068428719585E+18</v>
      </c>
      <c r="DM193" s="29">
        <f t="shared" si="248"/>
        <v>76167750268954.687</v>
      </c>
      <c r="DN193" s="29">
        <f t="shared" si="249"/>
        <v>3000</v>
      </c>
      <c r="DQ193" s="144">
        <f t="shared" si="193"/>
        <v>488.40294686737883</v>
      </c>
    </row>
    <row r="194" spans="1:121">
      <c r="A194" s="23">
        <f t="shared" si="194"/>
        <v>3839.4040179098697</v>
      </c>
      <c r="B194" s="23">
        <v>0</v>
      </c>
      <c r="C194" s="41">
        <f t="shared" si="254"/>
        <v>6</v>
      </c>
      <c r="D194" s="44"/>
      <c r="E194" s="134">
        <f t="shared" si="252"/>
        <v>1</v>
      </c>
      <c r="F194" s="76">
        <f t="shared" si="173"/>
        <v>7</v>
      </c>
      <c r="G194" s="161">
        <f t="shared" si="195"/>
        <v>49.866533098271958</v>
      </c>
      <c r="H194" s="24">
        <f t="shared" si="196"/>
        <v>208318498661.36481</v>
      </c>
      <c r="I194" s="23">
        <f t="shared" si="250"/>
        <v>37.600000000000023</v>
      </c>
      <c r="J194" s="26">
        <v>188</v>
      </c>
      <c r="K194" s="30">
        <f t="shared" si="197"/>
        <v>188</v>
      </c>
      <c r="L194" s="30">
        <f t="shared" si="198"/>
        <v>1</v>
      </c>
      <c r="M194" s="22">
        <v>1</v>
      </c>
      <c r="N194" s="23">
        <f t="shared" si="199"/>
        <v>208318498661364.81</v>
      </c>
      <c r="O194" s="29">
        <f t="shared" si="174"/>
        <v>361304064</v>
      </c>
      <c r="P194" s="29">
        <f t="shared" si="200"/>
        <v>67925164032</v>
      </c>
      <c r="Q194" s="29">
        <f t="shared" si="201"/>
        <v>87493769437773.219</v>
      </c>
      <c r="R194" s="29">
        <f t="shared" si="202"/>
        <v>300</v>
      </c>
      <c r="S194" s="29">
        <f t="shared" si="203"/>
        <v>115182.1205372961</v>
      </c>
      <c r="T194" s="52">
        <f t="shared" si="204"/>
        <v>1288.0906610185632</v>
      </c>
      <c r="U194" s="144">
        <f t="shared" si="175"/>
        <v>498.66533098271958</v>
      </c>
      <c r="W194" s="30">
        <f t="shared" si="205"/>
        <v>183</v>
      </c>
      <c r="X194" s="30">
        <f t="shared" si="206"/>
        <v>2</v>
      </c>
      <c r="Y194" s="22">
        <v>1</v>
      </c>
      <c r="Z194" s="23"/>
      <c r="AA194" s="29">
        <f t="shared" si="176"/>
        <v>369515520</v>
      </c>
      <c r="AB194" s="29">
        <f t="shared" si="207"/>
        <v>121887528203.12865</v>
      </c>
      <c r="AC194" s="29">
        <f t="shared" si="208"/>
        <v>87493769437773.219</v>
      </c>
      <c r="AD194" s="29">
        <f t="shared" si="209"/>
        <v>600</v>
      </c>
      <c r="AF194" s="52">
        <f t="shared" si="253"/>
        <v>717.82380632055026</v>
      </c>
      <c r="AG194" s="144">
        <f t="shared" si="177"/>
        <v>498.66533098271958</v>
      </c>
      <c r="AH194" s="30">
        <f t="shared" si="210"/>
        <v>173</v>
      </c>
      <c r="AI194" s="30">
        <f t="shared" si="211"/>
        <v>3</v>
      </c>
      <c r="AJ194" s="22">
        <v>1</v>
      </c>
      <c r="AK194" s="23"/>
      <c r="AL194" s="29">
        <f t="shared" si="178"/>
        <v>41472000</v>
      </c>
      <c r="AM194" s="29">
        <f t="shared" si="212"/>
        <v>42017244891.72187</v>
      </c>
      <c r="AN194" s="29">
        <f t="shared" si="213"/>
        <v>87493769437773.219</v>
      </c>
      <c r="AO194" s="29">
        <f t="shared" si="214"/>
        <v>900</v>
      </c>
      <c r="AQ194" s="52">
        <f t="shared" si="257"/>
        <v>2082.3299972010068</v>
      </c>
      <c r="AR194" s="144">
        <f t="shared" si="179"/>
        <v>498.66533098271958</v>
      </c>
      <c r="AS194" s="30">
        <f t="shared" si="215"/>
        <v>158</v>
      </c>
      <c r="AT194" s="30">
        <f t="shared" si="216"/>
        <v>4</v>
      </c>
      <c r="AU194" s="22">
        <v>1</v>
      </c>
      <c r="AV194" s="23"/>
      <c r="AW194" s="29">
        <f t="shared" si="180"/>
        <v>4233600</v>
      </c>
      <c r="AX194" s="29">
        <f t="shared" si="217"/>
        <v>22941398422.30394</v>
      </c>
      <c r="AY194" s="29">
        <f t="shared" si="218"/>
        <v>87493769437773.219</v>
      </c>
      <c r="AZ194" s="29">
        <f t="shared" si="219"/>
        <v>1200</v>
      </c>
      <c r="BB194" s="52">
        <f t="shared" si="251"/>
        <v>3813.7940777276499</v>
      </c>
      <c r="BC194" s="144">
        <f t="shared" si="181"/>
        <v>498.66533098271958</v>
      </c>
      <c r="BD194" s="30">
        <f t="shared" si="220"/>
        <v>128</v>
      </c>
      <c r="BE194" s="30">
        <f t="shared" si="221"/>
        <v>5</v>
      </c>
      <c r="BF194" s="22">
        <v>1</v>
      </c>
      <c r="BG194" s="23"/>
      <c r="BH194" s="29">
        <f t="shared" si="182"/>
        <v>460800</v>
      </c>
      <c r="BI194" s="29">
        <f t="shared" si="222"/>
        <v>69379057514.268036</v>
      </c>
      <c r="BJ194" s="29">
        <f t="shared" si="223"/>
        <v>87493769437773.219</v>
      </c>
      <c r="BK194" s="29">
        <f t="shared" si="224"/>
        <v>1500</v>
      </c>
      <c r="BM194" s="52">
        <f t="shared" si="258"/>
        <v>1261.0976939226919</v>
      </c>
      <c r="BN194" s="144">
        <f t="shared" si="183"/>
        <v>498.66533098271958</v>
      </c>
      <c r="BO194" s="30">
        <f t="shared" si="225"/>
        <v>83</v>
      </c>
      <c r="BP194" s="30">
        <f t="shared" si="226"/>
        <v>6</v>
      </c>
      <c r="BQ194" s="22">
        <v>1</v>
      </c>
      <c r="BR194" s="23"/>
      <c r="BS194" s="29">
        <f t="shared" si="184"/>
        <v>6400</v>
      </c>
      <c r="BT194" s="29">
        <f t="shared" si="227"/>
        <v>125499931554.97203</v>
      </c>
      <c r="BU194" s="29">
        <f t="shared" si="228"/>
        <v>87493769437773.219</v>
      </c>
      <c r="BV194" s="29">
        <f t="shared" si="229"/>
        <v>1800</v>
      </c>
      <c r="BX194" s="52">
        <f t="shared" si="255"/>
        <v>697.16188968157974</v>
      </c>
      <c r="BY194" s="144">
        <f t="shared" si="185"/>
        <v>498.66533098271958</v>
      </c>
      <c r="BZ194" s="30">
        <f t="shared" si="230"/>
        <v>33</v>
      </c>
      <c r="CA194" s="30">
        <f t="shared" si="231"/>
        <v>7</v>
      </c>
      <c r="CB194" s="30">
        <v>1</v>
      </c>
      <c r="CC194" s="23"/>
      <c r="CD194" s="29">
        <f t="shared" si="186"/>
        <v>24</v>
      </c>
      <c r="CE194" s="29">
        <f t="shared" si="232"/>
        <v>67743178112.430954</v>
      </c>
      <c r="CF194" s="29">
        <f t="shared" si="233"/>
        <v>87493769437773.219</v>
      </c>
      <c r="CG194" s="29">
        <f t="shared" si="234"/>
        <v>2100</v>
      </c>
      <c r="CI194" s="52">
        <f t="shared" si="256"/>
        <v>1291.551000051443</v>
      </c>
      <c r="CJ194" s="144">
        <f t="shared" si="187"/>
        <v>498.66533098271958</v>
      </c>
      <c r="CK194" s="30">
        <f t="shared" si="235"/>
        <v>-22</v>
      </c>
      <c r="CL194" s="30">
        <f t="shared" si="236"/>
        <v>8</v>
      </c>
      <c r="CM194" s="30">
        <v>1</v>
      </c>
      <c r="CN194" s="23"/>
      <c r="CO194" s="29">
        <f t="shared" si="188"/>
        <v>1</v>
      </c>
      <c r="CP194" s="29">
        <f t="shared" si="237"/>
        <v>-1227986312413.5942</v>
      </c>
      <c r="CQ194" s="29">
        <f t="shared" si="238"/>
        <v>87493769437773.219</v>
      </c>
      <c r="CR194" s="29">
        <f t="shared" si="239"/>
        <v>2400</v>
      </c>
      <c r="CU194" s="144">
        <f t="shared" si="189"/>
        <v>498.66533098271958</v>
      </c>
      <c r="CV194" s="30">
        <f t="shared" si="240"/>
        <v>-72</v>
      </c>
      <c r="CW194" s="30">
        <f t="shared" si="241"/>
        <v>9</v>
      </c>
      <c r="CX194" s="30">
        <v>1</v>
      </c>
      <c r="CY194" s="23"/>
      <c r="CZ194" s="29">
        <f t="shared" si="190"/>
        <v>1</v>
      </c>
      <c r="DA194" s="29">
        <f t="shared" si="242"/>
        <v>-1454984292241642.2</v>
      </c>
      <c r="DB194" s="29">
        <f t="shared" si="243"/>
        <v>87493769437773.219</v>
      </c>
      <c r="DC194" s="29">
        <f t="shared" si="244"/>
        <v>2700</v>
      </c>
      <c r="DF194" s="144">
        <f t="shared" si="191"/>
        <v>498.66533098271958</v>
      </c>
      <c r="DG194" s="30">
        <f t="shared" si="245"/>
        <v>-137</v>
      </c>
      <c r="DH194" s="30">
        <f t="shared" si="246"/>
        <v>10</v>
      </c>
      <c r="DI194" s="30">
        <v>1</v>
      </c>
      <c r="DJ194" s="23"/>
      <c r="DK194" s="29">
        <f t="shared" si="192"/>
        <v>1</v>
      </c>
      <c r="DL194" s="29">
        <f t="shared" si="247"/>
        <v>-5.8698611411120169E+18</v>
      </c>
      <c r="DM194" s="29">
        <f t="shared" si="248"/>
        <v>87493769437773.219</v>
      </c>
      <c r="DN194" s="29">
        <f t="shared" si="249"/>
        <v>3000</v>
      </c>
      <c r="DQ194" s="144">
        <f t="shared" si="193"/>
        <v>498.66533098271958</v>
      </c>
    </row>
    <row r="195" spans="1:121">
      <c r="A195" s="23">
        <f t="shared" si="194"/>
        <v>4011.705538916252</v>
      </c>
      <c r="B195" s="23">
        <v>0</v>
      </c>
      <c r="C195" s="41">
        <f t="shared" si="254"/>
        <v>6</v>
      </c>
      <c r="D195" s="44"/>
      <c r="E195" s="134">
        <f t="shared" si="252"/>
        <v>1</v>
      </c>
      <c r="F195" s="76">
        <f t="shared" si="173"/>
        <v>7</v>
      </c>
      <c r="G195" s="161">
        <f t="shared" si="195"/>
        <v>50.914334960314754</v>
      </c>
      <c r="H195" s="24">
        <f t="shared" si="196"/>
        <v>239295116727.76178</v>
      </c>
      <c r="I195" s="23">
        <f t="shared" si="250"/>
        <v>37.800000000000018</v>
      </c>
      <c r="J195" s="26">
        <v>189</v>
      </c>
      <c r="K195" s="30">
        <f t="shared" si="197"/>
        <v>189</v>
      </c>
      <c r="L195" s="30">
        <f t="shared" si="198"/>
        <v>1</v>
      </c>
      <c r="M195" s="22">
        <v>1</v>
      </c>
      <c r="N195" s="23">
        <f t="shared" si="199"/>
        <v>239295116727761.78</v>
      </c>
      <c r="O195" s="29">
        <f t="shared" si="174"/>
        <v>361304064</v>
      </c>
      <c r="P195" s="29">
        <f t="shared" si="200"/>
        <v>68286468096</v>
      </c>
      <c r="Q195" s="29">
        <f t="shared" si="201"/>
        <v>100503949025659.95</v>
      </c>
      <c r="R195" s="29">
        <f t="shared" si="202"/>
        <v>300</v>
      </c>
      <c r="S195" s="29">
        <f t="shared" si="203"/>
        <v>120351.16616748756</v>
      </c>
      <c r="T195" s="52">
        <f t="shared" si="204"/>
        <v>1471.7989058149451</v>
      </c>
      <c r="U195" s="144">
        <f t="shared" si="175"/>
        <v>509.14334960314756</v>
      </c>
      <c r="W195" s="30">
        <f t="shared" si="205"/>
        <v>184</v>
      </c>
      <c r="X195" s="30">
        <f t="shared" si="206"/>
        <v>2</v>
      </c>
      <c r="Y195" s="22">
        <v>1</v>
      </c>
      <c r="Z195" s="23"/>
      <c r="AA195" s="29">
        <f t="shared" si="176"/>
        <v>369515520</v>
      </c>
      <c r="AB195" s="29">
        <f t="shared" si="207"/>
        <v>122553580269.81241</v>
      </c>
      <c r="AC195" s="29">
        <f t="shared" si="208"/>
        <v>100503949025659.95</v>
      </c>
      <c r="AD195" s="29">
        <f t="shared" si="209"/>
        <v>600</v>
      </c>
      <c r="AF195" s="52">
        <f t="shared" si="253"/>
        <v>820.08170470737559</v>
      </c>
      <c r="AG195" s="144">
        <f t="shared" si="177"/>
        <v>509.14334960314756</v>
      </c>
      <c r="AH195" s="30">
        <f t="shared" si="210"/>
        <v>174</v>
      </c>
      <c r="AI195" s="30">
        <f t="shared" si="211"/>
        <v>3</v>
      </c>
      <c r="AJ195" s="22">
        <v>1</v>
      </c>
      <c r="AK195" s="23"/>
      <c r="AL195" s="29">
        <f t="shared" si="178"/>
        <v>41472000</v>
      </c>
      <c r="AM195" s="29">
        <f t="shared" si="212"/>
        <v>42260119139.650894</v>
      </c>
      <c r="AN195" s="29">
        <f t="shared" si="213"/>
        <v>100503949025659.95</v>
      </c>
      <c r="AO195" s="29">
        <f t="shared" si="214"/>
        <v>900</v>
      </c>
      <c r="AQ195" s="52">
        <f t="shared" si="257"/>
        <v>2378.2220938265486</v>
      </c>
      <c r="AR195" s="144">
        <f t="shared" si="179"/>
        <v>509.14334960314756</v>
      </c>
      <c r="AS195" s="30">
        <f t="shared" si="215"/>
        <v>159</v>
      </c>
      <c r="AT195" s="30">
        <f t="shared" si="216"/>
        <v>4</v>
      </c>
      <c r="AU195" s="22">
        <v>1</v>
      </c>
      <c r="AV195" s="23"/>
      <c r="AW195" s="29">
        <f t="shared" si="180"/>
        <v>4233600</v>
      </c>
      <c r="AX195" s="29">
        <f t="shared" si="217"/>
        <v>23086597146.495739</v>
      </c>
      <c r="AY195" s="29">
        <f t="shared" si="218"/>
        <v>100503949025659.95</v>
      </c>
      <c r="AZ195" s="29">
        <f t="shared" si="219"/>
        <v>1200</v>
      </c>
      <c r="BB195" s="52">
        <f t="shared" si="251"/>
        <v>4353.3461595883227</v>
      </c>
      <c r="BC195" s="144">
        <f t="shared" si="181"/>
        <v>509.14334960314756</v>
      </c>
      <c r="BD195" s="30">
        <f t="shared" si="220"/>
        <v>129</v>
      </c>
      <c r="BE195" s="30">
        <f t="shared" si="221"/>
        <v>5</v>
      </c>
      <c r="BF195" s="22">
        <v>1</v>
      </c>
      <c r="BG195" s="23"/>
      <c r="BH195" s="29">
        <f t="shared" si="182"/>
        <v>460800</v>
      </c>
      <c r="BI195" s="29">
        <f t="shared" si="222"/>
        <v>69921081401.098267</v>
      </c>
      <c r="BJ195" s="29">
        <f t="shared" si="223"/>
        <v>100503949025659.95</v>
      </c>
      <c r="BK195" s="29">
        <f t="shared" si="224"/>
        <v>1500</v>
      </c>
      <c r="BM195" s="52">
        <f t="shared" si="258"/>
        <v>1437.3912275344373</v>
      </c>
      <c r="BN195" s="144">
        <f t="shared" si="183"/>
        <v>509.14334960314756</v>
      </c>
      <c r="BO195" s="30">
        <f t="shared" si="225"/>
        <v>84</v>
      </c>
      <c r="BP195" s="30">
        <f t="shared" si="226"/>
        <v>6</v>
      </c>
      <c r="BQ195" s="22">
        <v>1</v>
      </c>
      <c r="BR195" s="23"/>
      <c r="BS195" s="29">
        <f t="shared" si="184"/>
        <v>6400</v>
      </c>
      <c r="BT195" s="29">
        <f t="shared" si="227"/>
        <v>127011978923.10423</v>
      </c>
      <c r="BU195" s="29">
        <f t="shared" si="228"/>
        <v>100503949025659.95</v>
      </c>
      <c r="BV195" s="29">
        <f t="shared" si="229"/>
        <v>1800</v>
      </c>
      <c r="BX195" s="52">
        <f t="shared" si="255"/>
        <v>791.2950406552377</v>
      </c>
      <c r="BY195" s="144">
        <f t="shared" si="185"/>
        <v>509.14334960314756</v>
      </c>
      <c r="BZ195" s="30">
        <f t="shared" si="230"/>
        <v>34</v>
      </c>
      <c r="CA195" s="30">
        <f t="shared" si="231"/>
        <v>7</v>
      </c>
      <c r="CB195" s="30">
        <v>1</v>
      </c>
      <c r="CC195" s="23"/>
      <c r="CD195" s="29">
        <f t="shared" si="186"/>
        <v>24</v>
      </c>
      <c r="CE195" s="29">
        <f t="shared" si="232"/>
        <v>69796001691.595535</v>
      </c>
      <c r="CF195" s="29">
        <f t="shared" si="233"/>
        <v>100503949025659.95</v>
      </c>
      <c r="CG195" s="29">
        <f t="shared" si="234"/>
        <v>2100</v>
      </c>
      <c r="CI195" s="52">
        <f t="shared" si="256"/>
        <v>1439.9671412375776</v>
      </c>
      <c r="CJ195" s="144">
        <f t="shared" si="187"/>
        <v>509.14334960314756</v>
      </c>
      <c r="CK195" s="30">
        <f t="shared" si="235"/>
        <v>-21</v>
      </c>
      <c r="CL195" s="30">
        <f t="shared" si="236"/>
        <v>8</v>
      </c>
      <c r="CM195" s="30">
        <v>1</v>
      </c>
      <c r="CN195" s="23"/>
      <c r="CO195" s="29">
        <f t="shared" si="188"/>
        <v>1</v>
      </c>
      <c r="CP195" s="29">
        <f t="shared" si="237"/>
        <v>-1172168752758.4309</v>
      </c>
      <c r="CQ195" s="29">
        <f t="shared" si="238"/>
        <v>100503949025659.95</v>
      </c>
      <c r="CR195" s="29">
        <f t="shared" si="239"/>
        <v>2400</v>
      </c>
      <c r="CU195" s="144">
        <f t="shared" si="189"/>
        <v>509.14334960314756</v>
      </c>
      <c r="CV195" s="30">
        <f t="shared" si="240"/>
        <v>-71</v>
      </c>
      <c r="CW195" s="30">
        <f t="shared" si="241"/>
        <v>9</v>
      </c>
      <c r="CX195" s="30">
        <v>1</v>
      </c>
      <c r="CY195" s="23"/>
      <c r="CZ195" s="29">
        <f t="shared" si="190"/>
        <v>1</v>
      </c>
      <c r="DA195" s="29">
        <f t="shared" si="242"/>
        <v>-1434776177071619.5</v>
      </c>
      <c r="DB195" s="29">
        <f t="shared" si="243"/>
        <v>100503949025659.95</v>
      </c>
      <c r="DC195" s="29">
        <f t="shared" si="244"/>
        <v>2700</v>
      </c>
      <c r="DF195" s="144">
        <f t="shared" si="191"/>
        <v>509.14334960314756</v>
      </c>
      <c r="DG195" s="30">
        <f t="shared" si="245"/>
        <v>-136</v>
      </c>
      <c r="DH195" s="30">
        <f t="shared" si="246"/>
        <v>10</v>
      </c>
      <c r="DI195" s="30">
        <v>1</v>
      </c>
      <c r="DJ195" s="23"/>
      <c r="DK195" s="29">
        <f t="shared" si="192"/>
        <v>1</v>
      </c>
      <c r="DL195" s="29">
        <f t="shared" si="247"/>
        <v>-5.8270154393520753E+18</v>
      </c>
      <c r="DM195" s="29">
        <f t="shared" si="248"/>
        <v>100503949025659.95</v>
      </c>
      <c r="DN195" s="29">
        <f t="shared" si="249"/>
        <v>3000</v>
      </c>
      <c r="DQ195" s="144">
        <f t="shared" si="193"/>
        <v>509.14334960314756</v>
      </c>
    </row>
    <row r="196" spans="1:121">
      <c r="A196" s="23">
        <f t="shared" si="194"/>
        <v>4191.7394616189995</v>
      </c>
      <c r="B196" s="23">
        <v>0</v>
      </c>
      <c r="C196" s="41">
        <f t="shared" si="254"/>
        <v>6</v>
      </c>
      <c r="D196" s="44"/>
      <c r="E196" s="134">
        <f t="shared" si="252"/>
        <v>1</v>
      </c>
      <c r="F196" s="76">
        <f t="shared" si="173"/>
        <v>7</v>
      </c>
      <c r="G196" s="161">
        <f t="shared" si="195"/>
        <v>51.984153366799056</v>
      </c>
      <c r="H196" s="24">
        <f t="shared" si="196"/>
        <v>274877906944.00348</v>
      </c>
      <c r="I196" s="23">
        <f t="shared" si="250"/>
        <v>38.000000000000021</v>
      </c>
      <c r="J196" s="26">
        <v>190</v>
      </c>
      <c r="K196" s="30">
        <f t="shared" si="197"/>
        <v>190</v>
      </c>
      <c r="L196" s="30">
        <f t="shared" si="198"/>
        <v>1</v>
      </c>
      <c r="M196" s="22">
        <v>1</v>
      </c>
      <c r="N196" s="23">
        <f t="shared" si="199"/>
        <v>274877906944003.47</v>
      </c>
      <c r="O196" s="29">
        <f t="shared" si="174"/>
        <v>361304064</v>
      </c>
      <c r="P196" s="29">
        <f t="shared" si="200"/>
        <v>68647772160</v>
      </c>
      <c r="Q196" s="29">
        <f t="shared" si="201"/>
        <v>115448720916481.47</v>
      </c>
      <c r="R196" s="29">
        <f t="shared" si="202"/>
        <v>300</v>
      </c>
      <c r="S196" s="29">
        <f t="shared" si="203"/>
        <v>125752.18384856998</v>
      </c>
      <c r="T196" s="52">
        <f t="shared" si="204"/>
        <v>1681.7548084066107</v>
      </c>
      <c r="U196" s="144">
        <f t="shared" si="175"/>
        <v>519.84153366799057</v>
      </c>
      <c r="W196" s="30">
        <f t="shared" si="205"/>
        <v>185</v>
      </c>
      <c r="X196" s="30">
        <f t="shared" si="206"/>
        <v>2</v>
      </c>
      <c r="Y196" s="22">
        <v>1</v>
      </c>
      <c r="Z196" s="23"/>
      <c r="AA196" s="29">
        <f t="shared" si="176"/>
        <v>369515520</v>
      </c>
      <c r="AB196" s="29">
        <f t="shared" si="207"/>
        <v>123219632336.49617</v>
      </c>
      <c r="AC196" s="29">
        <f t="shared" si="208"/>
        <v>115448720916481.47</v>
      </c>
      <c r="AD196" s="29">
        <f t="shared" si="209"/>
        <v>600</v>
      </c>
      <c r="AF196" s="52">
        <f t="shared" si="253"/>
        <v>936.93446999749688</v>
      </c>
      <c r="AG196" s="144">
        <f t="shared" si="177"/>
        <v>519.84153366799057</v>
      </c>
      <c r="AH196" s="30">
        <f t="shared" si="210"/>
        <v>175</v>
      </c>
      <c r="AI196" s="30">
        <f t="shared" si="211"/>
        <v>3</v>
      </c>
      <c r="AJ196" s="22">
        <v>1</v>
      </c>
      <c r="AK196" s="23"/>
      <c r="AL196" s="29">
        <f t="shared" si="178"/>
        <v>41472000</v>
      </c>
      <c r="AM196" s="29">
        <f t="shared" si="212"/>
        <v>42502993387.579926</v>
      </c>
      <c r="AN196" s="29">
        <f t="shared" si="213"/>
        <v>115448720916481.47</v>
      </c>
      <c r="AO196" s="29">
        <f t="shared" si="214"/>
        <v>900</v>
      </c>
      <c r="AQ196" s="52">
        <f t="shared" si="257"/>
        <v>2716.2491795276114</v>
      </c>
      <c r="AR196" s="144">
        <f t="shared" si="179"/>
        <v>519.84153366799057</v>
      </c>
      <c r="AS196" s="30">
        <f t="shared" si="215"/>
        <v>160</v>
      </c>
      <c r="AT196" s="30">
        <f t="shared" si="216"/>
        <v>4</v>
      </c>
      <c r="AU196" s="22">
        <v>10</v>
      </c>
      <c r="AV196" s="23"/>
      <c r="AW196" s="29">
        <f t="shared" si="180"/>
        <v>42336000</v>
      </c>
      <c r="AX196" s="29">
        <f t="shared" si="217"/>
        <v>232317958706.87534</v>
      </c>
      <c r="AY196" s="29">
        <f t="shared" si="218"/>
        <v>115448720916481.47</v>
      </c>
      <c r="AZ196" s="29">
        <f t="shared" si="219"/>
        <v>1200</v>
      </c>
      <c r="BB196" s="52">
        <f t="shared" si="251"/>
        <v>496.94273124251941</v>
      </c>
      <c r="BC196" s="144">
        <f t="shared" si="181"/>
        <v>519.84153366799057</v>
      </c>
      <c r="BD196" s="30">
        <f t="shared" si="220"/>
        <v>130</v>
      </c>
      <c r="BE196" s="30">
        <f t="shared" si="221"/>
        <v>5</v>
      </c>
      <c r="BF196" s="22">
        <v>1</v>
      </c>
      <c r="BG196" s="23"/>
      <c r="BH196" s="29">
        <f t="shared" si="182"/>
        <v>460800</v>
      </c>
      <c r="BI196" s="29">
        <f t="shared" si="222"/>
        <v>70463105287.928482</v>
      </c>
      <c r="BJ196" s="29">
        <f t="shared" si="223"/>
        <v>115448720916481.47</v>
      </c>
      <c r="BK196" s="29">
        <f t="shared" si="224"/>
        <v>1500</v>
      </c>
      <c r="BM196" s="52">
        <f t="shared" si="258"/>
        <v>1638.4279467209315</v>
      </c>
      <c r="BN196" s="144">
        <f t="shared" si="183"/>
        <v>519.84153366799057</v>
      </c>
      <c r="BO196" s="30">
        <f t="shared" si="225"/>
        <v>85</v>
      </c>
      <c r="BP196" s="30">
        <f t="shared" si="226"/>
        <v>6</v>
      </c>
      <c r="BQ196" s="22">
        <v>1</v>
      </c>
      <c r="BR196" s="23"/>
      <c r="BS196" s="29">
        <f t="shared" si="184"/>
        <v>6400</v>
      </c>
      <c r="BT196" s="29">
        <f t="shared" si="227"/>
        <v>128524026291.23642</v>
      </c>
      <c r="BU196" s="29">
        <f t="shared" si="228"/>
        <v>115448720916481.47</v>
      </c>
      <c r="BV196" s="29">
        <f t="shared" si="229"/>
        <v>1800</v>
      </c>
      <c r="BX196" s="52">
        <f t="shared" si="255"/>
        <v>898.26567255894861</v>
      </c>
      <c r="BY196" s="144">
        <f t="shared" si="185"/>
        <v>519.84153366799057</v>
      </c>
      <c r="BZ196" s="30">
        <f t="shared" si="230"/>
        <v>35</v>
      </c>
      <c r="CA196" s="30">
        <f t="shared" si="231"/>
        <v>7</v>
      </c>
      <c r="CB196" s="30">
        <v>1</v>
      </c>
      <c r="CC196" s="23"/>
      <c r="CD196" s="29">
        <f t="shared" si="186"/>
        <v>24</v>
      </c>
      <c r="CE196" s="29">
        <f t="shared" si="232"/>
        <v>71848825270.760101</v>
      </c>
      <c r="CF196" s="29">
        <f t="shared" si="233"/>
        <v>115448720916481.47</v>
      </c>
      <c r="CG196" s="29">
        <f t="shared" si="234"/>
        <v>2100</v>
      </c>
      <c r="CI196" s="52">
        <f t="shared" si="256"/>
        <v>1606.8282324925494</v>
      </c>
      <c r="CJ196" s="144">
        <f t="shared" si="187"/>
        <v>519.84153366799057</v>
      </c>
      <c r="CK196" s="30">
        <f t="shared" si="235"/>
        <v>-20</v>
      </c>
      <c r="CL196" s="30">
        <f t="shared" si="236"/>
        <v>8</v>
      </c>
      <c r="CM196" s="30">
        <v>1</v>
      </c>
      <c r="CN196" s="23"/>
      <c r="CO196" s="29">
        <f t="shared" si="188"/>
        <v>1</v>
      </c>
      <c r="CP196" s="29">
        <f t="shared" si="237"/>
        <v>-1116351193103.2676</v>
      </c>
      <c r="CQ196" s="29">
        <f t="shared" si="238"/>
        <v>115448720916481.47</v>
      </c>
      <c r="CR196" s="29">
        <f t="shared" si="239"/>
        <v>2400</v>
      </c>
      <c r="CU196" s="144">
        <f t="shared" si="189"/>
        <v>519.84153366799057</v>
      </c>
      <c r="CV196" s="30">
        <f t="shared" si="240"/>
        <v>-70</v>
      </c>
      <c r="CW196" s="30">
        <f t="shared" si="241"/>
        <v>9</v>
      </c>
      <c r="CX196" s="30">
        <v>1</v>
      </c>
      <c r="CY196" s="23"/>
      <c r="CZ196" s="29">
        <f t="shared" si="190"/>
        <v>1</v>
      </c>
      <c r="DA196" s="29">
        <f t="shared" si="242"/>
        <v>-1414568061901596.5</v>
      </c>
      <c r="DB196" s="29">
        <f t="shared" si="243"/>
        <v>115448720916481.47</v>
      </c>
      <c r="DC196" s="29">
        <f t="shared" si="244"/>
        <v>2700</v>
      </c>
      <c r="DF196" s="144">
        <f t="shared" si="191"/>
        <v>519.84153366799057</v>
      </c>
      <c r="DG196" s="30">
        <f t="shared" si="245"/>
        <v>-135</v>
      </c>
      <c r="DH196" s="30">
        <f t="shared" si="246"/>
        <v>10</v>
      </c>
      <c r="DI196" s="30">
        <v>1</v>
      </c>
      <c r="DJ196" s="23"/>
      <c r="DK196" s="29">
        <f t="shared" si="192"/>
        <v>1</v>
      </c>
      <c r="DL196" s="29">
        <f t="shared" si="247"/>
        <v>-5.7841697375921336E+18</v>
      </c>
      <c r="DM196" s="29">
        <f t="shared" si="248"/>
        <v>115448720916481.47</v>
      </c>
      <c r="DN196" s="29">
        <f t="shared" si="249"/>
        <v>3000</v>
      </c>
      <c r="DQ196" s="144">
        <f t="shared" si="193"/>
        <v>519.84153366799057</v>
      </c>
    </row>
    <row r="197" spans="1:121">
      <c r="A197" s="23">
        <f t="shared" si="194"/>
        <v>4379.8527941910215</v>
      </c>
      <c r="B197" s="23">
        <v>0</v>
      </c>
      <c r="C197" s="41">
        <f t="shared" si="254"/>
        <v>6</v>
      </c>
      <c r="D197" s="44"/>
      <c r="E197" s="134">
        <f t="shared" si="252"/>
        <v>1</v>
      </c>
      <c r="F197" s="76">
        <f t="shared" si="173"/>
        <v>7</v>
      </c>
      <c r="G197" s="161">
        <f t="shared" si="195"/>
        <v>53.076450932124246</v>
      </c>
      <c r="H197" s="24">
        <f t="shared" si="196"/>
        <v>315751799531.60492</v>
      </c>
      <c r="I197" s="23">
        <f t="shared" si="250"/>
        <v>38.200000000000017</v>
      </c>
      <c r="J197" s="26">
        <v>191</v>
      </c>
      <c r="K197" s="30">
        <f t="shared" si="197"/>
        <v>191</v>
      </c>
      <c r="L197" s="30">
        <f t="shared" si="198"/>
        <v>1</v>
      </c>
      <c r="M197" s="22">
        <v>1</v>
      </c>
      <c r="N197" s="23">
        <f t="shared" si="199"/>
        <v>315751799531604.94</v>
      </c>
      <c r="O197" s="29">
        <f t="shared" si="174"/>
        <v>361304064</v>
      </c>
      <c r="P197" s="29">
        <f t="shared" si="200"/>
        <v>69009076224</v>
      </c>
      <c r="Q197" s="29">
        <f t="shared" si="201"/>
        <v>132615755803274.08</v>
      </c>
      <c r="R197" s="29">
        <f t="shared" si="202"/>
        <v>300</v>
      </c>
      <c r="S197" s="29">
        <f t="shared" si="203"/>
        <v>131395.58382573066</v>
      </c>
      <c r="T197" s="52">
        <f t="shared" si="204"/>
        <v>1921.7146940615462</v>
      </c>
      <c r="U197" s="144">
        <f t="shared" si="175"/>
        <v>530.76450932124249</v>
      </c>
      <c r="W197" s="30">
        <f t="shared" si="205"/>
        <v>186</v>
      </c>
      <c r="X197" s="30">
        <f t="shared" si="206"/>
        <v>2</v>
      </c>
      <c r="Y197" s="22">
        <v>1</v>
      </c>
      <c r="Z197" s="23"/>
      <c r="AA197" s="29">
        <f t="shared" si="176"/>
        <v>369515520</v>
      </c>
      <c r="AB197" s="29">
        <f t="shared" si="207"/>
        <v>123885684403.17995</v>
      </c>
      <c r="AC197" s="29">
        <f t="shared" si="208"/>
        <v>132615755803274.08</v>
      </c>
      <c r="AD197" s="29">
        <f t="shared" si="209"/>
        <v>600</v>
      </c>
      <c r="AF197" s="52">
        <f t="shared" si="253"/>
        <v>1070.4687667679386</v>
      </c>
      <c r="AG197" s="144">
        <f t="shared" si="177"/>
        <v>530.76450932124249</v>
      </c>
      <c r="AH197" s="30">
        <f t="shared" si="210"/>
        <v>176</v>
      </c>
      <c r="AI197" s="30">
        <f t="shared" si="211"/>
        <v>3</v>
      </c>
      <c r="AJ197" s="22">
        <v>1</v>
      </c>
      <c r="AK197" s="23"/>
      <c r="AL197" s="29">
        <f t="shared" si="178"/>
        <v>41472000</v>
      </c>
      <c r="AM197" s="29">
        <f t="shared" si="212"/>
        <v>42745867635.508949</v>
      </c>
      <c r="AN197" s="29">
        <f t="shared" si="213"/>
        <v>132615755803274.08</v>
      </c>
      <c r="AO197" s="29">
        <f t="shared" si="214"/>
        <v>900</v>
      </c>
      <c r="AQ197" s="52">
        <f t="shared" si="257"/>
        <v>3102.42283380652</v>
      </c>
      <c r="AR197" s="144">
        <f t="shared" si="179"/>
        <v>530.76450932124249</v>
      </c>
      <c r="AS197" s="30">
        <f t="shared" si="215"/>
        <v>161</v>
      </c>
      <c r="AT197" s="30">
        <f t="shared" si="216"/>
        <v>4</v>
      </c>
      <c r="AU197" s="22">
        <v>1</v>
      </c>
      <c r="AV197" s="23"/>
      <c r="AW197" s="29">
        <f t="shared" si="180"/>
        <v>42336000</v>
      </c>
      <c r="AX197" s="29">
        <f t="shared" si="217"/>
        <v>233769945948.7933</v>
      </c>
      <c r="AY197" s="29">
        <f t="shared" si="218"/>
        <v>132615755803274.08</v>
      </c>
      <c r="AZ197" s="29">
        <f t="shared" si="219"/>
        <v>1200</v>
      </c>
      <c r="BB197" s="52">
        <f t="shared" si="251"/>
        <v>567.29172462709653</v>
      </c>
      <c r="BC197" s="144">
        <f t="shared" si="181"/>
        <v>530.76450932124249</v>
      </c>
      <c r="BD197" s="30">
        <f t="shared" si="220"/>
        <v>131</v>
      </c>
      <c r="BE197" s="30">
        <f t="shared" si="221"/>
        <v>5</v>
      </c>
      <c r="BF197" s="22">
        <v>1</v>
      </c>
      <c r="BG197" s="23"/>
      <c r="BH197" s="29">
        <f t="shared" si="182"/>
        <v>460800</v>
      </c>
      <c r="BI197" s="29">
        <f t="shared" si="222"/>
        <v>71005129174.758698</v>
      </c>
      <c r="BJ197" s="29">
        <f t="shared" si="223"/>
        <v>132615755803274.08</v>
      </c>
      <c r="BK197" s="29">
        <f t="shared" si="224"/>
        <v>1500</v>
      </c>
      <c r="BM197" s="52">
        <f t="shared" si="258"/>
        <v>1867.6926208651569</v>
      </c>
      <c r="BN197" s="144">
        <f t="shared" si="183"/>
        <v>530.76450932124249</v>
      </c>
      <c r="BO197" s="30">
        <f t="shared" si="225"/>
        <v>86</v>
      </c>
      <c r="BP197" s="30">
        <f t="shared" si="226"/>
        <v>6</v>
      </c>
      <c r="BQ197" s="22">
        <v>1</v>
      </c>
      <c r="BR197" s="23"/>
      <c r="BS197" s="29">
        <f t="shared" si="184"/>
        <v>6400</v>
      </c>
      <c r="BT197" s="29">
        <f t="shared" si="227"/>
        <v>130036073659.36862</v>
      </c>
      <c r="BU197" s="29">
        <f t="shared" si="228"/>
        <v>132615755803274.08</v>
      </c>
      <c r="BV197" s="29">
        <f t="shared" si="229"/>
        <v>1800</v>
      </c>
      <c r="BX197" s="52">
        <f t="shared" si="255"/>
        <v>1019.8382039022723</v>
      </c>
      <c r="BY197" s="144">
        <f t="shared" si="185"/>
        <v>530.76450932124249</v>
      </c>
      <c r="BZ197" s="30">
        <f t="shared" si="230"/>
        <v>36</v>
      </c>
      <c r="CA197" s="30">
        <f t="shared" si="231"/>
        <v>7</v>
      </c>
      <c r="CB197" s="30">
        <v>1</v>
      </c>
      <c r="CC197" s="23"/>
      <c r="CD197" s="29">
        <f t="shared" si="186"/>
        <v>24</v>
      </c>
      <c r="CE197" s="29">
        <f t="shared" si="232"/>
        <v>73901648849.924683</v>
      </c>
      <c r="CF197" s="29">
        <f t="shared" si="233"/>
        <v>132615755803274.08</v>
      </c>
      <c r="CG197" s="29">
        <f t="shared" si="234"/>
        <v>2100</v>
      </c>
      <c r="CI197" s="52">
        <f t="shared" si="256"/>
        <v>1794.4898099984575</v>
      </c>
      <c r="CJ197" s="144">
        <f t="shared" si="187"/>
        <v>530.76450932124249</v>
      </c>
      <c r="CK197" s="30">
        <f t="shared" si="235"/>
        <v>-19</v>
      </c>
      <c r="CL197" s="30">
        <f t="shared" si="236"/>
        <v>8</v>
      </c>
      <c r="CM197" s="30">
        <v>1</v>
      </c>
      <c r="CN197" s="23"/>
      <c r="CO197" s="29">
        <f t="shared" si="188"/>
        <v>1</v>
      </c>
      <c r="CP197" s="29">
        <f t="shared" si="237"/>
        <v>-1060533633448.1041</v>
      </c>
      <c r="CQ197" s="29">
        <f t="shared" si="238"/>
        <v>132615755803274.08</v>
      </c>
      <c r="CR197" s="29">
        <f t="shared" si="239"/>
        <v>2400</v>
      </c>
      <c r="CU197" s="144">
        <f t="shared" si="189"/>
        <v>530.76450932124249</v>
      </c>
      <c r="CV197" s="30">
        <f t="shared" si="240"/>
        <v>-69</v>
      </c>
      <c r="CW197" s="30">
        <f t="shared" si="241"/>
        <v>9</v>
      </c>
      <c r="CX197" s="30">
        <v>1</v>
      </c>
      <c r="CY197" s="23"/>
      <c r="CZ197" s="29">
        <f t="shared" si="190"/>
        <v>1</v>
      </c>
      <c r="DA197" s="29">
        <f t="shared" si="242"/>
        <v>-1394359946731573.7</v>
      </c>
      <c r="DB197" s="29">
        <f t="shared" si="243"/>
        <v>132615755803274.08</v>
      </c>
      <c r="DC197" s="29">
        <f t="shared" si="244"/>
        <v>2700</v>
      </c>
      <c r="DF197" s="144">
        <f t="shared" si="191"/>
        <v>530.76450932124249</v>
      </c>
      <c r="DG197" s="30">
        <f t="shared" si="245"/>
        <v>-134</v>
      </c>
      <c r="DH197" s="30">
        <f t="shared" si="246"/>
        <v>10</v>
      </c>
      <c r="DI197" s="30">
        <v>1</v>
      </c>
      <c r="DJ197" s="23"/>
      <c r="DK197" s="29">
        <f t="shared" si="192"/>
        <v>1</v>
      </c>
      <c r="DL197" s="29">
        <f t="shared" si="247"/>
        <v>-5.741324035832192E+18</v>
      </c>
      <c r="DM197" s="29">
        <f t="shared" si="248"/>
        <v>132615755803274.08</v>
      </c>
      <c r="DN197" s="29">
        <f t="shared" si="249"/>
        <v>3000</v>
      </c>
      <c r="DQ197" s="144">
        <f t="shared" si="193"/>
        <v>530.76450932124249</v>
      </c>
    </row>
    <row r="198" spans="1:121">
      <c r="A198" s="23">
        <f t="shared" si="194"/>
        <v>4576.4081175440433</v>
      </c>
      <c r="B198" s="23">
        <v>0</v>
      </c>
      <c r="C198" s="41">
        <f t="shared" si="254"/>
        <v>6</v>
      </c>
      <c r="D198" s="44"/>
      <c r="E198" s="134">
        <f t="shared" si="252"/>
        <v>1</v>
      </c>
      <c r="F198" s="76">
        <f t="shared" ref="F198:F261" si="259">C198+E198</f>
        <v>7</v>
      </c>
      <c r="G198" s="161">
        <f t="shared" si="195"/>
        <v>54.191699991201709</v>
      </c>
      <c r="H198" s="24">
        <f t="shared" si="196"/>
        <v>362703572709.30817</v>
      </c>
      <c r="I198" s="23">
        <f t="shared" si="250"/>
        <v>38.40000000000002</v>
      </c>
      <c r="J198" s="26">
        <v>192</v>
      </c>
      <c r="K198" s="30">
        <f t="shared" si="197"/>
        <v>192</v>
      </c>
      <c r="L198" s="30">
        <f t="shared" si="198"/>
        <v>1</v>
      </c>
      <c r="M198" s="22">
        <v>1</v>
      </c>
      <c r="N198" s="23">
        <f t="shared" si="199"/>
        <v>362703572709308.19</v>
      </c>
      <c r="O198" s="29">
        <f t="shared" ref="O198:O261" si="260">O197*M198</f>
        <v>361304064</v>
      </c>
      <c r="P198" s="29">
        <f t="shared" si="200"/>
        <v>69370380288</v>
      </c>
      <c r="Q198" s="29">
        <f t="shared" si="201"/>
        <v>152335500537909.41</v>
      </c>
      <c r="R198" s="29">
        <f t="shared" si="202"/>
        <v>300</v>
      </c>
      <c r="S198" s="29">
        <f t="shared" si="203"/>
        <v>137292.24352632131</v>
      </c>
      <c r="T198" s="52">
        <f t="shared" si="204"/>
        <v>2195.9732656137835</v>
      </c>
      <c r="U198" s="144">
        <f t="shared" ref="U198:U261" si="261">$I$4*$G198</f>
        <v>541.9169999120171</v>
      </c>
      <c r="W198" s="30">
        <f t="shared" si="205"/>
        <v>187</v>
      </c>
      <c r="X198" s="30">
        <f t="shared" si="206"/>
        <v>2</v>
      </c>
      <c r="Y198" s="22">
        <v>1</v>
      </c>
      <c r="Z198" s="23"/>
      <c r="AA198" s="29">
        <f t="shared" ref="AA198:AA261" si="262">AA197*Y198</f>
        <v>369515520</v>
      </c>
      <c r="AB198" s="29">
        <f t="shared" si="207"/>
        <v>124551736469.86371</v>
      </c>
      <c r="AC198" s="29">
        <f t="shared" si="208"/>
        <v>152335500537909.41</v>
      </c>
      <c r="AD198" s="29">
        <f t="shared" si="209"/>
        <v>600</v>
      </c>
      <c r="AF198" s="52">
        <f t="shared" si="253"/>
        <v>1223.0700659461959</v>
      </c>
      <c r="AG198" s="144">
        <f t="shared" ref="AG198:AG261" si="263">$I$4*$G198</f>
        <v>541.9169999120171</v>
      </c>
      <c r="AH198" s="30">
        <f t="shared" si="210"/>
        <v>177</v>
      </c>
      <c r="AI198" s="30">
        <f t="shared" si="211"/>
        <v>3</v>
      </c>
      <c r="AJ198" s="22">
        <v>1</v>
      </c>
      <c r="AK198" s="23"/>
      <c r="AL198" s="29">
        <f t="shared" ref="AL198:AL261" si="264">AL197*AJ198</f>
        <v>41472000</v>
      </c>
      <c r="AM198" s="29">
        <f t="shared" si="212"/>
        <v>42988741883.437981</v>
      </c>
      <c r="AN198" s="29">
        <f t="shared" si="213"/>
        <v>152335500537909.41</v>
      </c>
      <c r="AO198" s="29">
        <f t="shared" si="214"/>
        <v>900</v>
      </c>
      <c r="AQ198" s="52">
        <f t="shared" si="257"/>
        <v>3543.6138361750664</v>
      </c>
      <c r="AR198" s="144">
        <f t="shared" ref="AR198:AR261" si="265">$I$4*$G198</f>
        <v>541.9169999120171</v>
      </c>
      <c r="AS198" s="30">
        <f t="shared" si="215"/>
        <v>162</v>
      </c>
      <c r="AT198" s="30">
        <f t="shared" si="216"/>
        <v>4</v>
      </c>
      <c r="AU198" s="22">
        <v>1</v>
      </c>
      <c r="AV198" s="23"/>
      <c r="AW198" s="29">
        <f t="shared" ref="AW198:AW261" si="266">AW197*AU198</f>
        <v>42336000</v>
      </c>
      <c r="AX198" s="29">
        <f t="shared" si="217"/>
        <v>235221933190.71127</v>
      </c>
      <c r="AY198" s="29">
        <f t="shared" si="218"/>
        <v>152335500537909.41</v>
      </c>
      <c r="AZ198" s="29">
        <f t="shared" si="219"/>
        <v>1200</v>
      </c>
      <c r="BB198" s="52">
        <f t="shared" si="251"/>
        <v>647.62455809935079</v>
      </c>
      <c r="BC198" s="144">
        <f t="shared" ref="BC198:BC261" si="267">$I$4*$G198</f>
        <v>541.9169999120171</v>
      </c>
      <c r="BD198" s="30">
        <f t="shared" si="220"/>
        <v>132</v>
      </c>
      <c r="BE198" s="30">
        <f t="shared" si="221"/>
        <v>5</v>
      </c>
      <c r="BF198" s="22">
        <v>1</v>
      </c>
      <c r="BG198" s="23"/>
      <c r="BH198" s="29">
        <f t="shared" ref="BH198:BH261" si="268">BH197*BF198</f>
        <v>460800</v>
      </c>
      <c r="BI198" s="29">
        <f t="shared" si="222"/>
        <v>71547153061.588913</v>
      </c>
      <c r="BJ198" s="29">
        <f t="shared" si="223"/>
        <v>152335500537909.41</v>
      </c>
      <c r="BK198" s="29">
        <f t="shared" si="224"/>
        <v>1500</v>
      </c>
      <c r="BM198" s="52">
        <f t="shared" si="258"/>
        <v>2129.1622939458766</v>
      </c>
      <c r="BN198" s="144">
        <f t="shared" ref="BN198:BN261" si="269">$I$4*$G198</f>
        <v>541.9169999120171</v>
      </c>
      <c r="BO198" s="30">
        <f t="shared" si="225"/>
        <v>87</v>
      </c>
      <c r="BP198" s="30">
        <f t="shared" si="226"/>
        <v>6</v>
      </c>
      <c r="BQ198" s="22">
        <v>1</v>
      </c>
      <c r="BR198" s="23"/>
      <c r="BS198" s="29">
        <f t="shared" ref="BS198:BS261" si="270">BS197*BQ198</f>
        <v>6400</v>
      </c>
      <c r="BT198" s="29">
        <f t="shared" si="227"/>
        <v>131548121027.50081</v>
      </c>
      <c r="BU198" s="29">
        <f t="shared" si="228"/>
        <v>152335500537909.41</v>
      </c>
      <c r="BV198" s="29">
        <f t="shared" si="229"/>
        <v>1800</v>
      </c>
      <c r="BX198" s="52">
        <f t="shared" si="255"/>
        <v>1158.0211054938816</v>
      </c>
      <c r="BY198" s="144">
        <f t="shared" ref="BY198:BY261" si="271">$I$4*$G198</f>
        <v>541.9169999120171</v>
      </c>
      <c r="BZ198" s="30">
        <f t="shared" si="230"/>
        <v>37</v>
      </c>
      <c r="CA198" s="30">
        <f t="shared" si="231"/>
        <v>7</v>
      </c>
      <c r="CB198" s="30">
        <v>1</v>
      </c>
      <c r="CC198" s="23"/>
      <c r="CD198" s="29">
        <f t="shared" ref="CD198:CD261" si="272">CD197*CB198</f>
        <v>24</v>
      </c>
      <c r="CE198" s="29">
        <f t="shared" si="232"/>
        <v>75954472429.089249</v>
      </c>
      <c r="CF198" s="29">
        <f t="shared" si="233"/>
        <v>152335500537909.41</v>
      </c>
      <c r="CG198" s="29">
        <f t="shared" si="234"/>
        <v>2100</v>
      </c>
      <c r="CI198" s="52">
        <f t="shared" si="256"/>
        <v>2005.6159389445979</v>
      </c>
      <c r="CJ198" s="144">
        <f t="shared" ref="CJ198:CJ261" si="273">$I$4*$G198</f>
        <v>541.9169999120171</v>
      </c>
      <c r="CK198" s="30">
        <f t="shared" si="235"/>
        <v>-18</v>
      </c>
      <c r="CL198" s="30">
        <f t="shared" si="236"/>
        <v>8</v>
      </c>
      <c r="CM198" s="30">
        <v>1</v>
      </c>
      <c r="CN198" s="23"/>
      <c r="CO198" s="29">
        <f t="shared" ref="CO198:CO261" si="274">CO197*CM198</f>
        <v>1</v>
      </c>
      <c r="CP198" s="29">
        <f t="shared" si="237"/>
        <v>-1004716073792.9408</v>
      </c>
      <c r="CQ198" s="29">
        <f t="shared" si="238"/>
        <v>152335500537909.41</v>
      </c>
      <c r="CR198" s="29">
        <f t="shared" si="239"/>
        <v>2400</v>
      </c>
      <c r="CU198" s="144">
        <f t="shared" ref="CU198:CU261" si="275">$I$4*$G198</f>
        <v>541.9169999120171</v>
      </c>
      <c r="CV198" s="30">
        <f t="shared" si="240"/>
        <v>-68</v>
      </c>
      <c r="CW198" s="30">
        <f t="shared" si="241"/>
        <v>9</v>
      </c>
      <c r="CX198" s="30">
        <v>1</v>
      </c>
      <c r="CY198" s="23"/>
      <c r="CZ198" s="29">
        <f t="shared" ref="CZ198:CZ261" si="276">CZ197*CX198</f>
        <v>1</v>
      </c>
      <c r="DA198" s="29">
        <f t="shared" si="242"/>
        <v>-1374151831561551</v>
      </c>
      <c r="DB198" s="29">
        <f t="shared" si="243"/>
        <v>152335500537909.41</v>
      </c>
      <c r="DC198" s="29">
        <f t="shared" si="244"/>
        <v>2700</v>
      </c>
      <c r="DF198" s="144">
        <f t="shared" ref="DF198:DF261" si="277">$I$4*$G198</f>
        <v>541.9169999120171</v>
      </c>
      <c r="DG198" s="30">
        <f t="shared" si="245"/>
        <v>-133</v>
      </c>
      <c r="DH198" s="30">
        <f t="shared" si="246"/>
        <v>10</v>
      </c>
      <c r="DI198" s="30">
        <v>1</v>
      </c>
      <c r="DJ198" s="23"/>
      <c r="DK198" s="29">
        <f t="shared" ref="DK198:DK261" si="278">DK197*DI198</f>
        <v>1</v>
      </c>
      <c r="DL198" s="29">
        <f t="shared" si="247"/>
        <v>-5.6984783340722493E+18</v>
      </c>
      <c r="DM198" s="29">
        <f t="shared" si="248"/>
        <v>152335500537909.41</v>
      </c>
      <c r="DN198" s="29">
        <f t="shared" si="249"/>
        <v>3000</v>
      </c>
      <c r="DQ198" s="144">
        <f t="shared" ref="DQ198:DQ261" si="279">$I$4*$G198</f>
        <v>541.9169999120171</v>
      </c>
    </row>
    <row r="199" spans="1:121">
      <c r="A199" s="23">
        <f t="shared" ref="A199:A262" si="280">POWER($I$3,J199) * POWER($I$2,J199)</f>
        <v>4781.7842841887987</v>
      </c>
      <c r="B199" s="23">
        <v>0</v>
      </c>
      <c r="C199" s="41">
        <f t="shared" si="254"/>
        <v>6</v>
      </c>
      <c r="D199" s="44"/>
      <c r="E199" s="134">
        <f t="shared" si="252"/>
        <v>1</v>
      </c>
      <c r="F199" s="76">
        <f t="shared" si="259"/>
        <v>7</v>
      </c>
      <c r="G199" s="161">
        <f t="shared" ref="G199:G262" si="281">POWER(8,J199/100)</f>
        <v>55.330382803703337</v>
      </c>
      <c r="H199" s="24">
        <f t="shared" ref="H199:H262" si="282">POWER($I$1,J199)</f>
        <v>416636997322.7298</v>
      </c>
      <c r="I199" s="23">
        <f t="shared" si="250"/>
        <v>38.600000000000016</v>
      </c>
      <c r="J199" s="26">
        <v>193</v>
      </c>
      <c r="K199" s="30">
        <f t="shared" ref="K199:K262" si="283">$J199-L$3</f>
        <v>193</v>
      </c>
      <c r="L199" s="30">
        <f t="shared" ref="L199:L262" si="284">M$3</f>
        <v>1</v>
      </c>
      <c r="M199" s="22">
        <v>1</v>
      </c>
      <c r="N199" s="23">
        <f t="shared" ref="N199:N262" si="285">1000*H199</f>
        <v>416636997322729.81</v>
      </c>
      <c r="O199" s="29">
        <f t="shared" si="260"/>
        <v>361304064</v>
      </c>
      <c r="P199" s="29">
        <f t="shared" ref="P199:P262" si="286">K199*O199*T$3</f>
        <v>69731684352</v>
      </c>
      <c r="Q199" s="29">
        <f t="shared" ref="Q199:Q262" si="287">O$3*$H199*$F199</f>
        <v>174987538875546.53</v>
      </c>
      <c r="R199" s="29">
        <f t="shared" ref="R199:R262" si="288">S$3</f>
        <v>300</v>
      </c>
      <c r="S199" s="29">
        <f t="shared" ref="S199:S262" si="289">$A199*(30+$B199)</f>
        <v>143453.52852566395</v>
      </c>
      <c r="T199" s="52">
        <f t="shared" ref="T199:T262" si="290">Q199/P199</f>
        <v>2509.4408732796892</v>
      </c>
      <c r="U199" s="144">
        <f t="shared" si="261"/>
        <v>553.30382803703333</v>
      </c>
      <c r="W199" s="30">
        <f t="shared" ref="W199:W262" si="291">$J199-X$3</f>
        <v>188</v>
      </c>
      <c r="X199" s="30">
        <f t="shared" ref="X199:X262" si="292">Y$3</f>
        <v>2</v>
      </c>
      <c r="Y199" s="22">
        <v>1</v>
      </c>
      <c r="Z199" s="23"/>
      <c r="AA199" s="29">
        <f t="shared" si="262"/>
        <v>369515520</v>
      </c>
      <c r="AB199" s="29">
        <f t="shared" ref="AB199:AB262" si="293">W199*AA199*AF$3</f>
        <v>125217788536.54747</v>
      </c>
      <c r="AC199" s="29">
        <f t="shared" ref="AC199:AC262" si="294">AA$3*$H199*$F199</f>
        <v>174987538875546.53</v>
      </c>
      <c r="AD199" s="29">
        <f t="shared" ref="AD199:AD262" si="295">AE$3</f>
        <v>600</v>
      </c>
      <c r="AF199" s="52">
        <f t="shared" si="253"/>
        <v>1397.4654952836249</v>
      </c>
      <c r="AG199" s="144">
        <f t="shared" si="263"/>
        <v>553.30382803703333</v>
      </c>
      <c r="AH199" s="30">
        <f t="shared" ref="AH199:AH262" si="296">$J199-AI$3</f>
        <v>178</v>
      </c>
      <c r="AI199" s="30">
        <f t="shared" ref="AI199:AI262" si="297">AJ$3</f>
        <v>3</v>
      </c>
      <c r="AJ199" s="22">
        <v>1</v>
      </c>
      <c r="AK199" s="23"/>
      <c r="AL199" s="29">
        <f t="shared" si="264"/>
        <v>41472000</v>
      </c>
      <c r="AM199" s="29">
        <f t="shared" ref="AM199:AM262" si="298">AH199*AL199*AQ$3</f>
        <v>43231616131.367004</v>
      </c>
      <c r="AN199" s="29">
        <f t="shared" ref="AN199:AN262" si="299">AL$3*$H199*$F199</f>
        <v>174987538875546.53</v>
      </c>
      <c r="AO199" s="29">
        <f t="shared" ref="AO199:AO262" si="300">AP$3</f>
        <v>900</v>
      </c>
      <c r="AQ199" s="52">
        <f t="shared" si="257"/>
        <v>4047.6751630985891</v>
      </c>
      <c r="AR199" s="144">
        <f t="shared" si="265"/>
        <v>553.30382803703333</v>
      </c>
      <c r="AS199" s="30">
        <f t="shared" ref="AS199:AS262" si="301">$J199-AT$3</f>
        <v>163</v>
      </c>
      <c r="AT199" s="30">
        <f t="shared" ref="AT199:AT262" si="302">AU$3</f>
        <v>4</v>
      </c>
      <c r="AU199" s="22">
        <v>1</v>
      </c>
      <c r="AV199" s="23"/>
      <c r="AW199" s="29">
        <f t="shared" si="266"/>
        <v>42336000</v>
      </c>
      <c r="AX199" s="29">
        <f t="shared" ref="AX199:AX262" si="303">AS199*AW199*BB$3</f>
        <v>236673920432.62924</v>
      </c>
      <c r="AY199" s="29">
        <f t="shared" ref="AY199:AY262" si="304">AW$3*$H199*$F199</f>
        <v>174987538875546.53</v>
      </c>
      <c r="AZ199" s="29">
        <f t="shared" ref="AZ199:AZ262" si="305">BA$3</f>
        <v>1200</v>
      </c>
      <c r="BB199" s="52">
        <f t="shared" si="251"/>
        <v>739.36130586621971</v>
      </c>
      <c r="BC199" s="144">
        <f t="shared" si="267"/>
        <v>553.30382803703333</v>
      </c>
      <c r="BD199" s="30">
        <f t="shared" ref="BD199:BD262" si="306">$J199-BE$3</f>
        <v>133</v>
      </c>
      <c r="BE199" s="30">
        <f t="shared" ref="BE199:BE262" si="307">BF$3</f>
        <v>5</v>
      </c>
      <c r="BF199" s="22">
        <v>1</v>
      </c>
      <c r="BG199" s="23"/>
      <c r="BH199" s="29">
        <f t="shared" si="268"/>
        <v>460800</v>
      </c>
      <c r="BI199" s="29">
        <f t="shared" ref="BI199:BI262" si="308">BD199*BH199*BM$3</f>
        <v>72089176948.419144</v>
      </c>
      <c r="BJ199" s="29">
        <f t="shared" ref="BJ199:BJ262" si="309">BH$3*$H199*$F199</f>
        <v>174987538875546.53</v>
      </c>
      <c r="BK199" s="29">
        <f t="shared" ref="BK199:BK262" si="310">BL$3</f>
        <v>1500</v>
      </c>
      <c r="BM199" s="52">
        <f t="shared" si="258"/>
        <v>2427.3760123624752</v>
      </c>
      <c r="BN199" s="144">
        <f t="shared" si="269"/>
        <v>553.30382803703333</v>
      </c>
      <c r="BO199" s="30">
        <f t="shared" ref="BO199:BO262" si="311">$J199-BP$3</f>
        <v>88</v>
      </c>
      <c r="BP199" s="30">
        <f t="shared" ref="BP199:BP262" si="312">BQ$3</f>
        <v>6</v>
      </c>
      <c r="BQ199" s="22">
        <v>1</v>
      </c>
      <c r="BR199" s="23"/>
      <c r="BS199" s="29">
        <f t="shared" si="270"/>
        <v>6400</v>
      </c>
      <c r="BT199" s="29">
        <f t="shared" ref="BT199:BT262" si="313">BO199*BS199*BX$3</f>
        <v>133060168395.633</v>
      </c>
      <c r="BU199" s="29">
        <f t="shared" ref="BU199:BU262" si="314">BS$3*$H199*$F199</f>
        <v>174987538875546.53</v>
      </c>
      <c r="BV199" s="29">
        <f t="shared" ref="BV199:BV262" si="315">BW$3</f>
        <v>1800</v>
      </c>
      <c r="BX199" s="52">
        <f t="shared" si="255"/>
        <v>1315.1008373538898</v>
      </c>
      <c r="BY199" s="144">
        <f t="shared" si="271"/>
        <v>553.30382803703333</v>
      </c>
      <c r="BZ199" s="30">
        <f t="shared" ref="BZ199:BZ262" si="316">$J199-CA$3</f>
        <v>38</v>
      </c>
      <c r="CA199" s="30">
        <f t="shared" ref="CA199:CA262" si="317">CB$3</f>
        <v>7</v>
      </c>
      <c r="CB199" s="30">
        <v>1</v>
      </c>
      <c r="CC199" s="23"/>
      <c r="CD199" s="29">
        <f t="shared" si="272"/>
        <v>24</v>
      </c>
      <c r="CE199" s="29">
        <f t="shared" ref="CE199:CE262" si="318">BZ199*CD199*CI$3</f>
        <v>78007296008.25383</v>
      </c>
      <c r="CF199" s="29">
        <f t="shared" ref="CF199:CF262" si="319">CD$3*$H199*$F199</f>
        <v>174987538875546.53</v>
      </c>
      <c r="CG199" s="29">
        <f t="shared" ref="CG199:CG262" si="320">CH$3</f>
        <v>2100</v>
      </c>
      <c r="CI199" s="52">
        <f t="shared" si="256"/>
        <v>2243.2201579840862</v>
      </c>
      <c r="CJ199" s="144">
        <f t="shared" si="273"/>
        <v>553.30382803703333</v>
      </c>
      <c r="CK199" s="30">
        <f t="shared" ref="CK199:CK262" si="321">$J199-CL$3</f>
        <v>-17</v>
      </c>
      <c r="CL199" s="30">
        <f t="shared" ref="CL199:CL262" si="322">CM$3</f>
        <v>8</v>
      </c>
      <c r="CM199" s="30">
        <v>1</v>
      </c>
      <c r="CN199" s="23"/>
      <c r="CO199" s="29">
        <f t="shared" si="274"/>
        <v>1</v>
      </c>
      <c r="CP199" s="29">
        <f t="shared" ref="CP199:CP262" si="323">CK199*CO199*CT$3</f>
        <v>-948898514137.77734</v>
      </c>
      <c r="CQ199" s="29">
        <f t="shared" ref="CQ199:CQ262" si="324">CO$3*$H199*$F199</f>
        <v>174987538875546.53</v>
      </c>
      <c r="CR199" s="29">
        <f t="shared" ref="CR199:CR262" si="325">CS$3</f>
        <v>2400</v>
      </c>
      <c r="CU199" s="144">
        <f t="shared" si="275"/>
        <v>553.30382803703333</v>
      </c>
      <c r="CV199" s="30">
        <f t="shared" ref="CV199:CV262" si="326">$J199-CW$3</f>
        <v>-67</v>
      </c>
      <c r="CW199" s="30">
        <f t="shared" ref="CW199:CW262" si="327">CX$3</f>
        <v>9</v>
      </c>
      <c r="CX199" s="30">
        <v>1</v>
      </c>
      <c r="CY199" s="23"/>
      <c r="CZ199" s="29">
        <f t="shared" si="276"/>
        <v>1</v>
      </c>
      <c r="DA199" s="29">
        <f t="shared" ref="DA199:DA262" si="328">CV199*CZ199*DE$3</f>
        <v>-1353943716391528.2</v>
      </c>
      <c r="DB199" s="29">
        <f t="shared" ref="DB199:DB262" si="329">CZ$3*$H199*$F199</f>
        <v>174987538875546.53</v>
      </c>
      <c r="DC199" s="29">
        <f t="shared" ref="DC199:DC262" si="330">DD$3</f>
        <v>2700</v>
      </c>
      <c r="DF199" s="144">
        <f t="shared" si="277"/>
        <v>553.30382803703333</v>
      </c>
      <c r="DG199" s="30">
        <f t="shared" ref="DG199:DG262" si="331">$J199-DH$3</f>
        <v>-132</v>
      </c>
      <c r="DH199" s="30">
        <f t="shared" ref="DH199:DH262" si="332">DI$3</f>
        <v>10</v>
      </c>
      <c r="DI199" s="30">
        <v>1</v>
      </c>
      <c r="DJ199" s="23"/>
      <c r="DK199" s="29">
        <f t="shared" si="278"/>
        <v>1</v>
      </c>
      <c r="DL199" s="29">
        <f t="shared" ref="DL199:DL262" si="333">DG199*DK199*DP$3</f>
        <v>-5.6556326323123077E+18</v>
      </c>
      <c r="DM199" s="29">
        <f t="shared" ref="DM199:DM262" si="334">DK$3*$H199*$F199</f>
        <v>174987538875546.53</v>
      </c>
      <c r="DN199" s="29">
        <f t="shared" ref="DN199:DN262" si="335">DO$3</f>
        <v>3000</v>
      </c>
      <c r="DQ199" s="144">
        <f t="shared" si="279"/>
        <v>553.30382803703333</v>
      </c>
    </row>
    <row r="200" spans="1:121">
      <c r="A200" s="23">
        <f t="shared" si="280"/>
        <v>4996.3771484580493</v>
      </c>
      <c r="B200" s="23">
        <v>0</v>
      </c>
      <c r="C200" s="41">
        <f t="shared" si="254"/>
        <v>6</v>
      </c>
      <c r="D200" s="44"/>
      <c r="E200" s="134">
        <f t="shared" si="252"/>
        <v>1</v>
      </c>
      <c r="F200" s="76">
        <f t="shared" si="259"/>
        <v>7</v>
      </c>
      <c r="G200" s="161">
        <f t="shared" si="281"/>
        <v>56.492991762601868</v>
      </c>
      <c r="H200" s="24">
        <f t="shared" si="282"/>
        <v>478590233455.52386</v>
      </c>
      <c r="I200" s="23">
        <f t="shared" ref="I200:I263" si="336">LOG(H200,2)</f>
        <v>38.800000000000018</v>
      </c>
      <c r="J200" s="26">
        <v>194</v>
      </c>
      <c r="K200" s="30">
        <f t="shared" si="283"/>
        <v>194</v>
      </c>
      <c r="L200" s="30">
        <f t="shared" si="284"/>
        <v>1</v>
      </c>
      <c r="M200" s="22">
        <v>1</v>
      </c>
      <c r="N200" s="23">
        <f t="shared" si="285"/>
        <v>478590233455523.87</v>
      </c>
      <c r="O200" s="29">
        <f t="shared" si="260"/>
        <v>361304064</v>
      </c>
      <c r="P200" s="29">
        <f t="shared" si="286"/>
        <v>70092988416</v>
      </c>
      <c r="Q200" s="29">
        <f t="shared" si="287"/>
        <v>201007898051320.03</v>
      </c>
      <c r="R200" s="29">
        <f t="shared" si="288"/>
        <v>300</v>
      </c>
      <c r="S200" s="29">
        <f t="shared" si="289"/>
        <v>149891.31445374148</v>
      </c>
      <c r="T200" s="52">
        <f t="shared" si="290"/>
        <v>2867.7318886497401</v>
      </c>
      <c r="U200" s="144">
        <f t="shared" si="261"/>
        <v>564.92991762601866</v>
      </c>
      <c r="W200" s="30">
        <f t="shared" si="291"/>
        <v>189</v>
      </c>
      <c r="X200" s="30">
        <f t="shared" si="292"/>
        <v>2</v>
      </c>
      <c r="Y200" s="22">
        <v>1</v>
      </c>
      <c r="Z200" s="23"/>
      <c r="AA200" s="29">
        <f t="shared" si="262"/>
        <v>369515520</v>
      </c>
      <c r="AB200" s="29">
        <f t="shared" si="293"/>
        <v>125883840603.23123</v>
      </c>
      <c r="AC200" s="29">
        <f t="shared" si="294"/>
        <v>201007898051320.03</v>
      </c>
      <c r="AD200" s="29">
        <f t="shared" si="295"/>
        <v>600</v>
      </c>
      <c r="AF200" s="52">
        <f t="shared" si="253"/>
        <v>1596.7728430281186</v>
      </c>
      <c r="AG200" s="144">
        <f t="shared" si="263"/>
        <v>564.92991762601866</v>
      </c>
      <c r="AH200" s="30">
        <f t="shared" si="296"/>
        <v>179</v>
      </c>
      <c r="AI200" s="30">
        <f t="shared" si="297"/>
        <v>3</v>
      </c>
      <c r="AJ200" s="22">
        <v>1</v>
      </c>
      <c r="AK200" s="23"/>
      <c r="AL200" s="29">
        <f t="shared" si="264"/>
        <v>41472000</v>
      </c>
      <c r="AM200" s="29">
        <f t="shared" si="298"/>
        <v>43474490379.296036</v>
      </c>
      <c r="AN200" s="29">
        <f t="shared" si="299"/>
        <v>201007898051320.03</v>
      </c>
      <c r="AO200" s="29">
        <f t="shared" si="300"/>
        <v>900</v>
      </c>
      <c r="AQ200" s="52">
        <f t="shared" si="257"/>
        <v>4623.582618165583</v>
      </c>
      <c r="AR200" s="144">
        <f t="shared" si="265"/>
        <v>564.92991762601866</v>
      </c>
      <c r="AS200" s="30">
        <f t="shared" si="301"/>
        <v>164</v>
      </c>
      <c r="AT200" s="30">
        <f t="shared" si="302"/>
        <v>4</v>
      </c>
      <c r="AU200" s="22">
        <v>1</v>
      </c>
      <c r="AV200" s="23"/>
      <c r="AW200" s="29">
        <f t="shared" si="266"/>
        <v>42336000</v>
      </c>
      <c r="AX200" s="29">
        <f t="shared" si="303"/>
        <v>238125907674.54724</v>
      </c>
      <c r="AY200" s="29">
        <f t="shared" si="304"/>
        <v>201007898051320.03</v>
      </c>
      <c r="AZ200" s="29">
        <f t="shared" si="305"/>
        <v>1200</v>
      </c>
      <c r="BB200" s="52">
        <f t="shared" ref="BB200:BB263" si="337">AY200/AX200</f>
        <v>844.12443826163872</v>
      </c>
      <c r="BC200" s="144">
        <f t="shared" si="267"/>
        <v>564.92991762601866</v>
      </c>
      <c r="BD200" s="30">
        <f t="shared" si="306"/>
        <v>134</v>
      </c>
      <c r="BE200" s="30">
        <f t="shared" si="307"/>
        <v>5</v>
      </c>
      <c r="BF200" s="22">
        <v>1</v>
      </c>
      <c r="BG200" s="23"/>
      <c r="BH200" s="29">
        <f t="shared" si="268"/>
        <v>460800</v>
      </c>
      <c r="BI200" s="29">
        <f t="shared" si="308"/>
        <v>72631200835.249359</v>
      </c>
      <c r="BJ200" s="29">
        <f t="shared" si="309"/>
        <v>201007898051320.03</v>
      </c>
      <c r="BK200" s="29">
        <f t="shared" si="310"/>
        <v>1500</v>
      </c>
      <c r="BM200" s="52">
        <f t="shared" si="258"/>
        <v>2767.5144530140678</v>
      </c>
      <c r="BN200" s="144">
        <f t="shared" si="269"/>
        <v>564.92991762601866</v>
      </c>
      <c r="BO200" s="30">
        <f t="shared" si="311"/>
        <v>89</v>
      </c>
      <c r="BP200" s="30">
        <f t="shared" si="312"/>
        <v>6</v>
      </c>
      <c r="BQ200" s="22">
        <v>1</v>
      </c>
      <c r="BR200" s="23"/>
      <c r="BS200" s="29">
        <f t="shared" si="270"/>
        <v>6400</v>
      </c>
      <c r="BT200" s="29">
        <f t="shared" si="313"/>
        <v>134572215763.7652</v>
      </c>
      <c r="BU200" s="29">
        <f t="shared" si="314"/>
        <v>201007898051320.03</v>
      </c>
      <c r="BV200" s="29">
        <f t="shared" si="315"/>
        <v>1800</v>
      </c>
      <c r="BX200" s="52">
        <f t="shared" si="255"/>
        <v>1493.6805261806742</v>
      </c>
      <c r="BY200" s="144">
        <f t="shared" si="271"/>
        <v>564.92991762601866</v>
      </c>
      <c r="BZ200" s="30">
        <f t="shared" si="316"/>
        <v>39</v>
      </c>
      <c r="CA200" s="30">
        <f t="shared" si="317"/>
        <v>7</v>
      </c>
      <c r="CB200" s="30">
        <v>1</v>
      </c>
      <c r="CC200" s="23"/>
      <c r="CD200" s="29">
        <f t="shared" si="272"/>
        <v>24</v>
      </c>
      <c r="CE200" s="29">
        <f t="shared" si="318"/>
        <v>80060119587.418396</v>
      </c>
      <c r="CF200" s="29">
        <f t="shared" si="319"/>
        <v>201007898051320.03</v>
      </c>
      <c r="CG200" s="29">
        <f t="shared" si="320"/>
        <v>2100</v>
      </c>
      <c r="CI200" s="52">
        <f t="shared" si="256"/>
        <v>2510.7119385680858</v>
      </c>
      <c r="CJ200" s="144">
        <f t="shared" si="273"/>
        <v>564.92991762601866</v>
      </c>
      <c r="CK200" s="30">
        <f t="shared" si="321"/>
        <v>-16</v>
      </c>
      <c r="CL200" s="30">
        <f t="shared" si="322"/>
        <v>8</v>
      </c>
      <c r="CM200" s="30">
        <v>1</v>
      </c>
      <c r="CN200" s="23"/>
      <c r="CO200" s="29">
        <f t="shared" si="274"/>
        <v>1</v>
      </c>
      <c r="CP200" s="29">
        <f t="shared" si="323"/>
        <v>-893080954482.61401</v>
      </c>
      <c r="CQ200" s="29">
        <f t="shared" si="324"/>
        <v>201007898051320.03</v>
      </c>
      <c r="CR200" s="29">
        <f t="shared" si="325"/>
        <v>2400</v>
      </c>
      <c r="CU200" s="144">
        <f t="shared" si="275"/>
        <v>564.92991762601866</v>
      </c>
      <c r="CV200" s="30">
        <f t="shared" si="326"/>
        <v>-66</v>
      </c>
      <c r="CW200" s="30">
        <f t="shared" si="327"/>
        <v>9</v>
      </c>
      <c r="CX200" s="30">
        <v>1</v>
      </c>
      <c r="CY200" s="23"/>
      <c r="CZ200" s="29">
        <f t="shared" si="276"/>
        <v>1</v>
      </c>
      <c r="DA200" s="29">
        <f t="shared" si="328"/>
        <v>-1333735601221505.2</v>
      </c>
      <c r="DB200" s="29">
        <f t="shared" si="329"/>
        <v>201007898051320.03</v>
      </c>
      <c r="DC200" s="29">
        <f t="shared" si="330"/>
        <v>2700</v>
      </c>
      <c r="DF200" s="144">
        <f t="shared" si="277"/>
        <v>564.92991762601866</v>
      </c>
      <c r="DG200" s="30">
        <f t="shared" si="331"/>
        <v>-131</v>
      </c>
      <c r="DH200" s="30">
        <f t="shared" si="332"/>
        <v>10</v>
      </c>
      <c r="DI200" s="30">
        <v>1</v>
      </c>
      <c r="DJ200" s="23"/>
      <c r="DK200" s="29">
        <f t="shared" si="278"/>
        <v>1</v>
      </c>
      <c r="DL200" s="29">
        <f t="shared" si="333"/>
        <v>-5.6127869305523661E+18</v>
      </c>
      <c r="DM200" s="29">
        <f t="shared" si="334"/>
        <v>201007898051320.03</v>
      </c>
      <c r="DN200" s="29">
        <f t="shared" si="335"/>
        <v>3000</v>
      </c>
      <c r="DQ200" s="144">
        <f t="shared" si="279"/>
        <v>564.92991762601866</v>
      </c>
    </row>
    <row r="201" spans="1:121">
      <c r="A201" s="23">
        <f t="shared" si="280"/>
        <v>5220.6003294999637</v>
      </c>
      <c r="B201" s="23">
        <v>0</v>
      </c>
      <c r="C201" s="41">
        <f t="shared" si="254"/>
        <v>6</v>
      </c>
      <c r="D201" s="44"/>
      <c r="E201" s="134">
        <f t="shared" si="252"/>
        <v>1</v>
      </c>
      <c r="F201" s="76">
        <f t="shared" si="259"/>
        <v>7</v>
      </c>
      <c r="G201" s="161">
        <f t="shared" si="281"/>
        <v>57.68002960709309</v>
      </c>
      <c r="H201" s="24">
        <f t="shared" si="282"/>
        <v>549755813888.0072</v>
      </c>
      <c r="I201" s="23">
        <f t="shared" si="336"/>
        <v>39.000000000000021</v>
      </c>
      <c r="J201" s="26">
        <v>195</v>
      </c>
      <c r="K201" s="30">
        <f t="shared" si="283"/>
        <v>195</v>
      </c>
      <c r="L201" s="30">
        <f t="shared" si="284"/>
        <v>1</v>
      </c>
      <c r="M201" s="22">
        <v>1</v>
      </c>
      <c r="N201" s="23">
        <f t="shared" si="285"/>
        <v>549755813888007.19</v>
      </c>
      <c r="O201" s="29">
        <f t="shared" si="260"/>
        <v>361304064</v>
      </c>
      <c r="P201" s="29">
        <f t="shared" si="286"/>
        <v>70454292480</v>
      </c>
      <c r="Q201" s="29">
        <f t="shared" si="287"/>
        <v>230897441832963.03</v>
      </c>
      <c r="R201" s="29">
        <f t="shared" si="288"/>
        <v>300</v>
      </c>
      <c r="S201" s="29">
        <f t="shared" si="289"/>
        <v>156618.0098849989</v>
      </c>
      <c r="T201" s="52">
        <f t="shared" si="290"/>
        <v>3277.2657804846785</v>
      </c>
      <c r="U201" s="144">
        <f t="shared" si="261"/>
        <v>576.80029607093093</v>
      </c>
      <c r="W201" s="30">
        <f t="shared" si="291"/>
        <v>190</v>
      </c>
      <c r="X201" s="30">
        <f t="shared" si="292"/>
        <v>2</v>
      </c>
      <c r="Y201" s="22">
        <v>1</v>
      </c>
      <c r="Z201" s="23"/>
      <c r="AA201" s="29">
        <f t="shared" si="262"/>
        <v>369515520</v>
      </c>
      <c r="AB201" s="29">
        <f t="shared" si="293"/>
        <v>126549892669.91499</v>
      </c>
      <c r="AC201" s="29">
        <f t="shared" si="294"/>
        <v>230897441832963.03</v>
      </c>
      <c r="AD201" s="29">
        <f t="shared" si="295"/>
        <v>600</v>
      </c>
      <c r="AF201" s="52">
        <f t="shared" si="253"/>
        <v>1824.5565994688104</v>
      </c>
      <c r="AG201" s="144">
        <f t="shared" si="263"/>
        <v>576.80029607093093</v>
      </c>
      <c r="AH201" s="30">
        <f t="shared" si="296"/>
        <v>180</v>
      </c>
      <c r="AI201" s="30">
        <f t="shared" si="297"/>
        <v>3</v>
      </c>
      <c r="AJ201" s="22">
        <v>9</v>
      </c>
      <c r="AK201" s="23"/>
      <c r="AL201" s="29">
        <f t="shared" si="264"/>
        <v>373248000</v>
      </c>
      <c r="AM201" s="29">
        <f t="shared" si="298"/>
        <v>393456281645.02557</v>
      </c>
      <c r="AN201" s="29">
        <f t="shared" si="299"/>
        <v>230897441832963.03</v>
      </c>
      <c r="AO201" s="29">
        <f t="shared" si="300"/>
        <v>900</v>
      </c>
      <c r="AQ201" s="52">
        <f t="shared" si="257"/>
        <v>586.84395853991634</v>
      </c>
      <c r="AR201" s="144">
        <f t="shared" si="265"/>
        <v>576.80029607093093</v>
      </c>
      <c r="AS201" s="30">
        <f t="shared" si="301"/>
        <v>165</v>
      </c>
      <c r="AT201" s="30">
        <f t="shared" si="302"/>
        <v>4</v>
      </c>
      <c r="AU201" s="22">
        <v>1</v>
      </c>
      <c r="AV201" s="23"/>
      <c r="AW201" s="29">
        <f t="shared" si="266"/>
        <v>42336000</v>
      </c>
      <c r="AX201" s="29">
        <f t="shared" si="303"/>
        <v>239577894916.46521</v>
      </c>
      <c r="AY201" s="29">
        <f t="shared" si="304"/>
        <v>230897441832963.03</v>
      </c>
      <c r="AZ201" s="29">
        <f t="shared" si="305"/>
        <v>1200</v>
      </c>
      <c r="BB201" s="52">
        <f t="shared" si="337"/>
        <v>963.7677211976137</v>
      </c>
      <c r="BC201" s="144">
        <f t="shared" si="267"/>
        <v>576.80029607093093</v>
      </c>
      <c r="BD201" s="30">
        <f t="shared" si="306"/>
        <v>135</v>
      </c>
      <c r="BE201" s="30">
        <f t="shared" si="307"/>
        <v>5</v>
      </c>
      <c r="BF201" s="22">
        <v>1</v>
      </c>
      <c r="BG201" s="23"/>
      <c r="BH201" s="29">
        <f t="shared" si="268"/>
        <v>460800</v>
      </c>
      <c r="BI201" s="29">
        <f t="shared" si="308"/>
        <v>73173224722.079575</v>
      </c>
      <c r="BJ201" s="29">
        <f t="shared" si="309"/>
        <v>230897441832963.03</v>
      </c>
      <c r="BK201" s="29">
        <f t="shared" si="310"/>
        <v>1500</v>
      </c>
      <c r="BM201" s="52">
        <f t="shared" si="258"/>
        <v>3155.490860351425</v>
      </c>
      <c r="BN201" s="144">
        <f t="shared" si="269"/>
        <v>576.80029607093093</v>
      </c>
      <c r="BO201" s="30">
        <f t="shared" si="311"/>
        <v>90</v>
      </c>
      <c r="BP201" s="30">
        <f t="shared" si="312"/>
        <v>6</v>
      </c>
      <c r="BQ201" s="22">
        <v>1</v>
      </c>
      <c r="BR201" s="23"/>
      <c r="BS201" s="29">
        <f t="shared" si="270"/>
        <v>6400</v>
      </c>
      <c r="BT201" s="29">
        <f t="shared" si="313"/>
        <v>136084263131.89738</v>
      </c>
      <c r="BU201" s="29">
        <f t="shared" si="314"/>
        <v>230897441832963.03</v>
      </c>
      <c r="BV201" s="29">
        <f t="shared" si="315"/>
        <v>1800</v>
      </c>
      <c r="BX201" s="52">
        <f t="shared" si="255"/>
        <v>1696.7240481669035</v>
      </c>
      <c r="BY201" s="144">
        <f t="shared" si="271"/>
        <v>576.80029607093093</v>
      </c>
      <c r="BZ201" s="30">
        <f t="shared" si="316"/>
        <v>40</v>
      </c>
      <c r="CA201" s="30">
        <f t="shared" si="317"/>
        <v>7</v>
      </c>
      <c r="CB201" s="30">
        <v>5</v>
      </c>
      <c r="CC201" s="23"/>
      <c r="CD201" s="29">
        <f t="shared" si="272"/>
        <v>120</v>
      </c>
      <c r="CE201" s="29">
        <f t="shared" si="318"/>
        <v>410564715832.91486</v>
      </c>
      <c r="CF201" s="29">
        <f t="shared" si="319"/>
        <v>230897441832963.03</v>
      </c>
      <c r="CG201" s="29">
        <f t="shared" si="320"/>
        <v>2100</v>
      </c>
      <c r="CI201" s="52">
        <f t="shared" si="256"/>
        <v>562.38988137239255</v>
      </c>
      <c r="CJ201" s="144">
        <f t="shared" si="273"/>
        <v>576.80029607093093</v>
      </c>
      <c r="CK201" s="30">
        <f t="shared" si="321"/>
        <v>-15</v>
      </c>
      <c r="CL201" s="30">
        <f t="shared" si="322"/>
        <v>8</v>
      </c>
      <c r="CM201" s="30">
        <v>1</v>
      </c>
      <c r="CN201" s="23"/>
      <c r="CO201" s="29">
        <f t="shared" si="274"/>
        <v>1</v>
      </c>
      <c r="CP201" s="29">
        <f t="shared" si="323"/>
        <v>-837263394827.45068</v>
      </c>
      <c r="CQ201" s="29">
        <f t="shared" si="324"/>
        <v>230897441832963.03</v>
      </c>
      <c r="CR201" s="29">
        <f t="shared" si="325"/>
        <v>2400</v>
      </c>
      <c r="CU201" s="144">
        <f t="shared" si="275"/>
        <v>576.80029607093093</v>
      </c>
      <c r="CV201" s="30">
        <f t="shared" si="326"/>
        <v>-65</v>
      </c>
      <c r="CW201" s="30">
        <f t="shared" si="327"/>
        <v>9</v>
      </c>
      <c r="CX201" s="30">
        <v>1</v>
      </c>
      <c r="CY201" s="23"/>
      <c r="CZ201" s="29">
        <f t="shared" si="276"/>
        <v>1</v>
      </c>
      <c r="DA201" s="29">
        <f t="shared" si="328"/>
        <v>-1313527486051482.5</v>
      </c>
      <c r="DB201" s="29">
        <f t="shared" si="329"/>
        <v>230897441832963.03</v>
      </c>
      <c r="DC201" s="29">
        <f t="shared" si="330"/>
        <v>2700</v>
      </c>
      <c r="DF201" s="144">
        <f t="shared" si="277"/>
        <v>576.80029607093093</v>
      </c>
      <c r="DG201" s="30">
        <f t="shared" si="331"/>
        <v>-130</v>
      </c>
      <c r="DH201" s="30">
        <f t="shared" si="332"/>
        <v>10</v>
      </c>
      <c r="DI201" s="30">
        <v>1</v>
      </c>
      <c r="DJ201" s="23"/>
      <c r="DK201" s="29">
        <f t="shared" si="278"/>
        <v>1</v>
      </c>
      <c r="DL201" s="29">
        <f t="shared" si="333"/>
        <v>-5.5699412287924244E+18</v>
      </c>
      <c r="DM201" s="29">
        <f t="shared" si="334"/>
        <v>230897441832963.03</v>
      </c>
      <c r="DN201" s="29">
        <f t="shared" si="335"/>
        <v>3000</v>
      </c>
      <c r="DQ201" s="144">
        <f t="shared" si="279"/>
        <v>576.80029607093093</v>
      </c>
    </row>
    <row r="202" spans="1:121">
      <c r="A202" s="23">
        <f t="shared" si="280"/>
        <v>5454.8860085124488</v>
      </c>
      <c r="B202" s="23">
        <v>0</v>
      </c>
      <c r="C202" s="41">
        <f t="shared" si="254"/>
        <v>6</v>
      </c>
      <c r="D202" s="44"/>
      <c r="E202" s="134">
        <f t="shared" si="252"/>
        <v>1</v>
      </c>
      <c r="F202" s="76">
        <f t="shared" si="259"/>
        <v>7</v>
      </c>
      <c r="G202" s="161">
        <f t="shared" si="281"/>
        <v>58.892009639992004</v>
      </c>
      <c r="H202" s="24">
        <f t="shared" si="282"/>
        <v>631503599063.21008</v>
      </c>
      <c r="I202" s="23">
        <f t="shared" si="336"/>
        <v>39.200000000000024</v>
      </c>
      <c r="J202" s="26">
        <v>196</v>
      </c>
      <c r="K202" s="30">
        <f t="shared" si="283"/>
        <v>196</v>
      </c>
      <c r="L202" s="30">
        <f t="shared" si="284"/>
        <v>1</v>
      </c>
      <c r="M202" s="22">
        <v>1</v>
      </c>
      <c r="N202" s="23">
        <f t="shared" si="285"/>
        <v>631503599063210.12</v>
      </c>
      <c r="O202" s="29">
        <f t="shared" si="260"/>
        <v>361304064</v>
      </c>
      <c r="P202" s="29">
        <f t="shared" si="286"/>
        <v>70815596544</v>
      </c>
      <c r="Q202" s="29">
        <f t="shared" si="287"/>
        <v>265231511606548.22</v>
      </c>
      <c r="R202" s="29">
        <f t="shared" si="288"/>
        <v>300</v>
      </c>
      <c r="S202" s="29">
        <f t="shared" si="289"/>
        <v>163646.58025537347</v>
      </c>
      <c r="T202" s="52">
        <f t="shared" si="290"/>
        <v>3745.3827200587284</v>
      </c>
      <c r="U202" s="144">
        <f t="shared" si="261"/>
        <v>588.92009639992</v>
      </c>
      <c r="W202" s="30">
        <f t="shared" si="291"/>
        <v>191</v>
      </c>
      <c r="X202" s="30">
        <f t="shared" si="292"/>
        <v>2</v>
      </c>
      <c r="Y202" s="22">
        <v>1</v>
      </c>
      <c r="Z202" s="23"/>
      <c r="AA202" s="29">
        <f t="shared" si="262"/>
        <v>369515520</v>
      </c>
      <c r="AB202" s="29">
        <f t="shared" si="293"/>
        <v>127215944736.59875</v>
      </c>
      <c r="AC202" s="29">
        <f t="shared" si="294"/>
        <v>265231511606548.22</v>
      </c>
      <c r="AD202" s="29">
        <f t="shared" si="295"/>
        <v>600</v>
      </c>
      <c r="AF202" s="52">
        <f t="shared" si="253"/>
        <v>2084.8920483647817</v>
      </c>
      <c r="AG202" s="144">
        <f t="shared" si="263"/>
        <v>588.92009639992</v>
      </c>
      <c r="AH202" s="30">
        <f t="shared" si="296"/>
        <v>181</v>
      </c>
      <c r="AI202" s="30">
        <f t="shared" si="297"/>
        <v>3</v>
      </c>
      <c r="AJ202" s="22">
        <v>1</v>
      </c>
      <c r="AK202" s="23"/>
      <c r="AL202" s="29">
        <f t="shared" si="264"/>
        <v>373248000</v>
      </c>
      <c r="AM202" s="29">
        <f t="shared" si="298"/>
        <v>395642149876.38684</v>
      </c>
      <c r="AN202" s="29">
        <f t="shared" si="299"/>
        <v>265231511606548.22</v>
      </c>
      <c r="AO202" s="29">
        <f t="shared" si="300"/>
        <v>900</v>
      </c>
      <c r="AQ202" s="52">
        <f t="shared" si="257"/>
        <v>670.38234346218246</v>
      </c>
      <c r="AR202" s="144">
        <f t="shared" si="265"/>
        <v>588.92009639992</v>
      </c>
      <c r="AS202" s="30">
        <f t="shared" si="301"/>
        <v>166</v>
      </c>
      <c r="AT202" s="30">
        <f t="shared" si="302"/>
        <v>4</v>
      </c>
      <c r="AU202" s="22">
        <v>1</v>
      </c>
      <c r="AV202" s="23"/>
      <c r="AW202" s="29">
        <f t="shared" si="266"/>
        <v>42336000</v>
      </c>
      <c r="AX202" s="29">
        <f t="shared" si="303"/>
        <v>241029882158.38318</v>
      </c>
      <c r="AY202" s="29">
        <f t="shared" si="304"/>
        <v>265231511606548.22</v>
      </c>
      <c r="AZ202" s="29">
        <f t="shared" si="305"/>
        <v>1200</v>
      </c>
      <c r="BB202" s="52">
        <f t="shared" si="337"/>
        <v>1100.4092489754523</v>
      </c>
      <c r="BC202" s="144">
        <f t="shared" si="267"/>
        <v>588.92009639992</v>
      </c>
      <c r="BD202" s="30">
        <f t="shared" si="306"/>
        <v>136</v>
      </c>
      <c r="BE202" s="30">
        <f t="shared" si="307"/>
        <v>5</v>
      </c>
      <c r="BF202" s="22">
        <v>1</v>
      </c>
      <c r="BG202" s="23"/>
      <c r="BH202" s="29">
        <f t="shared" si="268"/>
        <v>460800</v>
      </c>
      <c r="BI202" s="29">
        <f t="shared" si="308"/>
        <v>73715248608.90979</v>
      </c>
      <c r="BJ202" s="29">
        <f t="shared" si="309"/>
        <v>265231511606548.22</v>
      </c>
      <c r="BK202" s="29">
        <f t="shared" si="310"/>
        <v>1500</v>
      </c>
      <c r="BM202" s="52">
        <f t="shared" si="258"/>
        <v>3598.0549019608179</v>
      </c>
      <c r="BN202" s="144">
        <f t="shared" si="269"/>
        <v>588.92009639992</v>
      </c>
      <c r="BO202" s="30">
        <f t="shared" si="311"/>
        <v>91</v>
      </c>
      <c r="BP202" s="30">
        <f t="shared" si="312"/>
        <v>6</v>
      </c>
      <c r="BQ202" s="22">
        <v>1</v>
      </c>
      <c r="BR202" s="23"/>
      <c r="BS202" s="29">
        <f t="shared" si="270"/>
        <v>6400</v>
      </c>
      <c r="BT202" s="29">
        <f t="shared" si="313"/>
        <v>137596310500.02957</v>
      </c>
      <c r="BU202" s="29">
        <f t="shared" si="314"/>
        <v>265231511606548.22</v>
      </c>
      <c r="BV202" s="29">
        <f t="shared" si="315"/>
        <v>1800</v>
      </c>
      <c r="BX202" s="52">
        <f t="shared" si="255"/>
        <v>1927.6062755075923</v>
      </c>
      <c r="BY202" s="144">
        <f t="shared" si="271"/>
        <v>588.92009639992</v>
      </c>
      <c r="BZ202" s="30">
        <f t="shared" si="316"/>
        <v>41</v>
      </c>
      <c r="CA202" s="30">
        <f t="shared" si="317"/>
        <v>7</v>
      </c>
      <c r="CB202" s="30">
        <v>1</v>
      </c>
      <c r="CC202" s="23"/>
      <c r="CD202" s="29">
        <f t="shared" si="272"/>
        <v>120</v>
      </c>
      <c r="CE202" s="29">
        <f t="shared" si="318"/>
        <v>420828833728.73773</v>
      </c>
      <c r="CF202" s="29">
        <f t="shared" si="319"/>
        <v>265231511606548.22</v>
      </c>
      <c r="CG202" s="29">
        <f t="shared" si="320"/>
        <v>2100</v>
      </c>
      <c r="CI202" s="52">
        <f t="shared" si="256"/>
        <v>630.25983570677556</v>
      </c>
      <c r="CJ202" s="144">
        <f t="shared" si="273"/>
        <v>588.92009639992</v>
      </c>
      <c r="CK202" s="30">
        <f t="shared" si="321"/>
        <v>-14</v>
      </c>
      <c r="CL202" s="30">
        <f t="shared" si="322"/>
        <v>8</v>
      </c>
      <c r="CM202" s="30">
        <v>1</v>
      </c>
      <c r="CN202" s="23"/>
      <c r="CO202" s="29">
        <f t="shared" si="274"/>
        <v>1</v>
      </c>
      <c r="CP202" s="29">
        <f t="shared" si="323"/>
        <v>-781445835172.28723</v>
      </c>
      <c r="CQ202" s="29">
        <f t="shared" si="324"/>
        <v>265231511606548.22</v>
      </c>
      <c r="CR202" s="29">
        <f t="shared" si="325"/>
        <v>2400</v>
      </c>
      <c r="CU202" s="144">
        <f t="shared" si="275"/>
        <v>588.92009639992</v>
      </c>
      <c r="CV202" s="30">
        <f t="shared" si="326"/>
        <v>-64</v>
      </c>
      <c r="CW202" s="30">
        <f t="shared" si="327"/>
        <v>9</v>
      </c>
      <c r="CX202" s="30">
        <v>1</v>
      </c>
      <c r="CY202" s="23"/>
      <c r="CZ202" s="29">
        <f t="shared" si="276"/>
        <v>1</v>
      </c>
      <c r="DA202" s="29">
        <f t="shared" si="328"/>
        <v>-1293319370881459.7</v>
      </c>
      <c r="DB202" s="29">
        <f t="shared" si="329"/>
        <v>265231511606548.22</v>
      </c>
      <c r="DC202" s="29">
        <f t="shared" si="330"/>
        <v>2700</v>
      </c>
      <c r="DF202" s="144">
        <f t="shared" si="277"/>
        <v>588.92009639992</v>
      </c>
      <c r="DG202" s="30">
        <f t="shared" si="331"/>
        <v>-129</v>
      </c>
      <c r="DH202" s="30">
        <f t="shared" si="332"/>
        <v>10</v>
      </c>
      <c r="DI202" s="30">
        <v>1</v>
      </c>
      <c r="DJ202" s="23"/>
      <c r="DK202" s="29">
        <f t="shared" si="278"/>
        <v>1</v>
      </c>
      <c r="DL202" s="29">
        <f t="shared" si="333"/>
        <v>-5.5270955270324828E+18</v>
      </c>
      <c r="DM202" s="29">
        <f t="shared" si="334"/>
        <v>265231511606548.22</v>
      </c>
      <c r="DN202" s="29">
        <f t="shared" si="335"/>
        <v>3000</v>
      </c>
      <c r="DQ202" s="144">
        <f t="shared" si="279"/>
        <v>588.92009639992</v>
      </c>
    </row>
    <row r="203" spans="1:121">
      <c r="A203" s="23">
        <f t="shared" si="280"/>
        <v>5699.6857617550877</v>
      </c>
      <c r="B203" s="23">
        <v>0</v>
      </c>
      <c r="C203" s="41">
        <f t="shared" si="254"/>
        <v>6</v>
      </c>
      <c r="D203" s="44"/>
      <c r="E203" s="134">
        <f t="shared" ref="E203:E266" si="338">E202</f>
        <v>1</v>
      </c>
      <c r="F203" s="76">
        <f t="shared" si="259"/>
        <v>7</v>
      </c>
      <c r="G203" s="161">
        <f t="shared" si="281"/>
        <v>60.129455949696748</v>
      </c>
      <c r="H203" s="24">
        <f t="shared" si="282"/>
        <v>725407145418.61646</v>
      </c>
      <c r="I203" s="23">
        <f t="shared" si="336"/>
        <v>39.40000000000002</v>
      </c>
      <c r="J203" s="26">
        <v>197</v>
      </c>
      <c r="K203" s="30">
        <f t="shared" si="283"/>
        <v>197</v>
      </c>
      <c r="L203" s="30">
        <f t="shared" si="284"/>
        <v>1</v>
      </c>
      <c r="M203" s="22">
        <v>1</v>
      </c>
      <c r="N203" s="23">
        <f t="shared" si="285"/>
        <v>725407145418616.5</v>
      </c>
      <c r="O203" s="29">
        <f t="shared" si="260"/>
        <v>361304064</v>
      </c>
      <c r="P203" s="29">
        <f t="shared" si="286"/>
        <v>71176900608</v>
      </c>
      <c r="Q203" s="29">
        <f t="shared" si="287"/>
        <v>304671001075818.87</v>
      </c>
      <c r="R203" s="29">
        <f t="shared" si="288"/>
        <v>300</v>
      </c>
      <c r="S203" s="29">
        <f t="shared" si="289"/>
        <v>170990.57285265264</v>
      </c>
      <c r="T203" s="52">
        <f t="shared" si="290"/>
        <v>4280.4758070847365</v>
      </c>
      <c r="U203" s="144">
        <f t="shared" si="261"/>
        <v>601.29455949696751</v>
      </c>
      <c r="W203" s="30">
        <f t="shared" si="291"/>
        <v>192</v>
      </c>
      <c r="X203" s="30">
        <f t="shared" si="292"/>
        <v>2</v>
      </c>
      <c r="Y203" s="22">
        <v>1</v>
      </c>
      <c r="Z203" s="23"/>
      <c r="AA203" s="29">
        <f t="shared" si="262"/>
        <v>369515520</v>
      </c>
      <c r="AB203" s="29">
        <f t="shared" si="293"/>
        <v>127881996803.28252</v>
      </c>
      <c r="AC203" s="29">
        <f t="shared" si="294"/>
        <v>304671001075818.87</v>
      </c>
      <c r="AD203" s="29">
        <f t="shared" si="295"/>
        <v>600</v>
      </c>
      <c r="AF203" s="52">
        <f t="shared" si="253"/>
        <v>2382.4385659576947</v>
      </c>
      <c r="AG203" s="144">
        <f t="shared" si="263"/>
        <v>601.29455949696751</v>
      </c>
      <c r="AH203" s="30">
        <f t="shared" si="296"/>
        <v>182</v>
      </c>
      <c r="AI203" s="30">
        <f t="shared" si="297"/>
        <v>3</v>
      </c>
      <c r="AJ203" s="22">
        <v>1</v>
      </c>
      <c r="AK203" s="23"/>
      <c r="AL203" s="29">
        <f t="shared" si="264"/>
        <v>373248000</v>
      </c>
      <c r="AM203" s="29">
        <f t="shared" si="298"/>
        <v>397828018107.74811</v>
      </c>
      <c r="AN203" s="29">
        <f t="shared" si="299"/>
        <v>304671001075818.87</v>
      </c>
      <c r="AO203" s="29">
        <f t="shared" si="300"/>
        <v>900</v>
      </c>
      <c r="AQ203" s="52">
        <f t="shared" si="257"/>
        <v>765.83595726860415</v>
      </c>
      <c r="AR203" s="144">
        <f t="shared" si="265"/>
        <v>601.29455949696751</v>
      </c>
      <c r="AS203" s="30">
        <f t="shared" si="301"/>
        <v>167</v>
      </c>
      <c r="AT203" s="30">
        <f t="shared" si="302"/>
        <v>4</v>
      </c>
      <c r="AU203" s="22">
        <v>1</v>
      </c>
      <c r="AV203" s="23"/>
      <c r="AW203" s="29">
        <f t="shared" si="266"/>
        <v>42336000</v>
      </c>
      <c r="AX203" s="29">
        <f t="shared" si="303"/>
        <v>242481869400.30115</v>
      </c>
      <c r="AY203" s="29">
        <f t="shared" si="304"/>
        <v>304671001075818.87</v>
      </c>
      <c r="AZ203" s="29">
        <f t="shared" si="305"/>
        <v>1200</v>
      </c>
      <c r="BB203" s="52">
        <f t="shared" si="337"/>
        <v>1256.4692025400579</v>
      </c>
      <c r="BC203" s="144">
        <f t="shared" si="267"/>
        <v>601.29455949696751</v>
      </c>
      <c r="BD203" s="30">
        <f t="shared" si="306"/>
        <v>137</v>
      </c>
      <c r="BE203" s="30">
        <f t="shared" si="307"/>
        <v>5</v>
      </c>
      <c r="BF203" s="22">
        <v>1</v>
      </c>
      <c r="BG203" s="23"/>
      <c r="BH203" s="29">
        <f t="shared" si="268"/>
        <v>460800</v>
      </c>
      <c r="BI203" s="29">
        <f t="shared" si="308"/>
        <v>74257272495.740021</v>
      </c>
      <c r="BJ203" s="29">
        <f t="shared" si="309"/>
        <v>304671001075818.87</v>
      </c>
      <c r="BK203" s="29">
        <f t="shared" si="310"/>
        <v>1500</v>
      </c>
      <c r="BM203" s="52">
        <f t="shared" si="258"/>
        <v>4102.9112817643172</v>
      </c>
      <c r="BN203" s="144">
        <f t="shared" si="269"/>
        <v>601.29455949696751</v>
      </c>
      <c r="BO203" s="30">
        <f t="shared" si="311"/>
        <v>92</v>
      </c>
      <c r="BP203" s="30">
        <f t="shared" si="312"/>
        <v>6</v>
      </c>
      <c r="BQ203" s="22">
        <v>1</v>
      </c>
      <c r="BR203" s="23"/>
      <c r="BS203" s="29">
        <f t="shared" si="270"/>
        <v>6400</v>
      </c>
      <c r="BT203" s="29">
        <f t="shared" si="313"/>
        <v>139108357868.16177</v>
      </c>
      <c r="BU203" s="29">
        <f t="shared" si="314"/>
        <v>304671001075818.87</v>
      </c>
      <c r="BV203" s="29">
        <f t="shared" si="315"/>
        <v>1800</v>
      </c>
      <c r="BX203" s="52">
        <f t="shared" si="255"/>
        <v>2190.1703516949501</v>
      </c>
      <c r="BY203" s="144">
        <f t="shared" si="271"/>
        <v>601.29455949696751</v>
      </c>
      <c r="BZ203" s="30">
        <f t="shared" si="316"/>
        <v>42</v>
      </c>
      <c r="CA203" s="30">
        <f t="shared" si="317"/>
        <v>7</v>
      </c>
      <c r="CB203" s="30">
        <v>1</v>
      </c>
      <c r="CC203" s="23"/>
      <c r="CD203" s="29">
        <f t="shared" si="272"/>
        <v>120</v>
      </c>
      <c r="CE203" s="29">
        <f t="shared" si="318"/>
        <v>431092951624.56061</v>
      </c>
      <c r="CF203" s="29">
        <f t="shared" si="319"/>
        <v>304671001075818.87</v>
      </c>
      <c r="CG203" s="29">
        <f t="shared" si="320"/>
        <v>2100</v>
      </c>
      <c r="CI203" s="52">
        <f t="shared" si="256"/>
        <v>706.74085467571558</v>
      </c>
      <c r="CJ203" s="144">
        <f t="shared" si="273"/>
        <v>601.29455949696751</v>
      </c>
      <c r="CK203" s="30">
        <f t="shared" si="321"/>
        <v>-13</v>
      </c>
      <c r="CL203" s="30">
        <f t="shared" si="322"/>
        <v>8</v>
      </c>
      <c r="CM203" s="30">
        <v>1</v>
      </c>
      <c r="CN203" s="23"/>
      <c r="CO203" s="29">
        <f t="shared" si="274"/>
        <v>1</v>
      </c>
      <c r="CP203" s="29">
        <f t="shared" si="323"/>
        <v>-725628275517.1239</v>
      </c>
      <c r="CQ203" s="29">
        <f t="shared" si="324"/>
        <v>304671001075818.87</v>
      </c>
      <c r="CR203" s="29">
        <f t="shared" si="325"/>
        <v>2400</v>
      </c>
      <c r="CU203" s="144">
        <f t="shared" si="275"/>
        <v>601.29455949696751</v>
      </c>
      <c r="CV203" s="30">
        <f t="shared" si="326"/>
        <v>-63</v>
      </c>
      <c r="CW203" s="30">
        <f t="shared" si="327"/>
        <v>9</v>
      </c>
      <c r="CX203" s="30">
        <v>1</v>
      </c>
      <c r="CY203" s="23"/>
      <c r="CZ203" s="29">
        <f t="shared" si="276"/>
        <v>1</v>
      </c>
      <c r="DA203" s="29">
        <f t="shared" si="328"/>
        <v>-1273111255711437</v>
      </c>
      <c r="DB203" s="29">
        <f t="shared" si="329"/>
        <v>304671001075818.87</v>
      </c>
      <c r="DC203" s="29">
        <f t="shared" si="330"/>
        <v>2700</v>
      </c>
      <c r="DF203" s="144">
        <f t="shared" si="277"/>
        <v>601.29455949696751</v>
      </c>
      <c r="DG203" s="30">
        <f t="shared" si="331"/>
        <v>-128</v>
      </c>
      <c r="DH203" s="30">
        <f t="shared" si="332"/>
        <v>10</v>
      </c>
      <c r="DI203" s="30">
        <v>1</v>
      </c>
      <c r="DJ203" s="23"/>
      <c r="DK203" s="29">
        <f t="shared" si="278"/>
        <v>1</v>
      </c>
      <c r="DL203" s="29">
        <f t="shared" si="333"/>
        <v>-5.4842498252725412E+18</v>
      </c>
      <c r="DM203" s="29">
        <f t="shared" si="334"/>
        <v>304671001075818.87</v>
      </c>
      <c r="DN203" s="29">
        <f t="shared" si="335"/>
        <v>3000</v>
      </c>
      <c r="DQ203" s="144">
        <f t="shared" si="279"/>
        <v>601.29455949696751</v>
      </c>
    </row>
    <row r="204" spans="1:121">
      <c r="A204" s="23">
        <f t="shared" si="280"/>
        <v>5955.4714309443025</v>
      </c>
      <c r="B204" s="23">
        <v>0</v>
      </c>
      <c r="C204" s="41">
        <f t="shared" si="254"/>
        <v>6</v>
      </c>
      <c r="D204" s="44"/>
      <c r="E204" s="134">
        <f t="shared" si="338"/>
        <v>1</v>
      </c>
      <c r="F204" s="76">
        <f t="shared" si="259"/>
        <v>7</v>
      </c>
      <c r="G204" s="161">
        <f t="shared" si="281"/>
        <v>61.392903636816911</v>
      </c>
      <c r="H204" s="24">
        <f t="shared" si="282"/>
        <v>833273994645.45984</v>
      </c>
      <c r="I204" s="23">
        <f t="shared" si="336"/>
        <v>39.600000000000023</v>
      </c>
      <c r="J204" s="26">
        <v>198</v>
      </c>
      <c r="K204" s="30">
        <f t="shared" si="283"/>
        <v>198</v>
      </c>
      <c r="L204" s="30">
        <f t="shared" si="284"/>
        <v>1</v>
      </c>
      <c r="M204" s="22">
        <v>1</v>
      </c>
      <c r="N204" s="23">
        <f t="shared" si="285"/>
        <v>833273994645459.87</v>
      </c>
      <c r="O204" s="29">
        <f t="shared" si="260"/>
        <v>361304064</v>
      </c>
      <c r="P204" s="29">
        <f t="shared" si="286"/>
        <v>71538204672</v>
      </c>
      <c r="Q204" s="29">
        <f t="shared" si="287"/>
        <v>349975077751093.12</v>
      </c>
      <c r="R204" s="29">
        <f t="shared" si="288"/>
        <v>300</v>
      </c>
      <c r="S204" s="29">
        <f t="shared" si="289"/>
        <v>178664.14292832906</v>
      </c>
      <c r="T204" s="52">
        <f t="shared" si="290"/>
        <v>4892.1423085149509</v>
      </c>
      <c r="U204" s="144">
        <f t="shared" si="261"/>
        <v>613.92903636816914</v>
      </c>
      <c r="W204" s="30">
        <f t="shared" si="291"/>
        <v>193</v>
      </c>
      <c r="X204" s="30">
        <f t="shared" si="292"/>
        <v>2</v>
      </c>
      <c r="Y204" s="22">
        <v>1</v>
      </c>
      <c r="Z204" s="23"/>
      <c r="AA204" s="29">
        <f t="shared" si="262"/>
        <v>369515520</v>
      </c>
      <c r="AB204" s="29">
        <f t="shared" si="293"/>
        <v>128548048869.96628</v>
      </c>
      <c r="AC204" s="29">
        <f t="shared" si="294"/>
        <v>349975077751093.12</v>
      </c>
      <c r="AD204" s="29">
        <f t="shared" si="295"/>
        <v>600</v>
      </c>
      <c r="AF204" s="52">
        <f t="shared" si="253"/>
        <v>2722.5234519515188</v>
      </c>
      <c r="AG204" s="144">
        <f t="shared" si="263"/>
        <v>613.92903636816914</v>
      </c>
      <c r="AH204" s="30">
        <f t="shared" si="296"/>
        <v>183</v>
      </c>
      <c r="AI204" s="30">
        <f t="shared" si="297"/>
        <v>3</v>
      </c>
      <c r="AJ204" s="22">
        <v>1</v>
      </c>
      <c r="AK204" s="23"/>
      <c r="AL204" s="29">
        <f t="shared" si="264"/>
        <v>373248000</v>
      </c>
      <c r="AM204" s="29">
        <f t="shared" si="298"/>
        <v>400013886339.10931</v>
      </c>
      <c r="AN204" s="29">
        <f t="shared" si="299"/>
        <v>349975077751093.12</v>
      </c>
      <c r="AO204" s="29">
        <f t="shared" si="300"/>
        <v>900</v>
      </c>
      <c r="AQ204" s="52">
        <f t="shared" si="257"/>
        <v>874.90732122835334</v>
      </c>
      <c r="AR204" s="144">
        <f t="shared" si="265"/>
        <v>613.92903636816914</v>
      </c>
      <c r="AS204" s="30">
        <f t="shared" si="301"/>
        <v>168</v>
      </c>
      <c r="AT204" s="30">
        <f t="shared" si="302"/>
        <v>4</v>
      </c>
      <c r="AU204" s="22">
        <v>1</v>
      </c>
      <c r="AV204" s="23"/>
      <c r="AW204" s="29">
        <f t="shared" si="266"/>
        <v>42336000</v>
      </c>
      <c r="AX204" s="29">
        <f t="shared" si="303"/>
        <v>243933856642.21912</v>
      </c>
      <c r="AY204" s="29">
        <f t="shared" si="304"/>
        <v>349975077751093.12</v>
      </c>
      <c r="AZ204" s="29">
        <f t="shared" si="305"/>
        <v>1200</v>
      </c>
      <c r="BB204" s="52">
        <f t="shared" si="337"/>
        <v>1434.7130101927835</v>
      </c>
      <c r="BC204" s="144">
        <f t="shared" si="267"/>
        <v>613.92903636816914</v>
      </c>
      <c r="BD204" s="30">
        <f t="shared" si="306"/>
        <v>138</v>
      </c>
      <c r="BE204" s="30">
        <f t="shared" si="307"/>
        <v>5</v>
      </c>
      <c r="BF204" s="22">
        <v>1</v>
      </c>
      <c r="BG204" s="23"/>
      <c r="BH204" s="29">
        <f t="shared" si="268"/>
        <v>460800</v>
      </c>
      <c r="BI204" s="29">
        <f t="shared" si="308"/>
        <v>74799296382.570236</v>
      </c>
      <c r="BJ204" s="29">
        <f t="shared" si="309"/>
        <v>349975077751093.12</v>
      </c>
      <c r="BK204" s="29">
        <f t="shared" si="310"/>
        <v>1500</v>
      </c>
      <c r="BM204" s="52">
        <f t="shared" si="258"/>
        <v>4678.8552122349174</v>
      </c>
      <c r="BN204" s="144">
        <f t="shared" si="269"/>
        <v>613.92903636816914</v>
      </c>
      <c r="BO204" s="30">
        <f t="shared" si="311"/>
        <v>93</v>
      </c>
      <c r="BP204" s="30">
        <f t="shared" si="312"/>
        <v>6</v>
      </c>
      <c r="BQ204" s="22">
        <v>1</v>
      </c>
      <c r="BR204" s="23"/>
      <c r="BS204" s="29">
        <f t="shared" si="270"/>
        <v>6400</v>
      </c>
      <c r="BT204" s="29">
        <f t="shared" si="313"/>
        <v>140620405236.29398</v>
      </c>
      <c r="BU204" s="29">
        <f t="shared" si="314"/>
        <v>349975077751093.12</v>
      </c>
      <c r="BV204" s="29">
        <f t="shared" si="315"/>
        <v>1800</v>
      </c>
      <c r="BX204" s="52">
        <f t="shared" si="255"/>
        <v>2488.7929825191895</v>
      </c>
      <c r="BY204" s="144">
        <f t="shared" si="271"/>
        <v>613.92903636816914</v>
      </c>
      <c r="BZ204" s="30">
        <f t="shared" si="316"/>
        <v>43</v>
      </c>
      <c r="CA204" s="30">
        <f t="shared" si="317"/>
        <v>7</v>
      </c>
      <c r="CB204" s="30">
        <v>1</v>
      </c>
      <c r="CC204" s="23"/>
      <c r="CD204" s="29">
        <f t="shared" si="272"/>
        <v>120</v>
      </c>
      <c r="CE204" s="29">
        <f t="shared" si="318"/>
        <v>441357069520.38348</v>
      </c>
      <c r="CF204" s="29">
        <f t="shared" si="319"/>
        <v>349975077751093.12</v>
      </c>
      <c r="CG204" s="29">
        <f t="shared" si="320"/>
        <v>2100</v>
      </c>
      <c r="CI204" s="52">
        <f t="shared" si="256"/>
        <v>792.9522418920493</v>
      </c>
      <c r="CJ204" s="144">
        <f t="shared" si="273"/>
        <v>613.92903636816914</v>
      </c>
      <c r="CK204" s="30">
        <f t="shared" si="321"/>
        <v>-12</v>
      </c>
      <c r="CL204" s="30">
        <f t="shared" si="322"/>
        <v>8</v>
      </c>
      <c r="CM204" s="30">
        <v>1</v>
      </c>
      <c r="CN204" s="23"/>
      <c r="CO204" s="29">
        <f t="shared" si="274"/>
        <v>1</v>
      </c>
      <c r="CP204" s="29">
        <f t="shared" si="323"/>
        <v>-669810715861.96045</v>
      </c>
      <c r="CQ204" s="29">
        <f t="shared" si="324"/>
        <v>349975077751093.12</v>
      </c>
      <c r="CR204" s="29">
        <f t="shared" si="325"/>
        <v>2400</v>
      </c>
      <c r="CU204" s="144">
        <f t="shared" si="275"/>
        <v>613.92903636816914</v>
      </c>
      <c r="CV204" s="30">
        <f t="shared" si="326"/>
        <v>-62</v>
      </c>
      <c r="CW204" s="30">
        <f t="shared" si="327"/>
        <v>9</v>
      </c>
      <c r="CX204" s="30">
        <v>1</v>
      </c>
      <c r="CY204" s="23"/>
      <c r="CZ204" s="29">
        <f t="shared" si="276"/>
        <v>1</v>
      </c>
      <c r="DA204" s="29">
        <f t="shared" si="328"/>
        <v>-1252903140541414.2</v>
      </c>
      <c r="DB204" s="29">
        <f t="shared" si="329"/>
        <v>349975077751093.12</v>
      </c>
      <c r="DC204" s="29">
        <f t="shared" si="330"/>
        <v>2700</v>
      </c>
      <c r="DF204" s="144">
        <f t="shared" si="277"/>
        <v>613.92903636816914</v>
      </c>
      <c r="DG204" s="30">
        <f t="shared" si="331"/>
        <v>-127</v>
      </c>
      <c r="DH204" s="30">
        <f t="shared" si="332"/>
        <v>10</v>
      </c>
      <c r="DI204" s="30">
        <v>1</v>
      </c>
      <c r="DJ204" s="23"/>
      <c r="DK204" s="29">
        <f t="shared" si="278"/>
        <v>1</v>
      </c>
      <c r="DL204" s="29">
        <f t="shared" si="333"/>
        <v>-5.4414041235125996E+18</v>
      </c>
      <c r="DM204" s="29">
        <f t="shared" si="334"/>
        <v>349975077751093.12</v>
      </c>
      <c r="DN204" s="29">
        <f t="shared" si="335"/>
        <v>3000</v>
      </c>
      <c r="DQ204" s="144">
        <f t="shared" si="279"/>
        <v>613.92903636816914</v>
      </c>
    </row>
    <row r="205" spans="1:121">
      <c r="A205" s="23">
        <f t="shared" si="280"/>
        <v>6222.7360327093393</v>
      </c>
      <c r="B205" s="23">
        <v>0</v>
      </c>
      <c r="C205" s="41">
        <f t="shared" si="254"/>
        <v>6</v>
      </c>
      <c r="D205" s="44"/>
      <c r="E205" s="134">
        <f t="shared" si="338"/>
        <v>1</v>
      </c>
      <c r="F205" s="76">
        <f t="shared" si="259"/>
        <v>7</v>
      </c>
      <c r="G205" s="161">
        <f t="shared" si="281"/>
        <v>62.682899045563303</v>
      </c>
      <c r="H205" s="24">
        <f t="shared" si="282"/>
        <v>957180466911.04785</v>
      </c>
      <c r="I205" s="23">
        <f t="shared" si="336"/>
        <v>39.800000000000018</v>
      </c>
      <c r="J205" s="26">
        <v>199</v>
      </c>
      <c r="K205" s="30">
        <f t="shared" si="283"/>
        <v>199</v>
      </c>
      <c r="L205" s="30">
        <f t="shared" si="284"/>
        <v>1</v>
      </c>
      <c r="M205" s="22">
        <v>1</v>
      </c>
      <c r="N205" s="23">
        <f t="shared" si="285"/>
        <v>957180466911047.87</v>
      </c>
      <c r="O205" s="29">
        <f t="shared" si="260"/>
        <v>361304064</v>
      </c>
      <c r="P205" s="29">
        <f t="shared" si="286"/>
        <v>71899508736</v>
      </c>
      <c r="Q205" s="29">
        <f t="shared" si="287"/>
        <v>402015796102640.12</v>
      </c>
      <c r="R205" s="29">
        <f t="shared" si="288"/>
        <v>300</v>
      </c>
      <c r="S205" s="29">
        <f t="shared" si="289"/>
        <v>186682.08098128019</v>
      </c>
      <c r="T205" s="52">
        <f t="shared" si="290"/>
        <v>5591.3566472165794</v>
      </c>
      <c r="U205" s="144">
        <f t="shared" si="261"/>
        <v>626.82899045563306</v>
      </c>
      <c r="W205" s="30">
        <f t="shared" si="291"/>
        <v>194</v>
      </c>
      <c r="X205" s="30">
        <f t="shared" si="292"/>
        <v>2</v>
      </c>
      <c r="Y205" s="22">
        <v>1</v>
      </c>
      <c r="Z205" s="23"/>
      <c r="AA205" s="29">
        <f t="shared" si="262"/>
        <v>369515520</v>
      </c>
      <c r="AB205" s="29">
        <f t="shared" si="293"/>
        <v>129214100936.65004</v>
      </c>
      <c r="AC205" s="29">
        <f t="shared" si="294"/>
        <v>402015796102640.12</v>
      </c>
      <c r="AD205" s="29">
        <f t="shared" si="295"/>
        <v>600</v>
      </c>
      <c r="AF205" s="52">
        <f t="shared" si="253"/>
        <v>3111.2378075496335</v>
      </c>
      <c r="AG205" s="144">
        <f t="shared" si="263"/>
        <v>626.82899045563306</v>
      </c>
      <c r="AH205" s="30">
        <f t="shared" si="296"/>
        <v>184</v>
      </c>
      <c r="AI205" s="30">
        <f t="shared" si="297"/>
        <v>3</v>
      </c>
      <c r="AJ205" s="22">
        <v>1</v>
      </c>
      <c r="AK205" s="23"/>
      <c r="AL205" s="29">
        <f t="shared" si="264"/>
        <v>373248000</v>
      </c>
      <c r="AM205" s="29">
        <f t="shared" si="298"/>
        <v>402199754570.47058</v>
      </c>
      <c r="AN205" s="29">
        <f t="shared" si="299"/>
        <v>402015796102640.12</v>
      </c>
      <c r="AO205" s="29">
        <f t="shared" si="300"/>
        <v>900</v>
      </c>
      <c r="AQ205" s="52">
        <f t="shared" si="257"/>
        <v>999.54261914449228</v>
      </c>
      <c r="AR205" s="144">
        <f t="shared" si="265"/>
        <v>626.82899045563306</v>
      </c>
      <c r="AS205" s="30">
        <f t="shared" si="301"/>
        <v>169</v>
      </c>
      <c r="AT205" s="30">
        <f t="shared" si="302"/>
        <v>4</v>
      </c>
      <c r="AU205" s="22">
        <v>1</v>
      </c>
      <c r="AV205" s="23"/>
      <c r="AW205" s="29">
        <f t="shared" si="266"/>
        <v>42336000</v>
      </c>
      <c r="AX205" s="29">
        <f t="shared" si="303"/>
        <v>245385843884.13708</v>
      </c>
      <c r="AY205" s="29">
        <f t="shared" si="304"/>
        <v>402015796102640.12</v>
      </c>
      <c r="AZ205" s="29">
        <f t="shared" si="305"/>
        <v>1200</v>
      </c>
      <c r="BB205" s="52">
        <f t="shared" si="337"/>
        <v>1638.300684910163</v>
      </c>
      <c r="BC205" s="144">
        <f t="shared" si="267"/>
        <v>626.82899045563306</v>
      </c>
      <c r="BD205" s="30">
        <f t="shared" si="306"/>
        <v>139</v>
      </c>
      <c r="BE205" s="30">
        <f t="shared" si="307"/>
        <v>5</v>
      </c>
      <c r="BF205" s="22">
        <v>1</v>
      </c>
      <c r="BG205" s="23"/>
      <c r="BH205" s="29">
        <f t="shared" si="268"/>
        <v>460800</v>
      </c>
      <c r="BI205" s="29">
        <f t="shared" si="308"/>
        <v>75341320269.400452</v>
      </c>
      <c r="BJ205" s="29">
        <f t="shared" si="309"/>
        <v>402015796102640.12</v>
      </c>
      <c r="BK205" s="29">
        <f t="shared" si="310"/>
        <v>1500</v>
      </c>
      <c r="BM205" s="52">
        <f t="shared" si="258"/>
        <v>5335.9271468184916</v>
      </c>
      <c r="BN205" s="144">
        <f t="shared" si="269"/>
        <v>626.82899045563306</v>
      </c>
      <c r="BO205" s="30">
        <f t="shared" si="311"/>
        <v>94</v>
      </c>
      <c r="BP205" s="30">
        <f t="shared" si="312"/>
        <v>6</v>
      </c>
      <c r="BQ205" s="22">
        <v>1</v>
      </c>
      <c r="BR205" s="23"/>
      <c r="BS205" s="29">
        <f t="shared" si="270"/>
        <v>6400</v>
      </c>
      <c r="BT205" s="29">
        <f t="shared" si="313"/>
        <v>142132452604.42615</v>
      </c>
      <c r="BU205" s="29">
        <f t="shared" si="314"/>
        <v>402015796102640.12</v>
      </c>
      <c r="BV205" s="29">
        <f t="shared" si="315"/>
        <v>1800</v>
      </c>
      <c r="BX205" s="52">
        <f t="shared" si="255"/>
        <v>2828.4588687251075</v>
      </c>
      <c r="BY205" s="144">
        <f t="shared" si="271"/>
        <v>626.82899045563306</v>
      </c>
      <c r="BZ205" s="30">
        <f t="shared" si="316"/>
        <v>44</v>
      </c>
      <c r="CA205" s="30">
        <f t="shared" si="317"/>
        <v>7</v>
      </c>
      <c r="CB205" s="30">
        <v>1</v>
      </c>
      <c r="CC205" s="23"/>
      <c r="CD205" s="29">
        <f t="shared" si="272"/>
        <v>120</v>
      </c>
      <c r="CE205" s="29">
        <f t="shared" si="318"/>
        <v>451621187416.20636</v>
      </c>
      <c r="CF205" s="29">
        <f t="shared" si="319"/>
        <v>402015796102640.12</v>
      </c>
      <c r="CG205" s="29">
        <f t="shared" si="320"/>
        <v>2100</v>
      </c>
      <c r="CI205" s="52">
        <f t="shared" si="256"/>
        <v>890.16150549232145</v>
      </c>
      <c r="CJ205" s="144">
        <f t="shared" si="273"/>
        <v>626.82899045563306</v>
      </c>
      <c r="CK205" s="30">
        <f t="shared" si="321"/>
        <v>-11</v>
      </c>
      <c r="CL205" s="30">
        <f t="shared" si="322"/>
        <v>8</v>
      </c>
      <c r="CM205" s="30">
        <v>1</v>
      </c>
      <c r="CN205" s="23"/>
      <c r="CO205" s="29">
        <f t="shared" si="274"/>
        <v>1</v>
      </c>
      <c r="CP205" s="29">
        <f t="shared" si="323"/>
        <v>-613993156206.79712</v>
      </c>
      <c r="CQ205" s="29">
        <f t="shared" si="324"/>
        <v>402015796102640.12</v>
      </c>
      <c r="CR205" s="29">
        <f t="shared" si="325"/>
        <v>2400</v>
      </c>
      <c r="CU205" s="144">
        <f t="shared" si="275"/>
        <v>626.82899045563306</v>
      </c>
      <c r="CV205" s="30">
        <f t="shared" si="326"/>
        <v>-61</v>
      </c>
      <c r="CW205" s="30">
        <f t="shared" si="327"/>
        <v>9</v>
      </c>
      <c r="CX205" s="30">
        <v>1</v>
      </c>
      <c r="CY205" s="23"/>
      <c r="CZ205" s="29">
        <f t="shared" si="276"/>
        <v>1</v>
      </c>
      <c r="DA205" s="29">
        <f t="shared" si="328"/>
        <v>-1232695025371391.2</v>
      </c>
      <c r="DB205" s="29">
        <f t="shared" si="329"/>
        <v>402015796102640.12</v>
      </c>
      <c r="DC205" s="29">
        <f t="shared" si="330"/>
        <v>2700</v>
      </c>
      <c r="DF205" s="144">
        <f t="shared" si="277"/>
        <v>626.82899045563306</v>
      </c>
      <c r="DG205" s="30">
        <f t="shared" si="331"/>
        <v>-126</v>
      </c>
      <c r="DH205" s="30">
        <f t="shared" si="332"/>
        <v>10</v>
      </c>
      <c r="DI205" s="30">
        <v>1</v>
      </c>
      <c r="DJ205" s="23"/>
      <c r="DK205" s="29">
        <f t="shared" si="278"/>
        <v>1</v>
      </c>
      <c r="DL205" s="29">
        <f t="shared" si="333"/>
        <v>-5.3985584217526579E+18</v>
      </c>
      <c r="DM205" s="29">
        <f t="shared" si="334"/>
        <v>402015796102640.12</v>
      </c>
      <c r="DN205" s="29">
        <f t="shared" si="335"/>
        <v>3000</v>
      </c>
      <c r="DQ205" s="144">
        <f t="shared" si="279"/>
        <v>626.82899045563306</v>
      </c>
    </row>
    <row r="206" spans="1:121">
      <c r="A206" s="23">
        <f t="shared" si="280"/>
        <v>6501.9947088620866</v>
      </c>
      <c r="B206" s="123">
        <v>0</v>
      </c>
      <c r="C206" s="124">
        <f t="shared" si="254"/>
        <v>6</v>
      </c>
      <c r="D206" s="125"/>
      <c r="E206" s="189">
        <f t="shared" si="338"/>
        <v>1</v>
      </c>
      <c r="F206" s="126">
        <f t="shared" si="259"/>
        <v>7</v>
      </c>
      <c r="G206" s="190">
        <f t="shared" si="281"/>
        <v>64</v>
      </c>
      <c r="H206" s="186">
        <f t="shared" si="282"/>
        <v>1099511627776.0146</v>
      </c>
      <c r="I206" s="191">
        <f t="shared" si="336"/>
        <v>40.000000000000021</v>
      </c>
      <c r="J206" s="26">
        <v>200</v>
      </c>
      <c r="K206" s="192">
        <f t="shared" si="283"/>
        <v>200</v>
      </c>
      <c r="L206" s="127">
        <f t="shared" si="284"/>
        <v>1</v>
      </c>
      <c r="M206" s="128">
        <v>10</v>
      </c>
      <c r="N206" s="23">
        <f t="shared" si="285"/>
        <v>1099511627776014.6</v>
      </c>
      <c r="O206" s="129">
        <f t="shared" si="260"/>
        <v>3613040640</v>
      </c>
      <c r="P206" s="129">
        <f t="shared" si="286"/>
        <v>722608128000</v>
      </c>
      <c r="Q206" s="129">
        <f t="shared" si="287"/>
        <v>461794883665926.12</v>
      </c>
      <c r="R206" s="129">
        <f t="shared" si="288"/>
        <v>300</v>
      </c>
      <c r="S206" s="29">
        <f t="shared" si="289"/>
        <v>195059.8412658626</v>
      </c>
      <c r="T206" s="130">
        <f t="shared" si="290"/>
        <v>639.06682719451248</v>
      </c>
      <c r="U206" s="193">
        <f t="shared" si="261"/>
        <v>640</v>
      </c>
      <c r="V206" s="194">
        <f>SUM(U$7:U206)/G106</f>
        <v>3826.5859447012472</v>
      </c>
      <c r="W206" s="127">
        <f t="shared" si="291"/>
        <v>195</v>
      </c>
      <c r="X206" s="127">
        <f t="shared" si="292"/>
        <v>2</v>
      </c>
      <c r="Y206" s="128">
        <v>1</v>
      </c>
      <c r="Z206" s="123"/>
      <c r="AA206" s="129">
        <f t="shared" si="262"/>
        <v>369515520</v>
      </c>
      <c r="AB206" s="129">
        <f t="shared" si="293"/>
        <v>129880153003.3338</v>
      </c>
      <c r="AC206" s="129">
        <f t="shared" si="294"/>
        <v>461794883665926.12</v>
      </c>
      <c r="AD206" s="129">
        <f t="shared" si="295"/>
        <v>600</v>
      </c>
      <c r="AE206" s="129"/>
      <c r="AF206" s="130">
        <f t="shared" si="253"/>
        <v>3555.5461938366566</v>
      </c>
      <c r="AG206" s="193">
        <f t="shared" si="263"/>
        <v>640</v>
      </c>
      <c r="AH206" s="127">
        <f t="shared" si="296"/>
        <v>185</v>
      </c>
      <c r="AI206" s="127">
        <f t="shared" si="297"/>
        <v>3</v>
      </c>
      <c r="AJ206" s="128">
        <v>1</v>
      </c>
      <c r="AK206" s="123"/>
      <c r="AL206" s="129">
        <f t="shared" si="264"/>
        <v>373248000</v>
      </c>
      <c r="AM206" s="129">
        <f t="shared" si="298"/>
        <v>404385622801.83185</v>
      </c>
      <c r="AN206" s="129">
        <f t="shared" si="299"/>
        <v>461794883665926.12</v>
      </c>
      <c r="AO206" s="129">
        <f t="shared" si="300"/>
        <v>900</v>
      </c>
      <c r="AP206" s="129"/>
      <c r="AQ206" s="130">
        <f t="shared" si="257"/>
        <v>1141.9666220236211</v>
      </c>
      <c r="AR206" s="193">
        <f t="shared" si="265"/>
        <v>640</v>
      </c>
      <c r="AS206" s="127">
        <f t="shared" si="301"/>
        <v>170</v>
      </c>
      <c r="AT206" s="127">
        <f t="shared" si="302"/>
        <v>4</v>
      </c>
      <c r="AU206" s="128">
        <v>1</v>
      </c>
      <c r="AV206" s="123"/>
      <c r="AW206" s="129">
        <f t="shared" si="266"/>
        <v>42336000</v>
      </c>
      <c r="AX206" s="129">
        <f t="shared" si="303"/>
        <v>246837831126.05505</v>
      </c>
      <c r="AY206" s="129">
        <f t="shared" si="304"/>
        <v>461794883665926.12</v>
      </c>
      <c r="AZ206" s="129">
        <f t="shared" si="305"/>
        <v>1200</v>
      </c>
      <c r="BA206" s="129"/>
      <c r="BB206" s="130">
        <f t="shared" si="337"/>
        <v>1870.8432235012503</v>
      </c>
      <c r="BC206" s="193">
        <f t="shared" si="267"/>
        <v>640</v>
      </c>
      <c r="BD206" s="127">
        <f t="shared" si="306"/>
        <v>140</v>
      </c>
      <c r="BE206" s="127">
        <f t="shared" si="307"/>
        <v>5</v>
      </c>
      <c r="BF206" s="128">
        <v>10</v>
      </c>
      <c r="BG206" s="123"/>
      <c r="BH206" s="129">
        <f t="shared" si="268"/>
        <v>4608000</v>
      </c>
      <c r="BI206" s="129">
        <f t="shared" si="308"/>
        <v>758833441562.30676</v>
      </c>
      <c r="BJ206" s="129">
        <f t="shared" si="309"/>
        <v>461794883665926.12</v>
      </c>
      <c r="BK206" s="129">
        <f t="shared" si="310"/>
        <v>1500</v>
      </c>
      <c r="BL206" s="129"/>
      <c r="BM206" s="130">
        <f t="shared" si="258"/>
        <v>608.55895163920343</v>
      </c>
      <c r="BN206" s="193">
        <f t="shared" si="269"/>
        <v>640</v>
      </c>
      <c r="BO206" s="127">
        <f t="shared" si="311"/>
        <v>95</v>
      </c>
      <c r="BP206" s="127">
        <f t="shared" si="312"/>
        <v>6</v>
      </c>
      <c r="BQ206" s="128">
        <v>1</v>
      </c>
      <c r="BR206" s="123"/>
      <c r="BS206" s="129">
        <f t="shared" si="270"/>
        <v>6400</v>
      </c>
      <c r="BT206" s="129">
        <f t="shared" si="313"/>
        <v>143644499972.55835</v>
      </c>
      <c r="BU206" s="129">
        <f t="shared" si="314"/>
        <v>461794883665926.12</v>
      </c>
      <c r="BV206" s="129">
        <f t="shared" si="315"/>
        <v>1800</v>
      </c>
      <c r="BW206" s="129"/>
      <c r="BX206" s="130">
        <f t="shared" si="255"/>
        <v>3214.8455649478178</v>
      </c>
      <c r="BY206" s="193">
        <f t="shared" si="271"/>
        <v>640</v>
      </c>
      <c r="BZ206" s="127">
        <f t="shared" si="316"/>
        <v>45</v>
      </c>
      <c r="CA206" s="127">
        <f t="shared" si="317"/>
        <v>7</v>
      </c>
      <c r="CB206" s="127">
        <v>1</v>
      </c>
      <c r="CC206" s="123"/>
      <c r="CD206" s="129">
        <f t="shared" si="272"/>
        <v>120</v>
      </c>
      <c r="CE206" s="129">
        <f t="shared" si="318"/>
        <v>461885305312.02924</v>
      </c>
      <c r="CF206" s="129">
        <f t="shared" si="319"/>
        <v>461794883665926.12</v>
      </c>
      <c r="CG206" s="129">
        <f t="shared" si="320"/>
        <v>2100</v>
      </c>
      <c r="CH206" s="129"/>
      <c r="CI206" s="130">
        <f t="shared" ref="CI206:CI213" si="339">CF206/CE206</f>
        <v>999.80423355092012</v>
      </c>
      <c r="CJ206" s="193">
        <f t="shared" si="273"/>
        <v>640</v>
      </c>
      <c r="CK206" s="127">
        <f t="shared" si="321"/>
        <v>-10</v>
      </c>
      <c r="CL206" s="127">
        <f t="shared" si="322"/>
        <v>8</v>
      </c>
      <c r="CM206" s="127">
        <v>1</v>
      </c>
      <c r="CN206" s="123"/>
      <c r="CO206" s="129">
        <f t="shared" si="274"/>
        <v>1</v>
      </c>
      <c r="CP206" s="129">
        <f t="shared" si="323"/>
        <v>-558175596551.63379</v>
      </c>
      <c r="CQ206" s="129">
        <f t="shared" si="324"/>
        <v>461794883665926.12</v>
      </c>
      <c r="CR206" s="129">
        <f t="shared" si="325"/>
        <v>2400</v>
      </c>
      <c r="CS206" s="129"/>
      <c r="CT206" s="130"/>
      <c r="CU206" s="193">
        <f t="shared" si="275"/>
        <v>640</v>
      </c>
      <c r="CV206" s="127">
        <f t="shared" si="326"/>
        <v>-60</v>
      </c>
      <c r="CW206" s="127">
        <f t="shared" si="327"/>
        <v>9</v>
      </c>
      <c r="CX206" s="127">
        <v>1</v>
      </c>
      <c r="CY206" s="123"/>
      <c r="CZ206" s="129">
        <f t="shared" si="276"/>
        <v>1</v>
      </c>
      <c r="DA206" s="129">
        <f t="shared" si="328"/>
        <v>-1212486910201368.5</v>
      </c>
      <c r="DB206" s="129">
        <f t="shared" si="329"/>
        <v>461794883665926.12</v>
      </c>
      <c r="DC206" s="129">
        <f t="shared" si="330"/>
        <v>2700</v>
      </c>
      <c r="DD206" s="129"/>
      <c r="DE206" s="130"/>
      <c r="DF206" s="193">
        <f t="shared" si="277"/>
        <v>640</v>
      </c>
      <c r="DG206" s="127">
        <f t="shared" si="331"/>
        <v>-125</v>
      </c>
      <c r="DH206" s="127">
        <f t="shared" si="332"/>
        <v>10</v>
      </c>
      <c r="DI206" s="127">
        <v>1</v>
      </c>
      <c r="DJ206" s="123"/>
      <c r="DK206" s="129">
        <f t="shared" si="278"/>
        <v>1</v>
      </c>
      <c r="DL206" s="129">
        <f t="shared" si="333"/>
        <v>-5.3557127199927163E+18</v>
      </c>
      <c r="DM206" s="129">
        <f t="shared" si="334"/>
        <v>461794883665926.12</v>
      </c>
      <c r="DN206" s="129">
        <f t="shared" si="335"/>
        <v>3000</v>
      </c>
      <c r="DO206" s="129"/>
      <c r="DP206" s="130"/>
      <c r="DQ206" s="193">
        <f t="shared" si="279"/>
        <v>640</v>
      </c>
    </row>
    <row r="207" spans="1:121">
      <c r="A207" s="23">
        <f t="shared" si="280"/>
        <v>6793.7857193122645</v>
      </c>
      <c r="B207" s="23">
        <v>0</v>
      </c>
      <c r="C207" s="41">
        <f t="shared" si="254"/>
        <v>6</v>
      </c>
      <c r="D207" s="44"/>
      <c r="E207" s="134">
        <f t="shared" si="338"/>
        <v>1</v>
      </c>
      <c r="F207" s="76">
        <f t="shared" si="259"/>
        <v>7</v>
      </c>
      <c r="G207" s="161">
        <f t="shared" si="281"/>
        <v>65.344776045260332</v>
      </c>
      <c r="H207" s="24">
        <f t="shared" si="282"/>
        <v>1263007198126.4204</v>
      </c>
      <c r="I207" s="23">
        <f t="shared" si="336"/>
        <v>40.200000000000017</v>
      </c>
      <c r="J207" s="43">
        <v>201</v>
      </c>
      <c r="K207" s="30">
        <f t="shared" si="283"/>
        <v>201</v>
      </c>
      <c r="L207" s="30">
        <f t="shared" si="284"/>
        <v>1</v>
      </c>
      <c r="M207" s="22">
        <v>1</v>
      </c>
      <c r="N207" s="23">
        <f t="shared" si="285"/>
        <v>1263007198126420.5</v>
      </c>
      <c r="O207" s="29">
        <f t="shared" si="260"/>
        <v>3613040640</v>
      </c>
      <c r="P207" s="29">
        <f t="shared" si="286"/>
        <v>726221168640</v>
      </c>
      <c r="Q207" s="29">
        <f t="shared" si="287"/>
        <v>530463023213096.5</v>
      </c>
      <c r="R207" s="29">
        <f t="shared" si="288"/>
        <v>300</v>
      </c>
      <c r="S207" s="29">
        <f t="shared" si="289"/>
        <v>203813.57157936794</v>
      </c>
      <c r="T207" s="52">
        <f t="shared" si="290"/>
        <v>730.44279913583171</v>
      </c>
      <c r="U207" s="144">
        <f t="shared" si="261"/>
        <v>653.44776045260335</v>
      </c>
      <c r="W207" s="30">
        <f t="shared" si="291"/>
        <v>196</v>
      </c>
      <c r="X207" s="30">
        <f t="shared" si="292"/>
        <v>2</v>
      </c>
      <c r="Y207" s="22">
        <v>1</v>
      </c>
      <c r="Z207" s="23"/>
      <c r="AA207" s="29">
        <f t="shared" si="262"/>
        <v>369515520</v>
      </c>
      <c r="AB207" s="29">
        <f t="shared" si="293"/>
        <v>130546205070.01758</v>
      </c>
      <c r="AC207" s="29">
        <f t="shared" si="294"/>
        <v>530463023213096.5</v>
      </c>
      <c r="AD207" s="29">
        <f t="shared" si="295"/>
        <v>600</v>
      </c>
      <c r="AF207" s="52">
        <f t="shared" si="253"/>
        <v>4063.4120534456456</v>
      </c>
      <c r="AG207" s="144">
        <f t="shared" si="263"/>
        <v>653.44776045260335</v>
      </c>
      <c r="AH207" s="30">
        <f t="shared" si="296"/>
        <v>186</v>
      </c>
      <c r="AI207" s="30">
        <f t="shared" si="297"/>
        <v>3</v>
      </c>
      <c r="AJ207" s="22">
        <v>1</v>
      </c>
      <c r="AK207" s="23"/>
      <c r="AL207" s="29">
        <f t="shared" si="264"/>
        <v>373248000</v>
      </c>
      <c r="AM207" s="29">
        <f t="shared" si="298"/>
        <v>406571491033.19312</v>
      </c>
      <c r="AN207" s="29">
        <f t="shared" si="299"/>
        <v>530463023213096.5</v>
      </c>
      <c r="AO207" s="29">
        <f t="shared" si="300"/>
        <v>900</v>
      </c>
      <c r="AQ207" s="52">
        <f t="shared" si="257"/>
        <v>1304.7226254479035</v>
      </c>
      <c r="AR207" s="144">
        <f t="shared" si="265"/>
        <v>653.44776045260335</v>
      </c>
      <c r="AS207" s="30">
        <f t="shared" si="301"/>
        <v>171</v>
      </c>
      <c r="AT207" s="30">
        <f t="shared" si="302"/>
        <v>4</v>
      </c>
      <c r="AU207" s="22">
        <v>1</v>
      </c>
      <c r="AV207" s="23"/>
      <c r="AW207" s="29">
        <f t="shared" si="266"/>
        <v>42336000</v>
      </c>
      <c r="AX207" s="29">
        <f t="shared" si="303"/>
        <v>248289818367.97302</v>
      </c>
      <c r="AY207" s="29">
        <f t="shared" si="304"/>
        <v>530463023213096.5</v>
      </c>
      <c r="AZ207" s="29">
        <f t="shared" si="305"/>
        <v>1200</v>
      </c>
      <c r="BB207" s="52">
        <f t="shared" si="337"/>
        <v>2136.4670798821653</v>
      </c>
      <c r="BC207" s="144">
        <f t="shared" si="267"/>
        <v>653.44776045260335</v>
      </c>
      <c r="BD207" s="30">
        <f t="shared" si="306"/>
        <v>141</v>
      </c>
      <c r="BE207" s="30">
        <f t="shared" si="307"/>
        <v>5</v>
      </c>
      <c r="BF207" s="22">
        <v>1</v>
      </c>
      <c r="BG207" s="23"/>
      <c r="BH207" s="29">
        <f t="shared" si="268"/>
        <v>4608000</v>
      </c>
      <c r="BI207" s="29">
        <f t="shared" si="308"/>
        <v>764253680430.60889</v>
      </c>
      <c r="BJ207" s="29">
        <f t="shared" si="309"/>
        <v>530463023213096.5</v>
      </c>
      <c r="BK207" s="29">
        <f t="shared" si="310"/>
        <v>1500</v>
      </c>
      <c r="BM207" s="52">
        <f t="shared" si="258"/>
        <v>694.09286052010111</v>
      </c>
      <c r="BN207" s="144">
        <f t="shared" si="269"/>
        <v>653.44776045260335</v>
      </c>
      <c r="BO207" s="30">
        <f t="shared" si="311"/>
        <v>96</v>
      </c>
      <c r="BP207" s="30">
        <f t="shared" si="312"/>
        <v>6</v>
      </c>
      <c r="BQ207" s="22">
        <v>1</v>
      </c>
      <c r="BR207" s="23"/>
      <c r="BS207" s="29">
        <f t="shared" si="270"/>
        <v>6400</v>
      </c>
      <c r="BT207" s="29">
        <f t="shared" si="313"/>
        <v>145156547340.69055</v>
      </c>
      <c r="BU207" s="29">
        <f t="shared" si="314"/>
        <v>530463023213096.5</v>
      </c>
      <c r="BV207" s="29">
        <f t="shared" si="315"/>
        <v>1800</v>
      </c>
      <c r="BX207" s="52">
        <f t="shared" si="255"/>
        <v>3654.4202306498105</v>
      </c>
      <c r="BY207" s="144">
        <f t="shared" si="271"/>
        <v>653.44776045260335</v>
      </c>
      <c r="BZ207" s="30">
        <f t="shared" si="316"/>
        <v>46</v>
      </c>
      <c r="CA207" s="30">
        <f t="shared" si="317"/>
        <v>7</v>
      </c>
      <c r="CB207" s="30">
        <v>1</v>
      </c>
      <c r="CC207" s="23"/>
      <c r="CD207" s="29">
        <f t="shared" si="272"/>
        <v>120</v>
      </c>
      <c r="CE207" s="29">
        <f t="shared" si="318"/>
        <v>472149423207.85211</v>
      </c>
      <c r="CF207" s="29">
        <f t="shared" si="319"/>
        <v>530463023213096.5</v>
      </c>
      <c r="CG207" s="29">
        <f t="shared" si="320"/>
        <v>2100</v>
      </c>
      <c r="CI207" s="52">
        <f t="shared" si="339"/>
        <v>1123.5066636512088</v>
      </c>
      <c r="CJ207" s="144">
        <f t="shared" si="273"/>
        <v>653.44776045260335</v>
      </c>
      <c r="CK207" s="30">
        <f t="shared" si="321"/>
        <v>-9</v>
      </c>
      <c r="CL207" s="30">
        <f t="shared" si="322"/>
        <v>8</v>
      </c>
      <c r="CM207" s="30">
        <v>1</v>
      </c>
      <c r="CN207" s="23"/>
      <c r="CO207" s="29">
        <f t="shared" si="274"/>
        <v>1</v>
      </c>
      <c r="CP207" s="29">
        <f t="shared" si="323"/>
        <v>-502358036896.4704</v>
      </c>
      <c r="CQ207" s="29">
        <f t="shared" si="324"/>
        <v>530463023213096.5</v>
      </c>
      <c r="CR207" s="29">
        <f t="shared" si="325"/>
        <v>2400</v>
      </c>
      <c r="CU207" s="144">
        <f t="shared" si="275"/>
        <v>653.44776045260335</v>
      </c>
      <c r="CV207" s="30">
        <f t="shared" si="326"/>
        <v>-59</v>
      </c>
      <c r="CW207" s="30">
        <f t="shared" si="327"/>
        <v>9</v>
      </c>
      <c r="CX207" s="30">
        <v>1</v>
      </c>
      <c r="CY207" s="23"/>
      <c r="CZ207" s="29">
        <f t="shared" si="276"/>
        <v>1</v>
      </c>
      <c r="DA207" s="29">
        <f t="shared" si="328"/>
        <v>-1192278795031345.7</v>
      </c>
      <c r="DB207" s="29">
        <f t="shared" si="329"/>
        <v>530463023213096.5</v>
      </c>
      <c r="DC207" s="29">
        <f t="shared" si="330"/>
        <v>2700</v>
      </c>
      <c r="DF207" s="144">
        <f t="shared" si="277"/>
        <v>653.44776045260335</v>
      </c>
      <c r="DG207" s="30">
        <f t="shared" si="331"/>
        <v>-124</v>
      </c>
      <c r="DH207" s="30">
        <f t="shared" si="332"/>
        <v>10</v>
      </c>
      <c r="DI207" s="30">
        <v>1</v>
      </c>
      <c r="DJ207" s="23"/>
      <c r="DK207" s="29">
        <f t="shared" si="278"/>
        <v>1</v>
      </c>
      <c r="DL207" s="29">
        <f t="shared" si="333"/>
        <v>-5.3128670182327747E+18</v>
      </c>
      <c r="DM207" s="29">
        <f t="shared" si="334"/>
        <v>530463023213096.5</v>
      </c>
      <c r="DN207" s="29">
        <f t="shared" si="335"/>
        <v>3000</v>
      </c>
      <c r="DQ207" s="144">
        <f t="shared" si="279"/>
        <v>653.44776045260335</v>
      </c>
    </row>
    <row r="208" spans="1:121">
      <c r="A208" s="23">
        <f t="shared" si="280"/>
        <v>7098.6714795418429</v>
      </c>
      <c r="B208" s="23">
        <v>0</v>
      </c>
      <c r="C208" s="41">
        <f t="shared" si="254"/>
        <v>6</v>
      </c>
      <c r="D208" s="44"/>
      <c r="E208" s="134">
        <f t="shared" si="338"/>
        <v>1</v>
      </c>
      <c r="F208" s="76">
        <f t="shared" si="259"/>
        <v>7</v>
      </c>
      <c r="G208" s="161">
        <f t="shared" si="281"/>
        <v>66.717808693831728</v>
      </c>
      <c r="H208" s="24">
        <f t="shared" si="282"/>
        <v>1450814290837.2336</v>
      </c>
      <c r="I208" s="23">
        <f t="shared" si="336"/>
        <v>40.40000000000002</v>
      </c>
      <c r="J208" s="26">
        <v>202</v>
      </c>
      <c r="K208" s="30">
        <f t="shared" si="283"/>
        <v>202</v>
      </c>
      <c r="L208" s="30">
        <f t="shared" si="284"/>
        <v>1</v>
      </c>
      <c r="M208" s="22">
        <v>1</v>
      </c>
      <c r="N208" s="23">
        <f t="shared" si="285"/>
        <v>1450814290837233.7</v>
      </c>
      <c r="O208" s="29">
        <f t="shared" si="260"/>
        <v>3613040640</v>
      </c>
      <c r="P208" s="29">
        <f t="shared" si="286"/>
        <v>729834209280</v>
      </c>
      <c r="Q208" s="29">
        <f t="shared" si="287"/>
        <v>609342002151638.12</v>
      </c>
      <c r="R208" s="29">
        <f t="shared" si="288"/>
        <v>300</v>
      </c>
      <c r="S208" s="29">
        <f t="shared" si="289"/>
        <v>212960.1443862553</v>
      </c>
      <c r="T208" s="52">
        <f t="shared" si="290"/>
        <v>834.90468712444908</v>
      </c>
      <c r="U208" s="144">
        <f t="shared" si="261"/>
        <v>667.17808693831728</v>
      </c>
      <c r="W208" s="30">
        <f t="shared" si="291"/>
        <v>197</v>
      </c>
      <c r="X208" s="30">
        <f t="shared" si="292"/>
        <v>2</v>
      </c>
      <c r="Y208" s="22">
        <v>1</v>
      </c>
      <c r="Z208" s="23"/>
      <c r="AA208" s="29">
        <f t="shared" si="262"/>
        <v>369515520</v>
      </c>
      <c r="AB208" s="29">
        <f t="shared" si="293"/>
        <v>131212257136.70134</v>
      </c>
      <c r="AC208" s="29">
        <f t="shared" si="294"/>
        <v>609342002151638.12</v>
      </c>
      <c r="AD208" s="29">
        <f t="shared" si="295"/>
        <v>600</v>
      </c>
      <c r="AF208" s="52">
        <f t="shared" si="253"/>
        <v>4643.9411641002798</v>
      </c>
      <c r="AG208" s="144">
        <f t="shared" si="263"/>
        <v>667.17808693831728</v>
      </c>
      <c r="AH208" s="30">
        <f t="shared" si="296"/>
        <v>187</v>
      </c>
      <c r="AI208" s="30">
        <f t="shared" si="297"/>
        <v>3</v>
      </c>
      <c r="AJ208" s="22">
        <v>1</v>
      </c>
      <c r="AK208" s="23"/>
      <c r="AL208" s="29">
        <f t="shared" si="264"/>
        <v>373248000</v>
      </c>
      <c r="AM208" s="29">
        <f t="shared" si="298"/>
        <v>408757359264.55432</v>
      </c>
      <c r="AN208" s="29">
        <f t="shared" si="299"/>
        <v>609342002151638.12</v>
      </c>
      <c r="AO208" s="29">
        <f t="shared" si="300"/>
        <v>900</v>
      </c>
      <c r="AQ208" s="52">
        <f t="shared" si="257"/>
        <v>1490.7181200308671</v>
      </c>
      <c r="AR208" s="144">
        <f t="shared" si="265"/>
        <v>667.17808693831728</v>
      </c>
      <c r="AS208" s="30">
        <f t="shared" si="301"/>
        <v>172</v>
      </c>
      <c r="AT208" s="30">
        <f t="shared" si="302"/>
        <v>4</v>
      </c>
      <c r="AU208" s="22">
        <v>1</v>
      </c>
      <c r="AV208" s="23"/>
      <c r="AW208" s="29">
        <f t="shared" si="266"/>
        <v>42336000</v>
      </c>
      <c r="AX208" s="29">
        <f t="shared" si="303"/>
        <v>249741805609.89099</v>
      </c>
      <c r="AY208" s="29">
        <f t="shared" si="304"/>
        <v>609342002151638.12</v>
      </c>
      <c r="AZ208" s="29">
        <f t="shared" si="305"/>
        <v>1200</v>
      </c>
      <c r="BB208" s="52">
        <f t="shared" si="337"/>
        <v>2439.8878700487189</v>
      </c>
      <c r="BC208" s="144">
        <f t="shared" si="267"/>
        <v>667.17808693831728</v>
      </c>
      <c r="BD208" s="30">
        <f t="shared" si="306"/>
        <v>142</v>
      </c>
      <c r="BE208" s="30">
        <f t="shared" si="307"/>
        <v>5</v>
      </c>
      <c r="BF208" s="22">
        <v>1</v>
      </c>
      <c r="BG208" s="23"/>
      <c r="BH208" s="29">
        <f t="shared" si="268"/>
        <v>4608000</v>
      </c>
      <c r="BI208" s="29">
        <f t="shared" si="308"/>
        <v>769673919298.91113</v>
      </c>
      <c r="BJ208" s="29">
        <f t="shared" si="309"/>
        <v>609342002151638.12</v>
      </c>
      <c r="BK208" s="29">
        <f t="shared" si="310"/>
        <v>1500</v>
      </c>
      <c r="BM208" s="52">
        <f t="shared" si="258"/>
        <v>791.68851493198849</v>
      </c>
      <c r="BN208" s="144">
        <f t="shared" si="269"/>
        <v>667.17808693831728</v>
      </c>
      <c r="BO208" s="30">
        <f t="shared" si="311"/>
        <v>97</v>
      </c>
      <c r="BP208" s="30">
        <f t="shared" si="312"/>
        <v>6</v>
      </c>
      <c r="BQ208" s="22">
        <v>1</v>
      </c>
      <c r="BR208" s="23"/>
      <c r="BS208" s="29">
        <f t="shared" si="270"/>
        <v>6400</v>
      </c>
      <c r="BT208" s="29">
        <f t="shared" si="313"/>
        <v>146668594708.82275</v>
      </c>
      <c r="BU208" s="29">
        <f t="shared" si="314"/>
        <v>609342002151638.12</v>
      </c>
      <c r="BV208" s="29">
        <f t="shared" si="315"/>
        <v>1800</v>
      </c>
      <c r="BX208" s="52">
        <f t="shared" si="255"/>
        <v>4154.549945483207</v>
      </c>
      <c r="BY208" s="144">
        <f t="shared" si="271"/>
        <v>667.17808693831728</v>
      </c>
      <c r="BZ208" s="30">
        <f t="shared" si="316"/>
        <v>47</v>
      </c>
      <c r="CA208" s="30">
        <f t="shared" si="317"/>
        <v>7</v>
      </c>
      <c r="CB208" s="30">
        <v>1</v>
      </c>
      <c r="CC208" s="23"/>
      <c r="CD208" s="29">
        <f t="shared" si="272"/>
        <v>120</v>
      </c>
      <c r="CE208" s="29">
        <f t="shared" si="318"/>
        <v>482413541103.67499</v>
      </c>
      <c r="CF208" s="29">
        <f t="shared" si="319"/>
        <v>609342002151638.12</v>
      </c>
      <c r="CG208" s="29">
        <f t="shared" si="320"/>
        <v>2100</v>
      </c>
      <c r="CI208" s="52">
        <f t="shared" si="339"/>
        <v>1263.1113147395774</v>
      </c>
      <c r="CJ208" s="144">
        <f t="shared" si="273"/>
        <v>667.17808693831728</v>
      </c>
      <c r="CK208" s="30">
        <f t="shared" si="321"/>
        <v>-8</v>
      </c>
      <c r="CL208" s="30">
        <f t="shared" si="322"/>
        <v>8</v>
      </c>
      <c r="CM208" s="30">
        <v>1</v>
      </c>
      <c r="CN208" s="23"/>
      <c r="CO208" s="29">
        <f t="shared" si="274"/>
        <v>1</v>
      </c>
      <c r="CP208" s="29">
        <f t="shared" si="323"/>
        <v>-446540477241.30701</v>
      </c>
      <c r="CQ208" s="29">
        <f t="shared" si="324"/>
        <v>609342002151638.12</v>
      </c>
      <c r="CR208" s="29">
        <f t="shared" si="325"/>
        <v>2400</v>
      </c>
      <c r="CU208" s="144">
        <f t="shared" si="275"/>
        <v>667.17808693831728</v>
      </c>
      <c r="CV208" s="30">
        <f t="shared" si="326"/>
        <v>-58</v>
      </c>
      <c r="CW208" s="30">
        <f t="shared" si="327"/>
        <v>9</v>
      </c>
      <c r="CX208" s="30">
        <v>1</v>
      </c>
      <c r="CY208" s="23"/>
      <c r="CZ208" s="29">
        <f t="shared" si="276"/>
        <v>1</v>
      </c>
      <c r="DA208" s="29">
        <f t="shared" si="328"/>
        <v>-1172070679861323</v>
      </c>
      <c r="DB208" s="29">
        <f t="shared" si="329"/>
        <v>609342002151638.12</v>
      </c>
      <c r="DC208" s="29">
        <f t="shared" si="330"/>
        <v>2700</v>
      </c>
      <c r="DF208" s="144">
        <f t="shared" si="277"/>
        <v>667.17808693831728</v>
      </c>
      <c r="DG208" s="30">
        <f t="shared" si="331"/>
        <v>-123</v>
      </c>
      <c r="DH208" s="30">
        <f t="shared" si="332"/>
        <v>10</v>
      </c>
      <c r="DI208" s="30">
        <v>1</v>
      </c>
      <c r="DJ208" s="23"/>
      <c r="DK208" s="29">
        <f t="shared" si="278"/>
        <v>1</v>
      </c>
      <c r="DL208" s="29">
        <f t="shared" si="333"/>
        <v>-5.270021316472833E+18</v>
      </c>
      <c r="DM208" s="29">
        <f t="shared" si="334"/>
        <v>609342002151638.12</v>
      </c>
      <c r="DN208" s="29">
        <f t="shared" si="335"/>
        <v>3000</v>
      </c>
      <c r="DQ208" s="144">
        <f t="shared" si="279"/>
        <v>667.17808693831728</v>
      </c>
    </row>
    <row r="209" spans="1:121">
      <c r="A209" s="23">
        <f t="shared" si="280"/>
        <v>7417.2396446383473</v>
      </c>
      <c r="B209" s="23">
        <v>0</v>
      </c>
      <c r="C209" s="41">
        <f t="shared" si="254"/>
        <v>6</v>
      </c>
      <c r="D209" s="44"/>
      <c r="E209" s="134">
        <f t="shared" si="338"/>
        <v>1</v>
      </c>
      <c r="F209" s="76">
        <f t="shared" si="259"/>
        <v>7</v>
      </c>
      <c r="G209" s="161">
        <f t="shared" si="281"/>
        <v>68.119691677014984</v>
      </c>
      <c r="H209" s="24">
        <f t="shared" si="282"/>
        <v>1666547989290.9199</v>
      </c>
      <c r="I209" s="23">
        <f t="shared" si="336"/>
        <v>40.600000000000023</v>
      </c>
      <c r="J209" s="26">
        <v>203</v>
      </c>
      <c r="K209" s="30">
        <f t="shared" si="283"/>
        <v>203</v>
      </c>
      <c r="L209" s="30">
        <f t="shared" si="284"/>
        <v>1</v>
      </c>
      <c r="M209" s="22">
        <v>1</v>
      </c>
      <c r="N209" s="23">
        <f t="shared" si="285"/>
        <v>1666547989290920</v>
      </c>
      <c r="O209" s="29">
        <f t="shared" si="260"/>
        <v>3613040640</v>
      </c>
      <c r="P209" s="29">
        <f t="shared" si="286"/>
        <v>733447249920</v>
      </c>
      <c r="Q209" s="29">
        <f t="shared" si="287"/>
        <v>699950155502186.25</v>
      </c>
      <c r="R209" s="29">
        <f t="shared" si="288"/>
        <v>300</v>
      </c>
      <c r="S209" s="29">
        <f t="shared" si="289"/>
        <v>222517.18933915041</v>
      </c>
      <c r="T209" s="52">
        <f t="shared" si="290"/>
        <v>954.32923850833527</v>
      </c>
      <c r="U209" s="144">
        <f t="shared" si="261"/>
        <v>681.19691677014987</v>
      </c>
      <c r="W209" s="30">
        <f t="shared" si="291"/>
        <v>198</v>
      </c>
      <c r="X209" s="30">
        <f t="shared" si="292"/>
        <v>2</v>
      </c>
      <c r="Y209" s="22">
        <v>1</v>
      </c>
      <c r="Z209" s="23"/>
      <c r="AA209" s="29">
        <f t="shared" si="262"/>
        <v>369515520</v>
      </c>
      <c r="AB209" s="29">
        <f t="shared" si="293"/>
        <v>131878309203.3851</v>
      </c>
      <c r="AC209" s="29">
        <f t="shared" si="294"/>
        <v>699950155502186.25</v>
      </c>
      <c r="AD209" s="29">
        <f t="shared" si="295"/>
        <v>600</v>
      </c>
      <c r="AF209" s="52">
        <f t="shared" ref="AF209:AF272" si="340">AC209/AB209</f>
        <v>5307.5457194610417</v>
      </c>
      <c r="AG209" s="144">
        <f t="shared" si="263"/>
        <v>681.19691677014987</v>
      </c>
      <c r="AH209" s="30">
        <f t="shared" si="296"/>
        <v>188</v>
      </c>
      <c r="AI209" s="30">
        <f t="shared" si="297"/>
        <v>3</v>
      </c>
      <c r="AJ209" s="22">
        <v>1</v>
      </c>
      <c r="AK209" s="23"/>
      <c r="AL209" s="29">
        <f t="shared" si="264"/>
        <v>373248000</v>
      </c>
      <c r="AM209" s="29">
        <f t="shared" si="298"/>
        <v>410943227495.91559</v>
      </c>
      <c r="AN209" s="29">
        <f t="shared" si="299"/>
        <v>699950155502186.25</v>
      </c>
      <c r="AO209" s="29">
        <f t="shared" si="300"/>
        <v>900</v>
      </c>
      <c r="AQ209" s="52">
        <f t="shared" si="257"/>
        <v>1703.2770189871133</v>
      </c>
      <c r="AR209" s="144">
        <f t="shared" si="265"/>
        <v>681.19691677014987</v>
      </c>
      <c r="AS209" s="30">
        <f t="shared" si="301"/>
        <v>173</v>
      </c>
      <c r="AT209" s="30">
        <f t="shared" si="302"/>
        <v>4</v>
      </c>
      <c r="AU209" s="22">
        <v>1</v>
      </c>
      <c r="AV209" s="23"/>
      <c r="AW209" s="29">
        <f t="shared" si="266"/>
        <v>42336000</v>
      </c>
      <c r="AX209" s="29">
        <f t="shared" si="303"/>
        <v>251193792851.80896</v>
      </c>
      <c r="AY209" s="29">
        <f t="shared" si="304"/>
        <v>699950155502186.25</v>
      </c>
      <c r="AZ209" s="29">
        <f t="shared" si="305"/>
        <v>1200</v>
      </c>
      <c r="BB209" s="52">
        <f t="shared" si="337"/>
        <v>2786.4946325131523</v>
      </c>
      <c r="BC209" s="144">
        <f t="shared" si="267"/>
        <v>681.19691677014987</v>
      </c>
      <c r="BD209" s="30">
        <f t="shared" si="306"/>
        <v>143</v>
      </c>
      <c r="BE209" s="30">
        <f t="shared" si="307"/>
        <v>5</v>
      </c>
      <c r="BF209" s="22">
        <v>1</v>
      </c>
      <c r="BG209" s="23"/>
      <c r="BH209" s="29">
        <f t="shared" si="268"/>
        <v>4608000</v>
      </c>
      <c r="BI209" s="29">
        <f t="shared" si="308"/>
        <v>775094158167.21326</v>
      </c>
      <c r="BJ209" s="29">
        <f t="shared" si="309"/>
        <v>699950155502186.25</v>
      </c>
      <c r="BK209" s="29">
        <f t="shared" si="310"/>
        <v>1500</v>
      </c>
      <c r="BM209" s="52">
        <f t="shared" si="258"/>
        <v>903.05177522855752</v>
      </c>
      <c r="BN209" s="144">
        <f t="shared" si="269"/>
        <v>681.19691677014987</v>
      </c>
      <c r="BO209" s="30">
        <f t="shared" si="311"/>
        <v>98</v>
      </c>
      <c r="BP209" s="30">
        <f t="shared" si="312"/>
        <v>6</v>
      </c>
      <c r="BQ209" s="22">
        <v>1</v>
      </c>
      <c r="BR209" s="23"/>
      <c r="BS209" s="29">
        <f t="shared" si="270"/>
        <v>6400</v>
      </c>
      <c r="BT209" s="29">
        <f t="shared" si="313"/>
        <v>148180642076.95493</v>
      </c>
      <c r="BU209" s="29">
        <f t="shared" si="314"/>
        <v>699950155502186.25</v>
      </c>
      <c r="BV209" s="29">
        <f t="shared" si="315"/>
        <v>1800</v>
      </c>
      <c r="BX209" s="52">
        <f t="shared" si="255"/>
        <v>4723.6274974343805</v>
      </c>
      <c r="BY209" s="144">
        <f t="shared" si="271"/>
        <v>681.19691677014987</v>
      </c>
      <c r="BZ209" s="30">
        <f t="shared" si="316"/>
        <v>48</v>
      </c>
      <c r="CA209" s="30">
        <f t="shared" si="317"/>
        <v>7</v>
      </c>
      <c r="CB209" s="30">
        <v>1</v>
      </c>
      <c r="CC209" s="23"/>
      <c r="CD209" s="29">
        <f t="shared" si="272"/>
        <v>120</v>
      </c>
      <c r="CE209" s="29">
        <f t="shared" si="318"/>
        <v>492677658999.49786</v>
      </c>
      <c r="CF209" s="29">
        <f t="shared" si="319"/>
        <v>699950155502186.25</v>
      </c>
      <c r="CG209" s="29">
        <f t="shared" si="320"/>
        <v>2100</v>
      </c>
      <c r="CI209" s="52">
        <f t="shared" si="339"/>
        <v>1420.7061000565882</v>
      </c>
      <c r="CJ209" s="144">
        <f t="shared" si="273"/>
        <v>681.19691677014987</v>
      </c>
      <c r="CK209" s="30">
        <f t="shared" si="321"/>
        <v>-7</v>
      </c>
      <c r="CL209" s="30">
        <f t="shared" si="322"/>
        <v>8</v>
      </c>
      <c r="CM209" s="30">
        <v>1</v>
      </c>
      <c r="CN209" s="23"/>
      <c r="CO209" s="29">
        <f t="shared" si="274"/>
        <v>1</v>
      </c>
      <c r="CP209" s="29">
        <f t="shared" si="323"/>
        <v>-390722917586.14362</v>
      </c>
      <c r="CQ209" s="29">
        <f t="shared" si="324"/>
        <v>699950155502186.25</v>
      </c>
      <c r="CR209" s="29">
        <f t="shared" si="325"/>
        <v>2400</v>
      </c>
      <c r="CU209" s="144">
        <f t="shared" si="275"/>
        <v>681.19691677014987</v>
      </c>
      <c r="CV209" s="30">
        <f t="shared" si="326"/>
        <v>-57</v>
      </c>
      <c r="CW209" s="30">
        <f t="shared" si="327"/>
        <v>9</v>
      </c>
      <c r="CX209" s="30">
        <v>1</v>
      </c>
      <c r="CY209" s="23"/>
      <c r="CZ209" s="29">
        <f t="shared" si="276"/>
        <v>1</v>
      </c>
      <c r="DA209" s="29">
        <f t="shared" si="328"/>
        <v>-1151862564691300</v>
      </c>
      <c r="DB209" s="29">
        <f t="shared" si="329"/>
        <v>699950155502186.25</v>
      </c>
      <c r="DC209" s="29">
        <f t="shared" si="330"/>
        <v>2700</v>
      </c>
      <c r="DF209" s="144">
        <f t="shared" si="277"/>
        <v>681.19691677014987</v>
      </c>
      <c r="DG209" s="30">
        <f t="shared" si="331"/>
        <v>-122</v>
      </c>
      <c r="DH209" s="30">
        <f t="shared" si="332"/>
        <v>10</v>
      </c>
      <c r="DI209" s="30">
        <v>1</v>
      </c>
      <c r="DJ209" s="23"/>
      <c r="DK209" s="29">
        <f t="shared" si="278"/>
        <v>1</v>
      </c>
      <c r="DL209" s="29">
        <f t="shared" si="333"/>
        <v>-5.2271756147128904E+18</v>
      </c>
      <c r="DM209" s="29">
        <f t="shared" si="334"/>
        <v>699950155502186.25</v>
      </c>
      <c r="DN209" s="29">
        <f t="shared" si="335"/>
        <v>3000</v>
      </c>
      <c r="DQ209" s="144">
        <f t="shared" si="279"/>
        <v>681.19691677014987</v>
      </c>
    </row>
    <row r="210" spans="1:121">
      <c r="A210" s="23">
        <f t="shared" si="280"/>
        <v>7750.1042419764972</v>
      </c>
      <c r="B210" s="23">
        <v>0</v>
      </c>
      <c r="C210" s="41">
        <f t="shared" si="254"/>
        <v>6</v>
      </c>
      <c r="D210" s="44"/>
      <c r="E210" s="134">
        <f t="shared" si="338"/>
        <v>1</v>
      </c>
      <c r="F210" s="76">
        <f t="shared" si="259"/>
        <v>7</v>
      </c>
      <c r="G210" s="161">
        <f t="shared" si="281"/>
        <v>69.551031201667669</v>
      </c>
      <c r="H210" s="24">
        <f t="shared" si="282"/>
        <v>1914360933822.0964</v>
      </c>
      <c r="I210" s="23">
        <f t="shared" si="336"/>
        <v>40.800000000000018</v>
      </c>
      <c r="J210" s="26">
        <v>204</v>
      </c>
      <c r="K210" s="30">
        <f t="shared" si="283"/>
        <v>204</v>
      </c>
      <c r="L210" s="30">
        <f t="shared" si="284"/>
        <v>1</v>
      </c>
      <c r="M210" s="22">
        <v>1</v>
      </c>
      <c r="N210" s="23">
        <f t="shared" si="285"/>
        <v>1914360933822096.5</v>
      </c>
      <c r="O210" s="29">
        <f t="shared" si="260"/>
        <v>3613040640</v>
      </c>
      <c r="P210" s="29">
        <f t="shared" si="286"/>
        <v>737060290560</v>
      </c>
      <c r="Q210" s="29">
        <f t="shared" si="287"/>
        <v>804031592205280.5</v>
      </c>
      <c r="R210" s="29">
        <f t="shared" si="288"/>
        <v>300</v>
      </c>
      <c r="S210" s="29">
        <f t="shared" si="289"/>
        <v>232503.12725929491</v>
      </c>
      <c r="T210" s="52">
        <f t="shared" si="290"/>
        <v>1090.8627184275488</v>
      </c>
      <c r="U210" s="144">
        <f t="shared" si="261"/>
        <v>695.51031201667672</v>
      </c>
      <c r="W210" s="30">
        <f t="shared" si="291"/>
        <v>199</v>
      </c>
      <c r="X210" s="30">
        <f t="shared" si="292"/>
        <v>2</v>
      </c>
      <c r="Y210" s="22">
        <v>1</v>
      </c>
      <c r="Z210" s="23"/>
      <c r="AA210" s="29">
        <f t="shared" si="262"/>
        <v>369515520</v>
      </c>
      <c r="AB210" s="29">
        <f t="shared" si="293"/>
        <v>132544361270.06886</v>
      </c>
      <c r="AC210" s="29">
        <f t="shared" si="294"/>
        <v>804031592205280.5</v>
      </c>
      <c r="AD210" s="29">
        <f t="shared" si="295"/>
        <v>600</v>
      </c>
      <c r="AF210" s="52">
        <f t="shared" si="340"/>
        <v>6066.1320066796889</v>
      </c>
      <c r="AG210" s="144">
        <f t="shared" si="263"/>
        <v>695.51031201667672</v>
      </c>
      <c r="AH210" s="30">
        <f t="shared" si="296"/>
        <v>189</v>
      </c>
      <c r="AI210" s="30">
        <f t="shared" si="297"/>
        <v>3</v>
      </c>
      <c r="AJ210" s="22">
        <v>1</v>
      </c>
      <c r="AK210" s="23"/>
      <c r="AL210" s="29">
        <f t="shared" si="264"/>
        <v>373248000</v>
      </c>
      <c r="AM210" s="29">
        <f t="shared" si="298"/>
        <v>413129095727.27686</v>
      </c>
      <c r="AN210" s="29">
        <f t="shared" si="299"/>
        <v>804031592205280.5</v>
      </c>
      <c r="AO210" s="29">
        <f t="shared" si="300"/>
        <v>900</v>
      </c>
      <c r="AQ210" s="52">
        <f t="shared" si="257"/>
        <v>1946.1993854241971</v>
      </c>
      <c r="AR210" s="144">
        <f t="shared" si="265"/>
        <v>695.51031201667672</v>
      </c>
      <c r="AS210" s="30">
        <f t="shared" si="301"/>
        <v>174</v>
      </c>
      <c r="AT210" s="30">
        <f t="shared" si="302"/>
        <v>4</v>
      </c>
      <c r="AU210" s="22">
        <v>1</v>
      </c>
      <c r="AV210" s="23"/>
      <c r="AW210" s="29">
        <f t="shared" si="266"/>
        <v>42336000</v>
      </c>
      <c r="AX210" s="29">
        <f t="shared" si="303"/>
        <v>252645780093.72693</v>
      </c>
      <c r="AY210" s="29">
        <f t="shared" si="304"/>
        <v>804031592205280.5</v>
      </c>
      <c r="AZ210" s="29">
        <f t="shared" si="305"/>
        <v>1200</v>
      </c>
      <c r="BB210" s="52">
        <f t="shared" si="337"/>
        <v>3182.446158043881</v>
      </c>
      <c r="BC210" s="144">
        <f t="shared" si="267"/>
        <v>695.51031201667672</v>
      </c>
      <c r="BD210" s="30">
        <f t="shared" si="306"/>
        <v>144</v>
      </c>
      <c r="BE210" s="30">
        <f t="shared" si="307"/>
        <v>5</v>
      </c>
      <c r="BF210" s="22">
        <v>1</v>
      </c>
      <c r="BG210" s="23"/>
      <c r="BH210" s="29">
        <f t="shared" si="268"/>
        <v>4608000</v>
      </c>
      <c r="BI210" s="29">
        <f t="shared" si="308"/>
        <v>780514397035.5155</v>
      </c>
      <c r="BJ210" s="29">
        <f t="shared" si="309"/>
        <v>804031592205280.5</v>
      </c>
      <c r="BK210" s="29">
        <f t="shared" si="310"/>
        <v>1500</v>
      </c>
      <c r="BM210" s="52">
        <f t="shared" si="258"/>
        <v>1030.1303797330145</v>
      </c>
      <c r="BN210" s="144">
        <f t="shared" si="269"/>
        <v>695.51031201667672</v>
      </c>
      <c r="BO210" s="30">
        <f t="shared" si="311"/>
        <v>99</v>
      </c>
      <c r="BP210" s="30">
        <f t="shared" si="312"/>
        <v>6</v>
      </c>
      <c r="BQ210" s="22">
        <v>1</v>
      </c>
      <c r="BR210" s="23"/>
      <c r="BS210" s="29">
        <f t="shared" si="270"/>
        <v>6400</v>
      </c>
      <c r="BT210" s="29">
        <f t="shared" si="313"/>
        <v>149692689445.08713</v>
      </c>
      <c r="BU210" s="29">
        <f t="shared" si="314"/>
        <v>804031592205280.5</v>
      </c>
      <c r="BV210" s="29">
        <f t="shared" si="315"/>
        <v>1800</v>
      </c>
      <c r="BX210" s="52">
        <f t="shared" si="255"/>
        <v>5371.2148214173767</v>
      </c>
      <c r="BY210" s="144">
        <f t="shared" si="271"/>
        <v>695.51031201667672</v>
      </c>
      <c r="BZ210" s="30">
        <f t="shared" si="316"/>
        <v>49</v>
      </c>
      <c r="CA210" s="30">
        <f t="shared" si="317"/>
        <v>7</v>
      </c>
      <c r="CB210" s="30">
        <v>1</v>
      </c>
      <c r="CC210" s="23"/>
      <c r="CD210" s="29">
        <f t="shared" si="272"/>
        <v>120</v>
      </c>
      <c r="CE210" s="29">
        <f t="shared" si="318"/>
        <v>502941776895.32074</v>
      </c>
      <c r="CF210" s="29">
        <f t="shared" si="319"/>
        <v>804031592205280.5</v>
      </c>
      <c r="CG210" s="29">
        <f t="shared" si="320"/>
        <v>2100</v>
      </c>
      <c r="CI210" s="52">
        <f t="shared" si="339"/>
        <v>1598.6573976188636</v>
      </c>
      <c r="CJ210" s="144">
        <f t="shared" si="273"/>
        <v>695.51031201667672</v>
      </c>
      <c r="CK210" s="30">
        <f t="shared" si="321"/>
        <v>-6</v>
      </c>
      <c r="CL210" s="30">
        <f t="shared" si="322"/>
        <v>8</v>
      </c>
      <c r="CM210" s="30">
        <v>1</v>
      </c>
      <c r="CN210" s="23"/>
      <c r="CO210" s="29">
        <f t="shared" si="274"/>
        <v>1</v>
      </c>
      <c r="CP210" s="29">
        <f t="shared" si="323"/>
        <v>-334905357930.98022</v>
      </c>
      <c r="CQ210" s="29">
        <f t="shared" si="324"/>
        <v>804031592205280.5</v>
      </c>
      <c r="CR210" s="29">
        <f t="shared" si="325"/>
        <v>2400</v>
      </c>
      <c r="CU210" s="144">
        <f t="shared" si="275"/>
        <v>695.51031201667672</v>
      </c>
      <c r="CV210" s="30">
        <f t="shared" si="326"/>
        <v>-56</v>
      </c>
      <c r="CW210" s="30">
        <f t="shared" si="327"/>
        <v>9</v>
      </c>
      <c r="CX210" s="30">
        <v>1</v>
      </c>
      <c r="CY210" s="23"/>
      <c r="CZ210" s="29">
        <f t="shared" si="276"/>
        <v>1</v>
      </c>
      <c r="DA210" s="29">
        <f t="shared" si="328"/>
        <v>-1131654449521277.2</v>
      </c>
      <c r="DB210" s="29">
        <f t="shared" si="329"/>
        <v>804031592205280.5</v>
      </c>
      <c r="DC210" s="29">
        <f t="shared" si="330"/>
        <v>2700</v>
      </c>
      <c r="DF210" s="144">
        <f t="shared" si="277"/>
        <v>695.51031201667672</v>
      </c>
      <c r="DG210" s="30">
        <f t="shared" si="331"/>
        <v>-121</v>
      </c>
      <c r="DH210" s="30">
        <f t="shared" si="332"/>
        <v>10</v>
      </c>
      <c r="DI210" s="30">
        <v>1</v>
      </c>
      <c r="DJ210" s="23"/>
      <c r="DK210" s="29">
        <f t="shared" si="278"/>
        <v>1</v>
      </c>
      <c r="DL210" s="29">
        <f t="shared" si="333"/>
        <v>-5.1843299129529487E+18</v>
      </c>
      <c r="DM210" s="29">
        <f t="shared" si="334"/>
        <v>804031592205280.5</v>
      </c>
      <c r="DN210" s="29">
        <f t="shared" si="335"/>
        <v>3000</v>
      </c>
      <c r="DQ210" s="144">
        <f t="shared" si="279"/>
        <v>695.51031201667672</v>
      </c>
    </row>
    <row r="211" spans="1:121">
      <c r="A211" s="23">
        <f t="shared" si="280"/>
        <v>8097.9068547313618</v>
      </c>
      <c r="B211" s="23">
        <v>0</v>
      </c>
      <c r="C211" s="41">
        <f t="shared" si="254"/>
        <v>6</v>
      </c>
      <c r="D211" s="44"/>
      <c r="E211" s="134">
        <f t="shared" si="338"/>
        <v>1</v>
      </c>
      <c r="F211" s="76">
        <f t="shared" si="259"/>
        <v>7</v>
      </c>
      <c r="G211" s="161">
        <f t="shared" si="281"/>
        <v>71.012446212342027</v>
      </c>
      <c r="H211" s="24">
        <f t="shared" si="282"/>
        <v>2199023255552.0303</v>
      </c>
      <c r="I211" s="23">
        <f t="shared" si="336"/>
        <v>41.000000000000021</v>
      </c>
      <c r="J211" s="26">
        <v>205</v>
      </c>
      <c r="K211" s="30">
        <f t="shared" si="283"/>
        <v>205</v>
      </c>
      <c r="L211" s="30">
        <f t="shared" si="284"/>
        <v>1</v>
      </c>
      <c r="M211" s="22">
        <v>1</v>
      </c>
      <c r="N211" s="23">
        <f t="shared" si="285"/>
        <v>2199023255552030.3</v>
      </c>
      <c r="O211" s="29">
        <f t="shared" si="260"/>
        <v>3613040640</v>
      </c>
      <c r="P211" s="29">
        <f t="shared" si="286"/>
        <v>740673331200</v>
      </c>
      <c r="Q211" s="29">
        <f t="shared" si="287"/>
        <v>923589767331852.75</v>
      </c>
      <c r="R211" s="29">
        <f t="shared" si="288"/>
        <v>300</v>
      </c>
      <c r="S211" s="29">
        <f t="shared" si="289"/>
        <v>242937.20564194085</v>
      </c>
      <c r="T211" s="52">
        <f t="shared" si="290"/>
        <v>1246.9596628185616</v>
      </c>
      <c r="U211" s="144">
        <f t="shared" si="261"/>
        <v>710.12446212342024</v>
      </c>
      <c r="W211" s="30">
        <f t="shared" si="291"/>
        <v>200</v>
      </c>
      <c r="X211" s="30">
        <f t="shared" si="292"/>
        <v>2</v>
      </c>
      <c r="Y211" s="22">
        <v>10</v>
      </c>
      <c r="Z211" s="23"/>
      <c r="AA211" s="29">
        <f t="shared" si="262"/>
        <v>3695155200</v>
      </c>
      <c r="AB211" s="29">
        <f t="shared" si="293"/>
        <v>1332104133367.5261</v>
      </c>
      <c r="AC211" s="29">
        <f t="shared" si="294"/>
        <v>923589767331852.75</v>
      </c>
      <c r="AD211" s="29">
        <f t="shared" si="295"/>
        <v>600</v>
      </c>
      <c r="AF211" s="52">
        <f t="shared" si="340"/>
        <v>693.33150779814844</v>
      </c>
      <c r="AG211" s="144">
        <f t="shared" si="263"/>
        <v>710.12446212342024</v>
      </c>
      <c r="AH211" s="30">
        <f t="shared" si="296"/>
        <v>190</v>
      </c>
      <c r="AI211" s="30">
        <f t="shared" si="297"/>
        <v>3</v>
      </c>
      <c r="AJ211" s="22">
        <v>1</v>
      </c>
      <c r="AK211" s="23"/>
      <c r="AL211" s="29">
        <f t="shared" si="264"/>
        <v>373248000</v>
      </c>
      <c r="AM211" s="29">
        <f t="shared" si="298"/>
        <v>415314963958.63812</v>
      </c>
      <c r="AN211" s="29">
        <f t="shared" si="299"/>
        <v>923589767331852.75</v>
      </c>
      <c r="AO211" s="29">
        <f t="shared" si="300"/>
        <v>900</v>
      </c>
      <c r="AQ211" s="52">
        <f t="shared" si="257"/>
        <v>2223.8297376249475</v>
      </c>
      <c r="AR211" s="144">
        <f t="shared" si="265"/>
        <v>710.12446212342024</v>
      </c>
      <c r="AS211" s="30">
        <f t="shared" si="301"/>
        <v>175</v>
      </c>
      <c r="AT211" s="30">
        <f t="shared" si="302"/>
        <v>4</v>
      </c>
      <c r="AU211" s="22">
        <v>1</v>
      </c>
      <c r="AV211" s="23"/>
      <c r="AW211" s="29">
        <f t="shared" si="266"/>
        <v>42336000</v>
      </c>
      <c r="AX211" s="29">
        <f t="shared" si="303"/>
        <v>254097767335.6449</v>
      </c>
      <c r="AY211" s="29">
        <f t="shared" si="304"/>
        <v>923589767331852.75</v>
      </c>
      <c r="AZ211" s="29">
        <f t="shared" si="305"/>
        <v>1200</v>
      </c>
      <c r="BB211" s="52">
        <f t="shared" si="337"/>
        <v>3634.7811199452885</v>
      </c>
      <c r="BC211" s="144">
        <f t="shared" si="267"/>
        <v>710.12446212342024</v>
      </c>
      <c r="BD211" s="30">
        <f t="shared" si="306"/>
        <v>145</v>
      </c>
      <c r="BE211" s="30">
        <f t="shared" si="307"/>
        <v>5</v>
      </c>
      <c r="BF211" s="22">
        <v>1</v>
      </c>
      <c r="BG211" s="23"/>
      <c r="BH211" s="29">
        <f t="shared" si="268"/>
        <v>4608000</v>
      </c>
      <c r="BI211" s="29">
        <f t="shared" si="308"/>
        <v>785934635903.81763</v>
      </c>
      <c r="BJ211" s="29">
        <f t="shared" si="309"/>
        <v>923589767331852.75</v>
      </c>
      <c r="BK211" s="29">
        <f t="shared" si="310"/>
        <v>1500</v>
      </c>
      <c r="BM211" s="52">
        <f t="shared" si="258"/>
        <v>1175.1483204067383</v>
      </c>
      <c r="BN211" s="144">
        <f t="shared" si="269"/>
        <v>710.12446212342024</v>
      </c>
      <c r="BO211" s="30">
        <f t="shared" si="311"/>
        <v>100</v>
      </c>
      <c r="BP211" s="30">
        <f t="shared" si="312"/>
        <v>6</v>
      </c>
      <c r="BQ211" s="22">
        <v>9</v>
      </c>
      <c r="BR211" s="23"/>
      <c r="BS211" s="29">
        <f t="shared" si="270"/>
        <v>57600</v>
      </c>
      <c r="BT211" s="29">
        <f t="shared" si="313"/>
        <v>1360842631318.9739</v>
      </c>
      <c r="BU211" s="29">
        <f t="shared" si="314"/>
        <v>923589767331852.75</v>
      </c>
      <c r="BV211" s="29">
        <f t="shared" si="315"/>
        <v>1800</v>
      </c>
      <c r="BX211" s="52">
        <f t="shared" si="255"/>
        <v>678.68961926676184</v>
      </c>
      <c r="BY211" s="144">
        <f t="shared" si="271"/>
        <v>710.12446212342024</v>
      </c>
      <c r="BZ211" s="30">
        <f t="shared" si="316"/>
        <v>50</v>
      </c>
      <c r="CA211" s="30">
        <f t="shared" si="317"/>
        <v>7</v>
      </c>
      <c r="CB211" s="30">
        <v>1</v>
      </c>
      <c r="CC211" s="23"/>
      <c r="CD211" s="29">
        <f t="shared" si="272"/>
        <v>120</v>
      </c>
      <c r="CE211" s="29">
        <f t="shared" si="318"/>
        <v>513205894791.14362</v>
      </c>
      <c r="CF211" s="29">
        <f t="shared" si="319"/>
        <v>923589767331852.75</v>
      </c>
      <c r="CG211" s="29">
        <f t="shared" si="320"/>
        <v>2100</v>
      </c>
      <c r="CI211" s="52">
        <f t="shared" si="339"/>
        <v>1799.647620391657</v>
      </c>
      <c r="CJ211" s="144">
        <f t="shared" si="273"/>
        <v>710.12446212342024</v>
      </c>
      <c r="CK211" s="30">
        <f t="shared" si="321"/>
        <v>-5</v>
      </c>
      <c r="CL211" s="30">
        <f t="shared" si="322"/>
        <v>8</v>
      </c>
      <c r="CM211" s="30">
        <v>1</v>
      </c>
      <c r="CN211" s="23"/>
      <c r="CO211" s="29">
        <f t="shared" si="274"/>
        <v>1</v>
      </c>
      <c r="CP211" s="29">
        <f t="shared" si="323"/>
        <v>-279087798275.81689</v>
      </c>
      <c r="CQ211" s="29">
        <f t="shared" si="324"/>
        <v>923589767331852.75</v>
      </c>
      <c r="CR211" s="29">
        <f t="shared" si="325"/>
        <v>2400</v>
      </c>
      <c r="CU211" s="144">
        <f t="shared" si="275"/>
        <v>710.12446212342024</v>
      </c>
      <c r="CV211" s="30">
        <f t="shared" si="326"/>
        <v>-55</v>
      </c>
      <c r="CW211" s="30">
        <f t="shared" si="327"/>
        <v>9</v>
      </c>
      <c r="CX211" s="30">
        <v>1</v>
      </c>
      <c r="CY211" s="23"/>
      <c r="CZ211" s="29">
        <f t="shared" si="276"/>
        <v>1</v>
      </c>
      <c r="DA211" s="29">
        <f t="shared" si="328"/>
        <v>-1111446334351254.5</v>
      </c>
      <c r="DB211" s="29">
        <f t="shared" si="329"/>
        <v>923589767331852.75</v>
      </c>
      <c r="DC211" s="29">
        <f t="shared" si="330"/>
        <v>2700</v>
      </c>
      <c r="DF211" s="144">
        <f t="shared" si="277"/>
        <v>710.12446212342024</v>
      </c>
      <c r="DG211" s="30">
        <f t="shared" si="331"/>
        <v>-120</v>
      </c>
      <c r="DH211" s="30">
        <f t="shared" si="332"/>
        <v>10</v>
      </c>
      <c r="DI211" s="30">
        <v>1</v>
      </c>
      <c r="DJ211" s="23"/>
      <c r="DK211" s="29">
        <f t="shared" si="278"/>
        <v>1</v>
      </c>
      <c r="DL211" s="29">
        <f t="shared" si="333"/>
        <v>-5.1414842111930071E+18</v>
      </c>
      <c r="DM211" s="29">
        <f t="shared" si="334"/>
        <v>923589767331852.75</v>
      </c>
      <c r="DN211" s="29">
        <f t="shared" si="335"/>
        <v>3000</v>
      </c>
      <c r="DQ211" s="144">
        <f t="shared" si="279"/>
        <v>710.12446212342024</v>
      </c>
    </row>
    <row r="212" spans="1:121">
      <c r="A212" s="23">
        <f t="shared" si="280"/>
        <v>8461.3178585042369</v>
      </c>
      <c r="B212" s="23">
        <v>0</v>
      </c>
      <c r="C212" s="41">
        <f t="shared" si="254"/>
        <v>6</v>
      </c>
      <c r="D212" s="44"/>
      <c r="E212" s="134">
        <f t="shared" si="338"/>
        <v>1</v>
      </c>
      <c r="F212" s="76">
        <f t="shared" si="259"/>
        <v>7</v>
      </c>
      <c r="G212" s="161">
        <f t="shared" si="281"/>
        <v>72.504568658931106</v>
      </c>
      <c r="H212" s="24">
        <f t="shared" si="282"/>
        <v>2526014396252.8413</v>
      </c>
      <c r="I212" s="23">
        <f t="shared" si="336"/>
        <v>41.200000000000024</v>
      </c>
      <c r="J212" s="26">
        <v>206</v>
      </c>
      <c r="K212" s="30">
        <f t="shared" si="283"/>
        <v>206</v>
      </c>
      <c r="L212" s="30">
        <f t="shared" si="284"/>
        <v>1</v>
      </c>
      <c r="M212" s="22">
        <v>1</v>
      </c>
      <c r="N212" s="23">
        <f t="shared" si="285"/>
        <v>2526014396252841.5</v>
      </c>
      <c r="O212" s="29">
        <f t="shared" si="260"/>
        <v>3613040640</v>
      </c>
      <c r="P212" s="29">
        <f t="shared" si="286"/>
        <v>744286371840</v>
      </c>
      <c r="Q212" s="29">
        <f t="shared" si="287"/>
        <v>1060926046426193.2</v>
      </c>
      <c r="R212" s="29">
        <f t="shared" si="288"/>
        <v>300</v>
      </c>
      <c r="S212" s="29">
        <f t="shared" si="289"/>
        <v>253839.53575512712</v>
      </c>
      <c r="T212" s="52">
        <f t="shared" si="290"/>
        <v>1425.4272099640991</v>
      </c>
      <c r="U212" s="144">
        <f t="shared" si="261"/>
        <v>725.04568658931112</v>
      </c>
      <c r="W212" s="30">
        <f t="shared" si="291"/>
        <v>201</v>
      </c>
      <c r="X212" s="30">
        <f t="shared" si="292"/>
        <v>2</v>
      </c>
      <c r="Y212" s="22">
        <v>1</v>
      </c>
      <c r="Z212" s="23"/>
      <c r="AA212" s="29">
        <f t="shared" si="262"/>
        <v>3695155200</v>
      </c>
      <c r="AB212" s="29">
        <f t="shared" si="293"/>
        <v>1338764654034.3638</v>
      </c>
      <c r="AC212" s="29">
        <f t="shared" si="294"/>
        <v>1060926046426193.2</v>
      </c>
      <c r="AD212" s="29">
        <f t="shared" si="295"/>
        <v>600</v>
      </c>
      <c r="AF212" s="52">
        <f t="shared" si="340"/>
        <v>792.46643032372822</v>
      </c>
      <c r="AG212" s="144">
        <f t="shared" si="263"/>
        <v>725.04568658931112</v>
      </c>
      <c r="AH212" s="30">
        <f t="shared" si="296"/>
        <v>191</v>
      </c>
      <c r="AI212" s="30">
        <f t="shared" si="297"/>
        <v>3</v>
      </c>
      <c r="AJ212" s="22">
        <v>1</v>
      </c>
      <c r="AK212" s="23"/>
      <c r="AL212" s="29">
        <f t="shared" si="264"/>
        <v>373248000</v>
      </c>
      <c r="AM212" s="29">
        <f t="shared" si="298"/>
        <v>417500832189.99939</v>
      </c>
      <c r="AN212" s="29">
        <f t="shared" si="299"/>
        <v>1060926046426193.2</v>
      </c>
      <c r="AO212" s="29">
        <f t="shared" si="300"/>
        <v>900</v>
      </c>
      <c r="AQ212" s="52">
        <f t="shared" si="257"/>
        <v>2541.135165793823</v>
      </c>
      <c r="AR212" s="144">
        <f t="shared" si="265"/>
        <v>725.04568658931112</v>
      </c>
      <c r="AS212" s="30">
        <f t="shared" si="301"/>
        <v>176</v>
      </c>
      <c r="AT212" s="30">
        <f t="shared" si="302"/>
        <v>4</v>
      </c>
      <c r="AU212" s="22">
        <v>1</v>
      </c>
      <c r="AV212" s="23"/>
      <c r="AW212" s="29">
        <f t="shared" si="266"/>
        <v>42336000</v>
      </c>
      <c r="AX212" s="29">
        <f t="shared" si="303"/>
        <v>255549754577.56287</v>
      </c>
      <c r="AY212" s="29">
        <f t="shared" si="304"/>
        <v>1060926046426193.2</v>
      </c>
      <c r="AZ212" s="29">
        <f t="shared" si="305"/>
        <v>1200</v>
      </c>
      <c r="BB212" s="52">
        <f t="shared" si="337"/>
        <v>4151.5439847710268</v>
      </c>
      <c r="BC212" s="144">
        <f t="shared" si="267"/>
        <v>725.04568658931112</v>
      </c>
      <c r="BD212" s="30">
        <f t="shared" si="306"/>
        <v>146</v>
      </c>
      <c r="BE212" s="30">
        <f t="shared" si="307"/>
        <v>5</v>
      </c>
      <c r="BF212" s="22">
        <v>1</v>
      </c>
      <c r="BG212" s="23"/>
      <c r="BH212" s="29">
        <f t="shared" si="268"/>
        <v>4608000</v>
      </c>
      <c r="BI212" s="29">
        <f t="shared" si="308"/>
        <v>791354874772.11987</v>
      </c>
      <c r="BJ212" s="29">
        <f t="shared" si="309"/>
        <v>1060926046426193.2</v>
      </c>
      <c r="BK212" s="29">
        <f t="shared" si="310"/>
        <v>1500</v>
      </c>
      <c r="BM212" s="52">
        <f t="shared" si="258"/>
        <v>1340.6451141552639</v>
      </c>
      <c r="BN212" s="144">
        <f t="shared" si="269"/>
        <v>725.04568658931112</v>
      </c>
      <c r="BO212" s="30">
        <f t="shared" si="311"/>
        <v>101</v>
      </c>
      <c r="BP212" s="30">
        <f t="shared" si="312"/>
        <v>6</v>
      </c>
      <c r="BQ212" s="22">
        <v>1</v>
      </c>
      <c r="BR212" s="23"/>
      <c r="BS212" s="29">
        <f t="shared" si="270"/>
        <v>57600</v>
      </c>
      <c r="BT212" s="29">
        <f t="shared" si="313"/>
        <v>1374451057632.1636</v>
      </c>
      <c r="BU212" s="29">
        <f t="shared" si="314"/>
        <v>1060926046426193.2</v>
      </c>
      <c r="BV212" s="29">
        <f t="shared" si="315"/>
        <v>1800</v>
      </c>
      <c r="BX212" s="52">
        <f t="shared" si="255"/>
        <v>771.89074178741896</v>
      </c>
      <c r="BY212" s="144">
        <f t="shared" si="271"/>
        <v>725.04568658931112</v>
      </c>
      <c r="BZ212" s="30">
        <f t="shared" si="316"/>
        <v>51</v>
      </c>
      <c r="CA212" s="30">
        <f t="shared" si="317"/>
        <v>7</v>
      </c>
      <c r="CB212" s="30">
        <v>1</v>
      </c>
      <c r="CC212" s="23"/>
      <c r="CD212" s="29">
        <f t="shared" si="272"/>
        <v>120</v>
      </c>
      <c r="CE212" s="29">
        <f t="shared" si="318"/>
        <v>523470012686.96649</v>
      </c>
      <c r="CF212" s="29">
        <f t="shared" si="319"/>
        <v>1060926046426193.2</v>
      </c>
      <c r="CG212" s="29">
        <f t="shared" si="320"/>
        <v>2100</v>
      </c>
      <c r="CI212" s="52">
        <f t="shared" si="339"/>
        <v>2026.7179030570828</v>
      </c>
      <c r="CJ212" s="144">
        <f t="shared" si="273"/>
        <v>725.04568658931112</v>
      </c>
      <c r="CK212" s="30">
        <f t="shared" si="321"/>
        <v>-4</v>
      </c>
      <c r="CL212" s="30">
        <f t="shared" si="322"/>
        <v>8</v>
      </c>
      <c r="CM212" s="30">
        <v>1</v>
      </c>
      <c r="CN212" s="23"/>
      <c r="CO212" s="29">
        <f t="shared" si="274"/>
        <v>1</v>
      </c>
      <c r="CP212" s="29">
        <f t="shared" si="323"/>
        <v>-223270238620.6535</v>
      </c>
      <c r="CQ212" s="29">
        <f t="shared" si="324"/>
        <v>1060926046426193.2</v>
      </c>
      <c r="CR212" s="29">
        <f t="shared" si="325"/>
        <v>2400</v>
      </c>
      <c r="CU212" s="144">
        <f t="shared" si="275"/>
        <v>725.04568658931112</v>
      </c>
      <c r="CV212" s="30">
        <f t="shared" si="326"/>
        <v>-54</v>
      </c>
      <c r="CW212" s="30">
        <f t="shared" si="327"/>
        <v>9</v>
      </c>
      <c r="CX212" s="30">
        <v>1</v>
      </c>
      <c r="CY212" s="23"/>
      <c r="CZ212" s="29">
        <f t="shared" si="276"/>
        <v>1</v>
      </c>
      <c r="DA212" s="29">
        <f t="shared" si="328"/>
        <v>-1091238219181231.6</v>
      </c>
      <c r="DB212" s="29">
        <f t="shared" si="329"/>
        <v>1060926046426193.2</v>
      </c>
      <c r="DC212" s="29">
        <f t="shared" si="330"/>
        <v>2700</v>
      </c>
      <c r="DF212" s="144">
        <f t="shared" si="277"/>
        <v>725.04568658931112</v>
      </c>
      <c r="DG212" s="30">
        <f t="shared" si="331"/>
        <v>-119</v>
      </c>
      <c r="DH212" s="30">
        <f t="shared" si="332"/>
        <v>10</v>
      </c>
      <c r="DI212" s="30">
        <v>1</v>
      </c>
      <c r="DJ212" s="23"/>
      <c r="DK212" s="29">
        <f t="shared" si="278"/>
        <v>1</v>
      </c>
      <c r="DL212" s="29">
        <f t="shared" si="333"/>
        <v>-5.0986385094330655E+18</v>
      </c>
      <c r="DM212" s="29">
        <f t="shared" si="334"/>
        <v>1060926046426193.2</v>
      </c>
      <c r="DN212" s="29">
        <f t="shared" si="335"/>
        <v>3000</v>
      </c>
      <c r="DQ212" s="144">
        <f t="shared" si="279"/>
        <v>725.04568658931112</v>
      </c>
    </row>
    <row r="213" spans="1:121">
      <c r="A213" s="23">
        <f t="shared" si="280"/>
        <v>8841.0377134447499</v>
      </c>
      <c r="B213" s="23">
        <v>0</v>
      </c>
      <c r="C213" s="41">
        <f t="shared" si="254"/>
        <v>6</v>
      </c>
      <c r="D213" s="65"/>
      <c r="E213" s="134">
        <f t="shared" si="338"/>
        <v>1</v>
      </c>
      <c r="F213" s="76">
        <f t="shared" si="259"/>
        <v>7</v>
      </c>
      <c r="G213" s="161">
        <f t="shared" si="281"/>
        <v>74.028043769938321</v>
      </c>
      <c r="H213" s="24">
        <f t="shared" si="282"/>
        <v>2901628581674.4678</v>
      </c>
      <c r="I213" s="23">
        <f t="shared" si="336"/>
        <v>41.40000000000002</v>
      </c>
      <c r="J213" s="26">
        <v>207</v>
      </c>
      <c r="K213" s="30">
        <f t="shared" si="283"/>
        <v>207</v>
      </c>
      <c r="L213" s="30">
        <f t="shared" si="284"/>
        <v>1</v>
      </c>
      <c r="M213" s="22">
        <v>1</v>
      </c>
      <c r="N213" s="23">
        <f t="shared" si="285"/>
        <v>2901628581674468</v>
      </c>
      <c r="O213" s="29">
        <f t="shared" si="260"/>
        <v>3613040640</v>
      </c>
      <c r="P213" s="29">
        <f t="shared" si="286"/>
        <v>747899412480</v>
      </c>
      <c r="Q213" s="29">
        <f t="shared" si="287"/>
        <v>1218684004303276.5</v>
      </c>
      <c r="R213" s="29">
        <f t="shared" si="288"/>
        <v>300</v>
      </c>
      <c r="S213" s="29">
        <f t="shared" si="289"/>
        <v>265231.13140334247</v>
      </c>
      <c r="T213" s="52">
        <f t="shared" si="290"/>
        <v>1629.4758144844325</v>
      </c>
      <c r="U213" s="144">
        <f t="shared" si="261"/>
        <v>740.28043769938324</v>
      </c>
      <c r="W213" s="30">
        <f t="shared" si="291"/>
        <v>202</v>
      </c>
      <c r="X213" s="30">
        <f t="shared" si="292"/>
        <v>2</v>
      </c>
      <c r="Y213" s="22">
        <v>1</v>
      </c>
      <c r="Z213" s="23"/>
      <c r="AA213" s="29">
        <f t="shared" si="262"/>
        <v>3695155200</v>
      </c>
      <c r="AB213" s="29">
        <f t="shared" si="293"/>
        <v>1345425174701.2014</v>
      </c>
      <c r="AC213" s="29">
        <f t="shared" si="294"/>
        <v>1218684004303276.5</v>
      </c>
      <c r="AD213" s="29">
        <f t="shared" si="295"/>
        <v>600</v>
      </c>
      <c r="AF213" s="52">
        <f t="shared" si="340"/>
        <v>905.79842507698561</v>
      </c>
      <c r="AG213" s="144">
        <f t="shared" si="263"/>
        <v>740.28043769938324</v>
      </c>
      <c r="AH213" s="30">
        <f t="shared" si="296"/>
        <v>192</v>
      </c>
      <c r="AI213" s="30">
        <f t="shared" si="297"/>
        <v>3</v>
      </c>
      <c r="AJ213" s="22">
        <v>1</v>
      </c>
      <c r="AK213" s="23"/>
      <c r="AL213" s="29">
        <f t="shared" si="264"/>
        <v>373248000</v>
      </c>
      <c r="AM213" s="29">
        <f t="shared" si="298"/>
        <v>419686700421.3606</v>
      </c>
      <c r="AN213" s="29">
        <f t="shared" si="299"/>
        <v>1218684004303276.5</v>
      </c>
      <c r="AO213" s="29">
        <f t="shared" si="300"/>
        <v>900</v>
      </c>
      <c r="AQ213" s="52">
        <f t="shared" si="257"/>
        <v>2903.7946713101269</v>
      </c>
      <c r="AR213" s="144">
        <f t="shared" si="265"/>
        <v>740.28043769938324</v>
      </c>
      <c r="AS213" s="30">
        <f t="shared" si="301"/>
        <v>177</v>
      </c>
      <c r="AT213" s="30">
        <f t="shared" si="302"/>
        <v>4</v>
      </c>
      <c r="AU213" s="22">
        <v>1</v>
      </c>
      <c r="AV213" s="23"/>
      <c r="AW213" s="29">
        <f t="shared" si="266"/>
        <v>42336000</v>
      </c>
      <c r="AX213" s="29">
        <f t="shared" si="303"/>
        <v>257001741819.48083</v>
      </c>
      <c r="AY213" s="29">
        <f t="shared" si="304"/>
        <v>1218684004303276.5</v>
      </c>
      <c r="AZ213" s="29">
        <f t="shared" si="305"/>
        <v>1200</v>
      </c>
      <c r="BB213" s="52">
        <f t="shared" si="337"/>
        <v>4741.9289677783026</v>
      </c>
      <c r="BC213" s="144">
        <f t="shared" si="267"/>
        <v>740.28043769938324</v>
      </c>
      <c r="BD213" s="30">
        <f t="shared" si="306"/>
        <v>147</v>
      </c>
      <c r="BE213" s="30">
        <f t="shared" si="307"/>
        <v>5</v>
      </c>
      <c r="BF213" s="22">
        <v>1</v>
      </c>
      <c r="BG213" s="23"/>
      <c r="BH213" s="29">
        <f t="shared" si="268"/>
        <v>4608000</v>
      </c>
      <c r="BI213" s="29">
        <f t="shared" si="308"/>
        <v>796775113640.422</v>
      </c>
      <c r="BJ213" s="29">
        <f t="shared" si="309"/>
        <v>1218684004303276.5</v>
      </c>
      <c r="BK213" s="29">
        <f t="shared" si="310"/>
        <v>1500</v>
      </c>
      <c r="BM213" s="52">
        <f t="shared" si="258"/>
        <v>1529.5206683039783</v>
      </c>
      <c r="BN213" s="144">
        <f t="shared" si="269"/>
        <v>740.28043769938324</v>
      </c>
      <c r="BO213" s="30">
        <f t="shared" si="311"/>
        <v>102</v>
      </c>
      <c r="BP213" s="30">
        <f t="shared" si="312"/>
        <v>6</v>
      </c>
      <c r="BQ213" s="22">
        <v>1</v>
      </c>
      <c r="BR213" s="23"/>
      <c r="BS213" s="29">
        <f t="shared" si="270"/>
        <v>57600</v>
      </c>
      <c r="BT213" s="29">
        <f t="shared" si="313"/>
        <v>1388059483945.3533</v>
      </c>
      <c r="BU213" s="29">
        <f t="shared" si="314"/>
        <v>1218684004303276.5</v>
      </c>
      <c r="BV213" s="29">
        <f t="shared" si="315"/>
        <v>1800</v>
      </c>
      <c r="BX213" s="52">
        <f t="shared" si="255"/>
        <v>877.97678586464315</v>
      </c>
      <c r="BY213" s="144">
        <f t="shared" si="271"/>
        <v>740.28043769938324</v>
      </c>
      <c r="BZ213" s="30">
        <f t="shared" si="316"/>
        <v>52</v>
      </c>
      <c r="CA213" s="30">
        <f t="shared" si="317"/>
        <v>7</v>
      </c>
      <c r="CB213" s="30">
        <v>1</v>
      </c>
      <c r="CC213" s="23"/>
      <c r="CD213" s="29">
        <f t="shared" si="272"/>
        <v>120</v>
      </c>
      <c r="CE213" s="29">
        <f t="shared" si="318"/>
        <v>533734130582.78937</v>
      </c>
      <c r="CF213" s="29">
        <f t="shared" si="319"/>
        <v>1218684004303276.5</v>
      </c>
      <c r="CG213" s="29">
        <f t="shared" si="320"/>
        <v>2100</v>
      </c>
      <c r="CI213" s="52">
        <f t="shared" si="339"/>
        <v>2283.3166074138521</v>
      </c>
      <c r="CJ213" s="144">
        <f t="shared" si="273"/>
        <v>740.28043769938324</v>
      </c>
      <c r="CK213" s="30">
        <f t="shared" si="321"/>
        <v>-3</v>
      </c>
      <c r="CL213" s="30">
        <f t="shared" si="322"/>
        <v>8</v>
      </c>
      <c r="CM213" s="30">
        <v>1</v>
      </c>
      <c r="CN213" s="23"/>
      <c r="CO213" s="29">
        <f t="shared" si="274"/>
        <v>1</v>
      </c>
      <c r="CP213" s="29">
        <f t="shared" si="323"/>
        <v>-167452678965.49011</v>
      </c>
      <c r="CQ213" s="29">
        <f t="shared" si="324"/>
        <v>1218684004303276.5</v>
      </c>
      <c r="CR213" s="29">
        <f t="shared" si="325"/>
        <v>2400</v>
      </c>
      <c r="CU213" s="144">
        <f t="shared" si="275"/>
        <v>740.28043769938324</v>
      </c>
      <c r="CV213" s="30">
        <f t="shared" si="326"/>
        <v>-53</v>
      </c>
      <c r="CW213" s="30">
        <f t="shared" si="327"/>
        <v>9</v>
      </c>
      <c r="CX213" s="30">
        <v>1</v>
      </c>
      <c r="CY213" s="23"/>
      <c r="CZ213" s="29">
        <f t="shared" si="276"/>
        <v>1</v>
      </c>
      <c r="DA213" s="29">
        <f t="shared" si="328"/>
        <v>-1071030104011208.9</v>
      </c>
      <c r="DB213" s="29">
        <f t="shared" si="329"/>
        <v>1218684004303276.5</v>
      </c>
      <c r="DC213" s="29">
        <f t="shared" si="330"/>
        <v>2700</v>
      </c>
      <c r="DF213" s="144">
        <f t="shared" si="277"/>
        <v>740.28043769938324</v>
      </c>
      <c r="DG213" s="30">
        <f t="shared" si="331"/>
        <v>-118</v>
      </c>
      <c r="DH213" s="30">
        <f t="shared" si="332"/>
        <v>10</v>
      </c>
      <c r="DI213" s="30">
        <v>1</v>
      </c>
      <c r="DJ213" s="23"/>
      <c r="DK213" s="29">
        <f t="shared" si="278"/>
        <v>1</v>
      </c>
      <c r="DL213" s="29">
        <f t="shared" si="333"/>
        <v>-5.0557928076731238E+18</v>
      </c>
      <c r="DM213" s="29">
        <f t="shared" si="334"/>
        <v>1218684004303276.5</v>
      </c>
      <c r="DN213" s="29">
        <f t="shared" si="335"/>
        <v>3000</v>
      </c>
      <c r="DQ213" s="144">
        <f t="shared" si="279"/>
        <v>740.28043769938324</v>
      </c>
    </row>
    <row r="214" spans="1:121">
      <c r="A214" s="23">
        <f t="shared" si="280"/>
        <v>9237.7983143597357</v>
      </c>
      <c r="B214" s="23">
        <v>0</v>
      </c>
      <c r="C214" s="41">
        <f t="shared" ref="C214:C277" si="341">IF(D214&gt;0,C213+D214,C213)</f>
        <v>6</v>
      </c>
      <c r="D214" s="44"/>
      <c r="E214" s="134">
        <f t="shared" si="338"/>
        <v>1</v>
      </c>
      <c r="F214" s="76">
        <f t="shared" si="259"/>
        <v>7</v>
      </c>
      <c r="G214" s="161">
        <f t="shared" si="281"/>
        <v>75.583530331489939</v>
      </c>
      <c r="H214" s="24">
        <f t="shared" si="282"/>
        <v>3333095978581.8413</v>
      </c>
      <c r="I214" s="23">
        <f t="shared" si="336"/>
        <v>41.600000000000023</v>
      </c>
      <c r="J214" s="26">
        <v>208</v>
      </c>
      <c r="K214" s="30">
        <f t="shared" si="283"/>
        <v>208</v>
      </c>
      <c r="L214" s="30">
        <f t="shared" si="284"/>
        <v>1</v>
      </c>
      <c r="M214" s="22">
        <v>1</v>
      </c>
      <c r="N214" s="23">
        <f t="shared" si="285"/>
        <v>3333095978581841.5</v>
      </c>
      <c r="O214" s="29">
        <f t="shared" si="260"/>
        <v>3613040640</v>
      </c>
      <c r="P214" s="29">
        <f t="shared" si="286"/>
        <v>751512453120</v>
      </c>
      <c r="Q214" s="29">
        <f t="shared" si="287"/>
        <v>1399900311004373.2</v>
      </c>
      <c r="R214" s="29">
        <f t="shared" si="288"/>
        <v>300</v>
      </c>
      <c r="S214" s="29">
        <f t="shared" si="289"/>
        <v>277133.94943079207</v>
      </c>
      <c r="T214" s="52">
        <f t="shared" si="290"/>
        <v>1862.7772636268476</v>
      </c>
      <c r="U214" s="144">
        <f t="shared" si="261"/>
        <v>755.83530331489942</v>
      </c>
      <c r="W214" s="30">
        <f t="shared" si="291"/>
        <v>203</v>
      </c>
      <c r="X214" s="30">
        <f t="shared" si="292"/>
        <v>2</v>
      </c>
      <c r="Y214" s="22">
        <v>1</v>
      </c>
      <c r="Z214" s="23"/>
      <c r="AA214" s="29">
        <f t="shared" si="262"/>
        <v>3695155200</v>
      </c>
      <c r="AB214" s="29">
        <f t="shared" si="293"/>
        <v>1352085695368.0391</v>
      </c>
      <c r="AC214" s="29">
        <f t="shared" si="294"/>
        <v>1399900311004373.2</v>
      </c>
      <c r="AD214" s="29">
        <f t="shared" si="295"/>
        <v>600</v>
      </c>
      <c r="AF214" s="52">
        <f t="shared" si="340"/>
        <v>1035.3635984761447</v>
      </c>
      <c r="AG214" s="144">
        <f t="shared" si="263"/>
        <v>755.83530331489942</v>
      </c>
      <c r="AH214" s="30">
        <f t="shared" si="296"/>
        <v>193</v>
      </c>
      <c r="AI214" s="30">
        <f t="shared" si="297"/>
        <v>3</v>
      </c>
      <c r="AJ214" s="22">
        <v>1</v>
      </c>
      <c r="AK214" s="23"/>
      <c r="AL214" s="29">
        <f t="shared" si="264"/>
        <v>373248000</v>
      </c>
      <c r="AM214" s="29">
        <f t="shared" si="298"/>
        <v>421872568652.72186</v>
      </c>
      <c r="AN214" s="29">
        <f t="shared" si="299"/>
        <v>1399900311004373.2</v>
      </c>
      <c r="AO214" s="29">
        <f t="shared" si="300"/>
        <v>900</v>
      </c>
      <c r="AQ214" s="52">
        <f t="shared" si="257"/>
        <v>3318.301342689922</v>
      </c>
      <c r="AR214" s="144">
        <f t="shared" si="265"/>
        <v>755.83530331489942</v>
      </c>
      <c r="AS214" s="30">
        <f t="shared" si="301"/>
        <v>178</v>
      </c>
      <c r="AT214" s="30">
        <f t="shared" si="302"/>
        <v>4</v>
      </c>
      <c r="AU214" s="22">
        <v>1</v>
      </c>
      <c r="AV214" s="23"/>
      <c r="AW214" s="29">
        <f t="shared" si="266"/>
        <v>42336000</v>
      </c>
      <c r="AX214" s="29">
        <f t="shared" si="303"/>
        <v>258453729061.39883</v>
      </c>
      <c r="AY214" s="29">
        <f t="shared" si="304"/>
        <v>1399900311004373.2</v>
      </c>
      <c r="AZ214" s="29">
        <f t="shared" si="305"/>
        <v>1200</v>
      </c>
      <c r="BB214" s="52">
        <f t="shared" si="337"/>
        <v>5416.4446227502867</v>
      </c>
      <c r="BC214" s="144">
        <f t="shared" si="267"/>
        <v>755.83530331489942</v>
      </c>
      <c r="BD214" s="30">
        <f t="shared" si="306"/>
        <v>148</v>
      </c>
      <c r="BE214" s="30">
        <f t="shared" si="307"/>
        <v>5</v>
      </c>
      <c r="BF214" s="22">
        <v>1</v>
      </c>
      <c r="BG214" s="23"/>
      <c r="BH214" s="29">
        <f t="shared" si="268"/>
        <v>4608000</v>
      </c>
      <c r="BI214" s="29">
        <f t="shared" si="308"/>
        <v>802195352508.72424</v>
      </c>
      <c r="BJ214" s="29">
        <f t="shared" si="309"/>
        <v>1399900311004373.2</v>
      </c>
      <c r="BK214" s="29">
        <f t="shared" si="310"/>
        <v>1500</v>
      </c>
      <c r="BM214" s="52">
        <f t="shared" si="258"/>
        <v>1745.0865386173484</v>
      </c>
      <c r="BN214" s="144">
        <f t="shared" si="269"/>
        <v>755.83530331489942</v>
      </c>
      <c r="BO214" s="30">
        <f t="shared" si="311"/>
        <v>103</v>
      </c>
      <c r="BP214" s="30">
        <f t="shared" si="312"/>
        <v>6</v>
      </c>
      <c r="BQ214" s="22">
        <v>1</v>
      </c>
      <c r="BR214" s="23"/>
      <c r="BS214" s="29">
        <f t="shared" si="270"/>
        <v>57600</v>
      </c>
      <c r="BT214" s="29">
        <f t="shared" si="313"/>
        <v>1401667910258.5432</v>
      </c>
      <c r="BU214" s="29">
        <f t="shared" si="314"/>
        <v>1399900311004373.2</v>
      </c>
      <c r="BV214" s="29">
        <f t="shared" si="315"/>
        <v>1800</v>
      </c>
      <c r="BX214" s="52">
        <f t="shared" si="255"/>
        <v>998.73893149637422</v>
      </c>
      <c r="BY214" s="144">
        <f t="shared" si="271"/>
        <v>755.83530331489942</v>
      </c>
      <c r="BZ214" s="30">
        <f t="shared" si="316"/>
        <v>53</v>
      </c>
      <c r="CA214" s="30">
        <f t="shared" si="317"/>
        <v>7</v>
      </c>
      <c r="CB214" s="30">
        <v>1</v>
      </c>
      <c r="CC214" s="23"/>
      <c r="CD214" s="29">
        <f t="shared" si="272"/>
        <v>120</v>
      </c>
      <c r="CE214" s="29">
        <f t="shared" si="318"/>
        <v>543998248478.61218</v>
      </c>
      <c r="CF214" s="29">
        <f t="shared" si="319"/>
        <v>1399900311004373.2</v>
      </c>
      <c r="CG214" s="29">
        <f t="shared" si="320"/>
        <v>2100</v>
      </c>
      <c r="CI214" s="52">
        <f t="shared" ref="CI214:CI277" si="342">CF214/CE214</f>
        <v>2573.3544453855197</v>
      </c>
      <c r="CJ214" s="144">
        <f t="shared" si="273"/>
        <v>755.83530331489942</v>
      </c>
      <c r="CK214" s="30">
        <f t="shared" si="321"/>
        <v>-2</v>
      </c>
      <c r="CL214" s="30">
        <f t="shared" si="322"/>
        <v>8</v>
      </c>
      <c r="CM214" s="30">
        <v>1</v>
      </c>
      <c r="CN214" s="23"/>
      <c r="CO214" s="29">
        <f t="shared" si="274"/>
        <v>1</v>
      </c>
      <c r="CP214" s="29">
        <f t="shared" si="323"/>
        <v>-111635119310.32675</v>
      </c>
      <c r="CQ214" s="29">
        <f t="shared" si="324"/>
        <v>1399900311004373.2</v>
      </c>
      <c r="CR214" s="29">
        <f t="shared" si="325"/>
        <v>2400</v>
      </c>
      <c r="CU214" s="144">
        <f t="shared" si="275"/>
        <v>755.83530331489942</v>
      </c>
      <c r="CV214" s="30">
        <f t="shared" si="326"/>
        <v>-52</v>
      </c>
      <c r="CW214" s="30">
        <f t="shared" si="327"/>
        <v>9</v>
      </c>
      <c r="CX214" s="30">
        <v>1</v>
      </c>
      <c r="CY214" s="23"/>
      <c r="CZ214" s="29">
        <f t="shared" si="276"/>
        <v>1</v>
      </c>
      <c r="DA214" s="29">
        <f t="shared" si="328"/>
        <v>-1050821988841186</v>
      </c>
      <c r="DB214" s="29">
        <f t="shared" si="329"/>
        <v>1399900311004373.2</v>
      </c>
      <c r="DC214" s="29">
        <f t="shared" si="330"/>
        <v>2700</v>
      </c>
      <c r="DF214" s="144">
        <f t="shared" si="277"/>
        <v>755.83530331489942</v>
      </c>
      <c r="DG214" s="30">
        <f t="shared" si="331"/>
        <v>-117</v>
      </c>
      <c r="DH214" s="30">
        <f t="shared" si="332"/>
        <v>10</v>
      </c>
      <c r="DI214" s="30">
        <v>1</v>
      </c>
      <c r="DJ214" s="23"/>
      <c r="DK214" s="29">
        <f t="shared" si="278"/>
        <v>1</v>
      </c>
      <c r="DL214" s="29">
        <f t="shared" si="333"/>
        <v>-5.0129471059131822E+18</v>
      </c>
      <c r="DM214" s="29">
        <f t="shared" si="334"/>
        <v>1399900311004373.2</v>
      </c>
      <c r="DN214" s="29">
        <f t="shared" si="335"/>
        <v>3000</v>
      </c>
      <c r="DQ214" s="144">
        <f t="shared" si="279"/>
        <v>755.83530331489942</v>
      </c>
    </row>
    <row r="215" spans="1:121">
      <c r="A215" s="23">
        <f t="shared" si="280"/>
        <v>9652.3644014111524</v>
      </c>
      <c r="B215" s="23">
        <v>0</v>
      </c>
      <c r="C215" s="41">
        <f t="shared" si="341"/>
        <v>6</v>
      </c>
      <c r="D215" s="44"/>
      <c r="E215" s="134">
        <f t="shared" si="338"/>
        <v>1</v>
      </c>
      <c r="F215" s="76">
        <f t="shared" si="259"/>
        <v>7</v>
      </c>
      <c r="G215" s="161">
        <f t="shared" si="281"/>
        <v>77.17170097220864</v>
      </c>
      <c r="H215" s="24">
        <f t="shared" si="282"/>
        <v>3828721867644.1943</v>
      </c>
      <c r="I215" s="23">
        <f t="shared" si="336"/>
        <v>41.800000000000018</v>
      </c>
      <c r="J215" s="26">
        <v>209</v>
      </c>
      <c r="K215" s="30">
        <f t="shared" si="283"/>
        <v>209</v>
      </c>
      <c r="L215" s="30">
        <f t="shared" si="284"/>
        <v>1</v>
      </c>
      <c r="M215" s="22">
        <v>1</v>
      </c>
      <c r="N215" s="23">
        <f t="shared" si="285"/>
        <v>3828721867644194.5</v>
      </c>
      <c r="O215" s="29">
        <f t="shared" si="260"/>
        <v>3613040640</v>
      </c>
      <c r="P215" s="29">
        <f t="shared" si="286"/>
        <v>755125493760</v>
      </c>
      <c r="Q215" s="29">
        <f t="shared" si="287"/>
        <v>1608063184410561.5</v>
      </c>
      <c r="R215" s="29">
        <f t="shared" si="288"/>
        <v>300</v>
      </c>
      <c r="S215" s="29">
        <f t="shared" si="289"/>
        <v>289570.93204233458</v>
      </c>
      <c r="T215" s="52">
        <f t="shared" si="290"/>
        <v>2129.5310484135885</v>
      </c>
      <c r="U215" s="144">
        <f t="shared" si="261"/>
        <v>771.71700972208646</v>
      </c>
      <c r="W215" s="30">
        <f t="shared" si="291"/>
        <v>204</v>
      </c>
      <c r="X215" s="30">
        <f t="shared" si="292"/>
        <v>2</v>
      </c>
      <c r="Y215" s="22">
        <v>1</v>
      </c>
      <c r="Z215" s="23"/>
      <c r="AA215" s="29">
        <f t="shared" si="262"/>
        <v>3695155200</v>
      </c>
      <c r="AB215" s="29">
        <f t="shared" si="293"/>
        <v>1358746216034.8767</v>
      </c>
      <c r="AC215" s="29">
        <f t="shared" si="294"/>
        <v>1608063184410561.5</v>
      </c>
      <c r="AD215" s="29">
        <f t="shared" si="295"/>
        <v>600</v>
      </c>
      <c r="AF215" s="52">
        <f t="shared" si="340"/>
        <v>1183.4904601267242</v>
      </c>
      <c r="AG215" s="144">
        <f t="shared" si="263"/>
        <v>771.71700972208646</v>
      </c>
      <c r="AH215" s="30">
        <f t="shared" si="296"/>
        <v>194</v>
      </c>
      <c r="AI215" s="30">
        <f t="shared" si="297"/>
        <v>3</v>
      </c>
      <c r="AJ215" s="22">
        <v>1</v>
      </c>
      <c r="AK215" s="23"/>
      <c r="AL215" s="29">
        <f t="shared" si="264"/>
        <v>373248000</v>
      </c>
      <c r="AM215" s="29">
        <f t="shared" si="298"/>
        <v>424058436884.08313</v>
      </c>
      <c r="AN215" s="29">
        <f t="shared" si="299"/>
        <v>1608063184410561.5</v>
      </c>
      <c r="AO215" s="29">
        <f t="shared" si="300"/>
        <v>900</v>
      </c>
      <c r="AQ215" s="52">
        <f t="shared" si="257"/>
        <v>3792.0792148986943</v>
      </c>
      <c r="AR215" s="144">
        <f t="shared" si="265"/>
        <v>771.71700972208646</v>
      </c>
      <c r="AS215" s="30">
        <f t="shared" si="301"/>
        <v>179</v>
      </c>
      <c r="AT215" s="30">
        <f t="shared" si="302"/>
        <v>4</v>
      </c>
      <c r="AU215" s="22">
        <v>1</v>
      </c>
      <c r="AV215" s="23"/>
      <c r="AW215" s="29">
        <f t="shared" si="266"/>
        <v>42336000</v>
      </c>
      <c r="AX215" s="29">
        <f t="shared" si="303"/>
        <v>259905716303.3168</v>
      </c>
      <c r="AY215" s="29">
        <f t="shared" si="304"/>
        <v>1608063184410561.5</v>
      </c>
      <c r="AZ215" s="29">
        <f t="shared" si="305"/>
        <v>1200</v>
      </c>
      <c r="BB215" s="52">
        <f t="shared" si="337"/>
        <v>6187.1020279288878</v>
      </c>
      <c r="BC215" s="144">
        <f t="shared" si="267"/>
        <v>771.71700972208646</v>
      </c>
      <c r="BD215" s="30">
        <f t="shared" si="306"/>
        <v>149</v>
      </c>
      <c r="BE215" s="30">
        <f t="shared" si="307"/>
        <v>5</v>
      </c>
      <c r="BF215" s="22">
        <v>1</v>
      </c>
      <c r="BG215" s="23"/>
      <c r="BH215" s="29">
        <f t="shared" si="268"/>
        <v>4608000</v>
      </c>
      <c r="BI215" s="29">
        <f t="shared" si="308"/>
        <v>807615591377.02637</v>
      </c>
      <c r="BJ215" s="29">
        <f t="shared" si="309"/>
        <v>1608063184410561.5</v>
      </c>
      <c r="BK215" s="29">
        <f t="shared" si="310"/>
        <v>1500</v>
      </c>
      <c r="BM215" s="52">
        <f t="shared" si="258"/>
        <v>1991.1244923698546</v>
      </c>
      <c r="BN215" s="144">
        <f t="shared" si="269"/>
        <v>771.71700972208646</v>
      </c>
      <c r="BO215" s="30">
        <f t="shared" si="311"/>
        <v>104</v>
      </c>
      <c r="BP215" s="30">
        <f t="shared" si="312"/>
        <v>6</v>
      </c>
      <c r="BQ215" s="22">
        <v>1</v>
      </c>
      <c r="BR215" s="23"/>
      <c r="BS215" s="29">
        <f t="shared" si="270"/>
        <v>57600</v>
      </c>
      <c r="BT215" s="29">
        <f t="shared" si="313"/>
        <v>1415276336571.7329</v>
      </c>
      <c r="BU215" s="29">
        <f t="shared" si="314"/>
        <v>1608063184410561.5</v>
      </c>
      <c r="BV215" s="29">
        <f t="shared" si="315"/>
        <v>1800</v>
      </c>
      <c r="BX215" s="52">
        <f t="shared" si="255"/>
        <v>1136.2185199152145</v>
      </c>
      <c r="BY215" s="144">
        <f t="shared" si="271"/>
        <v>771.71700972208646</v>
      </c>
      <c r="BZ215" s="30">
        <f t="shared" si="316"/>
        <v>54</v>
      </c>
      <c r="CA215" s="30">
        <f t="shared" si="317"/>
        <v>7</v>
      </c>
      <c r="CB215" s="30">
        <v>1</v>
      </c>
      <c r="CC215" s="23"/>
      <c r="CD215" s="29">
        <f t="shared" si="272"/>
        <v>120</v>
      </c>
      <c r="CE215" s="29">
        <f t="shared" si="318"/>
        <v>554262366374.43506</v>
      </c>
      <c r="CF215" s="29">
        <f t="shared" si="319"/>
        <v>1608063184410561.5</v>
      </c>
      <c r="CG215" s="29">
        <f t="shared" si="320"/>
        <v>2100</v>
      </c>
      <c r="CI215" s="52">
        <f t="shared" si="342"/>
        <v>2901.2671290120124</v>
      </c>
      <c r="CJ215" s="144">
        <f t="shared" si="273"/>
        <v>771.71700972208646</v>
      </c>
      <c r="CK215" s="30">
        <f t="shared" si="321"/>
        <v>-1</v>
      </c>
      <c r="CL215" s="30">
        <f t="shared" si="322"/>
        <v>8</v>
      </c>
      <c r="CM215" s="30">
        <v>1</v>
      </c>
      <c r="CN215" s="23"/>
      <c r="CO215" s="29">
        <f t="shared" si="274"/>
        <v>1</v>
      </c>
      <c r="CP215" s="29">
        <f t="shared" si="323"/>
        <v>-55817559655.163376</v>
      </c>
      <c r="CQ215" s="29">
        <f t="shared" si="324"/>
        <v>1608063184410561.5</v>
      </c>
      <c r="CR215" s="29">
        <f t="shared" si="325"/>
        <v>2400</v>
      </c>
      <c r="CU215" s="144">
        <f t="shared" si="275"/>
        <v>771.71700972208646</v>
      </c>
      <c r="CV215" s="30">
        <f t="shared" si="326"/>
        <v>-51</v>
      </c>
      <c r="CW215" s="30">
        <f t="shared" si="327"/>
        <v>9</v>
      </c>
      <c r="CX215" s="30">
        <v>1</v>
      </c>
      <c r="CY215" s="23"/>
      <c r="CZ215" s="29">
        <f t="shared" si="276"/>
        <v>1</v>
      </c>
      <c r="DA215" s="29">
        <f t="shared" si="328"/>
        <v>-1030613873671163.2</v>
      </c>
      <c r="DB215" s="29">
        <f t="shared" si="329"/>
        <v>1608063184410561.5</v>
      </c>
      <c r="DC215" s="29">
        <f t="shared" si="330"/>
        <v>2700</v>
      </c>
      <c r="DF215" s="144">
        <f t="shared" si="277"/>
        <v>771.71700972208646</v>
      </c>
      <c r="DG215" s="30">
        <f t="shared" si="331"/>
        <v>-116</v>
      </c>
      <c r="DH215" s="30">
        <f t="shared" si="332"/>
        <v>10</v>
      </c>
      <c r="DI215" s="30">
        <v>1</v>
      </c>
      <c r="DJ215" s="23"/>
      <c r="DK215" s="29">
        <f t="shared" si="278"/>
        <v>1</v>
      </c>
      <c r="DL215" s="29">
        <f t="shared" si="333"/>
        <v>-4.9701014041532406E+18</v>
      </c>
      <c r="DM215" s="29">
        <f t="shared" si="334"/>
        <v>1608063184410561.5</v>
      </c>
      <c r="DN215" s="29">
        <f t="shared" si="335"/>
        <v>3000</v>
      </c>
      <c r="DQ215" s="144">
        <f t="shared" si="279"/>
        <v>771.71700972208646</v>
      </c>
    </row>
    <row r="216" spans="1:121">
      <c r="A216" s="23">
        <f t="shared" si="280"/>
        <v>10085.535034122109</v>
      </c>
      <c r="B216" s="23">
        <v>0</v>
      </c>
      <c r="C216" s="41">
        <f t="shared" si="341"/>
        <v>7</v>
      </c>
      <c r="D216" s="143">
        <v>1</v>
      </c>
      <c r="E216" s="134">
        <f t="shared" si="338"/>
        <v>1</v>
      </c>
      <c r="F216" s="76">
        <f t="shared" si="259"/>
        <v>8</v>
      </c>
      <c r="G216" s="161">
        <f t="shared" si="281"/>
        <v>78.793242454074615</v>
      </c>
      <c r="H216" s="24">
        <f t="shared" si="282"/>
        <v>4398046511104.0615</v>
      </c>
      <c r="I216" s="23">
        <f t="shared" si="336"/>
        <v>42.000000000000021</v>
      </c>
      <c r="J216" s="26">
        <v>210</v>
      </c>
      <c r="K216" s="30">
        <f t="shared" si="283"/>
        <v>210</v>
      </c>
      <c r="L216" s="30">
        <f t="shared" si="284"/>
        <v>1</v>
      </c>
      <c r="M216" s="22">
        <v>1</v>
      </c>
      <c r="N216" s="23">
        <f t="shared" si="285"/>
        <v>4398046511104061.5</v>
      </c>
      <c r="O216" s="29">
        <f t="shared" si="260"/>
        <v>3613040640</v>
      </c>
      <c r="P216" s="29">
        <f t="shared" si="286"/>
        <v>758738534400</v>
      </c>
      <c r="Q216" s="29">
        <f t="shared" si="287"/>
        <v>2111062325329949.5</v>
      </c>
      <c r="R216" s="29">
        <f t="shared" si="288"/>
        <v>300</v>
      </c>
      <c r="S216" s="29">
        <f t="shared" si="289"/>
        <v>302566.05102366325</v>
      </c>
      <c r="T216" s="52">
        <f t="shared" si="290"/>
        <v>2782.3317646563828</v>
      </c>
      <c r="U216" s="144">
        <f t="shared" si="261"/>
        <v>787.93242454074618</v>
      </c>
      <c r="W216" s="30">
        <f t="shared" si="291"/>
        <v>205</v>
      </c>
      <c r="X216" s="30">
        <f t="shared" si="292"/>
        <v>2</v>
      </c>
      <c r="Y216" s="22">
        <v>1</v>
      </c>
      <c r="Z216" s="23"/>
      <c r="AA216" s="29">
        <f t="shared" si="262"/>
        <v>3695155200</v>
      </c>
      <c r="AB216" s="29">
        <f t="shared" si="293"/>
        <v>1365406736701.7144</v>
      </c>
      <c r="AC216" s="29">
        <f t="shared" si="294"/>
        <v>2111062325329949.5</v>
      </c>
      <c r="AD216" s="29">
        <f t="shared" si="295"/>
        <v>600</v>
      </c>
      <c r="AF216" s="52">
        <f t="shared" si="340"/>
        <v>1546.1051044976134</v>
      </c>
      <c r="AG216" s="144">
        <f t="shared" si="263"/>
        <v>787.93242454074618</v>
      </c>
      <c r="AH216" s="30">
        <f t="shared" si="296"/>
        <v>195</v>
      </c>
      <c r="AI216" s="30">
        <f t="shared" si="297"/>
        <v>3</v>
      </c>
      <c r="AJ216" s="22">
        <v>1</v>
      </c>
      <c r="AK216" s="23"/>
      <c r="AL216" s="29">
        <f t="shared" si="264"/>
        <v>373248000</v>
      </c>
      <c r="AM216" s="29">
        <f t="shared" si="298"/>
        <v>426244305115.4444</v>
      </c>
      <c r="AN216" s="29">
        <f t="shared" si="299"/>
        <v>2111062325329949.5</v>
      </c>
      <c r="AO216" s="29">
        <f t="shared" si="300"/>
        <v>900</v>
      </c>
      <c r="AQ216" s="52">
        <f t="shared" si="257"/>
        <v>4952.7050566885282</v>
      </c>
      <c r="AR216" s="144">
        <f t="shared" si="265"/>
        <v>787.93242454074618</v>
      </c>
      <c r="AS216" s="30">
        <f t="shared" si="301"/>
        <v>180</v>
      </c>
      <c r="AT216" s="30">
        <f t="shared" si="302"/>
        <v>4</v>
      </c>
      <c r="AU216" s="22">
        <v>10</v>
      </c>
      <c r="AV216" s="23"/>
      <c r="AW216" s="29">
        <f t="shared" si="266"/>
        <v>423360000</v>
      </c>
      <c r="AX216" s="29">
        <f t="shared" si="303"/>
        <v>2613577035452.3477</v>
      </c>
      <c r="AY216" s="29">
        <f t="shared" si="304"/>
        <v>2111062325329949.5</v>
      </c>
      <c r="AZ216" s="29">
        <f t="shared" si="305"/>
        <v>1200</v>
      </c>
      <c r="BB216" s="52">
        <f t="shared" si="337"/>
        <v>807.72913776561984</v>
      </c>
      <c r="BC216" s="144">
        <f t="shared" si="267"/>
        <v>787.93242454074618</v>
      </c>
      <c r="BD216" s="30">
        <f t="shared" si="306"/>
        <v>150</v>
      </c>
      <c r="BE216" s="30">
        <f t="shared" si="307"/>
        <v>5</v>
      </c>
      <c r="BF216" s="22">
        <v>1</v>
      </c>
      <c r="BG216" s="23"/>
      <c r="BH216" s="29">
        <f t="shared" si="268"/>
        <v>4608000</v>
      </c>
      <c r="BI216" s="29">
        <f t="shared" si="308"/>
        <v>813035830245.32861</v>
      </c>
      <c r="BJ216" s="29">
        <f t="shared" si="309"/>
        <v>2111062325329949.5</v>
      </c>
      <c r="BK216" s="29">
        <f t="shared" si="310"/>
        <v>1500</v>
      </c>
      <c r="BM216" s="52">
        <f t="shared" si="258"/>
        <v>2596.5181936606032</v>
      </c>
      <c r="BN216" s="144">
        <f t="shared" si="269"/>
        <v>787.93242454074618</v>
      </c>
      <c r="BO216" s="30">
        <f t="shared" si="311"/>
        <v>105</v>
      </c>
      <c r="BP216" s="30">
        <f t="shared" si="312"/>
        <v>6</v>
      </c>
      <c r="BQ216" s="22">
        <v>1</v>
      </c>
      <c r="BR216" s="23"/>
      <c r="BS216" s="29">
        <f t="shared" si="270"/>
        <v>57600</v>
      </c>
      <c r="BT216" s="29">
        <f t="shared" si="313"/>
        <v>1428884762884.9226</v>
      </c>
      <c r="BU216" s="29">
        <f t="shared" si="314"/>
        <v>2111062325329949.5</v>
      </c>
      <c r="BV216" s="29">
        <f t="shared" si="315"/>
        <v>1800</v>
      </c>
      <c r="BX216" s="52">
        <f t="shared" si="255"/>
        <v>1477.4195793562164</v>
      </c>
      <c r="BY216" s="144">
        <f t="shared" si="271"/>
        <v>787.93242454074618</v>
      </c>
      <c r="BZ216" s="30">
        <f t="shared" si="316"/>
        <v>55</v>
      </c>
      <c r="CA216" s="30">
        <f t="shared" si="317"/>
        <v>7</v>
      </c>
      <c r="CB216" s="30">
        <v>1</v>
      </c>
      <c r="CC216" s="23"/>
      <c r="CD216" s="29">
        <f t="shared" si="272"/>
        <v>120</v>
      </c>
      <c r="CE216" s="29">
        <f t="shared" si="318"/>
        <v>564526484270.25793</v>
      </c>
      <c r="CF216" s="29">
        <f t="shared" si="319"/>
        <v>2111062325329949.5</v>
      </c>
      <c r="CG216" s="29">
        <f t="shared" si="320"/>
        <v>2100</v>
      </c>
      <c r="CI216" s="52">
        <f t="shared" si="342"/>
        <v>3739.5275228917558</v>
      </c>
      <c r="CJ216" s="144">
        <f t="shared" si="273"/>
        <v>787.93242454074618</v>
      </c>
      <c r="CK216" s="30">
        <f t="shared" si="321"/>
        <v>0</v>
      </c>
      <c r="CL216" s="30">
        <f t="shared" si="322"/>
        <v>8</v>
      </c>
      <c r="CM216" s="30">
        <v>1</v>
      </c>
      <c r="CN216" s="23"/>
      <c r="CO216" s="29">
        <f t="shared" si="274"/>
        <v>1</v>
      </c>
      <c r="CP216" s="29">
        <f t="shared" si="323"/>
        <v>0</v>
      </c>
      <c r="CQ216" s="29">
        <f t="shared" si="324"/>
        <v>2111062325329949.5</v>
      </c>
      <c r="CR216" s="29">
        <f t="shared" si="325"/>
        <v>2400</v>
      </c>
      <c r="CU216" s="144">
        <f t="shared" si="275"/>
        <v>787.93242454074618</v>
      </c>
      <c r="CV216" s="30">
        <f t="shared" si="326"/>
        <v>-50</v>
      </c>
      <c r="CW216" s="30">
        <f t="shared" si="327"/>
        <v>9</v>
      </c>
      <c r="CX216" s="30">
        <v>1</v>
      </c>
      <c r="CY216" s="23"/>
      <c r="CZ216" s="29">
        <f t="shared" si="276"/>
        <v>1</v>
      </c>
      <c r="DA216" s="29">
        <f t="shared" si="328"/>
        <v>-1010405758501140.4</v>
      </c>
      <c r="DB216" s="29">
        <f t="shared" si="329"/>
        <v>2111062325329949.5</v>
      </c>
      <c r="DC216" s="29">
        <f t="shared" si="330"/>
        <v>2700</v>
      </c>
      <c r="DF216" s="144">
        <f t="shared" si="277"/>
        <v>787.93242454074618</v>
      </c>
      <c r="DG216" s="30">
        <f t="shared" si="331"/>
        <v>-115</v>
      </c>
      <c r="DH216" s="30">
        <f t="shared" si="332"/>
        <v>10</v>
      </c>
      <c r="DI216" s="30">
        <v>1</v>
      </c>
      <c r="DJ216" s="23"/>
      <c r="DK216" s="29">
        <f t="shared" si="278"/>
        <v>1</v>
      </c>
      <c r="DL216" s="29">
        <f t="shared" si="333"/>
        <v>-4.9272557023932989E+18</v>
      </c>
      <c r="DM216" s="29">
        <f t="shared" si="334"/>
        <v>2111062325329949.5</v>
      </c>
      <c r="DN216" s="29">
        <f t="shared" si="335"/>
        <v>3000</v>
      </c>
      <c r="DQ216" s="144">
        <f t="shared" si="279"/>
        <v>787.93242454074618</v>
      </c>
    </row>
    <row r="217" spans="1:121">
      <c r="A217" s="23">
        <f t="shared" si="280"/>
        <v>10538.145131532077</v>
      </c>
      <c r="B217" s="23">
        <v>0</v>
      </c>
      <c r="C217" s="41">
        <f t="shared" si="341"/>
        <v>7</v>
      </c>
      <c r="D217" s="44"/>
      <c r="E217" s="134">
        <f t="shared" si="338"/>
        <v>1</v>
      </c>
      <c r="F217" s="76">
        <f t="shared" si="259"/>
        <v>8</v>
      </c>
      <c r="G217" s="161">
        <f t="shared" si="281"/>
        <v>80.448855969396988</v>
      </c>
      <c r="H217" s="24">
        <f t="shared" si="282"/>
        <v>5052028792505.6846</v>
      </c>
      <c r="I217" s="23">
        <f t="shared" si="336"/>
        <v>42.200000000000017</v>
      </c>
      <c r="J217" s="26">
        <v>211</v>
      </c>
      <c r="K217" s="30">
        <f t="shared" si="283"/>
        <v>211</v>
      </c>
      <c r="L217" s="30">
        <f t="shared" si="284"/>
        <v>1</v>
      </c>
      <c r="M217" s="22">
        <v>1</v>
      </c>
      <c r="N217" s="23">
        <f t="shared" si="285"/>
        <v>5052028792505685</v>
      </c>
      <c r="O217" s="29">
        <f t="shared" si="260"/>
        <v>3613040640</v>
      </c>
      <c r="P217" s="29">
        <f t="shared" si="286"/>
        <v>762351575040</v>
      </c>
      <c r="Q217" s="29">
        <f t="shared" si="287"/>
        <v>2424973820402728.5</v>
      </c>
      <c r="R217" s="29">
        <f t="shared" si="288"/>
        <v>300</v>
      </c>
      <c r="S217" s="29">
        <f t="shared" si="289"/>
        <v>316144.35394596233</v>
      </c>
      <c r="T217" s="52">
        <f t="shared" si="290"/>
        <v>3180.9127176991692</v>
      </c>
      <c r="U217" s="144">
        <f t="shared" si="261"/>
        <v>804.48855969396982</v>
      </c>
      <c r="W217" s="30">
        <f t="shared" si="291"/>
        <v>206</v>
      </c>
      <c r="X217" s="30">
        <f t="shared" si="292"/>
        <v>2</v>
      </c>
      <c r="Y217" s="22">
        <v>1</v>
      </c>
      <c r="Z217" s="23"/>
      <c r="AA217" s="29">
        <f t="shared" si="262"/>
        <v>3695155200</v>
      </c>
      <c r="AB217" s="29">
        <f t="shared" si="293"/>
        <v>1372067257368.552</v>
      </c>
      <c r="AC217" s="29">
        <f t="shared" si="294"/>
        <v>2424973820402728.5</v>
      </c>
      <c r="AD217" s="29">
        <f t="shared" si="295"/>
        <v>600</v>
      </c>
      <c r="AF217" s="52">
        <f t="shared" si="340"/>
        <v>1767.3869902365541</v>
      </c>
      <c r="AG217" s="144">
        <f t="shared" si="263"/>
        <v>804.48855969396982</v>
      </c>
      <c r="AH217" s="30">
        <f t="shared" si="296"/>
        <v>196</v>
      </c>
      <c r="AI217" s="30">
        <f t="shared" si="297"/>
        <v>3</v>
      </c>
      <c r="AJ217" s="22">
        <v>1</v>
      </c>
      <c r="AK217" s="23"/>
      <c r="AL217" s="29">
        <f t="shared" si="264"/>
        <v>373248000</v>
      </c>
      <c r="AM217" s="29">
        <f t="shared" si="298"/>
        <v>428430173346.8056</v>
      </c>
      <c r="AN217" s="29">
        <f t="shared" si="299"/>
        <v>2424973820402728.5</v>
      </c>
      <c r="AO217" s="29">
        <f t="shared" si="300"/>
        <v>900</v>
      </c>
      <c r="AQ217" s="52">
        <f t="shared" si="257"/>
        <v>5660.137803692367</v>
      </c>
      <c r="AR217" s="144">
        <f t="shared" si="265"/>
        <v>804.48855969396982</v>
      </c>
      <c r="AS217" s="30">
        <f t="shared" si="301"/>
        <v>181</v>
      </c>
      <c r="AT217" s="30">
        <f t="shared" si="302"/>
        <v>4</v>
      </c>
      <c r="AU217" s="22">
        <v>1</v>
      </c>
      <c r="AV217" s="23"/>
      <c r="AW217" s="29">
        <f t="shared" si="266"/>
        <v>423360000</v>
      </c>
      <c r="AX217" s="29">
        <f t="shared" si="303"/>
        <v>2628096907871.5273</v>
      </c>
      <c r="AY217" s="29">
        <f t="shared" si="304"/>
        <v>2424973820402728.5</v>
      </c>
      <c r="AZ217" s="29">
        <f t="shared" si="305"/>
        <v>1200</v>
      </c>
      <c r="BB217" s="52">
        <f t="shared" si="337"/>
        <v>922.71095983545501</v>
      </c>
      <c r="BC217" s="144">
        <f t="shared" si="267"/>
        <v>804.48855969396982</v>
      </c>
      <c r="BD217" s="30">
        <f t="shared" si="306"/>
        <v>151</v>
      </c>
      <c r="BE217" s="30">
        <f t="shared" si="307"/>
        <v>5</v>
      </c>
      <c r="BF217" s="22">
        <v>1</v>
      </c>
      <c r="BG217" s="23"/>
      <c r="BH217" s="29">
        <f t="shared" si="268"/>
        <v>4608000</v>
      </c>
      <c r="BI217" s="29">
        <f t="shared" si="308"/>
        <v>818456069113.63086</v>
      </c>
      <c r="BJ217" s="29">
        <f t="shared" si="309"/>
        <v>2424973820402728.5</v>
      </c>
      <c r="BK217" s="29">
        <f t="shared" si="310"/>
        <v>1500</v>
      </c>
      <c r="BM217" s="52">
        <f t="shared" si="258"/>
        <v>2962.8637527594115</v>
      </c>
      <c r="BN217" s="144">
        <f t="shared" si="269"/>
        <v>804.48855969396982</v>
      </c>
      <c r="BO217" s="30">
        <f t="shared" si="311"/>
        <v>106</v>
      </c>
      <c r="BP217" s="30">
        <f t="shared" si="312"/>
        <v>6</v>
      </c>
      <c r="BQ217" s="22">
        <v>1</v>
      </c>
      <c r="BR217" s="23"/>
      <c r="BS217" s="29">
        <f t="shared" si="270"/>
        <v>57600</v>
      </c>
      <c r="BT217" s="29">
        <f t="shared" si="313"/>
        <v>1442493189198.1123</v>
      </c>
      <c r="BU217" s="29">
        <f t="shared" si="314"/>
        <v>2424973820402728.5</v>
      </c>
      <c r="BV217" s="29">
        <f t="shared" si="315"/>
        <v>1800</v>
      </c>
      <c r="BX217" s="52">
        <f t="shared" si="255"/>
        <v>1681.098974027587</v>
      </c>
      <c r="BY217" s="144">
        <f t="shared" si="271"/>
        <v>804.48855969396982</v>
      </c>
      <c r="BZ217" s="30">
        <f t="shared" si="316"/>
        <v>56</v>
      </c>
      <c r="CA217" s="30">
        <f t="shared" si="317"/>
        <v>7</v>
      </c>
      <c r="CB217" s="30">
        <v>1</v>
      </c>
      <c r="CC217" s="23"/>
      <c r="CD217" s="29">
        <f t="shared" si="272"/>
        <v>120</v>
      </c>
      <c r="CE217" s="29">
        <f t="shared" si="318"/>
        <v>574790602166.08081</v>
      </c>
      <c r="CF217" s="29">
        <f t="shared" si="319"/>
        <v>2424973820402728.5</v>
      </c>
      <c r="CG217" s="29">
        <f t="shared" si="320"/>
        <v>2100</v>
      </c>
      <c r="CI217" s="52">
        <f t="shared" si="342"/>
        <v>4218.8821655473994</v>
      </c>
      <c r="CJ217" s="144">
        <f t="shared" si="273"/>
        <v>804.48855969396982</v>
      </c>
      <c r="CK217" s="30">
        <f t="shared" si="321"/>
        <v>1</v>
      </c>
      <c r="CL217" s="30">
        <f t="shared" si="322"/>
        <v>8</v>
      </c>
      <c r="CM217" s="30">
        <v>1</v>
      </c>
      <c r="CN217" s="23"/>
      <c r="CO217" s="29">
        <f t="shared" si="274"/>
        <v>1</v>
      </c>
      <c r="CP217" s="29">
        <f t="shared" si="323"/>
        <v>55817559655.163376</v>
      </c>
      <c r="CQ217" s="29">
        <f t="shared" si="324"/>
        <v>2424973820402728.5</v>
      </c>
      <c r="CR217" s="29">
        <f t="shared" si="325"/>
        <v>2400</v>
      </c>
      <c r="CT217" s="52">
        <f t="shared" ref="CT217:CT263" si="343">CQ217/CP217</f>
        <v>43444.640636101467</v>
      </c>
      <c r="CU217" s="144">
        <f t="shared" si="275"/>
        <v>804.48855969396982</v>
      </c>
      <c r="CV217" s="30">
        <f t="shared" si="326"/>
        <v>-49</v>
      </c>
      <c r="CW217" s="30">
        <f t="shared" si="327"/>
        <v>9</v>
      </c>
      <c r="CX217" s="30">
        <v>1</v>
      </c>
      <c r="CY217" s="23"/>
      <c r="CZ217" s="29">
        <f t="shared" si="276"/>
        <v>1</v>
      </c>
      <c r="DA217" s="29">
        <f t="shared" si="328"/>
        <v>-990197643331117.62</v>
      </c>
      <c r="DB217" s="29">
        <f t="shared" si="329"/>
        <v>2424973820402728.5</v>
      </c>
      <c r="DC217" s="29">
        <f t="shared" si="330"/>
        <v>2700</v>
      </c>
      <c r="DF217" s="144">
        <f t="shared" si="277"/>
        <v>804.48855969396982</v>
      </c>
      <c r="DG217" s="30">
        <f t="shared" si="331"/>
        <v>-114</v>
      </c>
      <c r="DH217" s="30">
        <f t="shared" si="332"/>
        <v>10</v>
      </c>
      <c r="DI217" s="30">
        <v>1</v>
      </c>
      <c r="DJ217" s="23"/>
      <c r="DK217" s="29">
        <f t="shared" si="278"/>
        <v>1</v>
      </c>
      <c r="DL217" s="29">
        <f t="shared" si="333"/>
        <v>-4.8844100006333573E+18</v>
      </c>
      <c r="DM217" s="29">
        <f t="shared" si="334"/>
        <v>2424973820402728.5</v>
      </c>
      <c r="DN217" s="29">
        <f t="shared" si="335"/>
        <v>3000</v>
      </c>
      <c r="DQ217" s="144">
        <f t="shared" si="279"/>
        <v>804.48855969396982</v>
      </c>
    </row>
    <row r="218" spans="1:121">
      <c r="A218" s="23">
        <f t="shared" si="280"/>
        <v>11011.067081469886</v>
      </c>
      <c r="B218" s="23">
        <v>0</v>
      </c>
      <c r="C218" s="41">
        <f t="shared" si="341"/>
        <v>7</v>
      </c>
      <c r="D218" s="44"/>
      <c r="E218" s="134">
        <f t="shared" si="338"/>
        <v>1</v>
      </c>
      <c r="F218" s="76">
        <f t="shared" si="259"/>
        <v>8</v>
      </c>
      <c r="G218" s="161">
        <f t="shared" si="281"/>
        <v>82.13925744402583</v>
      </c>
      <c r="H218" s="24">
        <f t="shared" si="282"/>
        <v>5803257163348.9385</v>
      </c>
      <c r="I218" s="23">
        <f t="shared" si="336"/>
        <v>42.40000000000002</v>
      </c>
      <c r="J218" s="26">
        <v>212</v>
      </c>
      <c r="K218" s="30">
        <f t="shared" si="283"/>
        <v>212</v>
      </c>
      <c r="L218" s="30">
        <f t="shared" si="284"/>
        <v>1</v>
      </c>
      <c r="M218" s="22">
        <v>1</v>
      </c>
      <c r="N218" s="23">
        <f t="shared" si="285"/>
        <v>5803257163348938</v>
      </c>
      <c r="O218" s="29">
        <f t="shared" si="260"/>
        <v>3613040640</v>
      </c>
      <c r="P218" s="29">
        <f t="shared" si="286"/>
        <v>765964615680</v>
      </c>
      <c r="Q218" s="29">
        <f t="shared" si="287"/>
        <v>2785563438407490.5</v>
      </c>
      <c r="R218" s="29">
        <f t="shared" si="288"/>
        <v>300</v>
      </c>
      <c r="S218" s="29">
        <f t="shared" si="289"/>
        <v>330332.01244409656</v>
      </c>
      <c r="T218" s="52">
        <f t="shared" si="290"/>
        <v>3636.6737854261746</v>
      </c>
      <c r="U218" s="144">
        <f t="shared" si="261"/>
        <v>821.39257444025827</v>
      </c>
      <c r="W218" s="30">
        <f t="shared" si="291"/>
        <v>207</v>
      </c>
      <c r="X218" s="30">
        <f t="shared" si="292"/>
        <v>2</v>
      </c>
      <c r="Y218" s="22">
        <v>1</v>
      </c>
      <c r="Z218" s="23"/>
      <c r="AA218" s="29">
        <f t="shared" si="262"/>
        <v>3695155200</v>
      </c>
      <c r="AB218" s="29">
        <f t="shared" si="293"/>
        <v>1378727778035.3896</v>
      </c>
      <c r="AC218" s="29">
        <f t="shared" si="294"/>
        <v>2785563438407490.5</v>
      </c>
      <c r="AD218" s="29">
        <f t="shared" si="295"/>
        <v>600</v>
      </c>
      <c r="AF218" s="52">
        <f t="shared" si="340"/>
        <v>2020.3868252924906</v>
      </c>
      <c r="AG218" s="144">
        <f t="shared" si="263"/>
        <v>821.39257444025827</v>
      </c>
      <c r="AH218" s="30">
        <f t="shared" si="296"/>
        <v>197</v>
      </c>
      <c r="AI218" s="30">
        <f t="shared" si="297"/>
        <v>3</v>
      </c>
      <c r="AJ218" s="22">
        <v>1</v>
      </c>
      <c r="AK218" s="23"/>
      <c r="AL218" s="29">
        <f t="shared" si="264"/>
        <v>373248000</v>
      </c>
      <c r="AM218" s="29">
        <f t="shared" si="298"/>
        <v>430616041578.16687</v>
      </c>
      <c r="AN218" s="29">
        <f t="shared" si="299"/>
        <v>2785563438407490.5</v>
      </c>
      <c r="AO218" s="29">
        <f t="shared" si="300"/>
        <v>900</v>
      </c>
      <c r="AQ218" s="52">
        <f t="shared" si="257"/>
        <v>6468.7869690099451</v>
      </c>
      <c r="AR218" s="144">
        <f t="shared" si="265"/>
        <v>821.39257444025827</v>
      </c>
      <c r="AS218" s="30">
        <f t="shared" si="301"/>
        <v>182</v>
      </c>
      <c r="AT218" s="30">
        <f t="shared" si="302"/>
        <v>4</v>
      </c>
      <c r="AU218" s="22">
        <v>1</v>
      </c>
      <c r="AV218" s="23"/>
      <c r="AW218" s="29">
        <f t="shared" si="266"/>
        <v>423360000</v>
      </c>
      <c r="AX218" s="29">
        <f t="shared" si="303"/>
        <v>2642616780290.707</v>
      </c>
      <c r="AY218" s="29">
        <f t="shared" si="304"/>
        <v>2785563438407490.5</v>
      </c>
      <c r="AZ218" s="29">
        <f t="shared" si="305"/>
        <v>1200</v>
      </c>
      <c r="BB218" s="52">
        <f t="shared" si="337"/>
        <v>1054.0928443287407</v>
      </c>
      <c r="BC218" s="144">
        <f t="shared" si="267"/>
        <v>821.39257444025827</v>
      </c>
      <c r="BD218" s="30">
        <f t="shared" si="306"/>
        <v>152</v>
      </c>
      <c r="BE218" s="30">
        <f t="shared" si="307"/>
        <v>5</v>
      </c>
      <c r="BF218" s="22">
        <v>1</v>
      </c>
      <c r="BG218" s="23"/>
      <c r="BH218" s="29">
        <f t="shared" si="268"/>
        <v>4608000</v>
      </c>
      <c r="BI218" s="29">
        <f t="shared" si="308"/>
        <v>823876307981.93298</v>
      </c>
      <c r="BJ218" s="29">
        <f t="shared" si="309"/>
        <v>2785563438407490.5</v>
      </c>
      <c r="BK218" s="29">
        <f t="shared" si="310"/>
        <v>1500</v>
      </c>
      <c r="BM218" s="52">
        <f t="shared" si="258"/>
        <v>3381.0456878298482</v>
      </c>
      <c r="BN218" s="144">
        <f t="shared" si="269"/>
        <v>821.39257444025827</v>
      </c>
      <c r="BO218" s="30">
        <f t="shared" si="311"/>
        <v>107</v>
      </c>
      <c r="BP218" s="30">
        <f t="shared" si="312"/>
        <v>6</v>
      </c>
      <c r="BQ218" s="22">
        <v>1</v>
      </c>
      <c r="BR218" s="23"/>
      <c r="BS218" s="29">
        <f t="shared" si="270"/>
        <v>57600</v>
      </c>
      <c r="BT218" s="29">
        <f t="shared" si="313"/>
        <v>1456101615511.302</v>
      </c>
      <c r="BU218" s="29">
        <f t="shared" si="314"/>
        <v>2785563438407490.5</v>
      </c>
      <c r="BV218" s="29">
        <f t="shared" si="315"/>
        <v>1800</v>
      </c>
      <c r="BX218" s="52">
        <f t="shared" si="255"/>
        <v>1913.0281902951913</v>
      </c>
      <c r="BY218" s="144">
        <f t="shared" si="271"/>
        <v>821.39257444025827</v>
      </c>
      <c r="BZ218" s="30">
        <f t="shared" si="316"/>
        <v>57</v>
      </c>
      <c r="CA218" s="30">
        <f t="shared" si="317"/>
        <v>7</v>
      </c>
      <c r="CB218" s="30">
        <v>1</v>
      </c>
      <c r="CC218" s="23"/>
      <c r="CD218" s="29">
        <f t="shared" si="272"/>
        <v>120</v>
      </c>
      <c r="CE218" s="29">
        <f t="shared" si="318"/>
        <v>585054720061.90369</v>
      </c>
      <c r="CF218" s="29">
        <f t="shared" si="319"/>
        <v>2785563438407490.5</v>
      </c>
      <c r="CG218" s="29">
        <f t="shared" si="320"/>
        <v>2100</v>
      </c>
      <c r="CI218" s="52">
        <f t="shared" si="342"/>
        <v>4761.2015472890371</v>
      </c>
      <c r="CJ218" s="144">
        <f t="shared" si="273"/>
        <v>821.39257444025827</v>
      </c>
      <c r="CK218" s="30">
        <f t="shared" si="321"/>
        <v>2</v>
      </c>
      <c r="CL218" s="30">
        <f t="shared" si="322"/>
        <v>8</v>
      </c>
      <c r="CM218" s="30">
        <v>1</v>
      </c>
      <c r="CN218" s="23"/>
      <c r="CO218" s="29">
        <f t="shared" si="274"/>
        <v>1</v>
      </c>
      <c r="CP218" s="29">
        <f t="shared" si="323"/>
        <v>111635119310.32675</v>
      </c>
      <c r="CQ218" s="29">
        <f t="shared" si="324"/>
        <v>2785563438407490.5</v>
      </c>
      <c r="CR218" s="29">
        <f t="shared" si="325"/>
        <v>2400</v>
      </c>
      <c r="CT218" s="52">
        <f t="shared" si="343"/>
        <v>24952.393616063553</v>
      </c>
      <c r="CU218" s="144">
        <f t="shared" si="275"/>
        <v>821.39257444025827</v>
      </c>
      <c r="CV218" s="30">
        <f t="shared" si="326"/>
        <v>-48</v>
      </c>
      <c r="CW218" s="30">
        <f t="shared" si="327"/>
        <v>9</v>
      </c>
      <c r="CX218" s="30">
        <v>1</v>
      </c>
      <c r="CY218" s="23"/>
      <c r="CZ218" s="29">
        <f t="shared" si="276"/>
        <v>1</v>
      </c>
      <c r="DA218" s="29">
        <f t="shared" si="328"/>
        <v>-969989528161094.75</v>
      </c>
      <c r="DB218" s="29">
        <f t="shared" si="329"/>
        <v>2785563438407490.5</v>
      </c>
      <c r="DC218" s="29">
        <f t="shared" si="330"/>
        <v>2700</v>
      </c>
      <c r="DF218" s="144">
        <f t="shared" si="277"/>
        <v>821.39257444025827</v>
      </c>
      <c r="DG218" s="30">
        <f t="shared" si="331"/>
        <v>-113</v>
      </c>
      <c r="DH218" s="30">
        <f t="shared" si="332"/>
        <v>10</v>
      </c>
      <c r="DI218" s="30">
        <v>1</v>
      </c>
      <c r="DJ218" s="23"/>
      <c r="DK218" s="29">
        <f t="shared" si="278"/>
        <v>1</v>
      </c>
      <c r="DL218" s="29">
        <f t="shared" si="333"/>
        <v>-4.8415642988734157E+18</v>
      </c>
      <c r="DM218" s="29">
        <f t="shared" si="334"/>
        <v>2785563438407490.5</v>
      </c>
      <c r="DN218" s="29">
        <f t="shared" si="335"/>
        <v>3000</v>
      </c>
      <c r="DQ218" s="144">
        <f t="shared" si="279"/>
        <v>821.39257444025827</v>
      </c>
    </row>
    <row r="219" spans="1:121">
      <c r="A219" s="23">
        <f t="shared" si="280"/>
        <v>11505.212422046316</v>
      </c>
      <c r="B219" s="23">
        <v>0</v>
      </c>
      <c r="C219" s="41">
        <f t="shared" si="341"/>
        <v>7</v>
      </c>
      <c r="D219" s="44"/>
      <c r="E219" s="134">
        <f t="shared" si="338"/>
        <v>1</v>
      </c>
      <c r="F219" s="76">
        <f t="shared" si="259"/>
        <v>8</v>
      </c>
      <c r="G219" s="161">
        <f t="shared" si="281"/>
        <v>83.865177846935197</v>
      </c>
      <c r="H219" s="24">
        <f t="shared" si="282"/>
        <v>6666191957163.6846</v>
      </c>
      <c r="I219" s="23">
        <f t="shared" si="336"/>
        <v>42.600000000000023</v>
      </c>
      <c r="J219" s="26">
        <v>213</v>
      </c>
      <c r="K219" s="30">
        <f t="shared" si="283"/>
        <v>213</v>
      </c>
      <c r="L219" s="30">
        <f t="shared" si="284"/>
        <v>1</v>
      </c>
      <c r="M219" s="22">
        <v>1</v>
      </c>
      <c r="N219" s="23">
        <f t="shared" si="285"/>
        <v>6666191957163685</v>
      </c>
      <c r="O219" s="29">
        <f t="shared" si="260"/>
        <v>3613040640</v>
      </c>
      <c r="P219" s="29">
        <f t="shared" si="286"/>
        <v>769577656320</v>
      </c>
      <c r="Q219" s="29">
        <f t="shared" si="287"/>
        <v>3199772139438568.5</v>
      </c>
      <c r="R219" s="29">
        <f t="shared" si="288"/>
        <v>300</v>
      </c>
      <c r="S219" s="29">
        <f t="shared" si="289"/>
        <v>345156.37266138947</v>
      </c>
      <c r="T219" s="52">
        <f t="shared" si="290"/>
        <v>4157.8287950034546</v>
      </c>
      <c r="U219" s="144">
        <f t="shared" si="261"/>
        <v>838.65177846935194</v>
      </c>
      <c r="W219" s="30">
        <f t="shared" si="291"/>
        <v>208</v>
      </c>
      <c r="X219" s="30">
        <f t="shared" si="292"/>
        <v>2</v>
      </c>
      <c r="Y219" s="22">
        <v>1</v>
      </c>
      <c r="Z219" s="23"/>
      <c r="AA219" s="29">
        <f t="shared" si="262"/>
        <v>3695155200</v>
      </c>
      <c r="AB219" s="29">
        <f t="shared" si="293"/>
        <v>1385388298702.2273</v>
      </c>
      <c r="AC219" s="29">
        <f t="shared" si="294"/>
        <v>3199772139438568.5</v>
      </c>
      <c r="AD219" s="29">
        <f t="shared" si="295"/>
        <v>600</v>
      </c>
      <c r="AF219" s="52">
        <f t="shared" si="340"/>
        <v>2309.6572581390924</v>
      </c>
      <c r="AG219" s="144">
        <f t="shared" si="263"/>
        <v>838.65177846935194</v>
      </c>
      <c r="AH219" s="30">
        <f t="shared" si="296"/>
        <v>198</v>
      </c>
      <c r="AI219" s="30">
        <f t="shared" si="297"/>
        <v>3</v>
      </c>
      <c r="AJ219" s="22">
        <v>1</v>
      </c>
      <c r="AK219" s="23"/>
      <c r="AL219" s="29">
        <f t="shared" si="264"/>
        <v>373248000</v>
      </c>
      <c r="AM219" s="29">
        <f t="shared" si="298"/>
        <v>432801909809.52814</v>
      </c>
      <c r="AN219" s="29">
        <f t="shared" si="299"/>
        <v>3199772139438568.5</v>
      </c>
      <c r="AO219" s="29">
        <f t="shared" si="300"/>
        <v>900</v>
      </c>
      <c r="AQ219" s="52">
        <f t="shared" si="257"/>
        <v>7393.1562382586453</v>
      </c>
      <c r="AR219" s="144">
        <f t="shared" si="265"/>
        <v>838.65177846935194</v>
      </c>
      <c r="AS219" s="30">
        <f t="shared" si="301"/>
        <v>183</v>
      </c>
      <c r="AT219" s="30">
        <f t="shared" si="302"/>
        <v>4</v>
      </c>
      <c r="AU219" s="22">
        <v>1</v>
      </c>
      <c r="AV219" s="23"/>
      <c r="AW219" s="29">
        <f t="shared" si="266"/>
        <v>423360000</v>
      </c>
      <c r="AX219" s="29">
        <f t="shared" si="303"/>
        <v>2657136652709.8867</v>
      </c>
      <c r="AY219" s="29">
        <f t="shared" si="304"/>
        <v>3199772139438568.5</v>
      </c>
      <c r="AZ219" s="29">
        <f t="shared" si="305"/>
        <v>1200</v>
      </c>
      <c r="BB219" s="52">
        <f t="shared" si="337"/>
        <v>1204.2181331454194</v>
      </c>
      <c r="BC219" s="144">
        <f t="shared" si="267"/>
        <v>838.65177846935194</v>
      </c>
      <c r="BD219" s="30">
        <f t="shared" si="306"/>
        <v>153</v>
      </c>
      <c r="BE219" s="30">
        <f t="shared" si="307"/>
        <v>5</v>
      </c>
      <c r="BF219" s="22">
        <v>1</v>
      </c>
      <c r="BG219" s="23"/>
      <c r="BH219" s="29">
        <f t="shared" si="268"/>
        <v>4608000</v>
      </c>
      <c r="BI219" s="29">
        <f t="shared" si="308"/>
        <v>829296546850.23523</v>
      </c>
      <c r="BJ219" s="29">
        <f t="shared" si="309"/>
        <v>3199772139438568.5</v>
      </c>
      <c r="BK219" s="29">
        <f t="shared" si="310"/>
        <v>1500</v>
      </c>
      <c r="BM219" s="52">
        <f t="shared" si="258"/>
        <v>3858.4172954676774</v>
      </c>
      <c r="BN219" s="144">
        <f t="shared" si="269"/>
        <v>838.65177846935194</v>
      </c>
      <c r="BO219" s="30">
        <f t="shared" si="311"/>
        <v>108</v>
      </c>
      <c r="BP219" s="30">
        <f t="shared" si="312"/>
        <v>6</v>
      </c>
      <c r="BQ219" s="22">
        <v>1</v>
      </c>
      <c r="BR219" s="23"/>
      <c r="BS219" s="29">
        <f t="shared" si="270"/>
        <v>57600</v>
      </c>
      <c r="BT219" s="29">
        <f t="shared" si="313"/>
        <v>1469710041824.4917</v>
      </c>
      <c r="BU219" s="29">
        <f t="shared" si="314"/>
        <v>3199772139438568.5</v>
      </c>
      <c r="BV219" s="29">
        <f t="shared" si="315"/>
        <v>1800</v>
      </c>
      <c r="BX219" s="52">
        <f t="shared" si="255"/>
        <v>2177.1451840026793</v>
      </c>
      <c r="BY219" s="144">
        <f t="shared" si="271"/>
        <v>838.65177846935194</v>
      </c>
      <c r="BZ219" s="30">
        <f t="shared" si="316"/>
        <v>58</v>
      </c>
      <c r="CA219" s="30">
        <f t="shared" si="317"/>
        <v>7</v>
      </c>
      <c r="CB219" s="30">
        <v>1</v>
      </c>
      <c r="CC219" s="23"/>
      <c r="CD219" s="29">
        <f t="shared" si="272"/>
        <v>120</v>
      </c>
      <c r="CE219" s="29">
        <f t="shared" si="318"/>
        <v>595318837957.72656</v>
      </c>
      <c r="CF219" s="29">
        <f t="shared" si="319"/>
        <v>3199772139438568.5</v>
      </c>
      <c r="CG219" s="29">
        <f t="shared" si="320"/>
        <v>2100</v>
      </c>
      <c r="CI219" s="52">
        <f t="shared" si="342"/>
        <v>5374.888102677146</v>
      </c>
      <c r="CJ219" s="144">
        <f t="shared" si="273"/>
        <v>838.65177846935194</v>
      </c>
      <c r="CK219" s="30">
        <f t="shared" si="321"/>
        <v>3</v>
      </c>
      <c r="CL219" s="30">
        <f t="shared" si="322"/>
        <v>8</v>
      </c>
      <c r="CM219" s="30">
        <v>1</v>
      </c>
      <c r="CN219" s="23"/>
      <c r="CO219" s="29">
        <f t="shared" si="274"/>
        <v>1</v>
      </c>
      <c r="CP219" s="29">
        <f t="shared" si="323"/>
        <v>167452678965.49011</v>
      </c>
      <c r="CQ219" s="29">
        <f t="shared" si="324"/>
        <v>3199772139438568.5</v>
      </c>
      <c r="CR219" s="29">
        <f t="shared" si="325"/>
        <v>2400</v>
      </c>
      <c r="CT219" s="52">
        <f t="shared" si="343"/>
        <v>19108.515666673815</v>
      </c>
      <c r="CU219" s="144">
        <f t="shared" si="275"/>
        <v>838.65177846935194</v>
      </c>
      <c r="CV219" s="30">
        <f t="shared" si="326"/>
        <v>-47</v>
      </c>
      <c r="CW219" s="30">
        <f t="shared" si="327"/>
        <v>9</v>
      </c>
      <c r="CX219" s="30">
        <v>1</v>
      </c>
      <c r="CY219" s="23"/>
      <c r="CZ219" s="29">
        <f t="shared" si="276"/>
        <v>1</v>
      </c>
      <c r="DA219" s="29">
        <f t="shared" si="328"/>
        <v>-949781412991072</v>
      </c>
      <c r="DB219" s="29">
        <f t="shared" si="329"/>
        <v>3199772139438568.5</v>
      </c>
      <c r="DC219" s="29">
        <f t="shared" si="330"/>
        <v>2700</v>
      </c>
      <c r="DF219" s="144">
        <f t="shared" si="277"/>
        <v>838.65177846935194</v>
      </c>
      <c r="DG219" s="30">
        <f t="shared" si="331"/>
        <v>-112</v>
      </c>
      <c r="DH219" s="30">
        <f t="shared" si="332"/>
        <v>10</v>
      </c>
      <c r="DI219" s="30">
        <v>1</v>
      </c>
      <c r="DJ219" s="23"/>
      <c r="DK219" s="29">
        <f t="shared" si="278"/>
        <v>1</v>
      </c>
      <c r="DL219" s="29">
        <f t="shared" si="333"/>
        <v>-4.798718597113473E+18</v>
      </c>
      <c r="DM219" s="29">
        <f t="shared" si="334"/>
        <v>3199772139438568.5</v>
      </c>
      <c r="DN219" s="29">
        <f t="shared" si="335"/>
        <v>3000</v>
      </c>
      <c r="DQ219" s="144">
        <f t="shared" si="279"/>
        <v>838.65177846935194</v>
      </c>
    </row>
    <row r="220" spans="1:121">
      <c r="A220" s="23">
        <f t="shared" si="280"/>
        <v>12021.533598607284</v>
      </c>
      <c r="B220" s="23">
        <v>0</v>
      </c>
      <c r="C220" s="41">
        <f t="shared" si="341"/>
        <v>7</v>
      </c>
      <c r="D220" s="44"/>
      <c r="E220" s="134">
        <f t="shared" si="338"/>
        <v>1</v>
      </c>
      <c r="F220" s="76">
        <f t="shared" si="259"/>
        <v>8</v>
      </c>
      <c r="G220" s="161">
        <f t="shared" si="281"/>
        <v>85.627363506311184</v>
      </c>
      <c r="H220" s="24">
        <f t="shared" si="282"/>
        <v>7657443735288.3906</v>
      </c>
      <c r="I220" s="23">
        <f t="shared" si="336"/>
        <v>42.800000000000026</v>
      </c>
      <c r="J220" s="26">
        <v>214</v>
      </c>
      <c r="K220" s="30">
        <f t="shared" si="283"/>
        <v>214</v>
      </c>
      <c r="L220" s="30">
        <f t="shared" si="284"/>
        <v>1</v>
      </c>
      <c r="M220" s="22">
        <v>1</v>
      </c>
      <c r="N220" s="23">
        <f t="shared" si="285"/>
        <v>7657443735288391</v>
      </c>
      <c r="O220" s="29">
        <f t="shared" si="260"/>
        <v>3613040640</v>
      </c>
      <c r="P220" s="29">
        <f t="shared" si="286"/>
        <v>773190696960</v>
      </c>
      <c r="Q220" s="29">
        <f t="shared" si="287"/>
        <v>3675572992938427.5</v>
      </c>
      <c r="R220" s="29">
        <f t="shared" si="288"/>
        <v>300</v>
      </c>
      <c r="S220" s="29">
        <f t="shared" si="289"/>
        <v>360646.00795821851</v>
      </c>
      <c r="T220" s="52">
        <f t="shared" si="290"/>
        <v>4753.7729144826717</v>
      </c>
      <c r="U220" s="144">
        <f t="shared" si="261"/>
        <v>856.2736350631119</v>
      </c>
      <c r="W220" s="30">
        <f t="shared" si="291"/>
        <v>209</v>
      </c>
      <c r="X220" s="30">
        <f t="shared" si="292"/>
        <v>2</v>
      </c>
      <c r="Y220" s="22">
        <v>1</v>
      </c>
      <c r="Z220" s="23"/>
      <c r="AA220" s="29">
        <f t="shared" si="262"/>
        <v>3695155200</v>
      </c>
      <c r="AB220" s="29">
        <f t="shared" si="293"/>
        <v>1392048819369.0649</v>
      </c>
      <c r="AC220" s="29">
        <f t="shared" si="294"/>
        <v>3675572992938427.5</v>
      </c>
      <c r="AD220" s="29">
        <f t="shared" si="295"/>
        <v>600</v>
      </c>
      <c r="AF220" s="52">
        <f t="shared" si="340"/>
        <v>2640.4052370838199</v>
      </c>
      <c r="AG220" s="144">
        <f t="shared" si="263"/>
        <v>856.2736350631119</v>
      </c>
      <c r="AH220" s="30">
        <f t="shared" si="296"/>
        <v>199</v>
      </c>
      <c r="AI220" s="30">
        <f t="shared" si="297"/>
        <v>3</v>
      </c>
      <c r="AJ220" s="22">
        <v>1</v>
      </c>
      <c r="AK220" s="23"/>
      <c r="AL220" s="29">
        <f t="shared" si="264"/>
        <v>373248000</v>
      </c>
      <c r="AM220" s="29">
        <f t="shared" si="298"/>
        <v>434987778040.8894</v>
      </c>
      <c r="AN220" s="29">
        <f t="shared" si="299"/>
        <v>3675572992938427.5</v>
      </c>
      <c r="AO220" s="29">
        <f t="shared" si="300"/>
        <v>900</v>
      </c>
      <c r="AQ220" s="52">
        <f t="shared" si="257"/>
        <v>8449.8304975201372</v>
      </c>
      <c r="AR220" s="144">
        <f t="shared" si="265"/>
        <v>856.2736350631119</v>
      </c>
      <c r="AS220" s="30">
        <f t="shared" si="301"/>
        <v>184</v>
      </c>
      <c r="AT220" s="30">
        <f t="shared" si="302"/>
        <v>4</v>
      </c>
      <c r="AU220" s="22">
        <v>1</v>
      </c>
      <c r="AV220" s="23"/>
      <c r="AW220" s="29">
        <f t="shared" si="266"/>
        <v>423360000</v>
      </c>
      <c r="AX220" s="29">
        <f t="shared" si="303"/>
        <v>2671656525129.0664</v>
      </c>
      <c r="AY220" s="29">
        <f t="shared" si="304"/>
        <v>3675572992938427.5</v>
      </c>
      <c r="AZ220" s="29">
        <f t="shared" si="305"/>
        <v>1200</v>
      </c>
      <c r="BB220" s="52">
        <f t="shared" si="337"/>
        <v>1375.7655440984736</v>
      </c>
      <c r="BC220" s="144">
        <f t="shared" si="267"/>
        <v>856.2736350631119</v>
      </c>
      <c r="BD220" s="30">
        <f t="shared" si="306"/>
        <v>154</v>
      </c>
      <c r="BE220" s="30">
        <f t="shared" si="307"/>
        <v>5</v>
      </c>
      <c r="BF220" s="22">
        <v>1</v>
      </c>
      <c r="BG220" s="23"/>
      <c r="BH220" s="29">
        <f t="shared" si="268"/>
        <v>4608000</v>
      </c>
      <c r="BI220" s="29">
        <f t="shared" si="308"/>
        <v>834716785718.53735</v>
      </c>
      <c r="BJ220" s="29">
        <f t="shared" si="309"/>
        <v>3675572992938427.5</v>
      </c>
      <c r="BK220" s="29">
        <f t="shared" si="310"/>
        <v>1500</v>
      </c>
      <c r="BM220" s="52">
        <f t="shared" si="258"/>
        <v>4403.3773560387144</v>
      </c>
      <c r="BN220" s="144">
        <f t="shared" si="269"/>
        <v>856.2736350631119</v>
      </c>
      <c r="BO220" s="30">
        <f t="shared" si="311"/>
        <v>109</v>
      </c>
      <c r="BP220" s="30">
        <f t="shared" si="312"/>
        <v>6</v>
      </c>
      <c r="BQ220" s="22">
        <v>1</v>
      </c>
      <c r="BR220" s="23"/>
      <c r="BS220" s="29">
        <f t="shared" si="270"/>
        <v>57600</v>
      </c>
      <c r="BT220" s="29">
        <f t="shared" si="313"/>
        <v>1483318468137.6816</v>
      </c>
      <c r="BU220" s="29">
        <f t="shared" si="314"/>
        <v>3675572992938427.5</v>
      </c>
      <c r="BV220" s="29">
        <f t="shared" si="315"/>
        <v>1800</v>
      </c>
      <c r="BX220" s="52">
        <f t="shared" si="255"/>
        <v>2477.9392098806261</v>
      </c>
      <c r="BY220" s="144">
        <f t="shared" si="271"/>
        <v>856.2736350631119</v>
      </c>
      <c r="BZ220" s="30">
        <f t="shared" si="316"/>
        <v>59</v>
      </c>
      <c r="CA220" s="30">
        <f t="shared" si="317"/>
        <v>7</v>
      </c>
      <c r="CB220" s="30">
        <v>1</v>
      </c>
      <c r="CC220" s="23"/>
      <c r="CD220" s="29">
        <f t="shared" si="272"/>
        <v>120</v>
      </c>
      <c r="CE220" s="29">
        <f t="shared" si="318"/>
        <v>605582955853.54944</v>
      </c>
      <c r="CF220" s="29">
        <f t="shared" si="319"/>
        <v>3675572992938427.5</v>
      </c>
      <c r="CG220" s="29">
        <f t="shared" si="320"/>
        <v>2100</v>
      </c>
      <c r="CI220" s="52">
        <f t="shared" si="342"/>
        <v>6069.478933332638</v>
      </c>
      <c r="CJ220" s="144">
        <f t="shared" si="273"/>
        <v>856.2736350631119</v>
      </c>
      <c r="CK220" s="30">
        <f t="shared" si="321"/>
        <v>4</v>
      </c>
      <c r="CL220" s="30">
        <f t="shared" si="322"/>
        <v>8</v>
      </c>
      <c r="CM220" s="30">
        <v>1</v>
      </c>
      <c r="CN220" s="23"/>
      <c r="CO220" s="29">
        <f t="shared" si="274"/>
        <v>1</v>
      </c>
      <c r="CP220" s="29">
        <f t="shared" si="323"/>
        <v>223270238620.6535</v>
      </c>
      <c r="CQ220" s="29">
        <f t="shared" si="324"/>
        <v>3675572992938427.5</v>
      </c>
      <c r="CR220" s="29">
        <f t="shared" si="325"/>
        <v>2400</v>
      </c>
      <c r="CT220" s="52">
        <f t="shared" si="343"/>
        <v>16462.440384557463</v>
      </c>
      <c r="CU220" s="144">
        <f t="shared" si="275"/>
        <v>856.2736350631119</v>
      </c>
      <c r="CV220" s="30">
        <f t="shared" si="326"/>
        <v>-46</v>
      </c>
      <c r="CW220" s="30">
        <f t="shared" si="327"/>
        <v>9</v>
      </c>
      <c r="CX220" s="30">
        <v>1</v>
      </c>
      <c r="CY220" s="23"/>
      <c r="CZ220" s="29">
        <f t="shared" si="276"/>
        <v>1</v>
      </c>
      <c r="DA220" s="29">
        <f t="shared" si="328"/>
        <v>-929573297821049.25</v>
      </c>
      <c r="DB220" s="29">
        <f t="shared" si="329"/>
        <v>3675572992938427.5</v>
      </c>
      <c r="DC220" s="29">
        <f t="shared" si="330"/>
        <v>2700</v>
      </c>
      <c r="DF220" s="144">
        <f t="shared" si="277"/>
        <v>856.2736350631119</v>
      </c>
      <c r="DG220" s="30">
        <f t="shared" si="331"/>
        <v>-111</v>
      </c>
      <c r="DH220" s="30">
        <f t="shared" si="332"/>
        <v>10</v>
      </c>
      <c r="DI220" s="30">
        <v>1</v>
      </c>
      <c r="DJ220" s="23"/>
      <c r="DK220" s="29">
        <f t="shared" si="278"/>
        <v>1</v>
      </c>
      <c r="DL220" s="29">
        <f t="shared" si="333"/>
        <v>-4.7558728953535314E+18</v>
      </c>
      <c r="DM220" s="29">
        <f t="shared" si="334"/>
        <v>3675572992938427.5</v>
      </c>
      <c r="DN220" s="29">
        <f t="shared" si="335"/>
        <v>3000</v>
      </c>
      <c r="DQ220" s="144">
        <f t="shared" si="279"/>
        <v>856.2736350631119</v>
      </c>
    </row>
    <row r="221" spans="1:121">
      <c r="A221" s="23">
        <f t="shared" si="280"/>
        <v>12561.025799534078</v>
      </c>
      <c r="B221" s="23">
        <v>0</v>
      </c>
      <c r="C221" s="41">
        <f t="shared" si="341"/>
        <v>7</v>
      </c>
      <c r="D221" s="44"/>
      <c r="E221" s="134">
        <f t="shared" si="338"/>
        <v>1</v>
      </c>
      <c r="F221" s="76">
        <f t="shared" si="259"/>
        <v>8</v>
      </c>
      <c r="G221" s="161">
        <f t="shared" si="281"/>
        <v>87.426576432281252</v>
      </c>
      <c r="H221" s="24">
        <f t="shared" si="282"/>
        <v>8796093022208.127</v>
      </c>
      <c r="I221" s="23">
        <f t="shared" si="336"/>
        <v>43.000000000000021</v>
      </c>
      <c r="J221" s="26">
        <v>215</v>
      </c>
      <c r="K221" s="30">
        <f t="shared" si="283"/>
        <v>215</v>
      </c>
      <c r="L221" s="30">
        <f t="shared" si="284"/>
        <v>1</v>
      </c>
      <c r="M221" s="22">
        <v>1</v>
      </c>
      <c r="N221" s="23">
        <f t="shared" si="285"/>
        <v>8796093022208127</v>
      </c>
      <c r="O221" s="29">
        <f t="shared" si="260"/>
        <v>3613040640</v>
      </c>
      <c r="P221" s="29">
        <f t="shared" si="286"/>
        <v>776803737600</v>
      </c>
      <c r="Q221" s="29">
        <f t="shared" si="287"/>
        <v>4222124650659901</v>
      </c>
      <c r="R221" s="29">
        <f t="shared" si="288"/>
        <v>300</v>
      </c>
      <c r="S221" s="29">
        <f t="shared" si="289"/>
        <v>376830.77398602234</v>
      </c>
      <c r="T221" s="52">
        <f t="shared" si="290"/>
        <v>5435.2527495613085</v>
      </c>
      <c r="U221" s="144">
        <f t="shared" si="261"/>
        <v>874.26576432281252</v>
      </c>
      <c r="W221" s="30">
        <f t="shared" si="291"/>
        <v>210</v>
      </c>
      <c r="X221" s="30">
        <f t="shared" si="292"/>
        <v>2</v>
      </c>
      <c r="Y221" s="22">
        <v>1</v>
      </c>
      <c r="Z221" s="23"/>
      <c r="AA221" s="29">
        <f t="shared" si="262"/>
        <v>3695155200</v>
      </c>
      <c r="AB221" s="29">
        <f t="shared" si="293"/>
        <v>1398709340035.9026</v>
      </c>
      <c r="AC221" s="29">
        <f t="shared" si="294"/>
        <v>4222124650659901</v>
      </c>
      <c r="AD221" s="29">
        <f t="shared" si="295"/>
        <v>600</v>
      </c>
      <c r="AF221" s="52">
        <f t="shared" si="340"/>
        <v>3018.5861564001038</v>
      </c>
      <c r="AG221" s="144">
        <f t="shared" si="263"/>
        <v>874.26576432281252</v>
      </c>
      <c r="AH221" s="30">
        <f t="shared" si="296"/>
        <v>200</v>
      </c>
      <c r="AI221" s="30">
        <f t="shared" si="297"/>
        <v>3</v>
      </c>
      <c r="AJ221" s="22">
        <v>11</v>
      </c>
      <c r="AK221" s="23"/>
      <c r="AL221" s="29">
        <f t="shared" si="264"/>
        <v>4105728000</v>
      </c>
      <c r="AM221" s="29">
        <f t="shared" si="298"/>
        <v>4808910108994.7568</v>
      </c>
      <c r="AN221" s="29">
        <f t="shared" si="299"/>
        <v>4222124650659901</v>
      </c>
      <c r="AO221" s="29">
        <f t="shared" si="300"/>
        <v>900</v>
      </c>
      <c r="AQ221" s="52">
        <f t="shared" si="257"/>
        <v>877.97953277660326</v>
      </c>
      <c r="AR221" s="144">
        <f t="shared" si="265"/>
        <v>874.26576432281252</v>
      </c>
      <c r="AS221" s="30">
        <f t="shared" si="301"/>
        <v>185</v>
      </c>
      <c r="AT221" s="30">
        <f t="shared" si="302"/>
        <v>4</v>
      </c>
      <c r="AU221" s="22">
        <v>1</v>
      </c>
      <c r="AV221" s="23"/>
      <c r="AW221" s="29">
        <f t="shared" si="266"/>
        <v>423360000</v>
      </c>
      <c r="AX221" s="29">
        <f t="shared" si="303"/>
        <v>2686176397548.2461</v>
      </c>
      <c r="AY221" s="29">
        <f t="shared" si="304"/>
        <v>4222124650659901</v>
      </c>
      <c r="AZ221" s="29">
        <f t="shared" si="305"/>
        <v>1200</v>
      </c>
      <c r="BB221" s="52">
        <f t="shared" si="337"/>
        <v>1571.7972410574232</v>
      </c>
      <c r="BC221" s="144">
        <f t="shared" si="267"/>
        <v>874.26576432281252</v>
      </c>
      <c r="BD221" s="30">
        <f t="shared" si="306"/>
        <v>155</v>
      </c>
      <c r="BE221" s="30">
        <f t="shared" si="307"/>
        <v>5</v>
      </c>
      <c r="BF221" s="22">
        <v>1</v>
      </c>
      <c r="BG221" s="23"/>
      <c r="BH221" s="29">
        <f t="shared" si="268"/>
        <v>4608000</v>
      </c>
      <c r="BI221" s="29">
        <f t="shared" si="308"/>
        <v>840137024586.8396</v>
      </c>
      <c r="BJ221" s="29">
        <f t="shared" si="309"/>
        <v>4222124650659901</v>
      </c>
      <c r="BK221" s="29">
        <f t="shared" si="310"/>
        <v>1500</v>
      </c>
      <c r="BM221" s="52">
        <f t="shared" si="258"/>
        <v>5025.5190845043953</v>
      </c>
      <c r="BN221" s="144">
        <f t="shared" si="269"/>
        <v>874.26576432281252</v>
      </c>
      <c r="BO221" s="30">
        <f t="shared" si="311"/>
        <v>110</v>
      </c>
      <c r="BP221" s="30">
        <f t="shared" si="312"/>
        <v>6</v>
      </c>
      <c r="BQ221" s="22">
        <v>1</v>
      </c>
      <c r="BR221" s="23"/>
      <c r="BS221" s="29">
        <f t="shared" si="270"/>
        <v>57600</v>
      </c>
      <c r="BT221" s="29">
        <f t="shared" si="313"/>
        <v>1496926894450.8713</v>
      </c>
      <c r="BU221" s="29">
        <f t="shared" si="314"/>
        <v>4222124650659901</v>
      </c>
      <c r="BV221" s="29">
        <f t="shared" si="315"/>
        <v>1800</v>
      </c>
      <c r="BX221" s="52">
        <f t="shared" si="255"/>
        <v>2820.5282878618691</v>
      </c>
      <c r="BY221" s="144">
        <f t="shared" si="271"/>
        <v>874.26576432281252</v>
      </c>
      <c r="BZ221" s="30">
        <f t="shared" si="316"/>
        <v>60</v>
      </c>
      <c r="CA221" s="30">
        <f t="shared" si="317"/>
        <v>7</v>
      </c>
      <c r="CB221" s="30">
        <v>8</v>
      </c>
      <c r="CC221" s="23"/>
      <c r="CD221" s="29">
        <f t="shared" si="272"/>
        <v>960</v>
      </c>
      <c r="CE221" s="29">
        <f t="shared" si="318"/>
        <v>4926776589994.9785</v>
      </c>
      <c r="CF221" s="29">
        <f t="shared" si="319"/>
        <v>4222124650659901</v>
      </c>
      <c r="CG221" s="29">
        <f t="shared" si="320"/>
        <v>2100</v>
      </c>
      <c r="CI221" s="52">
        <f t="shared" si="342"/>
        <v>856.97505732936111</v>
      </c>
      <c r="CJ221" s="144">
        <f t="shared" si="273"/>
        <v>874.26576432281252</v>
      </c>
      <c r="CK221" s="30">
        <f t="shared" si="321"/>
        <v>5</v>
      </c>
      <c r="CL221" s="30">
        <f t="shared" si="322"/>
        <v>8</v>
      </c>
      <c r="CM221" s="30">
        <v>1</v>
      </c>
      <c r="CN221" s="23"/>
      <c r="CO221" s="29">
        <f t="shared" si="274"/>
        <v>1</v>
      </c>
      <c r="CP221" s="29">
        <f t="shared" si="323"/>
        <v>279087798275.81689</v>
      </c>
      <c r="CQ221" s="29">
        <f t="shared" si="324"/>
        <v>4222124650659901</v>
      </c>
      <c r="CR221" s="29">
        <f t="shared" si="325"/>
        <v>2400</v>
      </c>
      <c r="CT221" s="52">
        <f t="shared" si="343"/>
        <v>15128.302551182333</v>
      </c>
      <c r="CU221" s="144">
        <f t="shared" si="275"/>
        <v>874.26576432281252</v>
      </c>
      <c r="CV221" s="30">
        <f t="shared" si="326"/>
        <v>-45</v>
      </c>
      <c r="CW221" s="30">
        <f t="shared" si="327"/>
        <v>9</v>
      </c>
      <c r="CX221" s="30">
        <v>1</v>
      </c>
      <c r="CY221" s="23"/>
      <c r="CZ221" s="29">
        <f t="shared" si="276"/>
        <v>1</v>
      </c>
      <c r="DA221" s="29">
        <f t="shared" si="328"/>
        <v>-909365182651026.37</v>
      </c>
      <c r="DB221" s="29">
        <f t="shared" si="329"/>
        <v>4222124650659901</v>
      </c>
      <c r="DC221" s="29">
        <f t="shared" si="330"/>
        <v>2700</v>
      </c>
      <c r="DF221" s="144">
        <f t="shared" si="277"/>
        <v>874.26576432281252</v>
      </c>
      <c r="DG221" s="30">
        <f t="shared" si="331"/>
        <v>-110</v>
      </c>
      <c r="DH221" s="30">
        <f t="shared" si="332"/>
        <v>10</v>
      </c>
      <c r="DI221" s="30">
        <v>1</v>
      </c>
      <c r="DJ221" s="23"/>
      <c r="DK221" s="29">
        <f t="shared" si="278"/>
        <v>1</v>
      </c>
      <c r="DL221" s="29">
        <f t="shared" si="333"/>
        <v>-4.7130271935935898E+18</v>
      </c>
      <c r="DM221" s="29">
        <f t="shared" si="334"/>
        <v>4222124650659901</v>
      </c>
      <c r="DN221" s="29">
        <f t="shared" si="335"/>
        <v>3000</v>
      </c>
      <c r="DQ221" s="144">
        <f t="shared" si="279"/>
        <v>874.26576432281252</v>
      </c>
    </row>
    <row r="222" spans="1:121">
      <c r="A222" s="23">
        <f t="shared" si="280"/>
        <v>13124.728874429113</v>
      </c>
      <c r="B222" s="23">
        <v>0</v>
      </c>
      <c r="C222" s="41">
        <f t="shared" si="341"/>
        <v>7</v>
      </c>
      <c r="D222" s="44"/>
      <c r="E222" s="134">
        <f t="shared" si="338"/>
        <v>1</v>
      </c>
      <c r="F222" s="76">
        <f t="shared" si="259"/>
        <v>8</v>
      </c>
      <c r="G222" s="161">
        <f t="shared" si="281"/>
        <v>89.263594646425943</v>
      </c>
      <c r="H222" s="24">
        <f t="shared" si="282"/>
        <v>10104057585011.373</v>
      </c>
      <c r="I222" s="23">
        <f t="shared" si="336"/>
        <v>43.200000000000024</v>
      </c>
      <c r="J222" s="26">
        <v>216</v>
      </c>
      <c r="K222" s="30">
        <f t="shared" si="283"/>
        <v>216</v>
      </c>
      <c r="L222" s="30">
        <f t="shared" si="284"/>
        <v>1</v>
      </c>
      <c r="M222" s="22">
        <v>1</v>
      </c>
      <c r="N222" s="23">
        <f t="shared" si="285"/>
        <v>1.0104057585011374E+16</v>
      </c>
      <c r="O222" s="29">
        <f t="shared" si="260"/>
        <v>3613040640</v>
      </c>
      <c r="P222" s="29">
        <f t="shared" si="286"/>
        <v>780416778240</v>
      </c>
      <c r="Q222" s="29">
        <f t="shared" si="287"/>
        <v>4849947640805459</v>
      </c>
      <c r="R222" s="29">
        <f t="shared" si="288"/>
        <v>300</v>
      </c>
      <c r="S222" s="29">
        <f t="shared" si="289"/>
        <v>393741.86623287341</v>
      </c>
      <c r="T222" s="52">
        <f t="shared" si="290"/>
        <v>6214.5609577270834</v>
      </c>
      <c r="U222" s="144">
        <f t="shared" si="261"/>
        <v>892.6359464642594</v>
      </c>
      <c r="W222" s="30">
        <f t="shared" si="291"/>
        <v>211</v>
      </c>
      <c r="X222" s="30">
        <f t="shared" si="292"/>
        <v>2</v>
      </c>
      <c r="Y222" s="22">
        <v>1</v>
      </c>
      <c r="Z222" s="23"/>
      <c r="AA222" s="29">
        <f t="shared" si="262"/>
        <v>3695155200</v>
      </c>
      <c r="AB222" s="29">
        <f t="shared" si="293"/>
        <v>1405369860702.7402</v>
      </c>
      <c r="AC222" s="29">
        <f t="shared" si="294"/>
        <v>4849947640805459</v>
      </c>
      <c r="AD222" s="29">
        <f t="shared" si="295"/>
        <v>600</v>
      </c>
      <c r="AF222" s="52">
        <f t="shared" si="340"/>
        <v>3451.0115638742204</v>
      </c>
      <c r="AG222" s="144">
        <f t="shared" si="263"/>
        <v>892.6359464642594</v>
      </c>
      <c r="AH222" s="30">
        <f t="shared" si="296"/>
        <v>201</v>
      </c>
      <c r="AI222" s="30">
        <f t="shared" si="297"/>
        <v>3</v>
      </c>
      <c r="AJ222" s="22">
        <v>1</v>
      </c>
      <c r="AK222" s="23"/>
      <c r="AL222" s="29">
        <f t="shared" si="264"/>
        <v>4105728000</v>
      </c>
      <c r="AM222" s="29">
        <f t="shared" si="298"/>
        <v>4832954659539.7305</v>
      </c>
      <c r="AN222" s="29">
        <f t="shared" si="299"/>
        <v>4849947640805459</v>
      </c>
      <c r="AO222" s="29">
        <f t="shared" si="300"/>
        <v>900</v>
      </c>
      <c r="AQ222" s="52">
        <f t="shared" si="257"/>
        <v>1003.5160646980593</v>
      </c>
      <c r="AR222" s="144">
        <f t="shared" si="265"/>
        <v>892.6359464642594</v>
      </c>
      <c r="AS222" s="30">
        <f t="shared" si="301"/>
        <v>186</v>
      </c>
      <c r="AT222" s="30">
        <f t="shared" si="302"/>
        <v>4</v>
      </c>
      <c r="AU222" s="22">
        <v>1</v>
      </c>
      <c r="AV222" s="23"/>
      <c r="AW222" s="29">
        <f t="shared" si="266"/>
        <v>423360000</v>
      </c>
      <c r="AX222" s="29">
        <f t="shared" si="303"/>
        <v>2700696269967.4258</v>
      </c>
      <c r="AY222" s="29">
        <f t="shared" si="304"/>
        <v>4849947640805459</v>
      </c>
      <c r="AZ222" s="29">
        <f t="shared" si="305"/>
        <v>1200</v>
      </c>
      <c r="BB222" s="52">
        <f t="shared" si="337"/>
        <v>1795.8138035507252</v>
      </c>
      <c r="BC222" s="144">
        <f t="shared" si="267"/>
        <v>892.6359464642594</v>
      </c>
      <c r="BD222" s="30">
        <f t="shared" si="306"/>
        <v>156</v>
      </c>
      <c r="BE222" s="30">
        <f t="shared" si="307"/>
        <v>5</v>
      </c>
      <c r="BF222" s="22">
        <v>1</v>
      </c>
      <c r="BG222" s="23"/>
      <c r="BH222" s="29">
        <f t="shared" si="268"/>
        <v>4608000</v>
      </c>
      <c r="BI222" s="29">
        <f t="shared" si="308"/>
        <v>845557263455.14172</v>
      </c>
      <c r="BJ222" s="29">
        <f t="shared" si="309"/>
        <v>4849947640805459</v>
      </c>
      <c r="BK222" s="29">
        <f t="shared" si="310"/>
        <v>1500</v>
      </c>
      <c r="BM222" s="52">
        <f t="shared" si="258"/>
        <v>5735.8003418804019</v>
      </c>
      <c r="BN222" s="144">
        <f t="shared" si="269"/>
        <v>892.6359464642594</v>
      </c>
      <c r="BO222" s="30">
        <f t="shared" si="311"/>
        <v>111</v>
      </c>
      <c r="BP222" s="30">
        <f t="shared" si="312"/>
        <v>6</v>
      </c>
      <c r="BQ222" s="22">
        <v>1</v>
      </c>
      <c r="BR222" s="23"/>
      <c r="BS222" s="29">
        <f t="shared" si="270"/>
        <v>57600</v>
      </c>
      <c r="BT222" s="29">
        <f t="shared" si="313"/>
        <v>1510535320764.061</v>
      </c>
      <c r="BU222" s="29">
        <f t="shared" si="314"/>
        <v>4849947640805459</v>
      </c>
      <c r="BV222" s="29">
        <f t="shared" si="315"/>
        <v>1800</v>
      </c>
      <c r="BX222" s="52">
        <f t="shared" si="255"/>
        <v>3210.7475900346717</v>
      </c>
      <c r="BY222" s="144">
        <f t="shared" si="271"/>
        <v>892.6359464642594</v>
      </c>
      <c r="BZ222" s="30">
        <f t="shared" si="316"/>
        <v>61</v>
      </c>
      <c r="CA222" s="30">
        <f t="shared" si="317"/>
        <v>7</v>
      </c>
      <c r="CB222" s="30">
        <v>1</v>
      </c>
      <c r="CC222" s="23"/>
      <c r="CD222" s="29">
        <f t="shared" si="272"/>
        <v>960</v>
      </c>
      <c r="CE222" s="29">
        <f t="shared" si="318"/>
        <v>5008889533161.5615</v>
      </c>
      <c r="CF222" s="29">
        <f t="shared" si="319"/>
        <v>4849947640805459</v>
      </c>
      <c r="CG222" s="29">
        <f t="shared" si="320"/>
        <v>2100</v>
      </c>
      <c r="CI222" s="52">
        <f t="shared" si="342"/>
        <v>968.26803799448533</v>
      </c>
      <c r="CJ222" s="144">
        <f t="shared" si="273"/>
        <v>892.6359464642594</v>
      </c>
      <c r="CK222" s="30">
        <f t="shared" si="321"/>
        <v>6</v>
      </c>
      <c r="CL222" s="30">
        <f t="shared" si="322"/>
        <v>8</v>
      </c>
      <c r="CM222" s="30">
        <v>1</v>
      </c>
      <c r="CN222" s="23"/>
      <c r="CO222" s="29">
        <f t="shared" si="274"/>
        <v>1</v>
      </c>
      <c r="CP222" s="29">
        <f t="shared" si="323"/>
        <v>334905357930.98022</v>
      </c>
      <c r="CQ222" s="29">
        <f t="shared" si="324"/>
        <v>4849947640805459</v>
      </c>
      <c r="CR222" s="29">
        <f t="shared" si="325"/>
        <v>2400</v>
      </c>
      <c r="CT222" s="52">
        <f t="shared" si="343"/>
        <v>14481.546878700496</v>
      </c>
      <c r="CU222" s="144">
        <f t="shared" si="275"/>
        <v>892.6359464642594</v>
      </c>
      <c r="CV222" s="30">
        <f t="shared" si="326"/>
        <v>-44</v>
      </c>
      <c r="CW222" s="30">
        <f t="shared" si="327"/>
        <v>9</v>
      </c>
      <c r="CX222" s="30">
        <v>1</v>
      </c>
      <c r="CY222" s="23"/>
      <c r="CZ222" s="29">
        <f t="shared" si="276"/>
        <v>1</v>
      </c>
      <c r="DA222" s="29">
        <f t="shared" si="328"/>
        <v>-889157067481003.62</v>
      </c>
      <c r="DB222" s="29">
        <f t="shared" si="329"/>
        <v>4849947640805459</v>
      </c>
      <c r="DC222" s="29">
        <f t="shared" si="330"/>
        <v>2700</v>
      </c>
      <c r="DF222" s="144">
        <f t="shared" si="277"/>
        <v>892.6359464642594</v>
      </c>
      <c r="DG222" s="30">
        <f t="shared" si="331"/>
        <v>-109</v>
      </c>
      <c r="DH222" s="30">
        <f t="shared" si="332"/>
        <v>10</v>
      </c>
      <c r="DI222" s="30">
        <v>1</v>
      </c>
      <c r="DJ222" s="23"/>
      <c r="DK222" s="29">
        <f t="shared" si="278"/>
        <v>1</v>
      </c>
      <c r="DL222" s="29">
        <f t="shared" si="333"/>
        <v>-4.6701814918336481E+18</v>
      </c>
      <c r="DM222" s="29">
        <f t="shared" si="334"/>
        <v>4849947640805459</v>
      </c>
      <c r="DN222" s="29">
        <f t="shared" si="335"/>
        <v>3000</v>
      </c>
      <c r="DQ222" s="144">
        <f t="shared" si="279"/>
        <v>892.6359464642594</v>
      </c>
    </row>
    <row r="223" spans="1:121">
      <c r="A223" s="23">
        <f t="shared" si="280"/>
        <v>13713.729338384353</v>
      </c>
      <c r="B223" s="23">
        <v>0</v>
      </c>
      <c r="C223" s="41">
        <f t="shared" si="341"/>
        <v>7</v>
      </c>
      <c r="D223" s="44"/>
      <c r="E223" s="134">
        <f t="shared" si="338"/>
        <v>1</v>
      </c>
      <c r="F223" s="76">
        <f t="shared" si="259"/>
        <v>8</v>
      </c>
      <c r="G223" s="161">
        <f t="shared" si="281"/>
        <v>91.139212518212503</v>
      </c>
      <c r="H223" s="24">
        <f t="shared" si="282"/>
        <v>11606514326697.883</v>
      </c>
      <c r="I223" s="23">
        <f t="shared" si="336"/>
        <v>43.400000000000027</v>
      </c>
      <c r="J223" s="26">
        <v>217</v>
      </c>
      <c r="K223" s="30">
        <f t="shared" si="283"/>
        <v>217</v>
      </c>
      <c r="L223" s="30">
        <f t="shared" si="284"/>
        <v>1</v>
      </c>
      <c r="M223" s="22">
        <v>1</v>
      </c>
      <c r="N223" s="23">
        <f t="shared" si="285"/>
        <v>1.1606514326697882E+16</v>
      </c>
      <c r="O223" s="29">
        <f t="shared" si="260"/>
        <v>3613040640</v>
      </c>
      <c r="P223" s="29">
        <f t="shared" si="286"/>
        <v>784029818880</v>
      </c>
      <c r="Q223" s="29">
        <f t="shared" si="287"/>
        <v>5571126876814984</v>
      </c>
      <c r="R223" s="29">
        <f t="shared" si="288"/>
        <v>300</v>
      </c>
      <c r="S223" s="29">
        <f t="shared" si="289"/>
        <v>411411.88015153061</v>
      </c>
      <c r="T223" s="52">
        <f t="shared" si="290"/>
        <v>7105.7589171460777</v>
      </c>
      <c r="U223" s="144">
        <f t="shared" si="261"/>
        <v>911.39212518212503</v>
      </c>
      <c r="W223" s="30">
        <f t="shared" si="291"/>
        <v>212</v>
      </c>
      <c r="X223" s="30">
        <f t="shared" si="292"/>
        <v>2</v>
      </c>
      <c r="Y223" s="22">
        <v>1</v>
      </c>
      <c r="Z223" s="23"/>
      <c r="AA223" s="29">
        <f t="shared" si="262"/>
        <v>3695155200</v>
      </c>
      <c r="AB223" s="29">
        <f t="shared" si="293"/>
        <v>1412030381369.5779</v>
      </c>
      <c r="AC223" s="29">
        <f t="shared" si="294"/>
        <v>5571126876814984</v>
      </c>
      <c r="AD223" s="29">
        <f t="shared" si="295"/>
        <v>600</v>
      </c>
      <c r="AF223" s="52">
        <f t="shared" si="340"/>
        <v>3945.4723852409975</v>
      </c>
      <c r="AG223" s="144">
        <f t="shared" si="263"/>
        <v>911.39212518212503</v>
      </c>
      <c r="AH223" s="30">
        <f t="shared" si="296"/>
        <v>202</v>
      </c>
      <c r="AI223" s="30">
        <f t="shared" si="297"/>
        <v>3</v>
      </c>
      <c r="AJ223" s="22">
        <v>1</v>
      </c>
      <c r="AK223" s="23"/>
      <c r="AL223" s="29">
        <f t="shared" si="264"/>
        <v>4105728000</v>
      </c>
      <c r="AM223" s="29">
        <f t="shared" si="298"/>
        <v>4856999210084.7051</v>
      </c>
      <c r="AN223" s="29">
        <f t="shared" si="299"/>
        <v>5571126876814984</v>
      </c>
      <c r="AO223" s="29">
        <f t="shared" si="300"/>
        <v>900</v>
      </c>
      <c r="AQ223" s="52">
        <f t="shared" si="257"/>
        <v>1147.0306326687305</v>
      </c>
      <c r="AR223" s="144">
        <f t="shared" si="265"/>
        <v>911.39212518212503</v>
      </c>
      <c r="AS223" s="30">
        <f t="shared" si="301"/>
        <v>187</v>
      </c>
      <c r="AT223" s="30">
        <f t="shared" si="302"/>
        <v>4</v>
      </c>
      <c r="AU223" s="22">
        <v>1</v>
      </c>
      <c r="AV223" s="23"/>
      <c r="AW223" s="29">
        <f t="shared" si="266"/>
        <v>423360000</v>
      </c>
      <c r="AX223" s="29">
        <f t="shared" si="303"/>
        <v>2715216142386.6055</v>
      </c>
      <c r="AY223" s="29">
        <f t="shared" si="304"/>
        <v>5571126876814984</v>
      </c>
      <c r="AZ223" s="29">
        <f t="shared" si="305"/>
        <v>1200</v>
      </c>
      <c r="BB223" s="52">
        <f t="shared" si="337"/>
        <v>2051.8170873564804</v>
      </c>
      <c r="BC223" s="144">
        <f t="shared" si="267"/>
        <v>911.39212518212503</v>
      </c>
      <c r="BD223" s="30">
        <f t="shared" si="306"/>
        <v>157</v>
      </c>
      <c r="BE223" s="30">
        <f t="shared" si="307"/>
        <v>5</v>
      </c>
      <c r="BF223" s="22">
        <v>1</v>
      </c>
      <c r="BG223" s="23"/>
      <c r="BH223" s="29">
        <f t="shared" si="268"/>
        <v>4608000</v>
      </c>
      <c r="BI223" s="29">
        <f t="shared" si="308"/>
        <v>850977502323.44397</v>
      </c>
      <c r="BJ223" s="29">
        <f t="shared" si="309"/>
        <v>5571126876814984</v>
      </c>
      <c r="BK223" s="29">
        <f t="shared" si="310"/>
        <v>1500</v>
      </c>
      <c r="BM223" s="52">
        <f t="shared" si="258"/>
        <v>6546.7381471355056</v>
      </c>
      <c r="BN223" s="144">
        <f t="shared" si="269"/>
        <v>911.39212518212503</v>
      </c>
      <c r="BO223" s="30">
        <f t="shared" si="311"/>
        <v>112</v>
      </c>
      <c r="BP223" s="30">
        <f t="shared" si="312"/>
        <v>6</v>
      </c>
      <c r="BQ223" s="22">
        <v>1</v>
      </c>
      <c r="BR223" s="23"/>
      <c r="BS223" s="29">
        <f t="shared" si="270"/>
        <v>57600</v>
      </c>
      <c r="BT223" s="29">
        <f t="shared" si="313"/>
        <v>1524143747077.2507</v>
      </c>
      <c r="BU223" s="29">
        <f t="shared" si="314"/>
        <v>5571126876814984</v>
      </c>
      <c r="BV223" s="29">
        <f t="shared" si="315"/>
        <v>1800</v>
      </c>
      <c r="BX223" s="52">
        <f t="shared" ref="BX223:BX286" si="344">BU223/BT223</f>
        <v>3655.2502921711707</v>
      </c>
      <c r="BY223" s="144">
        <f t="shared" si="271"/>
        <v>911.39212518212503</v>
      </c>
      <c r="BZ223" s="30">
        <f t="shared" si="316"/>
        <v>62</v>
      </c>
      <c r="CA223" s="30">
        <f t="shared" si="317"/>
        <v>7</v>
      </c>
      <c r="CB223" s="30">
        <v>1</v>
      </c>
      <c r="CC223" s="23"/>
      <c r="CD223" s="29">
        <f t="shared" si="272"/>
        <v>960</v>
      </c>
      <c r="CE223" s="29">
        <f t="shared" si="318"/>
        <v>5091002476328.1445</v>
      </c>
      <c r="CF223" s="29">
        <f t="shared" si="319"/>
        <v>5571126876814984</v>
      </c>
      <c r="CG223" s="29">
        <f t="shared" si="320"/>
        <v>2100</v>
      </c>
      <c r="CI223" s="52">
        <f t="shared" si="342"/>
        <v>1094.3084201430454</v>
      </c>
      <c r="CJ223" s="144">
        <f t="shared" si="273"/>
        <v>911.39212518212503</v>
      </c>
      <c r="CK223" s="30">
        <f t="shared" si="321"/>
        <v>7</v>
      </c>
      <c r="CL223" s="30">
        <f t="shared" si="322"/>
        <v>8</v>
      </c>
      <c r="CM223" s="30">
        <v>1</v>
      </c>
      <c r="CN223" s="23"/>
      <c r="CO223" s="29">
        <f t="shared" si="274"/>
        <v>1</v>
      </c>
      <c r="CP223" s="29">
        <f t="shared" si="323"/>
        <v>390722917586.14362</v>
      </c>
      <c r="CQ223" s="29">
        <f t="shared" si="324"/>
        <v>5571126876814984</v>
      </c>
      <c r="CR223" s="29">
        <f t="shared" si="325"/>
        <v>2400</v>
      </c>
      <c r="CT223" s="52">
        <f t="shared" si="343"/>
        <v>14258.510637750611</v>
      </c>
      <c r="CU223" s="144">
        <f t="shared" si="275"/>
        <v>911.39212518212503</v>
      </c>
      <c r="CV223" s="30">
        <f t="shared" si="326"/>
        <v>-43</v>
      </c>
      <c r="CW223" s="30">
        <f t="shared" si="327"/>
        <v>9</v>
      </c>
      <c r="CX223" s="30">
        <v>1</v>
      </c>
      <c r="CY223" s="23"/>
      <c r="CZ223" s="29">
        <f t="shared" si="276"/>
        <v>1</v>
      </c>
      <c r="DA223" s="29">
        <f t="shared" si="328"/>
        <v>-868948952310980.75</v>
      </c>
      <c r="DB223" s="29">
        <f t="shared" si="329"/>
        <v>5571126876814984</v>
      </c>
      <c r="DC223" s="29">
        <f t="shared" si="330"/>
        <v>2700</v>
      </c>
      <c r="DF223" s="144">
        <f t="shared" si="277"/>
        <v>911.39212518212503</v>
      </c>
      <c r="DG223" s="30">
        <f t="shared" si="331"/>
        <v>-108</v>
      </c>
      <c r="DH223" s="30">
        <f t="shared" si="332"/>
        <v>10</v>
      </c>
      <c r="DI223" s="30">
        <v>1</v>
      </c>
      <c r="DJ223" s="23"/>
      <c r="DK223" s="29">
        <f t="shared" si="278"/>
        <v>1</v>
      </c>
      <c r="DL223" s="29">
        <f t="shared" si="333"/>
        <v>-4.6273357900737065E+18</v>
      </c>
      <c r="DM223" s="29">
        <f t="shared" si="334"/>
        <v>5571126876814984</v>
      </c>
      <c r="DN223" s="29">
        <f t="shared" si="335"/>
        <v>3000</v>
      </c>
      <c r="DQ223" s="144">
        <f t="shared" si="279"/>
        <v>911.39212518212503</v>
      </c>
    </row>
    <row r="224" spans="1:121">
      <c r="A224" s="23">
        <f t="shared" si="280"/>
        <v>14329.162466195643</v>
      </c>
      <c r="B224" s="23">
        <v>0</v>
      </c>
      <c r="C224" s="41">
        <f t="shared" si="341"/>
        <v>7</v>
      </c>
      <c r="D224" s="44"/>
      <c r="E224" s="134">
        <f t="shared" si="338"/>
        <v>1</v>
      </c>
      <c r="F224" s="76">
        <f t="shared" si="259"/>
        <v>8</v>
      </c>
      <c r="G224" s="161">
        <f t="shared" si="281"/>
        <v>93.054241108499866</v>
      </c>
      <c r="H224" s="24">
        <f t="shared" si="282"/>
        <v>13332383914327.375</v>
      </c>
      <c r="I224" s="23">
        <f t="shared" si="336"/>
        <v>43.600000000000023</v>
      </c>
      <c r="J224" s="26">
        <v>218</v>
      </c>
      <c r="K224" s="30">
        <f t="shared" si="283"/>
        <v>218</v>
      </c>
      <c r="L224" s="30">
        <f t="shared" si="284"/>
        <v>1</v>
      </c>
      <c r="M224" s="22">
        <v>1</v>
      </c>
      <c r="N224" s="23">
        <f t="shared" si="285"/>
        <v>1.3332383914327376E+16</v>
      </c>
      <c r="O224" s="29">
        <f t="shared" si="260"/>
        <v>3613040640</v>
      </c>
      <c r="P224" s="29">
        <f t="shared" si="286"/>
        <v>787642859520</v>
      </c>
      <c r="Q224" s="29">
        <f t="shared" si="287"/>
        <v>6399544278877140</v>
      </c>
      <c r="R224" s="29">
        <f t="shared" si="288"/>
        <v>300</v>
      </c>
      <c r="S224" s="29">
        <f t="shared" si="289"/>
        <v>429874.87398586929</v>
      </c>
      <c r="T224" s="52">
        <f t="shared" si="290"/>
        <v>8124.9314984929933</v>
      </c>
      <c r="U224" s="144">
        <f t="shared" si="261"/>
        <v>930.54241108499866</v>
      </c>
      <c r="W224" s="30">
        <f t="shared" si="291"/>
        <v>213</v>
      </c>
      <c r="X224" s="30">
        <f t="shared" si="292"/>
        <v>2</v>
      </c>
      <c r="Y224" s="22">
        <v>1</v>
      </c>
      <c r="Z224" s="23"/>
      <c r="AA224" s="29">
        <f t="shared" si="262"/>
        <v>3695155200</v>
      </c>
      <c r="AB224" s="29">
        <f t="shared" si="293"/>
        <v>1418690902036.4155</v>
      </c>
      <c r="AC224" s="29">
        <f t="shared" si="294"/>
        <v>6399544278877140</v>
      </c>
      <c r="AD224" s="29">
        <f t="shared" si="295"/>
        <v>600</v>
      </c>
      <c r="AF224" s="52">
        <f t="shared" si="340"/>
        <v>4510.8799032200141</v>
      </c>
      <c r="AG224" s="144">
        <f t="shared" si="263"/>
        <v>930.54241108499866</v>
      </c>
      <c r="AH224" s="30">
        <f t="shared" si="296"/>
        <v>203</v>
      </c>
      <c r="AI224" s="30">
        <f t="shared" si="297"/>
        <v>3</v>
      </c>
      <c r="AJ224" s="22">
        <v>1</v>
      </c>
      <c r="AK224" s="23"/>
      <c r="AL224" s="29">
        <f t="shared" si="264"/>
        <v>4105728000</v>
      </c>
      <c r="AM224" s="29">
        <f t="shared" si="298"/>
        <v>4881043760629.6787</v>
      </c>
      <c r="AN224" s="29">
        <f t="shared" si="299"/>
        <v>6399544278877140</v>
      </c>
      <c r="AO224" s="29">
        <f t="shared" si="300"/>
        <v>900</v>
      </c>
      <c r="AQ224" s="52">
        <f t="shared" si="257"/>
        <v>1311.1015989030116</v>
      </c>
      <c r="AR224" s="144">
        <f t="shared" si="265"/>
        <v>930.54241108499866</v>
      </c>
      <c r="AS224" s="30">
        <f t="shared" si="301"/>
        <v>188</v>
      </c>
      <c r="AT224" s="30">
        <f t="shared" si="302"/>
        <v>4</v>
      </c>
      <c r="AU224" s="22">
        <v>1</v>
      </c>
      <c r="AV224" s="23"/>
      <c r="AW224" s="29">
        <f t="shared" si="266"/>
        <v>423360000</v>
      </c>
      <c r="AX224" s="29">
        <f t="shared" si="303"/>
        <v>2729736014805.7852</v>
      </c>
      <c r="AY224" s="29">
        <f t="shared" si="304"/>
        <v>6399544278877140</v>
      </c>
      <c r="AZ224" s="29">
        <f t="shared" si="305"/>
        <v>1200</v>
      </c>
      <c r="BB224" s="52">
        <f t="shared" si="337"/>
        <v>2344.3821102724669</v>
      </c>
      <c r="BC224" s="144">
        <f t="shared" si="267"/>
        <v>930.54241108499866</v>
      </c>
      <c r="BD224" s="30">
        <f t="shared" si="306"/>
        <v>158</v>
      </c>
      <c r="BE224" s="30">
        <f t="shared" si="307"/>
        <v>5</v>
      </c>
      <c r="BF224" s="22">
        <v>1</v>
      </c>
      <c r="BG224" s="23"/>
      <c r="BH224" s="29">
        <f t="shared" si="268"/>
        <v>4608000</v>
      </c>
      <c r="BI224" s="29">
        <f t="shared" si="308"/>
        <v>856397741191.74609</v>
      </c>
      <c r="BJ224" s="29">
        <f t="shared" si="309"/>
        <v>6399544278877140</v>
      </c>
      <c r="BK224" s="29">
        <f t="shared" si="310"/>
        <v>1500</v>
      </c>
      <c r="BM224" s="52">
        <f t="shared" si="258"/>
        <v>7472.6309646399359</v>
      </c>
      <c r="BN224" s="144">
        <f t="shared" si="269"/>
        <v>930.54241108499866</v>
      </c>
      <c r="BO224" s="30">
        <f t="shared" si="311"/>
        <v>113</v>
      </c>
      <c r="BP224" s="30">
        <f t="shared" si="312"/>
        <v>6</v>
      </c>
      <c r="BQ224" s="22">
        <v>1</v>
      </c>
      <c r="BR224" s="23"/>
      <c r="BS224" s="29">
        <f t="shared" si="270"/>
        <v>57600</v>
      </c>
      <c r="BT224" s="29">
        <f t="shared" si="313"/>
        <v>1537752173390.4404</v>
      </c>
      <c r="BU224" s="29">
        <f t="shared" si="314"/>
        <v>6399544278877140</v>
      </c>
      <c r="BV224" s="29">
        <f t="shared" si="315"/>
        <v>1800</v>
      </c>
      <c r="BX224" s="52">
        <f t="shared" si="344"/>
        <v>4161.6226526068931</v>
      </c>
      <c r="BY224" s="144">
        <f t="shared" si="271"/>
        <v>930.54241108499866</v>
      </c>
      <c r="BZ224" s="30">
        <f t="shared" si="316"/>
        <v>63</v>
      </c>
      <c r="CA224" s="30">
        <f t="shared" si="317"/>
        <v>7</v>
      </c>
      <c r="CB224" s="30">
        <v>1</v>
      </c>
      <c r="CC224" s="23"/>
      <c r="CD224" s="29">
        <f t="shared" si="272"/>
        <v>960</v>
      </c>
      <c r="CE224" s="29">
        <f t="shared" si="318"/>
        <v>5173115419494.7275</v>
      </c>
      <c r="CF224" s="29">
        <f t="shared" si="319"/>
        <v>6399544278877140</v>
      </c>
      <c r="CG224" s="29">
        <f t="shared" si="320"/>
        <v>2100</v>
      </c>
      <c r="CI224" s="52">
        <f t="shared" si="342"/>
        <v>1237.0774204574391</v>
      </c>
      <c r="CJ224" s="144">
        <f t="shared" si="273"/>
        <v>930.54241108499866</v>
      </c>
      <c r="CK224" s="30">
        <f t="shared" si="321"/>
        <v>8</v>
      </c>
      <c r="CL224" s="30">
        <f t="shared" si="322"/>
        <v>8</v>
      </c>
      <c r="CM224" s="30">
        <v>1</v>
      </c>
      <c r="CN224" s="23"/>
      <c r="CO224" s="29">
        <f t="shared" si="274"/>
        <v>1</v>
      </c>
      <c r="CP224" s="29">
        <f t="shared" si="323"/>
        <v>446540477241.30701</v>
      </c>
      <c r="CQ224" s="29">
        <f t="shared" si="324"/>
        <v>6399544278877140</v>
      </c>
      <c r="CR224" s="29">
        <f t="shared" si="325"/>
        <v>2400</v>
      </c>
      <c r="CT224" s="52">
        <f t="shared" si="343"/>
        <v>14331.386750005366</v>
      </c>
      <c r="CU224" s="144">
        <f t="shared" si="275"/>
        <v>930.54241108499866</v>
      </c>
      <c r="CV224" s="30">
        <f t="shared" si="326"/>
        <v>-42</v>
      </c>
      <c r="CW224" s="30">
        <f t="shared" si="327"/>
        <v>9</v>
      </c>
      <c r="CX224" s="30">
        <v>1</v>
      </c>
      <c r="CY224" s="23"/>
      <c r="CZ224" s="29">
        <f t="shared" si="276"/>
        <v>1</v>
      </c>
      <c r="DA224" s="29">
        <f t="shared" si="328"/>
        <v>-848740837140958</v>
      </c>
      <c r="DB224" s="29">
        <f t="shared" si="329"/>
        <v>6399544278877140</v>
      </c>
      <c r="DC224" s="29">
        <f t="shared" si="330"/>
        <v>2700</v>
      </c>
      <c r="DF224" s="144">
        <f t="shared" si="277"/>
        <v>930.54241108499866</v>
      </c>
      <c r="DG224" s="30">
        <f t="shared" si="331"/>
        <v>-107</v>
      </c>
      <c r="DH224" s="30">
        <f t="shared" si="332"/>
        <v>10</v>
      </c>
      <c r="DI224" s="30">
        <v>1</v>
      </c>
      <c r="DJ224" s="23"/>
      <c r="DK224" s="29">
        <f t="shared" si="278"/>
        <v>1</v>
      </c>
      <c r="DL224" s="29">
        <f t="shared" si="333"/>
        <v>-4.5844900883137649E+18</v>
      </c>
      <c r="DM224" s="29">
        <f t="shared" si="334"/>
        <v>6399544278877140</v>
      </c>
      <c r="DN224" s="29">
        <f t="shared" si="335"/>
        <v>3000</v>
      </c>
      <c r="DQ224" s="144">
        <f t="shared" si="279"/>
        <v>930.54241108499866</v>
      </c>
    </row>
    <row r="225" spans="1:121">
      <c r="A225" s="23">
        <f t="shared" si="280"/>
        <v>14972.214480559358</v>
      </c>
      <c r="B225" s="23">
        <v>0</v>
      </c>
      <c r="C225" s="41">
        <f t="shared" si="341"/>
        <v>7</v>
      </c>
      <c r="D225" s="44"/>
      <c r="E225" s="134">
        <f t="shared" si="338"/>
        <v>1</v>
      </c>
      <c r="F225" s="76">
        <f t="shared" si="259"/>
        <v>8</v>
      </c>
      <c r="G225" s="161">
        <f t="shared" si="281"/>
        <v>95.009508520259118</v>
      </c>
      <c r="H225" s="24">
        <f t="shared" si="282"/>
        <v>15314887470576.785</v>
      </c>
      <c r="I225" s="23">
        <f t="shared" si="336"/>
        <v>43.800000000000026</v>
      </c>
      <c r="J225" s="26">
        <v>219</v>
      </c>
      <c r="K225" s="30">
        <f t="shared" si="283"/>
        <v>219</v>
      </c>
      <c r="L225" s="30">
        <f t="shared" si="284"/>
        <v>1</v>
      </c>
      <c r="M225" s="22">
        <v>1</v>
      </c>
      <c r="N225" s="23">
        <f t="shared" si="285"/>
        <v>1.5314887470576786E+16</v>
      </c>
      <c r="O225" s="29">
        <f t="shared" si="260"/>
        <v>3613040640</v>
      </c>
      <c r="P225" s="29">
        <f t="shared" si="286"/>
        <v>791255900160</v>
      </c>
      <c r="Q225" s="29">
        <f t="shared" si="287"/>
        <v>7351145985876857</v>
      </c>
      <c r="R225" s="29">
        <f t="shared" si="288"/>
        <v>300</v>
      </c>
      <c r="S225" s="29">
        <f t="shared" si="289"/>
        <v>449166.43441678071</v>
      </c>
      <c r="T225" s="52">
        <f t="shared" si="290"/>
        <v>9290.4785725962738</v>
      </c>
      <c r="U225" s="144">
        <f t="shared" si="261"/>
        <v>950.09508520259124</v>
      </c>
      <c r="W225" s="30">
        <f t="shared" si="291"/>
        <v>214</v>
      </c>
      <c r="X225" s="30">
        <f t="shared" si="292"/>
        <v>2</v>
      </c>
      <c r="Y225" s="22">
        <v>1</v>
      </c>
      <c r="Z225" s="23"/>
      <c r="AA225" s="29">
        <f t="shared" si="262"/>
        <v>3695155200</v>
      </c>
      <c r="AB225" s="29">
        <f t="shared" si="293"/>
        <v>1425351422703.2532</v>
      </c>
      <c r="AC225" s="29">
        <f t="shared" si="294"/>
        <v>7351145985876857</v>
      </c>
      <c r="AD225" s="29">
        <f t="shared" si="295"/>
        <v>600</v>
      </c>
      <c r="AF225" s="52">
        <f t="shared" si="340"/>
        <v>5157.4270518740041</v>
      </c>
      <c r="AG225" s="144">
        <f t="shared" si="263"/>
        <v>950.09508520259124</v>
      </c>
      <c r="AH225" s="30">
        <f t="shared" si="296"/>
        <v>204</v>
      </c>
      <c r="AI225" s="30">
        <f t="shared" si="297"/>
        <v>3</v>
      </c>
      <c r="AJ225" s="22">
        <v>1</v>
      </c>
      <c r="AK225" s="23"/>
      <c r="AL225" s="29">
        <f t="shared" si="264"/>
        <v>4105728000</v>
      </c>
      <c r="AM225" s="29">
        <f t="shared" si="298"/>
        <v>4905088311174.6523</v>
      </c>
      <c r="AN225" s="29">
        <f t="shared" si="299"/>
        <v>7351145985876857</v>
      </c>
      <c r="AO225" s="29">
        <f t="shared" si="300"/>
        <v>900</v>
      </c>
      <c r="AQ225" s="52">
        <f t="shared" si="257"/>
        <v>1498.6776016100782</v>
      </c>
      <c r="AR225" s="144">
        <f t="shared" si="265"/>
        <v>950.09508520259124</v>
      </c>
      <c r="AS225" s="30">
        <f t="shared" si="301"/>
        <v>189</v>
      </c>
      <c r="AT225" s="30">
        <f t="shared" si="302"/>
        <v>4</v>
      </c>
      <c r="AU225" s="22">
        <v>1</v>
      </c>
      <c r="AV225" s="23"/>
      <c r="AW225" s="29">
        <f t="shared" si="266"/>
        <v>423360000</v>
      </c>
      <c r="AX225" s="29">
        <f t="shared" si="303"/>
        <v>2744255887224.9648</v>
      </c>
      <c r="AY225" s="29">
        <f t="shared" si="304"/>
        <v>7351145985876857</v>
      </c>
      <c r="AZ225" s="29">
        <f t="shared" si="305"/>
        <v>1200</v>
      </c>
      <c r="BB225" s="52">
        <f t="shared" si="337"/>
        <v>2678.7392604668703</v>
      </c>
      <c r="BC225" s="144">
        <f t="shared" si="267"/>
        <v>950.09508520259124</v>
      </c>
      <c r="BD225" s="30">
        <f t="shared" si="306"/>
        <v>159</v>
      </c>
      <c r="BE225" s="30">
        <f t="shared" si="307"/>
        <v>5</v>
      </c>
      <c r="BF225" s="22">
        <v>1</v>
      </c>
      <c r="BG225" s="23"/>
      <c r="BH225" s="29">
        <f t="shared" si="268"/>
        <v>4608000</v>
      </c>
      <c r="BI225" s="29">
        <f t="shared" si="308"/>
        <v>861817980060.04834</v>
      </c>
      <c r="BJ225" s="29">
        <f t="shared" si="309"/>
        <v>7351145985876857</v>
      </c>
      <c r="BK225" s="29">
        <f t="shared" si="310"/>
        <v>1500</v>
      </c>
      <c r="BM225" s="52">
        <f t="shared" si="258"/>
        <v>8529.8127399995246</v>
      </c>
      <c r="BN225" s="144">
        <f t="shared" si="269"/>
        <v>950.09508520259124</v>
      </c>
      <c r="BO225" s="30">
        <f t="shared" si="311"/>
        <v>114</v>
      </c>
      <c r="BP225" s="30">
        <f t="shared" si="312"/>
        <v>6</v>
      </c>
      <c r="BQ225" s="22">
        <v>1</v>
      </c>
      <c r="BR225" s="23"/>
      <c r="BS225" s="29">
        <f t="shared" si="270"/>
        <v>57600</v>
      </c>
      <c r="BT225" s="29">
        <f t="shared" si="313"/>
        <v>1551360599703.6301</v>
      </c>
      <c r="BU225" s="29">
        <f t="shared" si="314"/>
        <v>7351145985876857</v>
      </c>
      <c r="BV225" s="29">
        <f t="shared" si="315"/>
        <v>1800</v>
      </c>
      <c r="BX225" s="52">
        <f t="shared" si="344"/>
        <v>4738.5153311752347</v>
      </c>
      <c r="BY225" s="144">
        <f t="shared" si="271"/>
        <v>950.09508520259124</v>
      </c>
      <c r="BZ225" s="30">
        <f t="shared" si="316"/>
        <v>64</v>
      </c>
      <c r="CA225" s="30">
        <f t="shared" si="317"/>
        <v>7</v>
      </c>
      <c r="CB225" s="30">
        <v>1</v>
      </c>
      <c r="CC225" s="23"/>
      <c r="CD225" s="29">
        <f t="shared" si="272"/>
        <v>960</v>
      </c>
      <c r="CE225" s="29">
        <f t="shared" si="318"/>
        <v>5255228362661.3105</v>
      </c>
      <c r="CF225" s="29">
        <f t="shared" si="319"/>
        <v>7351145985876857</v>
      </c>
      <c r="CG225" s="29">
        <f t="shared" si="320"/>
        <v>2100</v>
      </c>
      <c r="CI225" s="52">
        <f t="shared" si="342"/>
        <v>1398.8252229165068</v>
      </c>
      <c r="CJ225" s="144">
        <f t="shared" si="273"/>
        <v>950.09508520259124</v>
      </c>
      <c r="CK225" s="30">
        <f t="shared" si="321"/>
        <v>9</v>
      </c>
      <c r="CL225" s="30">
        <f t="shared" si="322"/>
        <v>8</v>
      </c>
      <c r="CM225" s="30">
        <v>1</v>
      </c>
      <c r="CN225" s="23"/>
      <c r="CO225" s="29">
        <f t="shared" si="274"/>
        <v>1</v>
      </c>
      <c r="CP225" s="29">
        <f t="shared" si="323"/>
        <v>502358036896.4704</v>
      </c>
      <c r="CQ225" s="29">
        <f t="shared" si="324"/>
        <v>7351145985876857</v>
      </c>
      <c r="CR225" s="29">
        <f t="shared" si="325"/>
        <v>2400</v>
      </c>
      <c r="CT225" s="52">
        <f t="shared" si="343"/>
        <v>14633.280341828859</v>
      </c>
      <c r="CU225" s="144">
        <f t="shared" si="275"/>
        <v>950.09508520259124</v>
      </c>
      <c r="CV225" s="30">
        <f t="shared" si="326"/>
        <v>-41</v>
      </c>
      <c r="CW225" s="30">
        <f t="shared" si="327"/>
        <v>9</v>
      </c>
      <c r="CX225" s="30">
        <v>1</v>
      </c>
      <c r="CY225" s="23"/>
      <c r="CZ225" s="29">
        <f t="shared" si="276"/>
        <v>1</v>
      </c>
      <c r="DA225" s="29">
        <f t="shared" si="328"/>
        <v>-828532721970935.12</v>
      </c>
      <c r="DB225" s="29">
        <f t="shared" si="329"/>
        <v>7351145985876857</v>
      </c>
      <c r="DC225" s="29">
        <f t="shared" si="330"/>
        <v>2700</v>
      </c>
      <c r="DF225" s="144">
        <f t="shared" si="277"/>
        <v>950.09508520259124</v>
      </c>
      <c r="DG225" s="30">
        <f t="shared" si="331"/>
        <v>-106</v>
      </c>
      <c r="DH225" s="30">
        <f t="shared" si="332"/>
        <v>10</v>
      </c>
      <c r="DI225" s="30">
        <v>1</v>
      </c>
      <c r="DJ225" s="23"/>
      <c r="DK225" s="29">
        <f t="shared" si="278"/>
        <v>1</v>
      </c>
      <c r="DL225" s="29">
        <f t="shared" si="333"/>
        <v>-4.5416443865538232E+18</v>
      </c>
      <c r="DM225" s="29">
        <f t="shared" si="334"/>
        <v>7351145985876857</v>
      </c>
      <c r="DN225" s="29">
        <f t="shared" si="335"/>
        <v>3000</v>
      </c>
      <c r="DQ225" s="144">
        <f t="shared" si="279"/>
        <v>950.09508520259124</v>
      </c>
    </row>
    <row r="226" spans="1:121">
      <c r="A226" s="23">
        <f t="shared" si="280"/>
        <v>15644.124838469173</v>
      </c>
      <c r="B226" s="23">
        <v>0</v>
      </c>
      <c r="C226" s="41">
        <f t="shared" si="341"/>
        <v>7</v>
      </c>
      <c r="D226" s="44"/>
      <c r="E226" s="134">
        <f t="shared" si="338"/>
        <v>1</v>
      </c>
      <c r="F226" s="76">
        <f t="shared" si="259"/>
        <v>8</v>
      </c>
      <c r="G226" s="161">
        <f t="shared" si="281"/>
        <v>97.005860256665443</v>
      </c>
      <c r="H226" s="24">
        <f t="shared" si="282"/>
        <v>17592186044416.258</v>
      </c>
      <c r="I226" s="23">
        <f t="shared" si="336"/>
        <v>44.000000000000021</v>
      </c>
      <c r="J226" s="26">
        <v>220</v>
      </c>
      <c r="K226" s="30">
        <f t="shared" si="283"/>
        <v>220</v>
      </c>
      <c r="L226" s="30">
        <f t="shared" si="284"/>
        <v>1</v>
      </c>
      <c r="M226" s="22">
        <v>11</v>
      </c>
      <c r="N226" s="23">
        <f t="shared" si="285"/>
        <v>1.7592186044416258E+16</v>
      </c>
      <c r="O226" s="29">
        <f t="shared" si="260"/>
        <v>39743447040</v>
      </c>
      <c r="P226" s="29">
        <f t="shared" si="286"/>
        <v>8743558348800</v>
      </c>
      <c r="Q226" s="29">
        <f t="shared" si="287"/>
        <v>8444249301319804</v>
      </c>
      <c r="R226" s="29">
        <f t="shared" si="288"/>
        <v>300</v>
      </c>
      <c r="S226" s="29">
        <f t="shared" si="289"/>
        <v>469323.74515407521</v>
      </c>
      <c r="T226" s="52">
        <f t="shared" si="290"/>
        <v>965.7680505418856</v>
      </c>
      <c r="U226" s="144">
        <f t="shared" si="261"/>
        <v>970.05860256665437</v>
      </c>
      <c r="W226" s="30">
        <f t="shared" si="291"/>
        <v>215</v>
      </c>
      <c r="X226" s="30">
        <f t="shared" si="292"/>
        <v>2</v>
      </c>
      <c r="Y226" s="22">
        <v>1</v>
      </c>
      <c r="Z226" s="23"/>
      <c r="AA226" s="29">
        <f t="shared" si="262"/>
        <v>3695155200</v>
      </c>
      <c r="AB226" s="29">
        <f t="shared" si="293"/>
        <v>1432011943370.0908</v>
      </c>
      <c r="AC226" s="29">
        <f t="shared" si="294"/>
        <v>8444249301319804</v>
      </c>
      <c r="AD226" s="29">
        <f t="shared" si="295"/>
        <v>600</v>
      </c>
      <c r="AF226" s="52">
        <f t="shared" si="340"/>
        <v>5896.7729566885755</v>
      </c>
      <c r="AG226" s="144">
        <f t="shared" si="263"/>
        <v>970.05860256665437</v>
      </c>
      <c r="AH226" s="30">
        <f t="shared" si="296"/>
        <v>205</v>
      </c>
      <c r="AI226" s="30">
        <f t="shared" si="297"/>
        <v>3</v>
      </c>
      <c r="AJ226" s="22">
        <v>1</v>
      </c>
      <c r="AK226" s="23"/>
      <c r="AL226" s="29">
        <f t="shared" si="264"/>
        <v>4105728000</v>
      </c>
      <c r="AM226" s="29">
        <f t="shared" si="298"/>
        <v>4929132861719.626</v>
      </c>
      <c r="AN226" s="29">
        <f t="shared" si="299"/>
        <v>8444249301319804</v>
      </c>
      <c r="AO226" s="29">
        <f t="shared" si="300"/>
        <v>900</v>
      </c>
      <c r="AQ226" s="52">
        <f t="shared" si="257"/>
        <v>1713.1307956616654</v>
      </c>
      <c r="AR226" s="144">
        <f t="shared" si="265"/>
        <v>970.05860256665437</v>
      </c>
      <c r="AS226" s="30">
        <f t="shared" si="301"/>
        <v>190</v>
      </c>
      <c r="AT226" s="30">
        <f t="shared" si="302"/>
        <v>4</v>
      </c>
      <c r="AU226" s="22">
        <v>1</v>
      </c>
      <c r="AV226" s="23"/>
      <c r="AW226" s="29">
        <f t="shared" si="266"/>
        <v>423360000</v>
      </c>
      <c r="AX226" s="29">
        <f t="shared" si="303"/>
        <v>2758775759644.1445</v>
      </c>
      <c r="AY226" s="29">
        <f t="shared" si="304"/>
        <v>8444249301319804</v>
      </c>
      <c r="AZ226" s="29">
        <f t="shared" si="305"/>
        <v>1200</v>
      </c>
      <c r="BB226" s="52">
        <f t="shared" si="337"/>
        <v>3060.8683115328772</v>
      </c>
      <c r="BC226" s="144">
        <f t="shared" si="267"/>
        <v>970.05860256665437</v>
      </c>
      <c r="BD226" s="30">
        <f t="shared" si="306"/>
        <v>160</v>
      </c>
      <c r="BE226" s="30">
        <f t="shared" si="307"/>
        <v>5</v>
      </c>
      <c r="BF226" s="22">
        <v>10</v>
      </c>
      <c r="BG226" s="23"/>
      <c r="BH226" s="29">
        <f t="shared" si="268"/>
        <v>46080000</v>
      </c>
      <c r="BI226" s="29">
        <f t="shared" si="308"/>
        <v>8672382189283.5049</v>
      </c>
      <c r="BJ226" s="29">
        <f t="shared" si="309"/>
        <v>8444249301319804</v>
      </c>
      <c r="BK226" s="29">
        <f t="shared" si="310"/>
        <v>1500</v>
      </c>
      <c r="BM226" s="52">
        <f t="shared" si="258"/>
        <v>973.69432262272699</v>
      </c>
      <c r="BN226" s="144">
        <f t="shared" si="269"/>
        <v>970.05860256665437</v>
      </c>
      <c r="BO226" s="30">
        <f t="shared" si="311"/>
        <v>115</v>
      </c>
      <c r="BP226" s="30">
        <f t="shared" si="312"/>
        <v>6</v>
      </c>
      <c r="BQ226" s="22">
        <v>1</v>
      </c>
      <c r="BR226" s="23"/>
      <c r="BS226" s="29">
        <f t="shared" si="270"/>
        <v>57600</v>
      </c>
      <c r="BT226" s="29">
        <f t="shared" si="313"/>
        <v>1564969026016.8201</v>
      </c>
      <c r="BU226" s="29">
        <f t="shared" si="314"/>
        <v>8444249301319804</v>
      </c>
      <c r="BV226" s="29">
        <f t="shared" si="315"/>
        <v>1800</v>
      </c>
      <c r="BX226" s="52">
        <f t="shared" si="344"/>
        <v>5395.7932463444467</v>
      </c>
      <c r="BY226" s="144">
        <f t="shared" si="271"/>
        <v>970.05860256665437</v>
      </c>
      <c r="BZ226" s="30">
        <f t="shared" si="316"/>
        <v>65</v>
      </c>
      <c r="CA226" s="30">
        <f t="shared" si="317"/>
        <v>7</v>
      </c>
      <c r="CB226" s="30">
        <v>1</v>
      </c>
      <c r="CC226" s="23"/>
      <c r="CD226" s="29">
        <f t="shared" si="272"/>
        <v>960</v>
      </c>
      <c r="CE226" s="29">
        <f t="shared" si="318"/>
        <v>5337341305827.8936</v>
      </c>
      <c r="CF226" s="29">
        <f t="shared" si="319"/>
        <v>8444249301319804</v>
      </c>
      <c r="CG226" s="29">
        <f t="shared" si="320"/>
        <v>2100</v>
      </c>
      <c r="CI226" s="52">
        <f t="shared" si="342"/>
        <v>1582.1077981465132</v>
      </c>
      <c r="CJ226" s="144">
        <f t="shared" si="273"/>
        <v>970.05860256665437</v>
      </c>
      <c r="CK226" s="30">
        <f t="shared" si="321"/>
        <v>10</v>
      </c>
      <c r="CL226" s="30">
        <f t="shared" si="322"/>
        <v>8</v>
      </c>
      <c r="CM226" s="30">
        <v>1</v>
      </c>
      <c r="CN226" s="23"/>
      <c r="CO226" s="29">
        <f t="shared" si="274"/>
        <v>1</v>
      </c>
      <c r="CP226" s="29">
        <f t="shared" si="323"/>
        <v>558175596551.63379</v>
      </c>
      <c r="CQ226" s="29">
        <f t="shared" si="324"/>
        <v>8444249301319804</v>
      </c>
      <c r="CR226" s="29">
        <f t="shared" si="325"/>
        <v>2400</v>
      </c>
      <c r="CT226" s="52">
        <f t="shared" si="343"/>
        <v>15128.302551182336</v>
      </c>
      <c r="CU226" s="144">
        <f t="shared" si="275"/>
        <v>970.05860256665437</v>
      </c>
      <c r="CV226" s="30">
        <f t="shared" si="326"/>
        <v>-40</v>
      </c>
      <c r="CW226" s="30">
        <f t="shared" si="327"/>
        <v>9</v>
      </c>
      <c r="CX226" s="30">
        <v>1</v>
      </c>
      <c r="CY226" s="23"/>
      <c r="CZ226" s="29">
        <f t="shared" si="276"/>
        <v>1</v>
      </c>
      <c r="DA226" s="29">
        <f t="shared" si="328"/>
        <v>-808324606800912.37</v>
      </c>
      <c r="DB226" s="29">
        <f t="shared" si="329"/>
        <v>8444249301319804</v>
      </c>
      <c r="DC226" s="29">
        <f t="shared" si="330"/>
        <v>2700</v>
      </c>
      <c r="DF226" s="144">
        <f t="shared" si="277"/>
        <v>970.05860256665437</v>
      </c>
      <c r="DG226" s="30">
        <f t="shared" si="331"/>
        <v>-105</v>
      </c>
      <c r="DH226" s="30">
        <f t="shared" si="332"/>
        <v>10</v>
      </c>
      <c r="DI226" s="30">
        <v>1</v>
      </c>
      <c r="DJ226" s="23"/>
      <c r="DK226" s="29">
        <f t="shared" si="278"/>
        <v>1</v>
      </c>
      <c r="DL226" s="29">
        <f t="shared" si="333"/>
        <v>-4.4987986847938816E+18</v>
      </c>
      <c r="DM226" s="29">
        <f t="shared" si="334"/>
        <v>8444249301319804</v>
      </c>
      <c r="DN226" s="29">
        <f t="shared" si="335"/>
        <v>3000</v>
      </c>
      <c r="DQ226" s="144">
        <f t="shared" si="279"/>
        <v>970.05860256665437</v>
      </c>
    </row>
    <row r="227" spans="1:121">
      <c r="A227" s="23">
        <f t="shared" si="280"/>
        <v>16346.188620219702</v>
      </c>
      <c r="B227" s="23">
        <v>0</v>
      </c>
      <c r="C227" s="41">
        <f t="shared" si="341"/>
        <v>7</v>
      </c>
      <c r="D227" s="44"/>
      <c r="E227" s="134">
        <f t="shared" si="338"/>
        <v>1</v>
      </c>
      <c r="F227" s="76">
        <f t="shared" si="259"/>
        <v>8</v>
      </c>
      <c r="G227" s="161">
        <f t="shared" si="281"/>
        <v>99.044159586712908</v>
      </c>
      <c r="H227" s="24">
        <f t="shared" si="282"/>
        <v>20208115170022.754</v>
      </c>
      <c r="I227" s="23">
        <f t="shared" si="336"/>
        <v>44.200000000000024</v>
      </c>
      <c r="J227" s="26">
        <v>221</v>
      </c>
      <c r="K227" s="30">
        <f t="shared" si="283"/>
        <v>221</v>
      </c>
      <c r="L227" s="30">
        <f t="shared" si="284"/>
        <v>1</v>
      </c>
      <c r="M227" s="22">
        <v>999999999</v>
      </c>
      <c r="N227" s="23">
        <f t="shared" si="285"/>
        <v>2.0208115170022752E+16</v>
      </c>
      <c r="O227" s="29">
        <f t="shared" si="260"/>
        <v>3.9743447000256553E+19</v>
      </c>
      <c r="P227" s="29">
        <f t="shared" si="286"/>
        <v>8.7833017870566986E+21</v>
      </c>
      <c r="Q227" s="29">
        <f t="shared" si="287"/>
        <v>9699895281610922</v>
      </c>
      <c r="R227" s="29">
        <f t="shared" si="288"/>
        <v>300</v>
      </c>
      <c r="S227" s="29">
        <f t="shared" si="289"/>
        <v>490385.65860659105</v>
      </c>
      <c r="T227" s="52">
        <f t="shared" si="290"/>
        <v>1.1043563703919339E-6</v>
      </c>
      <c r="U227" s="144">
        <f t="shared" si="261"/>
        <v>990.44159586712908</v>
      </c>
      <c r="W227" s="30">
        <f t="shared" si="291"/>
        <v>216</v>
      </c>
      <c r="X227" s="30">
        <f t="shared" si="292"/>
        <v>2</v>
      </c>
      <c r="Y227" s="22">
        <v>999999999</v>
      </c>
      <c r="Z227" s="23"/>
      <c r="AA227" s="29">
        <f t="shared" si="262"/>
        <v>3.6951551963048448E+18</v>
      </c>
      <c r="AB227" s="29">
        <f t="shared" si="293"/>
        <v>1.4386724625982559E+21</v>
      </c>
      <c r="AC227" s="29">
        <f t="shared" si="294"/>
        <v>9699895281610922</v>
      </c>
      <c r="AD227" s="29">
        <f t="shared" si="295"/>
        <v>600</v>
      </c>
      <c r="AF227" s="52">
        <f t="shared" si="340"/>
        <v>6.7422540806076319E-6</v>
      </c>
      <c r="AG227" s="144">
        <f t="shared" si="263"/>
        <v>990.44159586712908</v>
      </c>
      <c r="AH227" s="30">
        <f t="shared" si="296"/>
        <v>206</v>
      </c>
      <c r="AI227" s="30">
        <f t="shared" si="297"/>
        <v>3</v>
      </c>
      <c r="AJ227" s="22">
        <v>999999999</v>
      </c>
      <c r="AK227" s="23"/>
      <c r="AL227" s="29">
        <f t="shared" si="264"/>
        <v>4.105727995894272E+18</v>
      </c>
      <c r="AM227" s="29">
        <f t="shared" si="298"/>
        <v>4.9531774073114219E+21</v>
      </c>
      <c r="AN227" s="29">
        <f t="shared" si="299"/>
        <v>9699895281610922</v>
      </c>
      <c r="AO227" s="29">
        <f t="shared" si="300"/>
        <v>900</v>
      </c>
      <c r="AQ227" s="52">
        <f t="shared" si="257"/>
        <v>1.9583177592817156E-6</v>
      </c>
      <c r="AR227" s="144">
        <f t="shared" si="265"/>
        <v>990.44159586712908</v>
      </c>
      <c r="AS227" s="30">
        <f t="shared" si="301"/>
        <v>191</v>
      </c>
      <c r="AT227" s="30">
        <f t="shared" si="302"/>
        <v>4</v>
      </c>
      <c r="AU227" s="22">
        <v>999999999</v>
      </c>
      <c r="AV227" s="23"/>
      <c r="AW227" s="29">
        <f t="shared" si="266"/>
        <v>4.2335999957664E+17</v>
      </c>
      <c r="AX227" s="29">
        <f t="shared" si="303"/>
        <v>2.7732956292900287E+21</v>
      </c>
      <c r="AY227" s="29">
        <f t="shared" si="304"/>
        <v>9699895281610922</v>
      </c>
      <c r="AZ227" s="29">
        <f t="shared" si="305"/>
        <v>1200</v>
      </c>
      <c r="BB227" s="52">
        <f t="shared" si="337"/>
        <v>3.49760594549169E-6</v>
      </c>
      <c r="BC227" s="144">
        <f t="shared" si="267"/>
        <v>990.44159586712908</v>
      </c>
      <c r="BD227" s="30">
        <f t="shared" si="306"/>
        <v>161</v>
      </c>
      <c r="BE227" s="30">
        <f t="shared" si="307"/>
        <v>5</v>
      </c>
      <c r="BF227" s="22">
        <v>999999999</v>
      </c>
      <c r="BG227" s="23"/>
      <c r="BH227" s="29">
        <f t="shared" si="268"/>
        <v>4.607999995392E+16</v>
      </c>
      <c r="BI227" s="29">
        <f t="shared" si="308"/>
        <v>8.7265845692399427E+21</v>
      </c>
      <c r="BJ227" s="29">
        <f t="shared" si="309"/>
        <v>9699895281610922</v>
      </c>
      <c r="BK227" s="29">
        <f t="shared" si="310"/>
        <v>1500</v>
      </c>
      <c r="BM227" s="52">
        <f t="shared" si="258"/>
        <v>1.1115339804076123E-6</v>
      </c>
      <c r="BN227" s="144">
        <f t="shared" si="269"/>
        <v>990.44159586712908</v>
      </c>
      <c r="BO227" s="30">
        <f t="shared" si="311"/>
        <v>116</v>
      </c>
      <c r="BP227" s="30">
        <f t="shared" si="312"/>
        <v>6</v>
      </c>
      <c r="BQ227" s="22">
        <v>999999999</v>
      </c>
      <c r="BR227" s="23"/>
      <c r="BS227" s="29">
        <f t="shared" si="270"/>
        <v>57599999942400</v>
      </c>
      <c r="BT227" s="29">
        <f t="shared" si="313"/>
        <v>1.5785774507514323E+21</v>
      </c>
      <c r="BU227" s="29">
        <f t="shared" si="314"/>
        <v>9699895281610922</v>
      </c>
      <c r="BV227" s="29">
        <f t="shared" si="315"/>
        <v>1800</v>
      </c>
      <c r="BX227" s="52">
        <f t="shared" si="344"/>
        <v>6.1447066008662361E-6</v>
      </c>
      <c r="BY227" s="144">
        <f t="shared" si="271"/>
        <v>990.44159586712908</v>
      </c>
      <c r="BZ227" s="30">
        <f t="shared" si="316"/>
        <v>66</v>
      </c>
      <c r="CA227" s="30">
        <f t="shared" si="317"/>
        <v>7</v>
      </c>
      <c r="CB227" s="22">
        <v>999999999</v>
      </c>
      <c r="CC227" s="23"/>
      <c r="CD227" s="29">
        <f t="shared" si="272"/>
        <v>959999999040</v>
      </c>
      <c r="CE227" s="29">
        <f t="shared" si="318"/>
        <v>5.4194542435750222E+21</v>
      </c>
      <c r="CF227" s="29">
        <f t="shared" si="319"/>
        <v>9699895281610922</v>
      </c>
      <c r="CG227" s="29">
        <f t="shared" si="320"/>
        <v>2100</v>
      </c>
      <c r="CI227" s="52">
        <f t="shared" si="342"/>
        <v>1.7898287992947873E-6</v>
      </c>
      <c r="CJ227" s="144">
        <f t="shared" si="273"/>
        <v>990.44159586712908</v>
      </c>
      <c r="CK227" s="30">
        <f t="shared" si="321"/>
        <v>11</v>
      </c>
      <c r="CL227" s="30">
        <f t="shared" si="322"/>
        <v>8</v>
      </c>
      <c r="CM227" s="22">
        <v>999999999</v>
      </c>
      <c r="CN227" s="23"/>
      <c r="CO227" s="29">
        <f t="shared" si="274"/>
        <v>999999999</v>
      </c>
      <c r="CP227" s="29">
        <f t="shared" si="323"/>
        <v>6.1399315559280398E+20</v>
      </c>
      <c r="CQ227" s="29">
        <f t="shared" si="324"/>
        <v>9699895281610922</v>
      </c>
      <c r="CR227" s="29">
        <f t="shared" si="325"/>
        <v>2400</v>
      </c>
      <c r="CT227" s="52">
        <f t="shared" si="343"/>
        <v>1.5798051156198598E-5</v>
      </c>
      <c r="CU227" s="144">
        <f t="shared" si="275"/>
        <v>990.44159586712908</v>
      </c>
      <c r="CV227" s="30">
        <f t="shared" si="326"/>
        <v>-39</v>
      </c>
      <c r="CW227" s="30">
        <f t="shared" si="327"/>
        <v>9</v>
      </c>
      <c r="CX227" s="30">
        <v>1</v>
      </c>
      <c r="CY227" s="23"/>
      <c r="CZ227" s="29">
        <f t="shared" si="276"/>
        <v>1</v>
      </c>
      <c r="DA227" s="29">
        <f t="shared" si="328"/>
        <v>-788116491630889.5</v>
      </c>
      <c r="DB227" s="29">
        <f t="shared" si="329"/>
        <v>9699895281610922</v>
      </c>
      <c r="DC227" s="29">
        <f t="shared" si="330"/>
        <v>2700</v>
      </c>
      <c r="DF227" s="144">
        <f t="shared" si="277"/>
        <v>990.44159586712908</v>
      </c>
      <c r="DG227" s="30">
        <f t="shared" si="331"/>
        <v>-104</v>
      </c>
      <c r="DH227" s="30">
        <f t="shared" si="332"/>
        <v>10</v>
      </c>
      <c r="DI227" s="30">
        <v>1</v>
      </c>
      <c r="DJ227" s="23"/>
      <c r="DK227" s="29">
        <f t="shared" si="278"/>
        <v>1</v>
      </c>
      <c r="DL227" s="29">
        <f t="shared" si="333"/>
        <v>-4.45595298303394E+18</v>
      </c>
      <c r="DM227" s="29">
        <f t="shared" si="334"/>
        <v>9699895281610922</v>
      </c>
      <c r="DN227" s="29">
        <f t="shared" si="335"/>
        <v>3000</v>
      </c>
      <c r="DQ227" s="144">
        <f t="shared" si="279"/>
        <v>990.44159586712908</v>
      </c>
    </row>
    <row r="228" spans="1:121">
      <c r="A228" s="23">
        <f t="shared" si="280"/>
        <v>17079.75902562193</v>
      </c>
      <c r="B228" s="23">
        <v>0</v>
      </c>
      <c r="C228" s="41">
        <f t="shared" si="341"/>
        <v>7</v>
      </c>
      <c r="D228" s="44"/>
      <c r="E228" s="134">
        <f t="shared" si="338"/>
        <v>1</v>
      </c>
      <c r="F228" s="76">
        <f t="shared" si="259"/>
        <v>8</v>
      </c>
      <c r="G228" s="161">
        <f t="shared" si="281"/>
        <v>101.12528791851231</v>
      </c>
      <c r="H228" s="24">
        <f t="shared" si="282"/>
        <v>23213028653395.766</v>
      </c>
      <c r="I228" s="23">
        <f t="shared" si="336"/>
        <v>44.40000000000002</v>
      </c>
      <c r="J228" s="26">
        <v>222</v>
      </c>
      <c r="K228" s="30">
        <f t="shared" si="283"/>
        <v>222</v>
      </c>
      <c r="L228" s="30">
        <f t="shared" si="284"/>
        <v>1</v>
      </c>
      <c r="M228" s="22">
        <v>999999999</v>
      </c>
      <c r="N228" s="23">
        <f t="shared" si="285"/>
        <v>2.3213028653395764E+16</v>
      </c>
      <c r="O228" s="29">
        <f t="shared" si="260"/>
        <v>3.9743446960513103E+28</v>
      </c>
      <c r="P228" s="29">
        <f t="shared" si="286"/>
        <v>8.8230452252339092E+30</v>
      </c>
      <c r="Q228" s="29">
        <f t="shared" si="287"/>
        <v>1.1142253753629968E+16</v>
      </c>
      <c r="R228" s="29">
        <f t="shared" si="288"/>
        <v>300</v>
      </c>
      <c r="S228" s="29">
        <f t="shared" si="289"/>
        <v>512392.77076865791</v>
      </c>
      <c r="T228" s="52">
        <f t="shared" si="290"/>
        <v>1.2628580574157234E-15</v>
      </c>
      <c r="U228" s="144">
        <f t="shared" si="261"/>
        <v>1011.2528791851231</v>
      </c>
      <c r="W228" s="30">
        <f t="shared" si="291"/>
        <v>217</v>
      </c>
      <c r="X228" s="30">
        <f t="shared" si="292"/>
        <v>2</v>
      </c>
      <c r="Y228" s="22">
        <v>999999999</v>
      </c>
      <c r="Z228" s="23"/>
      <c r="AA228" s="29">
        <f t="shared" si="262"/>
        <v>3.6951551926096898E+27</v>
      </c>
      <c r="AB228" s="29">
        <f t="shared" si="293"/>
        <v>1.4453329818131E+30</v>
      </c>
      <c r="AC228" s="29">
        <f t="shared" si="294"/>
        <v>1.1142253753629968E+16</v>
      </c>
      <c r="AD228" s="29">
        <f t="shared" si="295"/>
        <v>600</v>
      </c>
      <c r="AF228" s="52">
        <f t="shared" si="340"/>
        <v>7.7091257819720914E-15</v>
      </c>
      <c r="AG228" s="144">
        <f t="shared" si="263"/>
        <v>1011.2528791851231</v>
      </c>
      <c r="AH228" s="30">
        <f t="shared" si="296"/>
        <v>207</v>
      </c>
      <c r="AI228" s="30">
        <f t="shared" si="297"/>
        <v>3</v>
      </c>
      <c r="AJ228" s="22">
        <v>999999999</v>
      </c>
      <c r="AK228" s="23"/>
      <c r="AL228" s="29">
        <f t="shared" si="264"/>
        <v>4.1057279917885441E+27</v>
      </c>
      <c r="AM228" s="29">
        <f t="shared" si="298"/>
        <v>4.9772219528551294E+30</v>
      </c>
      <c r="AN228" s="29">
        <f t="shared" si="299"/>
        <v>1.1142253753629968E+16</v>
      </c>
      <c r="AO228" s="29">
        <f t="shared" si="300"/>
        <v>900</v>
      </c>
      <c r="AQ228" s="52">
        <f t="shared" si="257"/>
        <v>2.2386491619563671E-15</v>
      </c>
      <c r="AR228" s="144">
        <f t="shared" si="265"/>
        <v>1011.2528791851231</v>
      </c>
      <c r="AS228" s="30">
        <f t="shared" si="301"/>
        <v>192</v>
      </c>
      <c r="AT228" s="30">
        <f t="shared" si="302"/>
        <v>4</v>
      </c>
      <c r="AU228" s="22">
        <v>999999999</v>
      </c>
      <c r="AV228" s="23"/>
      <c r="AW228" s="29">
        <f t="shared" si="266"/>
        <v>4.2335999915328002E+26</v>
      </c>
      <c r="AX228" s="29">
        <f t="shared" si="303"/>
        <v>2.7878154989068734E+30</v>
      </c>
      <c r="AY228" s="29">
        <f t="shared" si="304"/>
        <v>1.1142253753629968E+16</v>
      </c>
      <c r="AZ228" s="29">
        <f t="shared" si="305"/>
        <v>1200</v>
      </c>
      <c r="BB228" s="52">
        <f t="shared" si="337"/>
        <v>3.996768709406681E-15</v>
      </c>
      <c r="BC228" s="144">
        <f t="shared" si="267"/>
        <v>1011.2528791851231</v>
      </c>
      <c r="BD228" s="30">
        <f t="shared" si="306"/>
        <v>162</v>
      </c>
      <c r="BE228" s="30">
        <f t="shared" si="307"/>
        <v>5</v>
      </c>
      <c r="BF228" s="22">
        <v>999999999</v>
      </c>
      <c r="BG228" s="23"/>
      <c r="BH228" s="29">
        <f t="shared" si="268"/>
        <v>4.6079999907839998E+25</v>
      </c>
      <c r="BI228" s="29">
        <f t="shared" si="308"/>
        <v>8.7807869490879743E+30</v>
      </c>
      <c r="BJ228" s="29">
        <f t="shared" si="309"/>
        <v>1.1142253753629968E+16</v>
      </c>
      <c r="BK228" s="29">
        <f t="shared" si="310"/>
        <v>1500</v>
      </c>
      <c r="BM228" s="52">
        <f t="shared" si="258"/>
        <v>1.2689356680937658E-15</v>
      </c>
      <c r="BN228" s="144">
        <f t="shared" si="269"/>
        <v>1011.2528791851231</v>
      </c>
      <c r="BO228" s="30">
        <f t="shared" si="311"/>
        <v>117</v>
      </c>
      <c r="BP228" s="30">
        <f t="shared" si="312"/>
        <v>6</v>
      </c>
      <c r="BQ228" s="22">
        <v>999999999</v>
      </c>
      <c r="BR228" s="23"/>
      <c r="BS228" s="29">
        <f t="shared" si="270"/>
        <v>5.7599999884800001E+22</v>
      </c>
      <c r="BT228" s="29">
        <f t="shared" si="313"/>
        <v>1.5921858754588277E+30</v>
      </c>
      <c r="BU228" s="29">
        <f t="shared" si="314"/>
        <v>1.1142253753629968E+16</v>
      </c>
      <c r="BV228" s="29">
        <f t="shared" si="315"/>
        <v>1800</v>
      </c>
      <c r="BX228" s="52">
        <f t="shared" si="344"/>
        <v>6.9980860434520893E-15</v>
      </c>
      <c r="BY228" s="144">
        <f t="shared" si="271"/>
        <v>1011.2528791851231</v>
      </c>
      <c r="BZ228" s="30">
        <f t="shared" si="316"/>
        <v>67</v>
      </c>
      <c r="CA228" s="30">
        <f t="shared" si="317"/>
        <v>7</v>
      </c>
      <c r="CB228" s="22">
        <v>999999999</v>
      </c>
      <c r="CC228" s="23"/>
      <c r="CD228" s="29">
        <f t="shared" si="272"/>
        <v>9.5999999808000007E+20</v>
      </c>
      <c r="CE228" s="29">
        <f t="shared" si="318"/>
        <v>5.5015671811579257E+30</v>
      </c>
      <c r="CF228" s="29">
        <f t="shared" si="319"/>
        <v>1.1142253753629968E+16</v>
      </c>
      <c r="CG228" s="29">
        <f t="shared" si="320"/>
        <v>2100</v>
      </c>
      <c r="CI228" s="52">
        <f t="shared" si="342"/>
        <v>2.0252872293899418E-15</v>
      </c>
      <c r="CJ228" s="144">
        <f t="shared" si="273"/>
        <v>1011.2528791851231</v>
      </c>
      <c r="CK228" s="30">
        <f t="shared" si="321"/>
        <v>12</v>
      </c>
      <c r="CL228" s="30">
        <f t="shared" si="322"/>
        <v>8</v>
      </c>
      <c r="CM228" s="22">
        <v>999999999</v>
      </c>
      <c r="CN228" s="23"/>
      <c r="CO228" s="29">
        <f t="shared" si="274"/>
        <v>9.99999998E+17</v>
      </c>
      <c r="CP228" s="29">
        <f t="shared" si="323"/>
        <v>6.6981071452233911E+29</v>
      </c>
      <c r="CQ228" s="29">
        <f t="shared" si="324"/>
        <v>1.1142253753629968E+16</v>
      </c>
      <c r="CR228" s="29">
        <f t="shared" si="325"/>
        <v>2400</v>
      </c>
      <c r="CT228" s="52">
        <f t="shared" si="343"/>
        <v>1.6634929110645571E-14</v>
      </c>
      <c r="CU228" s="144">
        <f t="shared" si="275"/>
        <v>1011.2528791851231</v>
      </c>
      <c r="CV228" s="30">
        <f t="shared" si="326"/>
        <v>-38</v>
      </c>
      <c r="CW228" s="30">
        <f t="shared" si="327"/>
        <v>9</v>
      </c>
      <c r="CX228" s="30">
        <v>1</v>
      </c>
      <c r="CY228" s="23"/>
      <c r="CZ228" s="29">
        <f t="shared" si="276"/>
        <v>1</v>
      </c>
      <c r="DA228" s="29">
        <f t="shared" si="328"/>
        <v>-767908376460866.75</v>
      </c>
      <c r="DB228" s="29">
        <f t="shared" si="329"/>
        <v>1.1142253753629968E+16</v>
      </c>
      <c r="DC228" s="29">
        <f t="shared" si="330"/>
        <v>2700</v>
      </c>
      <c r="DF228" s="144">
        <f t="shared" si="277"/>
        <v>1011.2528791851231</v>
      </c>
      <c r="DG228" s="30">
        <f t="shared" si="331"/>
        <v>-103</v>
      </c>
      <c r="DH228" s="30">
        <f t="shared" si="332"/>
        <v>10</v>
      </c>
      <c r="DI228" s="30">
        <v>1</v>
      </c>
      <c r="DJ228" s="23"/>
      <c r="DK228" s="29">
        <f t="shared" si="278"/>
        <v>1</v>
      </c>
      <c r="DL228" s="29">
        <f t="shared" si="333"/>
        <v>-4.4131072812739978E+18</v>
      </c>
      <c r="DM228" s="29">
        <f t="shared" si="334"/>
        <v>1.1142253753629968E+16</v>
      </c>
      <c r="DN228" s="29">
        <f t="shared" si="335"/>
        <v>3000</v>
      </c>
      <c r="DQ228" s="144">
        <f t="shared" si="279"/>
        <v>1011.2528791851231</v>
      </c>
    </row>
    <row r="229" spans="1:121">
      <c r="A229" s="23">
        <f t="shared" si="280"/>
        <v>17846.24998224161</v>
      </c>
      <c r="B229" s="23">
        <v>0</v>
      </c>
      <c r="C229" s="41">
        <f t="shared" si="341"/>
        <v>7</v>
      </c>
      <c r="D229" s="44"/>
      <c r="E229" s="134">
        <f t="shared" si="338"/>
        <v>1</v>
      </c>
      <c r="F229" s="76">
        <f t="shared" si="259"/>
        <v>8</v>
      </c>
      <c r="G229" s="161">
        <f t="shared" si="281"/>
        <v>103.25014518043211</v>
      </c>
      <c r="H229" s="24">
        <f t="shared" si="282"/>
        <v>26664767828654.762</v>
      </c>
      <c r="I229" s="23">
        <f t="shared" si="336"/>
        <v>44.600000000000023</v>
      </c>
      <c r="J229" s="26">
        <v>223</v>
      </c>
      <c r="K229" s="30">
        <f t="shared" si="283"/>
        <v>223</v>
      </c>
      <c r="L229" s="30">
        <f t="shared" si="284"/>
        <v>1</v>
      </c>
      <c r="M229" s="22">
        <v>999999999</v>
      </c>
      <c r="N229" s="23">
        <f t="shared" si="285"/>
        <v>2.666476782865476E+16</v>
      </c>
      <c r="O229" s="29">
        <f t="shared" si="260"/>
        <v>3.9743446920769655E+37</v>
      </c>
      <c r="P229" s="29">
        <f t="shared" si="286"/>
        <v>8.8627886633316335E+39</v>
      </c>
      <c r="Q229" s="29">
        <f t="shared" si="287"/>
        <v>1.2799088557754286E+16</v>
      </c>
      <c r="R229" s="29">
        <f t="shared" si="288"/>
        <v>300</v>
      </c>
      <c r="S229" s="29">
        <f t="shared" si="289"/>
        <v>535387.49946724833</v>
      </c>
      <c r="T229" s="52">
        <f t="shared" si="290"/>
        <v>1.4441378491522044E-24</v>
      </c>
      <c r="U229" s="144">
        <f t="shared" si="261"/>
        <v>1032.5014518043211</v>
      </c>
      <c r="W229" s="30">
        <f t="shared" si="291"/>
        <v>218</v>
      </c>
      <c r="X229" s="30">
        <f t="shared" si="292"/>
        <v>2</v>
      </c>
      <c r="Y229" s="22">
        <v>999999999</v>
      </c>
      <c r="Z229" s="23"/>
      <c r="AA229" s="29">
        <f t="shared" si="262"/>
        <v>3.6951551889145344E+36</v>
      </c>
      <c r="AB229" s="29">
        <f t="shared" si="293"/>
        <v>1.4519935010146232E+39</v>
      </c>
      <c r="AC229" s="29">
        <f t="shared" si="294"/>
        <v>1.2799088557754286E+16</v>
      </c>
      <c r="AD229" s="29">
        <f t="shared" si="295"/>
        <v>600</v>
      </c>
      <c r="AF229" s="52">
        <f t="shared" si="340"/>
        <v>8.8148387364065655E-24</v>
      </c>
      <c r="AG229" s="144">
        <f t="shared" si="263"/>
        <v>1032.5014518043211</v>
      </c>
      <c r="AH229" s="30">
        <f t="shared" si="296"/>
        <v>208</v>
      </c>
      <c r="AI229" s="30">
        <f t="shared" si="297"/>
        <v>3</v>
      </c>
      <c r="AJ229" s="22">
        <v>999999999</v>
      </c>
      <c r="AK229" s="23"/>
      <c r="AL229" s="29">
        <f t="shared" si="264"/>
        <v>4.1057279876828162E+36</v>
      </c>
      <c r="AM229" s="29">
        <f t="shared" si="298"/>
        <v>5.001266498350748E+39</v>
      </c>
      <c r="AN229" s="29">
        <f t="shared" si="299"/>
        <v>1.2799088557754286E+16</v>
      </c>
      <c r="AO229" s="29">
        <f t="shared" si="300"/>
        <v>900</v>
      </c>
      <c r="AQ229" s="52">
        <f t="shared" si="257"/>
        <v>2.5591694747670418E-24</v>
      </c>
      <c r="AR229" s="144">
        <f t="shared" si="265"/>
        <v>1032.5014518043211</v>
      </c>
      <c r="AS229" s="30">
        <f t="shared" si="301"/>
        <v>193</v>
      </c>
      <c r="AT229" s="30">
        <f t="shared" si="302"/>
        <v>4</v>
      </c>
      <c r="AU229" s="22">
        <v>999999999</v>
      </c>
      <c r="AV229" s="23"/>
      <c r="AW229" s="29">
        <f t="shared" si="266"/>
        <v>4.2335999872992002E+35</v>
      </c>
      <c r="AX229" s="29">
        <f t="shared" si="303"/>
        <v>2.8023353684946777E+39</v>
      </c>
      <c r="AY229" s="29">
        <f t="shared" si="304"/>
        <v>1.2799088557754286E+16</v>
      </c>
      <c r="AZ229" s="29">
        <f t="shared" si="305"/>
        <v>1200</v>
      </c>
      <c r="BB229" s="52">
        <f t="shared" si="337"/>
        <v>4.5672936585850304E-24</v>
      </c>
      <c r="BC229" s="144">
        <f t="shared" si="267"/>
        <v>1032.5014518043211</v>
      </c>
      <c r="BD229" s="30">
        <f t="shared" si="306"/>
        <v>163</v>
      </c>
      <c r="BE229" s="30">
        <f t="shared" si="307"/>
        <v>5</v>
      </c>
      <c r="BF229" s="22">
        <v>999999999</v>
      </c>
      <c r="BG229" s="23"/>
      <c r="BH229" s="29">
        <f t="shared" si="268"/>
        <v>4.6079999861759994E+34</v>
      </c>
      <c r="BI229" s="29">
        <f t="shared" si="308"/>
        <v>8.8349893288276012E+39</v>
      </c>
      <c r="BJ229" s="29">
        <f t="shared" si="309"/>
        <v>1.2799088557754286E+16</v>
      </c>
      <c r="BK229" s="29">
        <f t="shared" si="310"/>
        <v>1500</v>
      </c>
      <c r="BM229" s="52">
        <f t="shared" si="258"/>
        <v>1.4486818355277764E-24</v>
      </c>
      <c r="BN229" s="144">
        <f t="shared" si="269"/>
        <v>1032.5014518043211</v>
      </c>
      <c r="BO229" s="30">
        <f t="shared" si="311"/>
        <v>118</v>
      </c>
      <c r="BP229" s="30">
        <f t="shared" si="312"/>
        <v>6</v>
      </c>
      <c r="BQ229" s="22">
        <v>999999999</v>
      </c>
      <c r="BR229" s="23"/>
      <c r="BS229" s="29">
        <f t="shared" si="270"/>
        <v>5.7599999827200002E+31</v>
      </c>
      <c r="BT229" s="29">
        <f t="shared" si="313"/>
        <v>1.6057943001390065E+39</v>
      </c>
      <c r="BU229" s="29">
        <f t="shared" si="314"/>
        <v>1.2799088557754286E+16</v>
      </c>
      <c r="BV229" s="29">
        <f t="shared" si="315"/>
        <v>1800</v>
      </c>
      <c r="BX229" s="52">
        <f t="shared" si="344"/>
        <v>7.9705654433113416E-24</v>
      </c>
      <c r="BY229" s="144">
        <f t="shared" si="271"/>
        <v>1032.5014518043211</v>
      </c>
      <c r="BZ229" s="30">
        <f t="shared" si="316"/>
        <v>68</v>
      </c>
      <c r="CA229" s="30">
        <f t="shared" si="317"/>
        <v>7</v>
      </c>
      <c r="CB229" s="22">
        <v>999999999</v>
      </c>
      <c r="CC229" s="23"/>
      <c r="CD229" s="29">
        <f t="shared" si="272"/>
        <v>9.5999999712E+29</v>
      </c>
      <c r="CE229" s="29">
        <f t="shared" si="318"/>
        <v>5.5836801185766022E+39</v>
      </c>
      <c r="CF229" s="29">
        <f t="shared" si="319"/>
        <v>1.2799088557754286E+16</v>
      </c>
      <c r="CG229" s="29">
        <f t="shared" si="320"/>
        <v>2100</v>
      </c>
      <c r="CI229" s="52">
        <f t="shared" si="342"/>
        <v>2.2922316977243038E-24</v>
      </c>
      <c r="CJ229" s="144">
        <f t="shared" si="273"/>
        <v>1032.5014518043211</v>
      </c>
      <c r="CK229" s="30">
        <f t="shared" si="321"/>
        <v>13</v>
      </c>
      <c r="CL229" s="30">
        <f t="shared" si="322"/>
        <v>8</v>
      </c>
      <c r="CM229" s="22">
        <v>999999999</v>
      </c>
      <c r="CN229" s="23"/>
      <c r="CO229" s="29">
        <f t="shared" si="274"/>
        <v>9.9999999699999999E+26</v>
      </c>
      <c r="CP229" s="29">
        <f t="shared" si="323"/>
        <v>7.2562827334023906E+38</v>
      </c>
      <c r="CQ229" s="29">
        <f t="shared" si="324"/>
        <v>1.2799088557754286E+16</v>
      </c>
      <c r="CR229" s="29">
        <f t="shared" si="325"/>
        <v>2400</v>
      </c>
      <c r="CT229" s="52">
        <f t="shared" si="343"/>
        <v>1.7638629899076349E-23</v>
      </c>
      <c r="CU229" s="144">
        <f t="shared" si="275"/>
        <v>1032.5014518043211</v>
      </c>
      <c r="CV229" s="30">
        <f t="shared" si="326"/>
        <v>-37</v>
      </c>
      <c r="CW229" s="30">
        <f t="shared" si="327"/>
        <v>9</v>
      </c>
      <c r="CX229" s="30">
        <v>1</v>
      </c>
      <c r="CY229" s="23"/>
      <c r="CZ229" s="29">
        <f t="shared" si="276"/>
        <v>1</v>
      </c>
      <c r="DA229" s="29">
        <f t="shared" si="328"/>
        <v>-747700261290843.87</v>
      </c>
      <c r="DB229" s="29">
        <f t="shared" si="329"/>
        <v>1.2799088557754286E+16</v>
      </c>
      <c r="DC229" s="29">
        <f t="shared" si="330"/>
        <v>2700</v>
      </c>
      <c r="DF229" s="144">
        <f t="shared" si="277"/>
        <v>1032.5014518043211</v>
      </c>
      <c r="DG229" s="30">
        <f t="shared" si="331"/>
        <v>-102</v>
      </c>
      <c r="DH229" s="30">
        <f t="shared" si="332"/>
        <v>10</v>
      </c>
      <c r="DI229" s="30">
        <v>1</v>
      </c>
      <c r="DJ229" s="23"/>
      <c r="DK229" s="29">
        <f t="shared" si="278"/>
        <v>1</v>
      </c>
      <c r="DL229" s="29">
        <f t="shared" si="333"/>
        <v>-4.3702615795140562E+18</v>
      </c>
      <c r="DM229" s="29">
        <f t="shared" si="334"/>
        <v>1.2799088557754286E+16</v>
      </c>
      <c r="DN229" s="29">
        <f t="shared" si="335"/>
        <v>3000</v>
      </c>
      <c r="DQ229" s="144">
        <f t="shared" si="279"/>
        <v>1032.5014518043211</v>
      </c>
    </row>
    <row r="230" spans="1:121">
      <c r="A230" s="23">
        <f t="shared" si="280"/>
        <v>18647.138870687981</v>
      </c>
      <c r="B230" s="23">
        <v>0</v>
      </c>
      <c r="C230" s="41">
        <f t="shared" si="341"/>
        <v>7</v>
      </c>
      <c r="D230" s="44"/>
      <c r="E230" s="134">
        <f t="shared" si="338"/>
        <v>1</v>
      </c>
      <c r="F230" s="76">
        <f t="shared" si="259"/>
        <v>8</v>
      </c>
      <c r="G230" s="161">
        <f t="shared" si="281"/>
        <v>105.41965021024939</v>
      </c>
      <c r="H230" s="24">
        <f t="shared" si="282"/>
        <v>30629774941153.586</v>
      </c>
      <c r="I230" s="23">
        <f t="shared" si="336"/>
        <v>44.800000000000026</v>
      </c>
      <c r="J230" s="26">
        <v>224</v>
      </c>
      <c r="K230" s="30">
        <f t="shared" si="283"/>
        <v>224</v>
      </c>
      <c r="L230" s="30">
        <f t="shared" si="284"/>
        <v>1</v>
      </c>
      <c r="M230" s="22">
        <v>1</v>
      </c>
      <c r="N230" s="23">
        <f t="shared" si="285"/>
        <v>3.0629774941153584E+16</v>
      </c>
      <c r="O230" s="29">
        <f t="shared" si="260"/>
        <v>3.9743446920769655E+37</v>
      </c>
      <c r="P230" s="29">
        <f t="shared" si="286"/>
        <v>8.902532110252402E+39</v>
      </c>
      <c r="Q230" s="29">
        <f t="shared" si="287"/>
        <v>1.4702291971753722E+16</v>
      </c>
      <c r="R230" s="29">
        <f t="shared" si="288"/>
        <v>300</v>
      </c>
      <c r="S230" s="29">
        <f t="shared" si="289"/>
        <v>559414.16612063942</v>
      </c>
      <c r="T230" s="52">
        <f t="shared" si="290"/>
        <v>1.6514730629078166E-24</v>
      </c>
      <c r="U230" s="144">
        <f t="shared" si="261"/>
        <v>1054.1965021024939</v>
      </c>
      <c r="W230" s="30">
        <f t="shared" si="291"/>
        <v>219</v>
      </c>
      <c r="X230" s="30">
        <f t="shared" si="292"/>
        <v>2</v>
      </c>
      <c r="Y230" s="22">
        <v>1</v>
      </c>
      <c r="Z230" s="23"/>
      <c r="AA230" s="29">
        <f t="shared" si="262"/>
        <v>3.6951551889145344E+36</v>
      </c>
      <c r="AB230" s="29">
        <f t="shared" si="293"/>
        <v>1.458654021661479E+39</v>
      </c>
      <c r="AC230" s="29">
        <f t="shared" si="294"/>
        <v>1.4702291971753722E+16</v>
      </c>
      <c r="AD230" s="29">
        <f t="shared" si="295"/>
        <v>600</v>
      </c>
      <c r="AF230" s="52">
        <f t="shared" si="340"/>
        <v>1.0079355181845716E-23</v>
      </c>
      <c r="AG230" s="144">
        <f t="shared" si="263"/>
        <v>1054.1965021024939</v>
      </c>
      <c r="AH230" s="30">
        <f t="shared" si="296"/>
        <v>209</v>
      </c>
      <c r="AI230" s="30">
        <f t="shared" si="297"/>
        <v>3</v>
      </c>
      <c r="AJ230" s="22">
        <v>1</v>
      </c>
      <c r="AK230" s="23"/>
      <c r="AL230" s="29">
        <f t="shared" si="264"/>
        <v>4.1057279876828162E+36</v>
      </c>
      <c r="AM230" s="29">
        <f t="shared" si="298"/>
        <v>5.025311048823588E+39</v>
      </c>
      <c r="AN230" s="29">
        <f t="shared" si="299"/>
        <v>1.4702291971753722E+16</v>
      </c>
      <c r="AO230" s="29">
        <f t="shared" si="300"/>
        <v>900</v>
      </c>
      <c r="AQ230" s="52">
        <f t="shared" si="257"/>
        <v>2.9256481497191085E-24</v>
      </c>
      <c r="AR230" s="144">
        <f t="shared" si="265"/>
        <v>1054.1965021024939</v>
      </c>
      <c r="AS230" s="30">
        <f t="shared" si="301"/>
        <v>194</v>
      </c>
      <c r="AT230" s="30">
        <f t="shared" si="302"/>
        <v>4</v>
      </c>
      <c r="AU230" s="22">
        <v>1</v>
      </c>
      <c r="AV230" s="23"/>
      <c r="AW230" s="29">
        <f t="shared" si="266"/>
        <v>4.2335999872992002E+35</v>
      </c>
      <c r="AX230" s="29">
        <f t="shared" si="303"/>
        <v>2.8168552408702981E+39</v>
      </c>
      <c r="AY230" s="29">
        <f t="shared" si="304"/>
        <v>1.4702291971753722E+16</v>
      </c>
      <c r="AZ230" s="29">
        <f t="shared" si="305"/>
        <v>1200</v>
      </c>
      <c r="BB230" s="52">
        <f t="shared" si="337"/>
        <v>5.219399193268905E-24</v>
      </c>
      <c r="BC230" s="144">
        <f t="shared" si="267"/>
        <v>1054.1965021024939</v>
      </c>
      <c r="BD230" s="30">
        <f t="shared" si="306"/>
        <v>164</v>
      </c>
      <c r="BE230" s="30">
        <f t="shared" si="307"/>
        <v>5</v>
      </c>
      <c r="BF230" s="22">
        <v>1</v>
      </c>
      <c r="BG230" s="23"/>
      <c r="BH230" s="29">
        <f t="shared" si="268"/>
        <v>4.6079999861759994E+34</v>
      </c>
      <c r="BI230" s="29">
        <f t="shared" si="308"/>
        <v>8.8891917173480173E+39</v>
      </c>
      <c r="BJ230" s="29">
        <f t="shared" si="309"/>
        <v>1.4702291971753722E+16</v>
      </c>
      <c r="BK230" s="29">
        <f t="shared" si="310"/>
        <v>1500</v>
      </c>
      <c r="BM230" s="52">
        <f t="shared" si="258"/>
        <v>1.6539514996690804E-24</v>
      </c>
      <c r="BN230" s="144">
        <f t="shared" si="269"/>
        <v>1054.1965021024939</v>
      </c>
      <c r="BO230" s="30">
        <f t="shared" si="311"/>
        <v>119</v>
      </c>
      <c r="BP230" s="30">
        <f t="shared" si="312"/>
        <v>6</v>
      </c>
      <c r="BQ230" s="22">
        <v>1</v>
      </c>
      <c r="BR230" s="23"/>
      <c r="BS230" s="29">
        <f t="shared" si="270"/>
        <v>5.7599999827200002E+31</v>
      </c>
      <c r="BT230" s="29">
        <f t="shared" si="313"/>
        <v>1.6194027264113708E+39</v>
      </c>
      <c r="BU230" s="29">
        <f t="shared" si="314"/>
        <v>1.4702291971753722E+16</v>
      </c>
      <c r="BV230" s="29">
        <f t="shared" si="315"/>
        <v>1800</v>
      </c>
      <c r="BX230" s="52">
        <f t="shared" si="344"/>
        <v>9.0788361239420032E-24</v>
      </c>
      <c r="BY230" s="144">
        <f t="shared" si="271"/>
        <v>1054.1965021024939</v>
      </c>
      <c r="BZ230" s="30">
        <f t="shared" si="316"/>
        <v>69</v>
      </c>
      <c r="CA230" s="30">
        <f t="shared" si="317"/>
        <v>7</v>
      </c>
      <c r="CB230" s="30">
        <v>1</v>
      </c>
      <c r="CC230" s="23"/>
      <c r="CD230" s="29">
        <f t="shared" si="272"/>
        <v>9.5999999712E+29</v>
      </c>
      <c r="CE230" s="29">
        <f t="shared" si="318"/>
        <v>5.6657930614968459E+39</v>
      </c>
      <c r="CF230" s="29">
        <f t="shared" si="319"/>
        <v>1.4702291971753722E+16</v>
      </c>
      <c r="CG230" s="29">
        <f t="shared" si="320"/>
        <v>2100</v>
      </c>
      <c r="CI230" s="52">
        <f t="shared" si="342"/>
        <v>2.5949221604414762E-24</v>
      </c>
      <c r="CJ230" s="144">
        <f t="shared" si="273"/>
        <v>1054.1965021024939</v>
      </c>
      <c r="CK230" s="30">
        <f t="shared" si="321"/>
        <v>14</v>
      </c>
      <c r="CL230" s="30">
        <f t="shared" si="322"/>
        <v>8</v>
      </c>
      <c r="CM230" s="30">
        <v>1</v>
      </c>
      <c r="CN230" s="23"/>
      <c r="CO230" s="29">
        <f t="shared" si="274"/>
        <v>9.9999999699999999E+26</v>
      </c>
      <c r="CP230" s="29">
        <f t="shared" si="323"/>
        <v>7.814458328279498E+38</v>
      </c>
      <c r="CQ230" s="29">
        <f t="shared" si="324"/>
        <v>1.4702291971753722E+16</v>
      </c>
      <c r="CR230" s="29">
        <f t="shared" si="325"/>
        <v>2400</v>
      </c>
      <c r="CT230" s="52">
        <f t="shared" si="343"/>
        <v>1.8814217638794052E-23</v>
      </c>
      <c r="CU230" s="144">
        <f t="shared" si="275"/>
        <v>1054.1965021024939</v>
      </c>
      <c r="CV230" s="30">
        <f t="shared" si="326"/>
        <v>-36</v>
      </c>
      <c r="CW230" s="30">
        <f t="shared" si="327"/>
        <v>9</v>
      </c>
      <c r="CX230" s="30">
        <v>1</v>
      </c>
      <c r="CY230" s="23"/>
      <c r="CZ230" s="29">
        <f t="shared" si="276"/>
        <v>1</v>
      </c>
      <c r="DA230" s="29">
        <f t="shared" si="328"/>
        <v>-727492146120821.12</v>
      </c>
      <c r="DB230" s="29">
        <f t="shared" si="329"/>
        <v>1.4702291971753722E+16</v>
      </c>
      <c r="DC230" s="29">
        <f t="shared" si="330"/>
        <v>2700</v>
      </c>
      <c r="DF230" s="144">
        <f t="shared" si="277"/>
        <v>1054.1965021024939</v>
      </c>
      <c r="DG230" s="30">
        <f t="shared" si="331"/>
        <v>-101</v>
      </c>
      <c r="DH230" s="30">
        <f t="shared" si="332"/>
        <v>10</v>
      </c>
      <c r="DI230" s="30">
        <v>1</v>
      </c>
      <c r="DJ230" s="23"/>
      <c r="DK230" s="29">
        <f t="shared" si="278"/>
        <v>1</v>
      </c>
      <c r="DL230" s="29">
        <f t="shared" si="333"/>
        <v>-4.3274158777541146E+18</v>
      </c>
      <c r="DM230" s="29">
        <f t="shared" si="334"/>
        <v>1.4702291971753722E+16</v>
      </c>
      <c r="DN230" s="29">
        <f t="shared" si="335"/>
        <v>3000</v>
      </c>
      <c r="DQ230" s="144">
        <f t="shared" si="279"/>
        <v>1054.1965021024939</v>
      </c>
    </row>
    <row r="231" spans="1:121">
      <c r="A231" s="23">
        <f t="shared" si="280"/>
        <v>19483.969372205735</v>
      </c>
      <c r="B231" s="23">
        <v>0</v>
      </c>
      <c r="C231" s="41">
        <f t="shared" si="341"/>
        <v>7</v>
      </c>
      <c r="D231" s="44"/>
      <c r="E231" s="134">
        <f t="shared" si="338"/>
        <v>1</v>
      </c>
      <c r="F231" s="76">
        <f t="shared" si="259"/>
        <v>8</v>
      </c>
      <c r="G231" s="161">
        <f t="shared" si="281"/>
        <v>107.63474115247539</v>
      </c>
      <c r="H231" s="24">
        <f t="shared" si="282"/>
        <v>35184372088832.539</v>
      </c>
      <c r="I231" s="23">
        <f t="shared" si="336"/>
        <v>45.000000000000028</v>
      </c>
      <c r="J231" s="26">
        <v>225</v>
      </c>
      <c r="K231" s="30">
        <f t="shared" si="283"/>
        <v>225</v>
      </c>
      <c r="L231" s="30">
        <f t="shared" si="284"/>
        <v>1</v>
      </c>
      <c r="M231" s="22">
        <v>1</v>
      </c>
      <c r="N231" s="23">
        <f t="shared" si="285"/>
        <v>3.518437208883254E+16</v>
      </c>
      <c r="O231" s="29">
        <f t="shared" si="260"/>
        <v>3.9743446920769655E+37</v>
      </c>
      <c r="P231" s="29">
        <f t="shared" si="286"/>
        <v>8.9422755571731717E+39</v>
      </c>
      <c r="Q231" s="29">
        <f t="shared" si="287"/>
        <v>1.6888498602639618E+16</v>
      </c>
      <c r="R231" s="29">
        <f t="shared" si="288"/>
        <v>300</v>
      </c>
      <c r="S231" s="29">
        <f t="shared" si="289"/>
        <v>584519.08116617205</v>
      </c>
      <c r="T231" s="52">
        <f t="shared" si="290"/>
        <v>1.8886130822810836E-24</v>
      </c>
      <c r="U231" s="144">
        <f t="shared" si="261"/>
        <v>1076.3474115247539</v>
      </c>
      <c r="W231" s="30">
        <f t="shared" si="291"/>
        <v>220</v>
      </c>
      <c r="X231" s="30">
        <f t="shared" si="292"/>
        <v>2</v>
      </c>
      <c r="Y231" s="22">
        <v>1</v>
      </c>
      <c r="Z231" s="23"/>
      <c r="AA231" s="29">
        <f t="shared" si="262"/>
        <v>3.6951551889145344E+36</v>
      </c>
      <c r="AB231" s="29">
        <f t="shared" si="293"/>
        <v>1.4653145423083354E+39</v>
      </c>
      <c r="AC231" s="29">
        <f t="shared" si="294"/>
        <v>1.6888498602639618E+16</v>
      </c>
      <c r="AD231" s="29">
        <f t="shared" si="295"/>
        <v>600</v>
      </c>
      <c r="AF231" s="52">
        <f t="shared" si="340"/>
        <v>1.1525510813558756E-23</v>
      </c>
      <c r="AG231" s="144">
        <f t="shared" si="263"/>
        <v>1076.3474115247539</v>
      </c>
      <c r="AH231" s="30">
        <f t="shared" si="296"/>
        <v>210</v>
      </c>
      <c r="AI231" s="30">
        <f t="shared" si="297"/>
        <v>3</v>
      </c>
      <c r="AJ231" s="22">
        <v>1</v>
      </c>
      <c r="AK231" s="23"/>
      <c r="AL231" s="29">
        <f t="shared" si="264"/>
        <v>4.1057279876828162E+36</v>
      </c>
      <c r="AM231" s="29">
        <f t="shared" si="298"/>
        <v>5.049355599296428E+39</v>
      </c>
      <c r="AN231" s="29">
        <f t="shared" si="299"/>
        <v>1.6888498602639618E+16</v>
      </c>
      <c r="AO231" s="29">
        <f t="shared" si="300"/>
        <v>900</v>
      </c>
      <c r="AQ231" s="52">
        <f t="shared" si="257"/>
        <v>3.3446839444211147E-24</v>
      </c>
      <c r="AR231" s="144">
        <f t="shared" si="265"/>
        <v>1076.3474115247539</v>
      </c>
      <c r="AS231" s="30">
        <f t="shared" si="301"/>
        <v>195</v>
      </c>
      <c r="AT231" s="30">
        <f t="shared" si="302"/>
        <v>4</v>
      </c>
      <c r="AU231" s="22">
        <v>1</v>
      </c>
      <c r="AV231" s="23"/>
      <c r="AW231" s="29">
        <f t="shared" si="266"/>
        <v>4.2335999872992002E+35</v>
      </c>
      <c r="AX231" s="29">
        <f t="shared" si="303"/>
        <v>2.8313751132459179E+39</v>
      </c>
      <c r="AY231" s="29">
        <f t="shared" si="304"/>
        <v>1.6888498602639618E+16</v>
      </c>
      <c r="AZ231" s="29">
        <f t="shared" si="305"/>
        <v>1200</v>
      </c>
      <c r="BB231" s="52">
        <f t="shared" si="337"/>
        <v>5.9647690352404304E-24</v>
      </c>
      <c r="BC231" s="144">
        <f t="shared" si="267"/>
        <v>1076.3474115247539</v>
      </c>
      <c r="BD231" s="30">
        <f t="shared" si="306"/>
        <v>165</v>
      </c>
      <c r="BE231" s="30">
        <f t="shared" si="307"/>
        <v>5</v>
      </c>
      <c r="BF231" s="22">
        <v>1</v>
      </c>
      <c r="BG231" s="23"/>
      <c r="BH231" s="29">
        <f t="shared" si="268"/>
        <v>4.6079999861759994E+34</v>
      </c>
      <c r="BI231" s="29">
        <f t="shared" si="308"/>
        <v>8.943394105868431E+39</v>
      </c>
      <c r="BJ231" s="29">
        <f t="shared" si="309"/>
        <v>1.6888498602639618E+16</v>
      </c>
      <c r="BK231" s="29">
        <f t="shared" si="310"/>
        <v>1500</v>
      </c>
      <c r="BM231" s="52">
        <f t="shared" si="258"/>
        <v>1.8883768737819358E-24</v>
      </c>
      <c r="BN231" s="144">
        <f t="shared" si="269"/>
        <v>1076.3474115247539</v>
      </c>
      <c r="BO231" s="30">
        <f t="shared" si="311"/>
        <v>120</v>
      </c>
      <c r="BP231" s="30">
        <f t="shared" si="312"/>
        <v>6</v>
      </c>
      <c r="BQ231" s="22">
        <v>1</v>
      </c>
      <c r="BR231" s="23"/>
      <c r="BS231" s="29">
        <f t="shared" si="270"/>
        <v>5.7599999827200002E+31</v>
      </c>
      <c r="BT231" s="29">
        <f t="shared" si="313"/>
        <v>1.633011152683735E+39</v>
      </c>
      <c r="BU231" s="29">
        <f t="shared" si="314"/>
        <v>1.6888498602639618E+16</v>
      </c>
      <c r="BV231" s="29">
        <f t="shared" si="315"/>
        <v>1800</v>
      </c>
      <c r="BX231" s="52">
        <f t="shared" si="344"/>
        <v>1.0341937086519342E-23</v>
      </c>
      <c r="BY231" s="144">
        <f t="shared" si="271"/>
        <v>1076.3474115247539</v>
      </c>
      <c r="BZ231" s="30">
        <f t="shared" si="316"/>
        <v>70</v>
      </c>
      <c r="CA231" s="30">
        <f t="shared" si="317"/>
        <v>7</v>
      </c>
      <c r="CB231" s="30">
        <v>1</v>
      </c>
      <c r="CC231" s="23"/>
      <c r="CD231" s="29">
        <f t="shared" si="272"/>
        <v>9.5999999712E+29</v>
      </c>
      <c r="CE231" s="29">
        <f t="shared" si="318"/>
        <v>5.7479060044170908E+39</v>
      </c>
      <c r="CF231" s="29">
        <f t="shared" si="319"/>
        <v>1.6888498602639618E+16</v>
      </c>
      <c r="CG231" s="29">
        <f t="shared" si="320"/>
        <v>2100</v>
      </c>
      <c r="CI231" s="52">
        <f t="shared" si="342"/>
        <v>2.9382002053724124E-24</v>
      </c>
      <c r="CJ231" s="144">
        <f t="shared" si="273"/>
        <v>1076.3474115247539</v>
      </c>
      <c r="CK231" s="30">
        <f t="shared" si="321"/>
        <v>15</v>
      </c>
      <c r="CL231" s="30">
        <f t="shared" si="322"/>
        <v>8</v>
      </c>
      <c r="CM231" s="30">
        <v>1</v>
      </c>
      <c r="CN231" s="23"/>
      <c r="CO231" s="29">
        <f t="shared" si="274"/>
        <v>9.9999999699999999E+26</v>
      </c>
      <c r="CP231" s="29">
        <f t="shared" si="323"/>
        <v>8.3726339231566053E+38</v>
      </c>
      <c r="CQ231" s="29">
        <f t="shared" si="324"/>
        <v>1.6888498602639618E+16</v>
      </c>
      <c r="CR231" s="29">
        <f t="shared" si="325"/>
        <v>2400</v>
      </c>
      <c r="CT231" s="52">
        <f t="shared" si="343"/>
        <v>2.0171070128756336E-23</v>
      </c>
      <c r="CU231" s="144">
        <f t="shared" si="275"/>
        <v>1076.3474115247539</v>
      </c>
      <c r="CV231" s="30">
        <f t="shared" si="326"/>
        <v>-35</v>
      </c>
      <c r="CW231" s="30">
        <f t="shared" si="327"/>
        <v>9</v>
      </c>
      <c r="CX231" s="30">
        <v>1</v>
      </c>
      <c r="CY231" s="23"/>
      <c r="CZ231" s="29">
        <f t="shared" si="276"/>
        <v>1</v>
      </c>
      <c r="DA231" s="29">
        <f t="shared" si="328"/>
        <v>-707284030950798.25</v>
      </c>
      <c r="DB231" s="29">
        <f t="shared" si="329"/>
        <v>1.6888498602639618E+16</v>
      </c>
      <c r="DC231" s="29">
        <f t="shared" si="330"/>
        <v>2700</v>
      </c>
      <c r="DF231" s="144">
        <f t="shared" si="277"/>
        <v>1076.3474115247539</v>
      </c>
      <c r="DG231" s="30">
        <f t="shared" si="331"/>
        <v>-100</v>
      </c>
      <c r="DH231" s="30">
        <f t="shared" si="332"/>
        <v>10</v>
      </c>
      <c r="DI231" s="30">
        <v>1</v>
      </c>
      <c r="DJ231" s="23"/>
      <c r="DK231" s="29">
        <f t="shared" si="278"/>
        <v>1</v>
      </c>
      <c r="DL231" s="29">
        <f t="shared" si="333"/>
        <v>-4.2845701759941729E+18</v>
      </c>
      <c r="DM231" s="29">
        <f t="shared" si="334"/>
        <v>1.6888498602639618E+16</v>
      </c>
      <c r="DN231" s="29">
        <f t="shared" si="335"/>
        <v>3000</v>
      </c>
      <c r="DQ231" s="144">
        <f t="shared" si="279"/>
        <v>1076.3474115247539</v>
      </c>
    </row>
    <row r="232" spans="1:121">
      <c r="A232" s="23">
        <f t="shared" si="280"/>
        <v>20358.354444058743</v>
      </c>
      <c r="B232" s="23">
        <v>0</v>
      </c>
      <c r="C232" s="41">
        <f t="shared" si="341"/>
        <v>7</v>
      </c>
      <c r="D232" s="44"/>
      <c r="E232" s="134">
        <f t="shared" si="338"/>
        <v>1</v>
      </c>
      <c r="F232" s="76">
        <f t="shared" si="259"/>
        <v>8</v>
      </c>
      <c r="G232" s="161">
        <f t="shared" si="281"/>
        <v>109.89637586403239</v>
      </c>
      <c r="H232" s="24">
        <f t="shared" si="282"/>
        <v>40416230340045.523</v>
      </c>
      <c r="I232" s="23">
        <f t="shared" si="336"/>
        <v>45.200000000000024</v>
      </c>
      <c r="J232" s="26">
        <v>226</v>
      </c>
      <c r="K232" s="30">
        <f t="shared" si="283"/>
        <v>226</v>
      </c>
      <c r="L232" s="30">
        <f t="shared" si="284"/>
        <v>1</v>
      </c>
      <c r="M232" s="22">
        <v>1</v>
      </c>
      <c r="N232" s="23">
        <f t="shared" si="285"/>
        <v>4.041623034004552E+16</v>
      </c>
      <c r="O232" s="29">
        <f t="shared" si="260"/>
        <v>3.9743446920769655E+37</v>
      </c>
      <c r="P232" s="29">
        <f t="shared" si="286"/>
        <v>8.9820190040939414E+39</v>
      </c>
      <c r="Q232" s="29">
        <f t="shared" si="287"/>
        <v>1.9399790563221852E+16</v>
      </c>
      <c r="R232" s="29">
        <f t="shared" si="288"/>
        <v>300</v>
      </c>
      <c r="S232" s="29">
        <f t="shared" si="289"/>
        <v>610750.63332176232</v>
      </c>
      <c r="T232" s="52">
        <f t="shared" si="290"/>
        <v>2.1598474189800271E-24</v>
      </c>
      <c r="U232" s="144">
        <f t="shared" si="261"/>
        <v>1098.9637586403239</v>
      </c>
      <c r="W232" s="30">
        <f t="shared" si="291"/>
        <v>221</v>
      </c>
      <c r="X232" s="30">
        <f t="shared" si="292"/>
        <v>2</v>
      </c>
      <c r="Y232" s="22">
        <v>1</v>
      </c>
      <c r="Z232" s="23"/>
      <c r="AA232" s="29">
        <f t="shared" si="262"/>
        <v>3.6951551889145344E+36</v>
      </c>
      <c r="AB232" s="29">
        <f t="shared" si="293"/>
        <v>1.4719750629551912E+39</v>
      </c>
      <c r="AC232" s="29">
        <f t="shared" si="294"/>
        <v>1.9399790563221852E+16</v>
      </c>
      <c r="AD232" s="29">
        <f t="shared" si="295"/>
        <v>600</v>
      </c>
      <c r="AF232" s="52">
        <f t="shared" si="340"/>
        <v>1.3179428817410888E-23</v>
      </c>
      <c r="AG232" s="144">
        <f t="shared" si="263"/>
        <v>1098.9637586403239</v>
      </c>
      <c r="AH232" s="30">
        <f t="shared" si="296"/>
        <v>211</v>
      </c>
      <c r="AI232" s="30">
        <f t="shared" si="297"/>
        <v>3</v>
      </c>
      <c r="AJ232" s="22">
        <v>1</v>
      </c>
      <c r="AK232" s="23"/>
      <c r="AL232" s="29">
        <f t="shared" si="264"/>
        <v>4.1057279876828162E+36</v>
      </c>
      <c r="AM232" s="29">
        <f t="shared" si="298"/>
        <v>5.0734001497692687E+39</v>
      </c>
      <c r="AN232" s="29">
        <f t="shared" si="299"/>
        <v>1.9399790563221852E+16</v>
      </c>
      <c r="AO232" s="29">
        <f t="shared" si="300"/>
        <v>900</v>
      </c>
      <c r="AQ232" s="52">
        <f t="shared" si="257"/>
        <v>3.8238242579986775E-24</v>
      </c>
      <c r="AR232" s="144">
        <f t="shared" si="265"/>
        <v>1098.9637586403239</v>
      </c>
      <c r="AS232" s="30">
        <f t="shared" si="301"/>
        <v>196</v>
      </c>
      <c r="AT232" s="30">
        <f t="shared" si="302"/>
        <v>4</v>
      </c>
      <c r="AU232" s="22">
        <v>1</v>
      </c>
      <c r="AV232" s="23"/>
      <c r="AW232" s="29">
        <f t="shared" si="266"/>
        <v>4.2335999872992002E+35</v>
      </c>
      <c r="AX232" s="29">
        <f t="shared" si="303"/>
        <v>2.8458949856215378E+39</v>
      </c>
      <c r="AY232" s="29">
        <f t="shared" si="304"/>
        <v>1.9399790563221852E+16</v>
      </c>
      <c r="AZ232" s="29">
        <f t="shared" si="305"/>
        <v>1200</v>
      </c>
      <c r="BB232" s="52">
        <f t="shared" si="337"/>
        <v>6.8167626216836582E-24</v>
      </c>
      <c r="BC232" s="144">
        <f t="shared" si="267"/>
        <v>1098.9637586403239</v>
      </c>
      <c r="BD232" s="30">
        <f t="shared" si="306"/>
        <v>166</v>
      </c>
      <c r="BE232" s="30">
        <f t="shared" si="307"/>
        <v>5</v>
      </c>
      <c r="BF232" s="22">
        <v>1</v>
      </c>
      <c r="BG232" s="23"/>
      <c r="BH232" s="29">
        <f t="shared" si="268"/>
        <v>4.6079999861759994E+34</v>
      </c>
      <c r="BI232" s="29">
        <f t="shared" si="308"/>
        <v>8.9975964943888459E+39</v>
      </c>
      <c r="BJ232" s="29">
        <f t="shared" si="309"/>
        <v>1.9399790563221852E+16</v>
      </c>
      <c r="BK232" s="29">
        <f t="shared" si="310"/>
        <v>1500</v>
      </c>
      <c r="BM232" s="52">
        <f t="shared" si="258"/>
        <v>2.156108086789634E-24</v>
      </c>
      <c r="BN232" s="144">
        <f t="shared" si="269"/>
        <v>1098.9637586403239</v>
      </c>
      <c r="BO232" s="30">
        <f t="shared" si="311"/>
        <v>121</v>
      </c>
      <c r="BP232" s="30">
        <f t="shared" si="312"/>
        <v>6</v>
      </c>
      <c r="BQ232" s="22">
        <v>1</v>
      </c>
      <c r="BR232" s="23"/>
      <c r="BS232" s="29">
        <f t="shared" si="270"/>
        <v>5.7599999827200002E+31</v>
      </c>
      <c r="BT232" s="29">
        <f t="shared" si="313"/>
        <v>1.6466195789560996E+39</v>
      </c>
      <c r="BU232" s="29">
        <f t="shared" si="314"/>
        <v>1.9399790563221852E+16</v>
      </c>
      <c r="BV232" s="29">
        <f t="shared" si="315"/>
        <v>1800</v>
      </c>
      <c r="BX232" s="52">
        <f t="shared" si="344"/>
        <v>1.1781586233488523E-23</v>
      </c>
      <c r="BY232" s="144">
        <f t="shared" si="271"/>
        <v>1098.9637586403239</v>
      </c>
      <c r="BZ232" s="30">
        <f t="shared" si="316"/>
        <v>71</v>
      </c>
      <c r="CA232" s="30">
        <f t="shared" si="317"/>
        <v>7</v>
      </c>
      <c r="CB232" s="30">
        <v>1</v>
      </c>
      <c r="CC232" s="23"/>
      <c r="CD232" s="29">
        <f t="shared" si="272"/>
        <v>9.5999999712E+29</v>
      </c>
      <c r="CE232" s="29">
        <f t="shared" si="318"/>
        <v>5.8300189473373346E+39</v>
      </c>
      <c r="CF232" s="29">
        <f t="shared" si="319"/>
        <v>1.9399790563221852E+16</v>
      </c>
      <c r="CG232" s="29">
        <f t="shared" si="320"/>
        <v>2100</v>
      </c>
      <c r="CI232" s="52">
        <f t="shared" si="342"/>
        <v>3.3275690419637582E-24</v>
      </c>
      <c r="CJ232" s="144">
        <f t="shared" si="273"/>
        <v>1098.9637586403239</v>
      </c>
      <c r="CK232" s="30">
        <f t="shared" si="321"/>
        <v>16</v>
      </c>
      <c r="CL232" s="30">
        <f t="shared" si="322"/>
        <v>8</v>
      </c>
      <c r="CM232" s="30">
        <v>1</v>
      </c>
      <c r="CN232" s="23"/>
      <c r="CO232" s="29">
        <f t="shared" si="274"/>
        <v>9.9999999699999999E+26</v>
      </c>
      <c r="CP232" s="29">
        <f t="shared" si="323"/>
        <v>8.9308095180337111E+38</v>
      </c>
      <c r="CQ232" s="29">
        <f t="shared" si="324"/>
        <v>1.9399790563221852E+16</v>
      </c>
      <c r="CR232" s="29">
        <f t="shared" si="325"/>
        <v>2400</v>
      </c>
      <c r="CT232" s="52">
        <f t="shared" si="343"/>
        <v>2.1722320383217721E-23</v>
      </c>
      <c r="CU232" s="144">
        <f t="shared" si="275"/>
        <v>1098.9637586403239</v>
      </c>
      <c r="CV232" s="30">
        <f t="shared" si="326"/>
        <v>-34</v>
      </c>
      <c r="CW232" s="30">
        <f t="shared" si="327"/>
        <v>9</v>
      </c>
      <c r="CX232" s="30">
        <v>1</v>
      </c>
      <c r="CY232" s="23"/>
      <c r="CZ232" s="29">
        <f t="shared" si="276"/>
        <v>1</v>
      </c>
      <c r="DA232" s="29">
        <f t="shared" si="328"/>
        <v>-687075915780775.5</v>
      </c>
      <c r="DB232" s="29">
        <f t="shared" si="329"/>
        <v>1.9399790563221852E+16</v>
      </c>
      <c r="DC232" s="29">
        <f t="shared" si="330"/>
        <v>2700</v>
      </c>
      <c r="DF232" s="144">
        <f t="shared" si="277"/>
        <v>1098.9637586403239</v>
      </c>
      <c r="DG232" s="30">
        <f t="shared" si="331"/>
        <v>-99</v>
      </c>
      <c r="DH232" s="30">
        <f t="shared" si="332"/>
        <v>10</v>
      </c>
      <c r="DI232" s="30">
        <v>1</v>
      </c>
      <c r="DJ232" s="23"/>
      <c r="DK232" s="29">
        <f t="shared" si="278"/>
        <v>1</v>
      </c>
      <c r="DL232" s="29">
        <f t="shared" si="333"/>
        <v>-4.2417244742342313E+18</v>
      </c>
      <c r="DM232" s="29">
        <f t="shared" si="334"/>
        <v>1.9399790563221852E+16</v>
      </c>
      <c r="DN232" s="29">
        <f t="shared" si="335"/>
        <v>3000</v>
      </c>
      <c r="DQ232" s="144">
        <f t="shared" si="279"/>
        <v>1098.9637586403239</v>
      </c>
    </row>
    <row r="233" spans="1:121">
      <c r="A233" s="23">
        <f t="shared" si="280"/>
        <v>21271.979428440554</v>
      </c>
      <c r="B233" s="23">
        <v>0</v>
      </c>
      <c r="C233" s="41">
        <f t="shared" si="341"/>
        <v>7</v>
      </c>
      <c r="D233" s="44"/>
      <c r="E233" s="134">
        <f t="shared" si="338"/>
        <v>1</v>
      </c>
      <c r="F233" s="76">
        <f t="shared" si="259"/>
        <v>8</v>
      </c>
      <c r="G233" s="161">
        <f t="shared" si="281"/>
        <v>112.20553232845249</v>
      </c>
      <c r="H233" s="24">
        <f t="shared" si="282"/>
        <v>46426057306791.555</v>
      </c>
      <c r="I233" s="23">
        <f t="shared" si="336"/>
        <v>45.400000000000027</v>
      </c>
      <c r="J233" s="26">
        <v>227</v>
      </c>
      <c r="K233" s="30">
        <f t="shared" si="283"/>
        <v>227</v>
      </c>
      <c r="L233" s="30">
        <f t="shared" si="284"/>
        <v>1</v>
      </c>
      <c r="M233" s="22">
        <v>1</v>
      </c>
      <c r="N233" s="23">
        <f t="shared" si="285"/>
        <v>4.6426057306791552E+16</v>
      </c>
      <c r="O233" s="29">
        <f t="shared" si="260"/>
        <v>3.9743446920769655E+37</v>
      </c>
      <c r="P233" s="29">
        <f t="shared" si="286"/>
        <v>9.021762451014711E+39</v>
      </c>
      <c r="Q233" s="29">
        <f t="shared" si="287"/>
        <v>2.2284507507259948E+16</v>
      </c>
      <c r="R233" s="29">
        <f t="shared" si="288"/>
        <v>300</v>
      </c>
      <c r="S233" s="29">
        <f t="shared" si="289"/>
        <v>638159.38285321661</v>
      </c>
      <c r="T233" s="52">
        <f t="shared" si="290"/>
        <v>2.4700836037589889E-24</v>
      </c>
      <c r="U233" s="144">
        <f t="shared" si="261"/>
        <v>1122.055323284525</v>
      </c>
      <c r="W233" s="30">
        <f t="shared" si="291"/>
        <v>222</v>
      </c>
      <c r="X233" s="30">
        <f t="shared" si="292"/>
        <v>2</v>
      </c>
      <c r="Y233" s="22">
        <v>1</v>
      </c>
      <c r="Z233" s="23"/>
      <c r="AA233" s="29">
        <f t="shared" si="262"/>
        <v>3.6951551889145344E+36</v>
      </c>
      <c r="AB233" s="29">
        <f t="shared" si="293"/>
        <v>1.4786355836020472E+39</v>
      </c>
      <c r="AC233" s="29">
        <f t="shared" si="294"/>
        <v>2.2284507507259948E+16</v>
      </c>
      <c r="AD233" s="29">
        <f t="shared" si="295"/>
        <v>600</v>
      </c>
      <c r="AF233" s="52">
        <f t="shared" si="340"/>
        <v>1.5070993660908333E-23</v>
      </c>
      <c r="AG233" s="144">
        <f t="shared" si="263"/>
        <v>1122.055323284525</v>
      </c>
      <c r="AH233" s="30">
        <f t="shared" si="296"/>
        <v>212</v>
      </c>
      <c r="AI233" s="30">
        <f t="shared" si="297"/>
        <v>3</v>
      </c>
      <c r="AJ233" s="22">
        <v>1</v>
      </c>
      <c r="AK233" s="23"/>
      <c r="AL233" s="29">
        <f t="shared" si="264"/>
        <v>4.1057279876828162E+36</v>
      </c>
      <c r="AM233" s="29">
        <f t="shared" si="298"/>
        <v>5.0974447002421081E+39</v>
      </c>
      <c r="AN233" s="29">
        <f t="shared" si="299"/>
        <v>2.2284507507259948E+16</v>
      </c>
      <c r="AO233" s="29">
        <f t="shared" si="300"/>
        <v>900</v>
      </c>
      <c r="AQ233" s="52">
        <f t="shared" si="257"/>
        <v>4.3717016697015907E-24</v>
      </c>
      <c r="AR233" s="144">
        <f t="shared" si="265"/>
        <v>1122.055323284525</v>
      </c>
      <c r="AS233" s="30">
        <f t="shared" si="301"/>
        <v>197</v>
      </c>
      <c r="AT233" s="30">
        <f t="shared" si="302"/>
        <v>4</v>
      </c>
      <c r="AU233" s="22">
        <v>1</v>
      </c>
      <c r="AV233" s="23"/>
      <c r="AW233" s="29">
        <f t="shared" si="266"/>
        <v>4.2335999872992002E+35</v>
      </c>
      <c r="AX233" s="29">
        <f t="shared" si="303"/>
        <v>2.8604148579971582E+39</v>
      </c>
      <c r="AY233" s="29">
        <f t="shared" si="304"/>
        <v>2.2284507507259948E+16</v>
      </c>
      <c r="AZ233" s="29">
        <f t="shared" si="305"/>
        <v>1200</v>
      </c>
      <c r="BB233" s="52">
        <f t="shared" si="337"/>
        <v>7.7906557662280491E-24</v>
      </c>
      <c r="BC233" s="144">
        <f t="shared" si="267"/>
        <v>1122.055323284525</v>
      </c>
      <c r="BD233" s="30">
        <f t="shared" si="306"/>
        <v>167</v>
      </c>
      <c r="BE233" s="30">
        <f t="shared" si="307"/>
        <v>5</v>
      </c>
      <c r="BF233" s="22">
        <v>1</v>
      </c>
      <c r="BG233" s="23"/>
      <c r="BH233" s="29">
        <f t="shared" si="268"/>
        <v>4.6079999861759994E+34</v>
      </c>
      <c r="BI233" s="29">
        <f t="shared" si="308"/>
        <v>9.0517988829092596E+39</v>
      </c>
      <c r="BJ233" s="29">
        <f t="shared" si="309"/>
        <v>2.2284507507259948E+16</v>
      </c>
      <c r="BK233" s="29">
        <f t="shared" si="310"/>
        <v>1500</v>
      </c>
      <c r="BM233" s="52">
        <f t="shared" si="258"/>
        <v>2.4618871669072786E-24</v>
      </c>
      <c r="BN233" s="144">
        <f t="shared" si="269"/>
        <v>1122.055323284525</v>
      </c>
      <c r="BO233" s="30">
        <f t="shared" si="311"/>
        <v>122</v>
      </c>
      <c r="BP233" s="30">
        <f t="shared" si="312"/>
        <v>6</v>
      </c>
      <c r="BQ233" s="22">
        <v>1</v>
      </c>
      <c r="BR233" s="23"/>
      <c r="BS233" s="29">
        <f t="shared" si="270"/>
        <v>5.7599999827200002E+31</v>
      </c>
      <c r="BT233" s="29">
        <f t="shared" si="313"/>
        <v>1.6602280052284642E+39</v>
      </c>
      <c r="BU233" s="29">
        <f t="shared" si="314"/>
        <v>2.2284507507259948E+16</v>
      </c>
      <c r="BV233" s="29">
        <f t="shared" si="315"/>
        <v>1800</v>
      </c>
      <c r="BX233" s="52">
        <f t="shared" si="344"/>
        <v>1.3422558490207719E-23</v>
      </c>
      <c r="BY233" s="144">
        <f t="shared" si="271"/>
        <v>1122.055323284525</v>
      </c>
      <c r="BZ233" s="30">
        <f t="shared" si="316"/>
        <v>72</v>
      </c>
      <c r="CA233" s="30">
        <f t="shared" si="317"/>
        <v>7</v>
      </c>
      <c r="CB233" s="30">
        <v>1</v>
      </c>
      <c r="CC233" s="23"/>
      <c r="CD233" s="29">
        <f t="shared" si="272"/>
        <v>9.5999999712E+29</v>
      </c>
      <c r="CE233" s="29">
        <f t="shared" si="318"/>
        <v>5.9121318902575783E+39</v>
      </c>
      <c r="CF233" s="29">
        <f t="shared" si="319"/>
        <v>2.2284507507259948E+16</v>
      </c>
      <c r="CG233" s="29">
        <f t="shared" si="320"/>
        <v>2100</v>
      </c>
      <c r="CI233" s="52">
        <f t="shared" si="342"/>
        <v>3.7692845695783457E-24</v>
      </c>
      <c r="CJ233" s="144">
        <f t="shared" si="273"/>
        <v>1122.055323284525</v>
      </c>
      <c r="CK233" s="30">
        <f t="shared" si="321"/>
        <v>17</v>
      </c>
      <c r="CL233" s="30">
        <f t="shared" si="322"/>
        <v>8</v>
      </c>
      <c r="CM233" s="30">
        <v>1</v>
      </c>
      <c r="CN233" s="23"/>
      <c r="CO233" s="29">
        <f t="shared" si="274"/>
        <v>9.9999999699999999E+26</v>
      </c>
      <c r="CP233" s="29">
        <f t="shared" si="323"/>
        <v>9.4889851129108184E+38</v>
      </c>
      <c r="CQ233" s="29">
        <f t="shared" si="324"/>
        <v>2.2284507507259948E+16</v>
      </c>
      <c r="CR233" s="29">
        <f t="shared" si="325"/>
        <v>2400</v>
      </c>
      <c r="CT233" s="52">
        <f t="shared" si="343"/>
        <v>2.3484605826748954E-23</v>
      </c>
      <c r="CU233" s="144">
        <f t="shared" si="275"/>
        <v>1122.055323284525</v>
      </c>
      <c r="CV233" s="30">
        <f t="shared" si="326"/>
        <v>-33</v>
      </c>
      <c r="CW233" s="30">
        <f t="shared" si="327"/>
        <v>9</v>
      </c>
      <c r="CX233" s="30">
        <v>1</v>
      </c>
      <c r="CY233" s="23"/>
      <c r="CZ233" s="29">
        <f t="shared" si="276"/>
        <v>1</v>
      </c>
      <c r="DA233" s="29">
        <f t="shared" si="328"/>
        <v>-666867800610752.62</v>
      </c>
      <c r="DB233" s="29">
        <f t="shared" si="329"/>
        <v>2.2284507507259948E+16</v>
      </c>
      <c r="DC233" s="29">
        <f t="shared" si="330"/>
        <v>2700</v>
      </c>
      <c r="DF233" s="144">
        <f t="shared" si="277"/>
        <v>1122.055323284525</v>
      </c>
      <c r="DG233" s="30">
        <f t="shared" si="331"/>
        <v>-98</v>
      </c>
      <c r="DH233" s="30">
        <f t="shared" si="332"/>
        <v>10</v>
      </c>
      <c r="DI233" s="30">
        <v>1</v>
      </c>
      <c r="DJ233" s="23"/>
      <c r="DK233" s="29">
        <f t="shared" si="278"/>
        <v>1</v>
      </c>
      <c r="DL233" s="29">
        <f t="shared" si="333"/>
        <v>-4.1988787724742892E+18</v>
      </c>
      <c r="DM233" s="29">
        <f t="shared" si="334"/>
        <v>2.2284507507259948E+16</v>
      </c>
      <c r="DN233" s="29">
        <f t="shared" si="335"/>
        <v>3000</v>
      </c>
      <c r="DQ233" s="144">
        <f t="shared" si="279"/>
        <v>1122.055323284525</v>
      </c>
    </row>
    <row r="234" spans="1:121">
      <c r="A234" s="23">
        <f t="shared" si="280"/>
        <v>22226.605300903982</v>
      </c>
      <c r="B234" s="23">
        <v>0</v>
      </c>
      <c r="C234" s="41">
        <f t="shared" si="341"/>
        <v>7</v>
      </c>
      <c r="D234" s="44"/>
      <c r="E234" s="134">
        <f t="shared" si="338"/>
        <v>1</v>
      </c>
      <c r="F234" s="76">
        <f t="shared" si="259"/>
        <v>8</v>
      </c>
      <c r="G234" s="161">
        <f t="shared" si="281"/>
        <v>114.56320907878036</v>
      </c>
      <c r="H234" s="24">
        <f t="shared" si="282"/>
        <v>53329535657309.531</v>
      </c>
      <c r="I234" s="23">
        <f t="shared" si="336"/>
        <v>45.600000000000023</v>
      </c>
      <c r="J234" s="26">
        <v>228</v>
      </c>
      <c r="K234" s="30">
        <f t="shared" si="283"/>
        <v>228</v>
      </c>
      <c r="L234" s="30">
        <f t="shared" si="284"/>
        <v>1</v>
      </c>
      <c r="M234" s="22">
        <v>1</v>
      </c>
      <c r="N234" s="23">
        <f t="shared" si="285"/>
        <v>5.3329535657309528E+16</v>
      </c>
      <c r="O234" s="29">
        <f t="shared" si="260"/>
        <v>3.9743446920769655E+37</v>
      </c>
      <c r="P234" s="29">
        <f t="shared" si="286"/>
        <v>9.0615058979354807E+39</v>
      </c>
      <c r="Q234" s="29">
        <f t="shared" si="287"/>
        <v>2.5598177115508576E+16</v>
      </c>
      <c r="R234" s="29">
        <f t="shared" si="288"/>
        <v>300</v>
      </c>
      <c r="S234" s="29">
        <f t="shared" si="289"/>
        <v>666798.15902711952</v>
      </c>
      <c r="T234" s="52">
        <f t="shared" si="290"/>
        <v>2.8249363189556287E-24</v>
      </c>
      <c r="U234" s="144">
        <f t="shared" si="261"/>
        <v>1145.6320907878037</v>
      </c>
      <c r="W234" s="30">
        <f t="shared" si="291"/>
        <v>223</v>
      </c>
      <c r="X234" s="30">
        <f t="shared" si="292"/>
        <v>2</v>
      </c>
      <c r="Y234" s="22">
        <v>1</v>
      </c>
      <c r="Z234" s="23"/>
      <c r="AA234" s="29">
        <f t="shared" si="262"/>
        <v>3.6951551889145344E+36</v>
      </c>
      <c r="AB234" s="29">
        <f t="shared" si="293"/>
        <v>1.4852961042489036E+39</v>
      </c>
      <c r="AC234" s="29">
        <f t="shared" si="294"/>
        <v>2.5598177115508576E+16</v>
      </c>
      <c r="AD234" s="29">
        <f t="shared" si="295"/>
        <v>600</v>
      </c>
      <c r="AF234" s="52">
        <f t="shared" si="340"/>
        <v>1.7234393224543779E-23</v>
      </c>
      <c r="AG234" s="144">
        <f t="shared" si="263"/>
        <v>1145.6320907878037</v>
      </c>
      <c r="AH234" s="30">
        <f t="shared" si="296"/>
        <v>213</v>
      </c>
      <c r="AI234" s="30">
        <f t="shared" si="297"/>
        <v>3</v>
      </c>
      <c r="AJ234" s="22">
        <v>1</v>
      </c>
      <c r="AK234" s="23"/>
      <c r="AL234" s="29">
        <f t="shared" si="264"/>
        <v>4.1057279876828162E+36</v>
      </c>
      <c r="AM234" s="29">
        <f t="shared" si="298"/>
        <v>5.1214892507149487E+39</v>
      </c>
      <c r="AN234" s="29">
        <f t="shared" si="299"/>
        <v>2.5598177115508576E+16</v>
      </c>
      <c r="AO234" s="29">
        <f t="shared" si="300"/>
        <v>900</v>
      </c>
      <c r="AQ234" s="52">
        <f t="shared" ref="AQ234:AQ297" si="345">AN234/AM234</f>
        <v>4.9981901479018287E-24</v>
      </c>
      <c r="AR234" s="144">
        <f t="shared" si="265"/>
        <v>1145.6320907878037</v>
      </c>
      <c r="AS234" s="30">
        <f t="shared" si="301"/>
        <v>198</v>
      </c>
      <c r="AT234" s="30">
        <f t="shared" si="302"/>
        <v>4</v>
      </c>
      <c r="AU234" s="22">
        <v>1</v>
      </c>
      <c r="AV234" s="23"/>
      <c r="AW234" s="29">
        <f t="shared" si="266"/>
        <v>4.2335999872992002E+35</v>
      </c>
      <c r="AX234" s="29">
        <f t="shared" si="303"/>
        <v>2.8749347303727786E+39</v>
      </c>
      <c r="AY234" s="29">
        <f t="shared" si="304"/>
        <v>2.5598177115508576E+16</v>
      </c>
      <c r="AZ234" s="29">
        <f t="shared" si="305"/>
        <v>1200</v>
      </c>
      <c r="BB234" s="52">
        <f t="shared" si="337"/>
        <v>8.9039159202718276E-24</v>
      </c>
      <c r="BC234" s="144">
        <f t="shared" si="267"/>
        <v>1145.6320907878037</v>
      </c>
      <c r="BD234" s="30">
        <f t="shared" si="306"/>
        <v>168</v>
      </c>
      <c r="BE234" s="30">
        <f t="shared" si="307"/>
        <v>5</v>
      </c>
      <c r="BF234" s="22">
        <v>1</v>
      </c>
      <c r="BG234" s="23"/>
      <c r="BH234" s="29">
        <f t="shared" si="268"/>
        <v>4.6079999861759994E+34</v>
      </c>
      <c r="BI234" s="29">
        <f t="shared" si="308"/>
        <v>9.1060012714296757E+39</v>
      </c>
      <c r="BJ234" s="29">
        <f t="shared" si="309"/>
        <v>2.5598177115508576E+16</v>
      </c>
      <c r="BK234" s="29">
        <f t="shared" si="310"/>
        <v>1500</v>
      </c>
      <c r="BM234" s="52">
        <f t="shared" si="258"/>
        <v>2.8111326094169947E-24</v>
      </c>
      <c r="BN234" s="144">
        <f t="shared" si="269"/>
        <v>1145.6320907878037</v>
      </c>
      <c r="BO234" s="30">
        <f t="shared" si="311"/>
        <v>123</v>
      </c>
      <c r="BP234" s="30">
        <f t="shared" si="312"/>
        <v>6</v>
      </c>
      <c r="BQ234" s="22">
        <v>1</v>
      </c>
      <c r="BR234" s="23"/>
      <c r="BS234" s="29">
        <f t="shared" si="270"/>
        <v>5.7599999827200002E+31</v>
      </c>
      <c r="BT234" s="29">
        <f t="shared" si="313"/>
        <v>1.6738364315008285E+39</v>
      </c>
      <c r="BU234" s="29">
        <f t="shared" si="314"/>
        <v>2.5598177115508576E+16</v>
      </c>
      <c r="BV234" s="29">
        <f t="shared" si="315"/>
        <v>1800</v>
      </c>
      <c r="BX234" s="52">
        <f t="shared" si="344"/>
        <v>1.5293117435946969E-23</v>
      </c>
      <c r="BY234" s="144">
        <f t="shared" si="271"/>
        <v>1145.6320907878037</v>
      </c>
      <c r="BZ234" s="30">
        <f t="shared" si="316"/>
        <v>73</v>
      </c>
      <c r="CA234" s="30">
        <f t="shared" si="317"/>
        <v>7</v>
      </c>
      <c r="CB234" s="30">
        <v>1</v>
      </c>
      <c r="CC234" s="23"/>
      <c r="CD234" s="29">
        <f t="shared" si="272"/>
        <v>9.5999999712E+29</v>
      </c>
      <c r="CE234" s="29">
        <f t="shared" si="318"/>
        <v>5.994244833177822E+39</v>
      </c>
      <c r="CF234" s="29">
        <f t="shared" si="319"/>
        <v>2.5598177115508576E+16</v>
      </c>
      <c r="CG234" s="29">
        <f t="shared" si="320"/>
        <v>2100</v>
      </c>
      <c r="CI234" s="52">
        <f t="shared" si="342"/>
        <v>4.2704590532945946E-24</v>
      </c>
      <c r="CJ234" s="144">
        <f t="shared" si="273"/>
        <v>1145.6320907878037</v>
      </c>
      <c r="CK234" s="30">
        <f t="shared" si="321"/>
        <v>18</v>
      </c>
      <c r="CL234" s="30">
        <f t="shared" si="322"/>
        <v>8</v>
      </c>
      <c r="CM234" s="30">
        <v>1</v>
      </c>
      <c r="CN234" s="23"/>
      <c r="CO234" s="29">
        <f t="shared" si="274"/>
        <v>9.9999999699999999E+26</v>
      </c>
      <c r="CP234" s="29">
        <f t="shared" si="323"/>
        <v>1.0047160707787926E+39</v>
      </c>
      <c r="CQ234" s="29">
        <f t="shared" si="324"/>
        <v>2.5598177115508576E+16</v>
      </c>
      <c r="CR234" s="29">
        <f t="shared" si="325"/>
        <v>2400</v>
      </c>
      <c r="CT234" s="52">
        <f t="shared" si="343"/>
        <v>2.5478020965332507E-23</v>
      </c>
      <c r="CU234" s="144">
        <f t="shared" si="275"/>
        <v>1145.6320907878037</v>
      </c>
      <c r="CV234" s="30">
        <f t="shared" si="326"/>
        <v>-32</v>
      </c>
      <c r="CW234" s="30">
        <f t="shared" si="327"/>
        <v>9</v>
      </c>
      <c r="CX234" s="30">
        <v>1</v>
      </c>
      <c r="CY234" s="23"/>
      <c r="CZ234" s="29">
        <f t="shared" si="276"/>
        <v>1</v>
      </c>
      <c r="DA234" s="29">
        <f t="shared" si="328"/>
        <v>-646659685440729.87</v>
      </c>
      <c r="DB234" s="29">
        <f t="shared" si="329"/>
        <v>2.5598177115508576E+16</v>
      </c>
      <c r="DC234" s="29">
        <f t="shared" si="330"/>
        <v>2700</v>
      </c>
      <c r="DF234" s="144">
        <f t="shared" si="277"/>
        <v>1145.6320907878037</v>
      </c>
      <c r="DG234" s="30">
        <f t="shared" si="331"/>
        <v>-97</v>
      </c>
      <c r="DH234" s="30">
        <f t="shared" si="332"/>
        <v>10</v>
      </c>
      <c r="DI234" s="30">
        <v>1</v>
      </c>
      <c r="DJ234" s="23"/>
      <c r="DK234" s="29">
        <f t="shared" si="278"/>
        <v>1</v>
      </c>
      <c r="DL234" s="29">
        <f t="shared" si="333"/>
        <v>-4.1560330707143475E+18</v>
      </c>
      <c r="DM234" s="29">
        <f t="shared" si="334"/>
        <v>2.5598177115508576E+16</v>
      </c>
      <c r="DN234" s="29">
        <f t="shared" si="335"/>
        <v>3000</v>
      </c>
      <c r="DQ234" s="144">
        <f t="shared" si="279"/>
        <v>1145.6320907878037</v>
      </c>
    </row>
    <row r="235" spans="1:121">
      <c r="A235" s="23">
        <f t="shared" si="280"/>
        <v>23224.072064570897</v>
      </c>
      <c r="B235" s="23">
        <v>0</v>
      </c>
      <c r="C235" s="41">
        <f t="shared" si="341"/>
        <v>7</v>
      </c>
      <c r="D235" s="44"/>
      <c r="E235" s="134">
        <f t="shared" si="338"/>
        <v>1</v>
      </c>
      <c r="F235" s="76">
        <f t="shared" si="259"/>
        <v>8</v>
      </c>
      <c r="G235" s="161">
        <f t="shared" si="281"/>
        <v>116.97042562936325</v>
      </c>
      <c r="H235" s="24">
        <f t="shared" si="282"/>
        <v>61259549882307.187</v>
      </c>
      <c r="I235" s="23">
        <f t="shared" si="336"/>
        <v>45.800000000000026</v>
      </c>
      <c r="J235" s="26">
        <v>229</v>
      </c>
      <c r="K235" s="30">
        <f t="shared" si="283"/>
        <v>229</v>
      </c>
      <c r="L235" s="30">
        <f t="shared" si="284"/>
        <v>1</v>
      </c>
      <c r="M235" s="22">
        <v>1</v>
      </c>
      <c r="N235" s="23">
        <f t="shared" si="285"/>
        <v>6.1259549882307184E+16</v>
      </c>
      <c r="O235" s="29">
        <f t="shared" si="260"/>
        <v>3.9743446920769655E+37</v>
      </c>
      <c r="P235" s="29">
        <f t="shared" si="286"/>
        <v>9.1012493448562504E+39</v>
      </c>
      <c r="Q235" s="29">
        <f t="shared" si="287"/>
        <v>2.9404583943507448E+16</v>
      </c>
      <c r="R235" s="29">
        <f t="shared" si="288"/>
        <v>300</v>
      </c>
      <c r="S235" s="29">
        <f t="shared" si="289"/>
        <v>696722.16193712689</v>
      </c>
      <c r="T235" s="52">
        <f t="shared" si="290"/>
        <v>3.2308293981777377E-24</v>
      </c>
      <c r="U235" s="144">
        <f t="shared" si="261"/>
        <v>1169.7042562936324</v>
      </c>
      <c r="W235" s="30">
        <f t="shared" si="291"/>
        <v>224</v>
      </c>
      <c r="X235" s="30">
        <f t="shared" si="292"/>
        <v>2</v>
      </c>
      <c r="Y235" s="22">
        <v>1</v>
      </c>
      <c r="Z235" s="23"/>
      <c r="AA235" s="29">
        <f t="shared" si="262"/>
        <v>3.6951551889145344E+36</v>
      </c>
      <c r="AB235" s="29">
        <f t="shared" si="293"/>
        <v>1.4919566248957594E+39</v>
      </c>
      <c r="AC235" s="29">
        <f t="shared" si="294"/>
        <v>2.9404583943507448E+16</v>
      </c>
      <c r="AD235" s="29">
        <f t="shared" si="295"/>
        <v>600</v>
      </c>
      <c r="AF235" s="52">
        <f t="shared" si="340"/>
        <v>1.970873915021618E-23</v>
      </c>
      <c r="AG235" s="144">
        <f t="shared" si="263"/>
        <v>1169.7042562936324</v>
      </c>
      <c r="AH235" s="30">
        <f t="shared" si="296"/>
        <v>214</v>
      </c>
      <c r="AI235" s="30">
        <f t="shared" si="297"/>
        <v>3</v>
      </c>
      <c r="AJ235" s="22">
        <v>1</v>
      </c>
      <c r="AK235" s="23"/>
      <c r="AL235" s="29">
        <f t="shared" si="264"/>
        <v>4.1057279876828162E+36</v>
      </c>
      <c r="AM235" s="29">
        <f t="shared" si="298"/>
        <v>5.1455338011877893E+39</v>
      </c>
      <c r="AN235" s="29">
        <f t="shared" si="299"/>
        <v>2.9404583943507448E+16</v>
      </c>
      <c r="AO235" s="29">
        <f t="shared" si="300"/>
        <v>900</v>
      </c>
      <c r="AQ235" s="52">
        <f t="shared" si="345"/>
        <v>5.7145837690775108E-24</v>
      </c>
      <c r="AR235" s="144">
        <f t="shared" si="265"/>
        <v>1169.7042562936324</v>
      </c>
      <c r="AS235" s="30">
        <f t="shared" si="301"/>
        <v>199</v>
      </c>
      <c r="AT235" s="30">
        <f t="shared" si="302"/>
        <v>4</v>
      </c>
      <c r="AU235" s="22">
        <v>1</v>
      </c>
      <c r="AV235" s="23"/>
      <c r="AW235" s="29">
        <f t="shared" si="266"/>
        <v>4.2335999872992002E+35</v>
      </c>
      <c r="AX235" s="29">
        <f t="shared" si="303"/>
        <v>2.8894546027483985E+39</v>
      </c>
      <c r="AY235" s="29">
        <f t="shared" si="304"/>
        <v>2.9404583943507448E+16</v>
      </c>
      <c r="AZ235" s="29">
        <f t="shared" si="305"/>
        <v>1200</v>
      </c>
      <c r="BB235" s="52">
        <f t="shared" si="337"/>
        <v>1.0176517020041888E-23</v>
      </c>
      <c r="BC235" s="144">
        <f t="shared" si="267"/>
        <v>1169.7042562936324</v>
      </c>
      <c r="BD235" s="30">
        <f t="shared" si="306"/>
        <v>169</v>
      </c>
      <c r="BE235" s="30">
        <f t="shared" si="307"/>
        <v>5</v>
      </c>
      <c r="BF235" s="22">
        <v>1</v>
      </c>
      <c r="BG235" s="23"/>
      <c r="BH235" s="29">
        <f t="shared" si="268"/>
        <v>4.6079999861759994E+34</v>
      </c>
      <c r="BI235" s="29">
        <f t="shared" si="308"/>
        <v>9.1602036599500906E+39</v>
      </c>
      <c r="BJ235" s="29">
        <f t="shared" si="309"/>
        <v>2.9404583943507448E+16</v>
      </c>
      <c r="BK235" s="29">
        <f t="shared" si="310"/>
        <v>1500</v>
      </c>
      <c r="BM235" s="52">
        <f t="shared" si="258"/>
        <v>3.2100360466950206E-24</v>
      </c>
      <c r="BN235" s="144">
        <f t="shared" si="269"/>
        <v>1169.7042562936324</v>
      </c>
      <c r="BO235" s="30">
        <f t="shared" si="311"/>
        <v>124</v>
      </c>
      <c r="BP235" s="30">
        <f t="shared" si="312"/>
        <v>6</v>
      </c>
      <c r="BQ235" s="22">
        <v>1</v>
      </c>
      <c r="BR235" s="23"/>
      <c r="BS235" s="29">
        <f t="shared" si="270"/>
        <v>5.7599999827200002E+31</v>
      </c>
      <c r="BT235" s="29">
        <f t="shared" si="313"/>
        <v>1.6874448577731931E+39</v>
      </c>
      <c r="BU235" s="29">
        <f t="shared" si="314"/>
        <v>2.9404583943507448E+16</v>
      </c>
      <c r="BV235" s="29">
        <f t="shared" si="315"/>
        <v>1800</v>
      </c>
      <c r="BX235" s="52">
        <f t="shared" si="344"/>
        <v>1.7425508044340301E-23</v>
      </c>
      <c r="BY235" s="144">
        <f t="shared" si="271"/>
        <v>1169.7042562936324</v>
      </c>
      <c r="BZ235" s="30">
        <f t="shared" si="316"/>
        <v>74</v>
      </c>
      <c r="CA235" s="30">
        <f t="shared" si="317"/>
        <v>7</v>
      </c>
      <c r="CB235" s="30">
        <v>1</v>
      </c>
      <c r="CC235" s="23"/>
      <c r="CD235" s="29">
        <f t="shared" si="272"/>
        <v>9.5999999712E+29</v>
      </c>
      <c r="CE235" s="29">
        <f t="shared" si="318"/>
        <v>6.0763577760980669E+39</v>
      </c>
      <c r="CF235" s="29">
        <f t="shared" si="319"/>
        <v>2.9404583943507448E+16</v>
      </c>
      <c r="CG235" s="29">
        <f t="shared" si="320"/>
        <v>2100</v>
      </c>
      <c r="CI235" s="52">
        <f t="shared" si="342"/>
        <v>4.8391791640665374E-24</v>
      </c>
      <c r="CJ235" s="144">
        <f t="shared" si="273"/>
        <v>1169.7042562936324</v>
      </c>
      <c r="CK235" s="30">
        <f t="shared" si="321"/>
        <v>19</v>
      </c>
      <c r="CL235" s="30">
        <f t="shared" si="322"/>
        <v>8</v>
      </c>
      <c r="CM235" s="30">
        <v>1</v>
      </c>
      <c r="CN235" s="23"/>
      <c r="CO235" s="29">
        <f t="shared" si="274"/>
        <v>9.9999999699999999E+26</v>
      </c>
      <c r="CP235" s="29">
        <f t="shared" si="323"/>
        <v>1.0605336302665032E+39</v>
      </c>
      <c r="CQ235" s="29">
        <f t="shared" si="324"/>
        <v>2.9404583943507448E+16</v>
      </c>
      <c r="CR235" s="29">
        <f t="shared" si="325"/>
        <v>2400</v>
      </c>
      <c r="CT235" s="52">
        <f t="shared" si="343"/>
        <v>2.7726215467696506E-23</v>
      </c>
      <c r="CU235" s="144">
        <f t="shared" si="275"/>
        <v>1169.7042562936324</v>
      </c>
      <c r="CV235" s="30">
        <f t="shared" si="326"/>
        <v>-31</v>
      </c>
      <c r="CW235" s="30">
        <f t="shared" si="327"/>
        <v>9</v>
      </c>
      <c r="CX235" s="30">
        <v>1</v>
      </c>
      <c r="CY235" s="23"/>
      <c r="CZ235" s="29">
        <f t="shared" si="276"/>
        <v>1</v>
      </c>
      <c r="DA235" s="29">
        <f t="shared" si="328"/>
        <v>-626451570270707.12</v>
      </c>
      <c r="DB235" s="29">
        <f t="shared" si="329"/>
        <v>2.9404583943507448E+16</v>
      </c>
      <c r="DC235" s="29">
        <f t="shared" si="330"/>
        <v>2700</v>
      </c>
      <c r="DF235" s="144">
        <f t="shared" si="277"/>
        <v>1169.7042562936324</v>
      </c>
      <c r="DG235" s="30">
        <f t="shared" si="331"/>
        <v>-96</v>
      </c>
      <c r="DH235" s="30">
        <f t="shared" si="332"/>
        <v>10</v>
      </c>
      <c r="DI235" s="30">
        <v>1</v>
      </c>
      <c r="DJ235" s="23"/>
      <c r="DK235" s="29">
        <f t="shared" si="278"/>
        <v>1</v>
      </c>
      <c r="DL235" s="29">
        <f t="shared" si="333"/>
        <v>-4.1131873689544059E+18</v>
      </c>
      <c r="DM235" s="29">
        <f t="shared" si="334"/>
        <v>2.9404583943507448E+16</v>
      </c>
      <c r="DN235" s="29">
        <f t="shared" si="335"/>
        <v>3000</v>
      </c>
      <c r="DQ235" s="144">
        <f t="shared" si="279"/>
        <v>1169.7042562936324</v>
      </c>
    </row>
    <row r="236" spans="1:121">
      <c r="A236" s="23">
        <f t="shared" si="280"/>
        <v>24266.30229666454</v>
      </c>
      <c r="B236" s="23">
        <v>0</v>
      </c>
      <c r="C236" s="41">
        <f t="shared" si="341"/>
        <v>7</v>
      </c>
      <c r="D236" s="44"/>
      <c r="E236" s="134">
        <f t="shared" si="338"/>
        <v>1</v>
      </c>
      <c r="F236" s="76">
        <f t="shared" si="259"/>
        <v>8</v>
      </c>
      <c r="G236" s="161">
        <f t="shared" si="281"/>
        <v>119.42822291671121</v>
      </c>
      <c r="H236" s="24">
        <f t="shared" si="282"/>
        <v>70368744177665.078</v>
      </c>
      <c r="I236" s="23">
        <f t="shared" si="336"/>
        <v>46.000000000000021</v>
      </c>
      <c r="J236" s="26">
        <v>230</v>
      </c>
      <c r="K236" s="30">
        <f t="shared" si="283"/>
        <v>230</v>
      </c>
      <c r="L236" s="30">
        <f t="shared" si="284"/>
        <v>1</v>
      </c>
      <c r="M236" s="22">
        <v>1</v>
      </c>
      <c r="N236" s="23">
        <f t="shared" si="285"/>
        <v>7.036874417766508E+16</v>
      </c>
      <c r="O236" s="29">
        <f t="shared" si="260"/>
        <v>3.9743446920769655E+37</v>
      </c>
      <c r="P236" s="29">
        <f t="shared" si="286"/>
        <v>9.14099279177702E+39</v>
      </c>
      <c r="Q236" s="29">
        <f t="shared" si="287"/>
        <v>3.3776997205279236E+16</v>
      </c>
      <c r="R236" s="29">
        <f t="shared" si="288"/>
        <v>300</v>
      </c>
      <c r="S236" s="29">
        <f t="shared" si="289"/>
        <v>727989.06889993616</v>
      </c>
      <c r="T236" s="52">
        <f t="shared" si="290"/>
        <v>3.6951125522890767E-24</v>
      </c>
      <c r="U236" s="144">
        <f t="shared" si="261"/>
        <v>1194.2822291671121</v>
      </c>
      <c r="W236" s="30">
        <f t="shared" si="291"/>
        <v>225</v>
      </c>
      <c r="X236" s="30">
        <f t="shared" si="292"/>
        <v>2</v>
      </c>
      <c r="Y236" s="22">
        <v>1</v>
      </c>
      <c r="Z236" s="23"/>
      <c r="AA236" s="29">
        <f t="shared" si="262"/>
        <v>3.6951551889145344E+36</v>
      </c>
      <c r="AB236" s="29">
        <f t="shared" si="293"/>
        <v>1.4986171455426155E+39</v>
      </c>
      <c r="AC236" s="29">
        <f t="shared" si="294"/>
        <v>3.3776997205279236E+16</v>
      </c>
      <c r="AD236" s="29">
        <f t="shared" si="295"/>
        <v>600</v>
      </c>
      <c r="AF236" s="52">
        <f t="shared" si="340"/>
        <v>2.2538776702070458E-23</v>
      </c>
      <c r="AG236" s="144">
        <f t="shared" si="263"/>
        <v>1194.2822291671121</v>
      </c>
      <c r="AH236" s="30">
        <f t="shared" si="296"/>
        <v>215</v>
      </c>
      <c r="AI236" s="30">
        <f t="shared" si="297"/>
        <v>3</v>
      </c>
      <c r="AJ236" s="22">
        <v>1</v>
      </c>
      <c r="AK236" s="23"/>
      <c r="AL236" s="29">
        <f t="shared" si="264"/>
        <v>4.1057279876828162E+36</v>
      </c>
      <c r="AM236" s="29">
        <f t="shared" si="298"/>
        <v>5.1695783516606287E+39</v>
      </c>
      <c r="AN236" s="29">
        <f t="shared" si="299"/>
        <v>3.3776997205279236E+16</v>
      </c>
      <c r="AO236" s="29">
        <f t="shared" si="300"/>
        <v>900</v>
      </c>
      <c r="AQ236" s="52">
        <f t="shared" si="345"/>
        <v>6.5338011937528748E-24</v>
      </c>
      <c r="AR236" s="144">
        <f t="shared" si="265"/>
        <v>1194.2822291671121</v>
      </c>
      <c r="AS236" s="30">
        <f t="shared" si="301"/>
        <v>200</v>
      </c>
      <c r="AT236" s="30">
        <f t="shared" si="302"/>
        <v>4</v>
      </c>
      <c r="AU236" s="22">
        <v>1</v>
      </c>
      <c r="AV236" s="23"/>
      <c r="AW236" s="29">
        <f t="shared" si="266"/>
        <v>4.2335999872992002E+35</v>
      </c>
      <c r="AX236" s="29">
        <f t="shared" si="303"/>
        <v>2.9039744751240183E+39</v>
      </c>
      <c r="AY236" s="29">
        <f t="shared" si="304"/>
        <v>3.3776997205279236E+16</v>
      </c>
      <c r="AZ236" s="29">
        <f t="shared" si="305"/>
        <v>1200</v>
      </c>
      <c r="BB236" s="52">
        <f t="shared" si="337"/>
        <v>1.163129961871884E-23</v>
      </c>
      <c r="BC236" s="144">
        <f t="shared" si="267"/>
        <v>1194.2822291671121</v>
      </c>
      <c r="BD236" s="30">
        <f t="shared" si="306"/>
        <v>170</v>
      </c>
      <c r="BE236" s="30">
        <f t="shared" si="307"/>
        <v>5</v>
      </c>
      <c r="BF236" s="22">
        <v>1</v>
      </c>
      <c r="BG236" s="23"/>
      <c r="BH236" s="29">
        <f t="shared" si="268"/>
        <v>4.6079999861759994E+34</v>
      </c>
      <c r="BI236" s="29">
        <f t="shared" si="308"/>
        <v>9.2144060484705043E+39</v>
      </c>
      <c r="BJ236" s="29">
        <f t="shared" si="309"/>
        <v>3.3776997205279236E+16</v>
      </c>
      <c r="BK236" s="29">
        <f t="shared" si="310"/>
        <v>1500</v>
      </c>
      <c r="BM236" s="52">
        <f t="shared" si="258"/>
        <v>3.6656727549884637E-24</v>
      </c>
      <c r="BN236" s="144">
        <f t="shared" si="269"/>
        <v>1194.2822291671121</v>
      </c>
      <c r="BO236" s="30">
        <f t="shared" si="311"/>
        <v>125</v>
      </c>
      <c r="BP236" s="30">
        <f t="shared" si="312"/>
        <v>6</v>
      </c>
      <c r="BQ236" s="22">
        <v>1</v>
      </c>
      <c r="BR236" s="23"/>
      <c r="BS236" s="29">
        <f t="shared" si="270"/>
        <v>5.7599999827200002E+31</v>
      </c>
      <c r="BT236" s="29">
        <f t="shared" si="313"/>
        <v>1.7010532840455573E+39</v>
      </c>
      <c r="BU236" s="29">
        <f t="shared" si="314"/>
        <v>3.3776997205279236E+16</v>
      </c>
      <c r="BV236" s="29">
        <f t="shared" si="315"/>
        <v>1800</v>
      </c>
      <c r="BX236" s="52">
        <f t="shared" si="344"/>
        <v>1.9856519206117136E-23</v>
      </c>
      <c r="BY236" s="144">
        <f t="shared" si="271"/>
        <v>1194.2822291671121</v>
      </c>
      <c r="BZ236" s="30">
        <f t="shared" si="316"/>
        <v>75</v>
      </c>
      <c r="CA236" s="30">
        <f t="shared" si="317"/>
        <v>7</v>
      </c>
      <c r="CB236" s="30">
        <v>1</v>
      </c>
      <c r="CC236" s="23"/>
      <c r="CD236" s="29">
        <f t="shared" si="272"/>
        <v>9.5999999712E+29</v>
      </c>
      <c r="CE236" s="29">
        <f t="shared" si="318"/>
        <v>6.1584707190183107E+39</v>
      </c>
      <c r="CF236" s="29">
        <f t="shared" si="319"/>
        <v>3.3776997205279236E+16</v>
      </c>
      <c r="CG236" s="29">
        <f t="shared" si="320"/>
        <v>2100</v>
      </c>
      <c r="CI236" s="52">
        <f t="shared" si="342"/>
        <v>5.4846403833618371E-24</v>
      </c>
      <c r="CJ236" s="144">
        <f t="shared" si="273"/>
        <v>1194.2822291671121</v>
      </c>
      <c r="CK236" s="30">
        <f t="shared" si="321"/>
        <v>20</v>
      </c>
      <c r="CL236" s="30">
        <f t="shared" si="322"/>
        <v>8</v>
      </c>
      <c r="CM236" s="30">
        <v>1</v>
      </c>
      <c r="CN236" s="23"/>
      <c r="CO236" s="29">
        <f t="shared" si="274"/>
        <v>9.9999999699999999E+26</v>
      </c>
      <c r="CP236" s="29">
        <f t="shared" si="323"/>
        <v>1.116351189754214E+39</v>
      </c>
      <c r="CQ236" s="29">
        <f t="shared" si="324"/>
        <v>3.3776997205279236E+16</v>
      </c>
      <c r="CR236" s="29">
        <f t="shared" si="325"/>
        <v>2400</v>
      </c>
      <c r="CT236" s="52">
        <f t="shared" si="343"/>
        <v>3.0256605193134506E-23</v>
      </c>
      <c r="CU236" s="144">
        <f t="shared" si="275"/>
        <v>1194.2822291671121</v>
      </c>
      <c r="CV236" s="30">
        <f t="shared" si="326"/>
        <v>-30</v>
      </c>
      <c r="CW236" s="30">
        <f t="shared" si="327"/>
        <v>9</v>
      </c>
      <c r="CX236" s="30">
        <v>1</v>
      </c>
      <c r="CY236" s="23"/>
      <c r="CZ236" s="29">
        <f t="shared" si="276"/>
        <v>1</v>
      </c>
      <c r="DA236" s="29">
        <f t="shared" si="328"/>
        <v>-606243455100684.25</v>
      </c>
      <c r="DB236" s="29">
        <f t="shared" si="329"/>
        <v>3.3776997205279236E+16</v>
      </c>
      <c r="DC236" s="29">
        <f t="shared" si="330"/>
        <v>2700</v>
      </c>
      <c r="DF236" s="144">
        <f t="shared" si="277"/>
        <v>1194.2822291671121</v>
      </c>
      <c r="DG236" s="30">
        <f t="shared" si="331"/>
        <v>-95</v>
      </c>
      <c r="DH236" s="30">
        <f t="shared" si="332"/>
        <v>10</v>
      </c>
      <c r="DI236" s="30">
        <v>1</v>
      </c>
      <c r="DJ236" s="23"/>
      <c r="DK236" s="29">
        <f t="shared" si="278"/>
        <v>1</v>
      </c>
      <c r="DL236" s="29">
        <f t="shared" si="333"/>
        <v>-4.0703416671944643E+18</v>
      </c>
      <c r="DM236" s="29">
        <f t="shared" si="334"/>
        <v>3.3776997205279236E+16</v>
      </c>
      <c r="DN236" s="29">
        <f t="shared" si="335"/>
        <v>3000</v>
      </c>
      <c r="DQ236" s="144">
        <f t="shared" si="279"/>
        <v>1194.2822291671121</v>
      </c>
    </row>
    <row r="237" spans="1:121">
      <c r="A237" s="23">
        <f t="shared" si="280"/>
        <v>25355.304854200058</v>
      </c>
      <c r="B237" s="23">
        <v>0</v>
      </c>
      <c r="C237" s="41">
        <f t="shared" si="341"/>
        <v>7</v>
      </c>
      <c r="D237" s="44"/>
      <c r="E237" s="134">
        <f t="shared" si="338"/>
        <v>1</v>
      </c>
      <c r="F237" s="76">
        <f t="shared" si="259"/>
        <v>8</v>
      </c>
      <c r="G237" s="161">
        <f t="shared" si="281"/>
        <v>121.93766374962394</v>
      </c>
      <c r="H237" s="24">
        <f t="shared" si="282"/>
        <v>80832460680091.078</v>
      </c>
      <c r="I237" s="23">
        <f t="shared" si="336"/>
        <v>46.200000000000024</v>
      </c>
      <c r="J237" s="26">
        <v>231</v>
      </c>
      <c r="K237" s="30">
        <f t="shared" si="283"/>
        <v>231</v>
      </c>
      <c r="L237" s="30">
        <f t="shared" si="284"/>
        <v>1</v>
      </c>
      <c r="M237" s="22">
        <v>1</v>
      </c>
      <c r="N237" s="23">
        <f t="shared" si="285"/>
        <v>8.0832460680091072E+16</v>
      </c>
      <c r="O237" s="29">
        <f t="shared" si="260"/>
        <v>3.9743446920769655E+37</v>
      </c>
      <c r="P237" s="29">
        <f t="shared" si="286"/>
        <v>9.1807362386977897E+39</v>
      </c>
      <c r="Q237" s="29">
        <f t="shared" si="287"/>
        <v>3.879958112644372E+16</v>
      </c>
      <c r="R237" s="29">
        <f t="shared" si="288"/>
        <v>300</v>
      </c>
      <c r="S237" s="29">
        <f t="shared" si="289"/>
        <v>760659.14562600176</v>
      </c>
      <c r="T237" s="52">
        <f t="shared" si="290"/>
        <v>4.2261949496925225E-24</v>
      </c>
      <c r="U237" s="144">
        <f t="shared" si="261"/>
        <v>1219.3766374962393</v>
      </c>
      <c r="W237" s="30">
        <f t="shared" si="291"/>
        <v>226</v>
      </c>
      <c r="X237" s="30">
        <f t="shared" si="292"/>
        <v>2</v>
      </c>
      <c r="Y237" s="22">
        <v>1</v>
      </c>
      <c r="Z237" s="23"/>
      <c r="AA237" s="29">
        <f t="shared" si="262"/>
        <v>3.6951551889145344E+36</v>
      </c>
      <c r="AB237" s="29">
        <f t="shared" si="293"/>
        <v>1.5052776661894716E+39</v>
      </c>
      <c r="AC237" s="29">
        <f t="shared" si="294"/>
        <v>3.879958112644372E+16</v>
      </c>
      <c r="AD237" s="29">
        <f t="shared" si="295"/>
        <v>600</v>
      </c>
      <c r="AF237" s="52">
        <f t="shared" si="340"/>
        <v>2.5775697067679711E-23</v>
      </c>
      <c r="AG237" s="144">
        <f t="shared" si="263"/>
        <v>1219.3766374962393</v>
      </c>
      <c r="AH237" s="30">
        <f t="shared" si="296"/>
        <v>216</v>
      </c>
      <c r="AI237" s="30">
        <f t="shared" si="297"/>
        <v>3</v>
      </c>
      <c r="AJ237" s="22">
        <v>1</v>
      </c>
      <c r="AK237" s="23"/>
      <c r="AL237" s="29">
        <f t="shared" si="264"/>
        <v>4.1057279876828162E+36</v>
      </c>
      <c r="AM237" s="29">
        <f t="shared" si="298"/>
        <v>5.1936229021334694E+39</v>
      </c>
      <c r="AN237" s="29">
        <f t="shared" si="299"/>
        <v>3.879958112644372E+16</v>
      </c>
      <c r="AO237" s="29">
        <f t="shared" si="300"/>
        <v>900</v>
      </c>
      <c r="AQ237" s="52">
        <f t="shared" si="345"/>
        <v>7.4706196151640857E-24</v>
      </c>
      <c r="AR237" s="144">
        <f t="shared" si="265"/>
        <v>1219.3766374962393</v>
      </c>
      <c r="AS237" s="30">
        <f t="shared" si="301"/>
        <v>201</v>
      </c>
      <c r="AT237" s="30">
        <f t="shared" si="302"/>
        <v>4</v>
      </c>
      <c r="AU237" s="22">
        <v>1</v>
      </c>
      <c r="AV237" s="23"/>
      <c r="AW237" s="29">
        <f t="shared" si="266"/>
        <v>4.2335999872992002E+35</v>
      </c>
      <c r="AX237" s="29">
        <f t="shared" si="303"/>
        <v>2.9184943474996388E+39</v>
      </c>
      <c r="AY237" s="29">
        <f t="shared" si="304"/>
        <v>3.879958112644372E+16</v>
      </c>
      <c r="AZ237" s="29">
        <f t="shared" si="305"/>
        <v>1200</v>
      </c>
      <c r="BB237" s="52">
        <f t="shared" si="337"/>
        <v>1.3294382824378083E-23</v>
      </c>
      <c r="BC237" s="144">
        <f t="shared" si="267"/>
        <v>1219.3766374962393</v>
      </c>
      <c r="BD237" s="30">
        <f t="shared" si="306"/>
        <v>171</v>
      </c>
      <c r="BE237" s="30">
        <f t="shared" si="307"/>
        <v>5</v>
      </c>
      <c r="BF237" s="22">
        <v>1</v>
      </c>
      <c r="BG237" s="23"/>
      <c r="BH237" s="29">
        <f t="shared" si="268"/>
        <v>4.6079999861759994E+34</v>
      </c>
      <c r="BI237" s="29">
        <f t="shared" si="308"/>
        <v>9.2686084369909205E+39</v>
      </c>
      <c r="BJ237" s="29">
        <f t="shared" si="309"/>
        <v>3.879958112644372E+16</v>
      </c>
      <c r="BK237" s="29">
        <f t="shared" si="310"/>
        <v>1500</v>
      </c>
      <c r="BM237" s="52">
        <f t="shared" ref="BM237:BM300" si="346">BJ237/BI237</f>
        <v>4.1861279813693489E-24</v>
      </c>
      <c r="BN237" s="144">
        <f t="shared" si="269"/>
        <v>1219.3766374962393</v>
      </c>
      <c r="BO237" s="30">
        <f t="shared" si="311"/>
        <v>126</v>
      </c>
      <c r="BP237" s="30">
        <f t="shared" si="312"/>
        <v>6</v>
      </c>
      <c r="BQ237" s="22">
        <v>1</v>
      </c>
      <c r="BR237" s="23"/>
      <c r="BS237" s="29">
        <f t="shared" si="270"/>
        <v>5.7599999827200002E+31</v>
      </c>
      <c r="BT237" s="29">
        <f t="shared" si="313"/>
        <v>1.7146617103179219E+39</v>
      </c>
      <c r="BU237" s="29">
        <f t="shared" si="314"/>
        <v>3.879958112644372E+16</v>
      </c>
      <c r="BV237" s="29">
        <f t="shared" si="315"/>
        <v>1800</v>
      </c>
      <c r="BX237" s="52">
        <f t="shared" si="344"/>
        <v>2.2628125940509713E-23</v>
      </c>
      <c r="BY237" s="144">
        <f t="shared" si="271"/>
        <v>1219.3766374962393</v>
      </c>
      <c r="BZ237" s="30">
        <f t="shared" si="316"/>
        <v>76</v>
      </c>
      <c r="CA237" s="30">
        <f t="shared" si="317"/>
        <v>7</v>
      </c>
      <c r="CB237" s="30">
        <v>1</v>
      </c>
      <c r="CC237" s="23"/>
      <c r="CD237" s="29">
        <f t="shared" si="272"/>
        <v>9.5999999712E+29</v>
      </c>
      <c r="CE237" s="29">
        <f t="shared" si="318"/>
        <v>6.2405836619385556E+39</v>
      </c>
      <c r="CF237" s="29">
        <f t="shared" si="319"/>
        <v>3.879958112644372E+16</v>
      </c>
      <c r="CG237" s="29">
        <f t="shared" si="320"/>
        <v>2100</v>
      </c>
      <c r="CI237" s="52">
        <f t="shared" si="342"/>
        <v>6.2173000520901816E-24</v>
      </c>
      <c r="CJ237" s="144">
        <f t="shared" si="273"/>
        <v>1219.3766374962393</v>
      </c>
      <c r="CK237" s="30">
        <f t="shared" si="321"/>
        <v>21</v>
      </c>
      <c r="CL237" s="30">
        <f t="shared" si="322"/>
        <v>8</v>
      </c>
      <c r="CM237" s="30">
        <v>1</v>
      </c>
      <c r="CN237" s="23"/>
      <c r="CO237" s="29">
        <f t="shared" si="274"/>
        <v>9.9999999699999999E+26</v>
      </c>
      <c r="CP237" s="29">
        <f t="shared" si="323"/>
        <v>1.1721687492419248E+39</v>
      </c>
      <c r="CQ237" s="29">
        <f t="shared" si="324"/>
        <v>3.879958112644372E+16</v>
      </c>
      <c r="CR237" s="29">
        <f t="shared" si="325"/>
        <v>2400</v>
      </c>
      <c r="CT237" s="52">
        <f t="shared" si="343"/>
        <v>3.3100678679188918E-23</v>
      </c>
      <c r="CU237" s="144">
        <f t="shared" si="275"/>
        <v>1219.3766374962393</v>
      </c>
      <c r="CV237" s="30">
        <f t="shared" si="326"/>
        <v>-29</v>
      </c>
      <c r="CW237" s="30">
        <f t="shared" si="327"/>
        <v>9</v>
      </c>
      <c r="CX237" s="30">
        <v>1</v>
      </c>
      <c r="CY237" s="23"/>
      <c r="CZ237" s="29">
        <f t="shared" si="276"/>
        <v>1</v>
      </c>
      <c r="DA237" s="29">
        <f t="shared" si="328"/>
        <v>-586035339930661.5</v>
      </c>
      <c r="DB237" s="29">
        <f t="shared" si="329"/>
        <v>3.879958112644372E+16</v>
      </c>
      <c r="DC237" s="29">
        <f t="shared" si="330"/>
        <v>2700</v>
      </c>
      <c r="DF237" s="144">
        <f t="shared" si="277"/>
        <v>1219.3766374962393</v>
      </c>
      <c r="DG237" s="30">
        <f t="shared" si="331"/>
        <v>-94</v>
      </c>
      <c r="DH237" s="30">
        <f t="shared" si="332"/>
        <v>10</v>
      </c>
      <c r="DI237" s="30">
        <v>1</v>
      </c>
      <c r="DJ237" s="23"/>
      <c r="DK237" s="29">
        <f t="shared" si="278"/>
        <v>1</v>
      </c>
      <c r="DL237" s="29">
        <f t="shared" si="333"/>
        <v>-4.0274959654345226E+18</v>
      </c>
      <c r="DM237" s="29">
        <f t="shared" si="334"/>
        <v>3.879958112644372E+16</v>
      </c>
      <c r="DN237" s="29">
        <f t="shared" si="335"/>
        <v>3000</v>
      </c>
      <c r="DQ237" s="144">
        <f t="shared" si="279"/>
        <v>1219.3766374962393</v>
      </c>
    </row>
    <row r="238" spans="1:121">
      <c r="A238" s="23">
        <f t="shared" si="280"/>
        <v>26493.178745975973</v>
      </c>
      <c r="B238" s="23">
        <v>0</v>
      </c>
      <c r="C238" s="41">
        <f t="shared" si="341"/>
        <v>7</v>
      </c>
      <c r="D238" s="44"/>
      <c r="E238" s="134">
        <f t="shared" si="338"/>
        <v>1</v>
      </c>
      <c r="F238" s="76">
        <f t="shared" si="259"/>
        <v>8</v>
      </c>
      <c r="G238" s="161">
        <f t="shared" si="281"/>
        <v>124.49983326877249</v>
      </c>
      <c r="H238" s="24">
        <f t="shared" si="282"/>
        <v>92852114613583.141</v>
      </c>
      <c r="I238" s="23">
        <f t="shared" si="336"/>
        <v>46.400000000000027</v>
      </c>
      <c r="J238" s="26">
        <v>232</v>
      </c>
      <c r="K238" s="30">
        <f t="shared" si="283"/>
        <v>232</v>
      </c>
      <c r="L238" s="30">
        <f t="shared" si="284"/>
        <v>1</v>
      </c>
      <c r="M238" s="22">
        <v>1</v>
      </c>
      <c r="N238" s="23">
        <f t="shared" si="285"/>
        <v>9.2852114613583136E+16</v>
      </c>
      <c r="O238" s="29">
        <f t="shared" si="260"/>
        <v>3.9743446920769655E+37</v>
      </c>
      <c r="P238" s="29">
        <f t="shared" si="286"/>
        <v>9.2204796856185594E+39</v>
      </c>
      <c r="Q238" s="29">
        <f t="shared" si="287"/>
        <v>4.4569015014519904E+16</v>
      </c>
      <c r="R238" s="29">
        <f t="shared" si="288"/>
        <v>300</v>
      </c>
      <c r="S238" s="29">
        <f t="shared" si="289"/>
        <v>794795.36237927922</v>
      </c>
      <c r="T238" s="52">
        <f t="shared" si="290"/>
        <v>4.8336980866662982E-24</v>
      </c>
      <c r="U238" s="144">
        <f t="shared" si="261"/>
        <v>1244.998332687725</v>
      </c>
      <c r="W238" s="30">
        <f t="shared" si="291"/>
        <v>227</v>
      </c>
      <c r="X238" s="30">
        <f t="shared" si="292"/>
        <v>2</v>
      </c>
      <c r="Y238" s="22">
        <v>1</v>
      </c>
      <c r="Z238" s="23"/>
      <c r="AA238" s="29">
        <f t="shared" si="262"/>
        <v>3.6951551889145344E+36</v>
      </c>
      <c r="AB238" s="29">
        <f t="shared" si="293"/>
        <v>1.5119381868363276E+39</v>
      </c>
      <c r="AC238" s="29">
        <f t="shared" si="294"/>
        <v>4.4569015014519904E+16</v>
      </c>
      <c r="AD238" s="29">
        <f t="shared" si="295"/>
        <v>600</v>
      </c>
      <c r="AF238" s="52">
        <f t="shared" si="340"/>
        <v>2.9478066896225996E-23</v>
      </c>
      <c r="AG238" s="144">
        <f t="shared" si="263"/>
        <v>1244.998332687725</v>
      </c>
      <c r="AH238" s="30">
        <f t="shared" si="296"/>
        <v>217</v>
      </c>
      <c r="AI238" s="30">
        <f t="shared" si="297"/>
        <v>3</v>
      </c>
      <c r="AJ238" s="22">
        <v>1</v>
      </c>
      <c r="AK238" s="23"/>
      <c r="AL238" s="29">
        <f t="shared" si="264"/>
        <v>4.1057279876828162E+36</v>
      </c>
      <c r="AM238" s="29">
        <f t="shared" si="298"/>
        <v>5.2176674526063094E+39</v>
      </c>
      <c r="AN238" s="29">
        <f t="shared" si="299"/>
        <v>4.4569015014519904E+16</v>
      </c>
      <c r="AO238" s="29">
        <f t="shared" si="300"/>
        <v>900</v>
      </c>
      <c r="AQ238" s="52">
        <f t="shared" si="345"/>
        <v>8.5419424329653205E-24</v>
      </c>
      <c r="AR238" s="144">
        <f t="shared" si="265"/>
        <v>1244.998332687725</v>
      </c>
      <c r="AS238" s="30">
        <f t="shared" si="301"/>
        <v>202</v>
      </c>
      <c r="AT238" s="30">
        <f t="shared" si="302"/>
        <v>4</v>
      </c>
      <c r="AU238" s="22">
        <v>1</v>
      </c>
      <c r="AV238" s="23"/>
      <c r="AW238" s="29">
        <f t="shared" si="266"/>
        <v>4.2335999872992002E+35</v>
      </c>
      <c r="AX238" s="29">
        <f t="shared" si="303"/>
        <v>2.9330142198752586E+39</v>
      </c>
      <c r="AY238" s="29">
        <f t="shared" si="304"/>
        <v>4.4569015014519904E+16</v>
      </c>
      <c r="AZ238" s="29">
        <f t="shared" si="305"/>
        <v>1200</v>
      </c>
      <c r="BB238" s="52">
        <f t="shared" si="337"/>
        <v>1.519563550442501E-23</v>
      </c>
      <c r="BC238" s="144">
        <f t="shared" si="267"/>
        <v>1244.998332687725</v>
      </c>
      <c r="BD238" s="30">
        <f t="shared" si="306"/>
        <v>172</v>
      </c>
      <c r="BE238" s="30">
        <f t="shared" si="307"/>
        <v>5</v>
      </c>
      <c r="BF238" s="22">
        <v>1</v>
      </c>
      <c r="BG238" s="23"/>
      <c r="BH238" s="29">
        <f t="shared" si="268"/>
        <v>4.6079999861759994E+34</v>
      </c>
      <c r="BI238" s="29">
        <f t="shared" si="308"/>
        <v>9.3228108255113342E+39</v>
      </c>
      <c r="BJ238" s="29">
        <f t="shared" si="309"/>
        <v>4.4569015014519904E+16</v>
      </c>
      <c r="BK238" s="29">
        <f t="shared" si="310"/>
        <v>1500</v>
      </c>
      <c r="BM238" s="52">
        <f t="shared" si="346"/>
        <v>4.7806413589943675E-24</v>
      </c>
      <c r="BN238" s="144">
        <f t="shared" si="269"/>
        <v>1244.998332687725</v>
      </c>
      <c r="BO238" s="30">
        <f t="shared" si="311"/>
        <v>127</v>
      </c>
      <c r="BP238" s="30">
        <f t="shared" si="312"/>
        <v>6</v>
      </c>
      <c r="BQ238" s="22">
        <v>1</v>
      </c>
      <c r="BR238" s="23"/>
      <c r="BS238" s="29">
        <f t="shared" si="270"/>
        <v>5.7599999827200002E+31</v>
      </c>
      <c r="BT238" s="29">
        <f t="shared" si="313"/>
        <v>1.7282701365902865E+39</v>
      </c>
      <c r="BU238" s="29">
        <f t="shared" si="314"/>
        <v>4.4569015014519904E+16</v>
      </c>
      <c r="BV238" s="29">
        <f t="shared" si="315"/>
        <v>1800</v>
      </c>
      <c r="BX238" s="52">
        <f t="shared" si="344"/>
        <v>2.578822261110775E-23</v>
      </c>
      <c r="BY238" s="144">
        <f t="shared" si="271"/>
        <v>1244.998332687725</v>
      </c>
      <c r="BZ238" s="30">
        <f t="shared" si="316"/>
        <v>77</v>
      </c>
      <c r="CA238" s="30">
        <f t="shared" si="317"/>
        <v>7</v>
      </c>
      <c r="CB238" s="30">
        <v>1</v>
      </c>
      <c r="CC238" s="23"/>
      <c r="CD238" s="29">
        <f t="shared" si="272"/>
        <v>9.5999999712E+29</v>
      </c>
      <c r="CE238" s="29">
        <f t="shared" si="318"/>
        <v>6.3226966048587993E+39</v>
      </c>
      <c r="CF238" s="29">
        <f t="shared" si="319"/>
        <v>4.4569015014519904E+16</v>
      </c>
      <c r="CG238" s="29">
        <f t="shared" si="320"/>
        <v>2100</v>
      </c>
      <c r="CI238" s="52">
        <f t="shared" si="342"/>
        <v>7.049051662588076E-24</v>
      </c>
      <c r="CJ238" s="144">
        <f t="shared" si="273"/>
        <v>1244.998332687725</v>
      </c>
      <c r="CK238" s="30">
        <f t="shared" si="321"/>
        <v>22</v>
      </c>
      <c r="CL238" s="30">
        <f t="shared" si="322"/>
        <v>8</v>
      </c>
      <c r="CM238" s="30">
        <v>1</v>
      </c>
      <c r="CN238" s="23"/>
      <c r="CO238" s="29">
        <f t="shared" si="274"/>
        <v>9.9999999699999999E+26</v>
      </c>
      <c r="CP238" s="29">
        <f t="shared" si="323"/>
        <v>1.2279863087296354E+39</v>
      </c>
      <c r="CQ238" s="29">
        <f t="shared" si="324"/>
        <v>4.4569015014519904E+16</v>
      </c>
      <c r="CR238" s="29">
        <f t="shared" si="325"/>
        <v>2400</v>
      </c>
      <c r="CT238" s="52">
        <f t="shared" si="343"/>
        <v>3.6294390823157482E-23</v>
      </c>
      <c r="CU238" s="144">
        <f t="shared" si="275"/>
        <v>1244.998332687725</v>
      </c>
      <c r="CV238" s="30">
        <f t="shared" si="326"/>
        <v>-28</v>
      </c>
      <c r="CW238" s="30">
        <f t="shared" si="327"/>
        <v>9</v>
      </c>
      <c r="CX238" s="30">
        <v>1</v>
      </c>
      <c r="CY238" s="23"/>
      <c r="CZ238" s="29">
        <f t="shared" si="276"/>
        <v>1</v>
      </c>
      <c r="DA238" s="29">
        <f t="shared" si="328"/>
        <v>-565827224760638.62</v>
      </c>
      <c r="DB238" s="29">
        <f t="shared" si="329"/>
        <v>4.4569015014519904E+16</v>
      </c>
      <c r="DC238" s="29">
        <f t="shared" si="330"/>
        <v>2700</v>
      </c>
      <c r="DF238" s="144">
        <f t="shared" si="277"/>
        <v>1244.998332687725</v>
      </c>
      <c r="DG238" s="30">
        <f t="shared" si="331"/>
        <v>-93</v>
      </c>
      <c r="DH238" s="30">
        <f t="shared" si="332"/>
        <v>10</v>
      </c>
      <c r="DI238" s="30">
        <v>1</v>
      </c>
      <c r="DJ238" s="23"/>
      <c r="DK238" s="29">
        <f t="shared" si="278"/>
        <v>1</v>
      </c>
      <c r="DL238" s="29">
        <f t="shared" si="333"/>
        <v>-3.9846502636745805E+18</v>
      </c>
      <c r="DM238" s="29">
        <f t="shared" si="334"/>
        <v>4.4569015014519904E+16</v>
      </c>
      <c r="DN238" s="29">
        <f t="shared" si="335"/>
        <v>3000</v>
      </c>
      <c r="DQ238" s="144">
        <f t="shared" si="279"/>
        <v>1244.998332687725</v>
      </c>
    </row>
    <row r="239" spans="1:121">
      <c r="A239" s="23">
        <f t="shared" si="280"/>
        <v>27682.117178329521</v>
      </c>
      <c r="B239" s="23">
        <v>0</v>
      </c>
      <c r="C239" s="41">
        <f t="shared" si="341"/>
        <v>7</v>
      </c>
      <c r="D239" s="44"/>
      <c r="E239" s="134">
        <f t="shared" si="338"/>
        <v>1</v>
      </c>
      <c r="F239" s="76">
        <f t="shared" si="259"/>
        <v>8</v>
      </c>
      <c r="G239" s="161">
        <f t="shared" si="281"/>
        <v>127.11583941594053</v>
      </c>
      <c r="H239" s="24">
        <f t="shared" si="282"/>
        <v>106659071314619.12</v>
      </c>
      <c r="I239" s="23">
        <f t="shared" si="336"/>
        <v>46.600000000000023</v>
      </c>
      <c r="J239" s="26">
        <v>233</v>
      </c>
      <c r="K239" s="30">
        <f t="shared" si="283"/>
        <v>233</v>
      </c>
      <c r="L239" s="30">
        <f t="shared" si="284"/>
        <v>1</v>
      </c>
      <c r="M239" s="22">
        <v>1</v>
      </c>
      <c r="N239" s="23">
        <f t="shared" si="285"/>
        <v>1.0665907131461912E+17</v>
      </c>
      <c r="O239" s="29">
        <f t="shared" si="260"/>
        <v>3.9743446920769655E+37</v>
      </c>
      <c r="P239" s="29">
        <f t="shared" si="286"/>
        <v>9.2602231325393291E+39</v>
      </c>
      <c r="Q239" s="29">
        <f t="shared" si="287"/>
        <v>5.1196354231017184E+16</v>
      </c>
      <c r="R239" s="29">
        <f t="shared" si="288"/>
        <v>300</v>
      </c>
      <c r="S239" s="29">
        <f t="shared" si="289"/>
        <v>830463.51534988568</v>
      </c>
      <c r="T239" s="52">
        <f t="shared" si="290"/>
        <v>5.5286307358101611E-24</v>
      </c>
      <c r="U239" s="144">
        <f t="shared" si="261"/>
        <v>1271.1583941594054</v>
      </c>
      <c r="W239" s="30">
        <f t="shared" si="291"/>
        <v>228</v>
      </c>
      <c r="X239" s="30">
        <f t="shared" si="292"/>
        <v>2</v>
      </c>
      <c r="Y239" s="22">
        <v>1</v>
      </c>
      <c r="Z239" s="23"/>
      <c r="AA239" s="29">
        <f t="shared" si="262"/>
        <v>3.6951551889145344E+36</v>
      </c>
      <c r="AB239" s="29">
        <f t="shared" si="293"/>
        <v>1.518598707483184E+39</v>
      </c>
      <c r="AC239" s="29">
        <f t="shared" si="294"/>
        <v>5.1196354231017184E+16</v>
      </c>
      <c r="AD239" s="29">
        <f t="shared" si="295"/>
        <v>600</v>
      </c>
      <c r="AF239" s="52">
        <f t="shared" si="340"/>
        <v>3.3712892009414608E-23</v>
      </c>
      <c r="AG239" s="144">
        <f t="shared" si="263"/>
        <v>1271.1583941594054</v>
      </c>
      <c r="AH239" s="30">
        <f t="shared" si="296"/>
        <v>218</v>
      </c>
      <c r="AI239" s="30">
        <f t="shared" si="297"/>
        <v>3</v>
      </c>
      <c r="AJ239" s="22">
        <v>1</v>
      </c>
      <c r="AK239" s="23"/>
      <c r="AL239" s="29">
        <f t="shared" si="264"/>
        <v>4.1057279876828162E+36</v>
      </c>
      <c r="AM239" s="29">
        <f t="shared" si="298"/>
        <v>5.2417120030791494E+39</v>
      </c>
      <c r="AN239" s="29">
        <f t="shared" si="299"/>
        <v>5.1196354231017184E+16</v>
      </c>
      <c r="AO239" s="29">
        <f t="shared" si="300"/>
        <v>900</v>
      </c>
      <c r="AQ239" s="52">
        <f t="shared" si="345"/>
        <v>9.7671055183769745E-24</v>
      </c>
      <c r="AR239" s="144">
        <f t="shared" si="265"/>
        <v>1271.1583941594054</v>
      </c>
      <c r="AS239" s="30">
        <f t="shared" si="301"/>
        <v>203</v>
      </c>
      <c r="AT239" s="30">
        <f t="shared" si="302"/>
        <v>4</v>
      </c>
      <c r="AU239" s="22">
        <v>1</v>
      </c>
      <c r="AV239" s="23"/>
      <c r="AW239" s="29">
        <f t="shared" si="266"/>
        <v>4.2335999872992002E+35</v>
      </c>
      <c r="AX239" s="29">
        <f t="shared" si="303"/>
        <v>2.9475340922508784E+39</v>
      </c>
      <c r="AY239" s="29">
        <f t="shared" si="304"/>
        <v>5.1196354231017184E+16</v>
      </c>
      <c r="AZ239" s="29">
        <f t="shared" si="305"/>
        <v>1200</v>
      </c>
      <c r="BB239" s="52">
        <f t="shared" si="337"/>
        <v>1.7369215292747026E-23</v>
      </c>
      <c r="BC239" s="144">
        <f t="shared" si="267"/>
        <v>1271.1583941594054</v>
      </c>
      <c r="BD239" s="30">
        <f t="shared" si="306"/>
        <v>173</v>
      </c>
      <c r="BE239" s="30">
        <f t="shared" si="307"/>
        <v>5</v>
      </c>
      <c r="BF239" s="22">
        <v>1</v>
      </c>
      <c r="BG239" s="23"/>
      <c r="BH239" s="29">
        <f t="shared" si="268"/>
        <v>4.6079999861759994E+34</v>
      </c>
      <c r="BI239" s="29">
        <f t="shared" si="308"/>
        <v>9.3770132140317491E+39</v>
      </c>
      <c r="BJ239" s="29">
        <f t="shared" si="309"/>
        <v>5.1196354231017184E+16</v>
      </c>
      <c r="BK239" s="29">
        <f t="shared" si="310"/>
        <v>1500</v>
      </c>
      <c r="BM239" s="52">
        <f t="shared" si="346"/>
        <v>5.4597720044168259E-24</v>
      </c>
      <c r="BN239" s="144">
        <f t="shared" si="269"/>
        <v>1271.1583941594054</v>
      </c>
      <c r="BO239" s="30">
        <f t="shared" si="311"/>
        <v>128</v>
      </c>
      <c r="BP239" s="30">
        <f t="shared" si="312"/>
        <v>6</v>
      </c>
      <c r="BQ239" s="22">
        <v>1</v>
      </c>
      <c r="BR239" s="23"/>
      <c r="BS239" s="29">
        <f t="shared" si="270"/>
        <v>5.7599999827200002E+31</v>
      </c>
      <c r="BT239" s="29">
        <f t="shared" si="313"/>
        <v>1.7418785628626508E+39</v>
      </c>
      <c r="BU239" s="29">
        <f t="shared" si="314"/>
        <v>5.1196354231017184E+16</v>
      </c>
      <c r="BV239" s="29">
        <f t="shared" si="315"/>
        <v>1800</v>
      </c>
      <c r="BX239" s="52">
        <f t="shared" si="344"/>
        <v>2.93914600722106E-23</v>
      </c>
      <c r="BY239" s="144">
        <f t="shared" si="271"/>
        <v>1271.1583941594054</v>
      </c>
      <c r="BZ239" s="30">
        <f t="shared" si="316"/>
        <v>78</v>
      </c>
      <c r="CA239" s="30">
        <f t="shared" si="317"/>
        <v>7</v>
      </c>
      <c r="CB239" s="30">
        <v>1</v>
      </c>
      <c r="CC239" s="23"/>
      <c r="CD239" s="29">
        <f t="shared" si="272"/>
        <v>9.5999999712E+29</v>
      </c>
      <c r="CE239" s="29">
        <f t="shared" si="318"/>
        <v>6.404809547779043E+39</v>
      </c>
      <c r="CF239" s="29">
        <f t="shared" si="319"/>
        <v>5.1196354231017184E+16</v>
      </c>
      <c r="CG239" s="29">
        <f t="shared" si="320"/>
        <v>2100</v>
      </c>
      <c r="CI239" s="52">
        <f t="shared" si="342"/>
        <v>7.9934233561668091E-24</v>
      </c>
      <c r="CJ239" s="144">
        <f t="shared" si="273"/>
        <v>1271.1583941594054</v>
      </c>
      <c r="CK239" s="30">
        <f t="shared" si="321"/>
        <v>23</v>
      </c>
      <c r="CL239" s="30">
        <f t="shared" si="322"/>
        <v>8</v>
      </c>
      <c r="CM239" s="30">
        <v>1</v>
      </c>
      <c r="CN239" s="23"/>
      <c r="CO239" s="29">
        <f t="shared" si="274"/>
        <v>9.9999999699999999E+26</v>
      </c>
      <c r="CP239" s="29">
        <f t="shared" si="323"/>
        <v>1.2838038682173461E+39</v>
      </c>
      <c r="CQ239" s="29">
        <f t="shared" si="324"/>
        <v>5.1196354231017184E+16</v>
      </c>
      <c r="CR239" s="29">
        <f t="shared" si="325"/>
        <v>2400</v>
      </c>
      <c r="CT239" s="52">
        <f t="shared" si="343"/>
        <v>3.9878641510955255E-23</v>
      </c>
      <c r="CU239" s="144">
        <f t="shared" si="275"/>
        <v>1271.1583941594054</v>
      </c>
      <c r="CV239" s="30">
        <f t="shared" si="326"/>
        <v>-27</v>
      </c>
      <c r="CW239" s="30">
        <f t="shared" si="327"/>
        <v>9</v>
      </c>
      <c r="CX239" s="30">
        <v>1</v>
      </c>
      <c r="CY239" s="23"/>
      <c r="CZ239" s="29">
        <f t="shared" si="276"/>
        <v>1</v>
      </c>
      <c r="DA239" s="29">
        <f t="shared" si="328"/>
        <v>-545619109590615.81</v>
      </c>
      <c r="DB239" s="29">
        <f t="shared" si="329"/>
        <v>5.1196354231017184E+16</v>
      </c>
      <c r="DC239" s="29">
        <f t="shared" si="330"/>
        <v>2700</v>
      </c>
      <c r="DF239" s="144">
        <f t="shared" si="277"/>
        <v>1271.1583941594054</v>
      </c>
      <c r="DG239" s="30">
        <f t="shared" si="331"/>
        <v>-92</v>
      </c>
      <c r="DH239" s="30">
        <f t="shared" si="332"/>
        <v>10</v>
      </c>
      <c r="DI239" s="30">
        <v>1</v>
      </c>
      <c r="DJ239" s="23"/>
      <c r="DK239" s="29">
        <f t="shared" si="278"/>
        <v>1</v>
      </c>
      <c r="DL239" s="29">
        <f t="shared" si="333"/>
        <v>-3.9418045619146388E+18</v>
      </c>
      <c r="DM239" s="29">
        <f t="shared" si="334"/>
        <v>5.1196354231017184E+16</v>
      </c>
      <c r="DN239" s="29">
        <f t="shared" si="335"/>
        <v>3000</v>
      </c>
      <c r="DQ239" s="144">
        <f t="shared" si="279"/>
        <v>1271.1583941594054</v>
      </c>
    </row>
    <row r="240" spans="1:121">
      <c r="A240" s="23">
        <f t="shared" si="280"/>
        <v>28924.411782453953</v>
      </c>
      <c r="B240" s="23">
        <v>0</v>
      </c>
      <c r="C240" s="41">
        <f t="shared" si="341"/>
        <v>7</v>
      </c>
      <c r="D240" s="44"/>
      <c r="E240" s="134">
        <f t="shared" si="338"/>
        <v>1</v>
      </c>
      <c r="F240" s="76">
        <f t="shared" si="259"/>
        <v>8</v>
      </c>
      <c r="G240" s="161">
        <f t="shared" si="281"/>
        <v>129.78681341312364</v>
      </c>
      <c r="H240" s="24">
        <f t="shared" si="282"/>
        <v>122519099764614.42</v>
      </c>
      <c r="I240" s="23">
        <f t="shared" si="336"/>
        <v>46.800000000000026</v>
      </c>
      <c r="J240" s="26">
        <v>234</v>
      </c>
      <c r="K240" s="30">
        <f t="shared" si="283"/>
        <v>234</v>
      </c>
      <c r="L240" s="30">
        <f t="shared" si="284"/>
        <v>1</v>
      </c>
      <c r="M240" s="22">
        <v>1</v>
      </c>
      <c r="N240" s="23">
        <f t="shared" si="285"/>
        <v>1.2251909976461442E+17</v>
      </c>
      <c r="O240" s="29">
        <f t="shared" si="260"/>
        <v>3.9743446920769655E+37</v>
      </c>
      <c r="P240" s="29">
        <f t="shared" si="286"/>
        <v>9.2999665794600987E+39</v>
      </c>
      <c r="Q240" s="29">
        <f t="shared" si="287"/>
        <v>5.880916788701492E+16</v>
      </c>
      <c r="R240" s="29">
        <f t="shared" si="288"/>
        <v>300</v>
      </c>
      <c r="S240" s="29">
        <f t="shared" si="289"/>
        <v>867732.35347361863</v>
      </c>
      <c r="T240" s="52">
        <f t="shared" si="290"/>
        <v>6.3235891639547199E-24</v>
      </c>
      <c r="U240" s="144">
        <f t="shared" si="261"/>
        <v>1297.8681341312363</v>
      </c>
      <c r="W240" s="30">
        <f t="shared" si="291"/>
        <v>229</v>
      </c>
      <c r="X240" s="30">
        <f t="shared" si="292"/>
        <v>2</v>
      </c>
      <c r="Y240" s="22">
        <v>1</v>
      </c>
      <c r="Z240" s="23"/>
      <c r="AA240" s="29">
        <f t="shared" si="262"/>
        <v>3.6951551889145344E+36</v>
      </c>
      <c r="AB240" s="29">
        <f t="shared" si="293"/>
        <v>1.5252592281300398E+39</v>
      </c>
      <c r="AC240" s="29">
        <f t="shared" si="294"/>
        <v>5.880916788701492E+16</v>
      </c>
      <c r="AD240" s="29">
        <f t="shared" si="295"/>
        <v>600</v>
      </c>
      <c r="AF240" s="52">
        <f t="shared" si="340"/>
        <v>3.8556834669418567E-23</v>
      </c>
      <c r="AG240" s="144">
        <f t="shared" si="263"/>
        <v>1297.8681341312363</v>
      </c>
      <c r="AH240" s="30">
        <f t="shared" si="296"/>
        <v>219</v>
      </c>
      <c r="AI240" s="30">
        <f t="shared" si="297"/>
        <v>3</v>
      </c>
      <c r="AJ240" s="22">
        <v>1</v>
      </c>
      <c r="AK240" s="23"/>
      <c r="AL240" s="29">
        <f t="shared" si="264"/>
        <v>4.1057279876828162E+36</v>
      </c>
      <c r="AM240" s="29">
        <f t="shared" si="298"/>
        <v>5.2657565535519894E+39</v>
      </c>
      <c r="AN240" s="29">
        <f t="shared" si="299"/>
        <v>5.880916788701492E+16</v>
      </c>
      <c r="AO240" s="29">
        <f t="shared" si="300"/>
        <v>900</v>
      </c>
      <c r="AQ240" s="52">
        <f t="shared" si="345"/>
        <v>1.1168227640023634E-23</v>
      </c>
      <c r="AR240" s="144">
        <f t="shared" si="265"/>
        <v>1297.8681341312363</v>
      </c>
      <c r="AS240" s="30">
        <f t="shared" si="301"/>
        <v>204</v>
      </c>
      <c r="AT240" s="30">
        <f t="shared" si="302"/>
        <v>4</v>
      </c>
      <c r="AU240" s="22">
        <v>1</v>
      </c>
      <c r="AV240" s="23"/>
      <c r="AW240" s="29">
        <f t="shared" si="266"/>
        <v>4.2335999872992002E+35</v>
      </c>
      <c r="AX240" s="29">
        <f t="shared" si="303"/>
        <v>2.9620539646264989E+39</v>
      </c>
      <c r="AY240" s="29">
        <f t="shared" si="304"/>
        <v>5.880916788701492E+16</v>
      </c>
      <c r="AZ240" s="29">
        <f t="shared" si="305"/>
        <v>1200</v>
      </c>
      <c r="BB240" s="52">
        <f t="shared" si="337"/>
        <v>1.9854185166552319E-23</v>
      </c>
      <c r="BC240" s="144">
        <f t="shared" si="267"/>
        <v>1297.8681341312363</v>
      </c>
      <c r="BD240" s="30">
        <f t="shared" si="306"/>
        <v>174</v>
      </c>
      <c r="BE240" s="30">
        <f t="shared" si="307"/>
        <v>5</v>
      </c>
      <c r="BF240" s="22">
        <v>1</v>
      </c>
      <c r="BG240" s="23"/>
      <c r="BH240" s="29">
        <f t="shared" si="268"/>
        <v>4.6079999861759994E+34</v>
      </c>
      <c r="BI240" s="29">
        <f t="shared" si="308"/>
        <v>9.431215602552164E+39</v>
      </c>
      <c r="BJ240" s="29">
        <f t="shared" si="309"/>
        <v>5.880916788701492E+16</v>
      </c>
      <c r="BK240" s="29">
        <f t="shared" si="310"/>
        <v>1500</v>
      </c>
      <c r="BM240" s="52">
        <f t="shared" si="346"/>
        <v>6.2355872631202151E-24</v>
      </c>
      <c r="BN240" s="144">
        <f t="shared" si="269"/>
        <v>1297.8681341312363</v>
      </c>
      <c r="BO240" s="30">
        <f t="shared" si="311"/>
        <v>129</v>
      </c>
      <c r="BP240" s="30">
        <f t="shared" si="312"/>
        <v>6</v>
      </c>
      <c r="BQ240" s="22">
        <v>1</v>
      </c>
      <c r="BR240" s="23"/>
      <c r="BS240" s="29">
        <f t="shared" si="270"/>
        <v>5.7599999827200002E+31</v>
      </c>
      <c r="BT240" s="29">
        <f t="shared" si="313"/>
        <v>1.7554869891350154E+39</v>
      </c>
      <c r="BU240" s="29">
        <f t="shared" si="314"/>
        <v>5.880916788701492E+16</v>
      </c>
      <c r="BV240" s="29">
        <f t="shared" si="315"/>
        <v>1800</v>
      </c>
      <c r="BX240" s="52">
        <f t="shared" si="344"/>
        <v>3.3500201511599969E-23</v>
      </c>
      <c r="BY240" s="144">
        <f t="shared" si="271"/>
        <v>1297.8681341312363</v>
      </c>
      <c r="BZ240" s="30">
        <f t="shared" si="316"/>
        <v>79</v>
      </c>
      <c r="CA240" s="30">
        <f t="shared" si="317"/>
        <v>7</v>
      </c>
      <c r="CB240" s="30">
        <v>1</v>
      </c>
      <c r="CC240" s="23"/>
      <c r="CD240" s="29">
        <f t="shared" si="272"/>
        <v>9.5999999712E+29</v>
      </c>
      <c r="CE240" s="29">
        <f t="shared" si="318"/>
        <v>6.486922490699288E+39</v>
      </c>
      <c r="CF240" s="29">
        <f t="shared" si="319"/>
        <v>5.880916788701492E+16</v>
      </c>
      <c r="CG240" s="29">
        <f t="shared" si="320"/>
        <v>2100</v>
      </c>
      <c r="CI240" s="52">
        <f t="shared" si="342"/>
        <v>9.0658040035676941E-24</v>
      </c>
      <c r="CJ240" s="144">
        <f t="shared" si="273"/>
        <v>1297.8681341312363</v>
      </c>
      <c r="CK240" s="30">
        <f t="shared" si="321"/>
        <v>24</v>
      </c>
      <c r="CL240" s="30">
        <f t="shared" si="322"/>
        <v>8</v>
      </c>
      <c r="CM240" s="30">
        <v>1</v>
      </c>
      <c r="CN240" s="23"/>
      <c r="CO240" s="29">
        <f t="shared" si="274"/>
        <v>9.9999999699999999E+26</v>
      </c>
      <c r="CP240" s="29">
        <f t="shared" si="323"/>
        <v>1.3396214277050568E+39</v>
      </c>
      <c r="CQ240" s="29">
        <f t="shared" si="324"/>
        <v>5.880916788701492E+16</v>
      </c>
      <c r="CR240" s="29">
        <f t="shared" si="325"/>
        <v>2400</v>
      </c>
      <c r="CT240" s="52">
        <f t="shared" si="343"/>
        <v>4.3899841157186146E-23</v>
      </c>
      <c r="CU240" s="144">
        <f t="shared" si="275"/>
        <v>1297.8681341312363</v>
      </c>
      <c r="CV240" s="30">
        <f t="shared" si="326"/>
        <v>-26</v>
      </c>
      <c r="CW240" s="30">
        <f t="shared" si="327"/>
        <v>9</v>
      </c>
      <c r="CX240" s="30">
        <v>1</v>
      </c>
      <c r="CY240" s="23"/>
      <c r="CZ240" s="29">
        <f t="shared" si="276"/>
        <v>1</v>
      </c>
      <c r="DA240" s="29">
        <f t="shared" si="328"/>
        <v>-525410994420593</v>
      </c>
      <c r="DB240" s="29">
        <f t="shared" si="329"/>
        <v>5.880916788701492E+16</v>
      </c>
      <c r="DC240" s="29">
        <f t="shared" si="330"/>
        <v>2700</v>
      </c>
      <c r="DF240" s="144">
        <f t="shared" si="277"/>
        <v>1297.8681341312363</v>
      </c>
      <c r="DG240" s="30">
        <f t="shared" si="331"/>
        <v>-91</v>
      </c>
      <c r="DH240" s="30">
        <f t="shared" si="332"/>
        <v>10</v>
      </c>
      <c r="DI240" s="30">
        <v>1</v>
      </c>
      <c r="DJ240" s="23"/>
      <c r="DK240" s="29">
        <f t="shared" si="278"/>
        <v>1</v>
      </c>
      <c r="DL240" s="29">
        <f t="shared" si="333"/>
        <v>-3.8989588601546972E+18</v>
      </c>
      <c r="DM240" s="29">
        <f t="shared" si="334"/>
        <v>5.880916788701492E+16</v>
      </c>
      <c r="DN240" s="29">
        <f t="shared" si="335"/>
        <v>3000</v>
      </c>
      <c r="DQ240" s="144">
        <f t="shared" si="279"/>
        <v>1297.8681341312363</v>
      </c>
    </row>
    <row r="241" spans="1:121">
      <c r="A241" s="23">
        <f t="shared" si="280"/>
        <v>30222.457031425922</v>
      </c>
      <c r="B241" s="23">
        <v>0</v>
      </c>
      <c r="C241" s="41">
        <f t="shared" si="341"/>
        <v>7</v>
      </c>
      <c r="D241" s="44"/>
      <c r="E241" s="134">
        <f t="shared" si="338"/>
        <v>1</v>
      </c>
      <c r="F241" s="76">
        <f t="shared" si="259"/>
        <v>8</v>
      </c>
      <c r="G241" s="161">
        <f t="shared" si="281"/>
        <v>132.51391025169633</v>
      </c>
      <c r="H241" s="24">
        <f t="shared" si="282"/>
        <v>140737488355330.22</v>
      </c>
      <c r="I241" s="23">
        <f t="shared" si="336"/>
        <v>47.000000000000028</v>
      </c>
      <c r="J241" s="26">
        <v>235</v>
      </c>
      <c r="K241" s="30">
        <f t="shared" si="283"/>
        <v>235</v>
      </c>
      <c r="L241" s="30">
        <f t="shared" si="284"/>
        <v>1</v>
      </c>
      <c r="M241" s="22">
        <v>1</v>
      </c>
      <c r="N241" s="23">
        <f t="shared" si="285"/>
        <v>1.4073748835533022E+17</v>
      </c>
      <c r="O241" s="29">
        <f t="shared" si="260"/>
        <v>3.9743446920769655E+37</v>
      </c>
      <c r="P241" s="29">
        <f t="shared" si="286"/>
        <v>9.3397100263808684E+39</v>
      </c>
      <c r="Q241" s="29">
        <f t="shared" si="287"/>
        <v>6.7553994410558504E+16</v>
      </c>
      <c r="R241" s="29">
        <f t="shared" si="288"/>
        <v>300</v>
      </c>
      <c r="S241" s="29">
        <f t="shared" si="289"/>
        <v>906673.71094277769</v>
      </c>
      <c r="T241" s="52">
        <f t="shared" si="290"/>
        <v>7.2329862725658556E-24</v>
      </c>
      <c r="U241" s="144">
        <f t="shared" si="261"/>
        <v>1325.1391025169632</v>
      </c>
      <c r="W241" s="30">
        <f t="shared" si="291"/>
        <v>230</v>
      </c>
      <c r="X241" s="30">
        <f t="shared" si="292"/>
        <v>2</v>
      </c>
      <c r="Y241" s="22">
        <v>1</v>
      </c>
      <c r="Z241" s="23"/>
      <c r="AA241" s="29">
        <f t="shared" si="262"/>
        <v>3.6951551889145344E+36</v>
      </c>
      <c r="AB241" s="29">
        <f t="shared" si="293"/>
        <v>1.5319197487768959E+39</v>
      </c>
      <c r="AC241" s="29">
        <f t="shared" si="294"/>
        <v>6.7553994410558504E+16</v>
      </c>
      <c r="AD241" s="29">
        <f t="shared" si="295"/>
        <v>600</v>
      </c>
      <c r="AF241" s="52">
        <f t="shared" si="340"/>
        <v>4.409760659100744E-23</v>
      </c>
      <c r="AG241" s="144">
        <f t="shared" si="263"/>
        <v>1325.1391025169632</v>
      </c>
      <c r="AH241" s="30">
        <f t="shared" si="296"/>
        <v>220</v>
      </c>
      <c r="AI241" s="30">
        <f t="shared" si="297"/>
        <v>3</v>
      </c>
      <c r="AJ241" s="22">
        <v>1</v>
      </c>
      <c r="AK241" s="23"/>
      <c r="AL241" s="29">
        <f t="shared" si="264"/>
        <v>4.1057279876828162E+36</v>
      </c>
      <c r="AM241" s="29">
        <f t="shared" si="298"/>
        <v>5.2898011040248301E+39</v>
      </c>
      <c r="AN241" s="29">
        <f t="shared" si="299"/>
        <v>6.7553994410558504E+16</v>
      </c>
      <c r="AO241" s="29">
        <f t="shared" si="300"/>
        <v>900</v>
      </c>
      <c r="AQ241" s="52">
        <f t="shared" si="345"/>
        <v>1.2770611424153351E-23</v>
      </c>
      <c r="AR241" s="144">
        <f t="shared" si="265"/>
        <v>1325.1391025169632</v>
      </c>
      <c r="AS241" s="30">
        <f t="shared" si="301"/>
        <v>205</v>
      </c>
      <c r="AT241" s="30">
        <f t="shared" si="302"/>
        <v>4</v>
      </c>
      <c r="AU241" s="22">
        <v>1</v>
      </c>
      <c r="AV241" s="23"/>
      <c r="AW241" s="29">
        <f t="shared" si="266"/>
        <v>4.2335999872992002E+35</v>
      </c>
      <c r="AX241" s="29">
        <f t="shared" si="303"/>
        <v>2.9765738370021187E+39</v>
      </c>
      <c r="AY241" s="29">
        <f t="shared" si="304"/>
        <v>6.7553994410558504E+16</v>
      </c>
      <c r="AZ241" s="29">
        <f t="shared" si="305"/>
        <v>1200</v>
      </c>
      <c r="BB241" s="52">
        <f t="shared" si="337"/>
        <v>2.2695218768231893E-23</v>
      </c>
      <c r="BC241" s="144">
        <f t="shared" si="267"/>
        <v>1325.1391025169632</v>
      </c>
      <c r="BD241" s="30">
        <f t="shared" si="306"/>
        <v>175</v>
      </c>
      <c r="BE241" s="30">
        <f t="shared" si="307"/>
        <v>5</v>
      </c>
      <c r="BF241" s="22">
        <v>1</v>
      </c>
      <c r="BG241" s="23"/>
      <c r="BH241" s="29">
        <f t="shared" si="268"/>
        <v>4.6079999861759994E+34</v>
      </c>
      <c r="BI241" s="29">
        <f t="shared" si="308"/>
        <v>9.4854179910725789E+39</v>
      </c>
      <c r="BJ241" s="29">
        <f t="shared" si="309"/>
        <v>6.7553994410558504E+16</v>
      </c>
      <c r="BK241" s="29">
        <f t="shared" si="310"/>
        <v>1500</v>
      </c>
      <c r="BM241" s="52">
        <f t="shared" si="346"/>
        <v>7.1218784954061612E-24</v>
      </c>
      <c r="BN241" s="144">
        <f t="shared" si="269"/>
        <v>1325.1391025169632</v>
      </c>
      <c r="BO241" s="30">
        <f t="shared" si="311"/>
        <v>130</v>
      </c>
      <c r="BP241" s="30">
        <f t="shared" si="312"/>
        <v>6</v>
      </c>
      <c r="BQ241" s="22">
        <v>1</v>
      </c>
      <c r="BR241" s="23"/>
      <c r="BS241" s="29">
        <f t="shared" si="270"/>
        <v>5.7599999827200002E+31</v>
      </c>
      <c r="BT241" s="29">
        <f t="shared" si="313"/>
        <v>1.7690954154073799E+39</v>
      </c>
      <c r="BU241" s="29">
        <f t="shared" si="314"/>
        <v>6.7553994410558504E+16</v>
      </c>
      <c r="BV241" s="29">
        <f t="shared" si="315"/>
        <v>1800</v>
      </c>
      <c r="BX241" s="52">
        <f t="shared" si="344"/>
        <v>3.8185613857917579E-23</v>
      </c>
      <c r="BY241" s="144">
        <f t="shared" si="271"/>
        <v>1325.1391025169632</v>
      </c>
      <c r="BZ241" s="30">
        <f t="shared" si="316"/>
        <v>80</v>
      </c>
      <c r="CA241" s="30">
        <f t="shared" si="317"/>
        <v>7</v>
      </c>
      <c r="CB241" s="30">
        <v>1</v>
      </c>
      <c r="CC241" s="23"/>
      <c r="CD241" s="29">
        <f t="shared" si="272"/>
        <v>9.5999999712E+29</v>
      </c>
      <c r="CE241" s="29">
        <f t="shared" si="318"/>
        <v>6.5690354336195317E+39</v>
      </c>
      <c r="CF241" s="29">
        <f t="shared" si="319"/>
        <v>6.7553994410558504E+16</v>
      </c>
      <c r="CG241" s="29">
        <f t="shared" si="320"/>
        <v>2100</v>
      </c>
      <c r="CI241" s="52">
        <f t="shared" si="342"/>
        <v>1.0283700718803449E-23</v>
      </c>
      <c r="CJ241" s="144">
        <f t="shared" si="273"/>
        <v>1325.1391025169632</v>
      </c>
      <c r="CK241" s="30">
        <f t="shared" si="321"/>
        <v>25</v>
      </c>
      <c r="CL241" s="30">
        <f t="shared" si="322"/>
        <v>8</v>
      </c>
      <c r="CM241" s="30">
        <v>1</v>
      </c>
      <c r="CN241" s="23"/>
      <c r="CO241" s="29">
        <f t="shared" si="274"/>
        <v>9.9999999699999999E+26</v>
      </c>
      <c r="CP241" s="29">
        <f t="shared" si="323"/>
        <v>1.3954389871927675E+39</v>
      </c>
      <c r="CQ241" s="29">
        <f t="shared" si="324"/>
        <v>6.7553994410558504E+16</v>
      </c>
      <c r="CR241" s="29">
        <f t="shared" si="325"/>
        <v>2400</v>
      </c>
      <c r="CT241" s="52">
        <f t="shared" si="343"/>
        <v>4.841056830901523E-23</v>
      </c>
      <c r="CU241" s="144">
        <f t="shared" si="275"/>
        <v>1325.1391025169632</v>
      </c>
      <c r="CV241" s="30">
        <f t="shared" si="326"/>
        <v>-25</v>
      </c>
      <c r="CW241" s="30">
        <f t="shared" si="327"/>
        <v>9</v>
      </c>
      <c r="CX241" s="30">
        <v>1</v>
      </c>
      <c r="CY241" s="23"/>
      <c r="CZ241" s="29">
        <f t="shared" si="276"/>
        <v>1</v>
      </c>
      <c r="DA241" s="29">
        <f t="shared" si="328"/>
        <v>-505202879250570.19</v>
      </c>
      <c r="DB241" s="29">
        <f t="shared" si="329"/>
        <v>6.7553994410558504E+16</v>
      </c>
      <c r="DC241" s="29">
        <f t="shared" si="330"/>
        <v>2700</v>
      </c>
      <c r="DF241" s="144">
        <f t="shared" si="277"/>
        <v>1325.1391025169632</v>
      </c>
      <c r="DG241" s="30">
        <f t="shared" si="331"/>
        <v>-90</v>
      </c>
      <c r="DH241" s="30">
        <f t="shared" si="332"/>
        <v>10</v>
      </c>
      <c r="DI241" s="30">
        <v>1</v>
      </c>
      <c r="DJ241" s="23"/>
      <c r="DK241" s="29">
        <f t="shared" si="278"/>
        <v>1</v>
      </c>
      <c r="DL241" s="29">
        <f t="shared" si="333"/>
        <v>-3.8561131583947556E+18</v>
      </c>
      <c r="DM241" s="29">
        <f t="shared" si="334"/>
        <v>6.7553994410558504E+16</v>
      </c>
      <c r="DN241" s="29">
        <f t="shared" si="335"/>
        <v>3000</v>
      </c>
      <c r="DQ241" s="144">
        <f t="shared" si="279"/>
        <v>1325.1391025169632</v>
      </c>
    </row>
    <row r="242" spans="1:121">
      <c r="A242" s="23">
        <f t="shared" si="280"/>
        <v>31578.754855456333</v>
      </c>
      <c r="B242" s="23">
        <v>0</v>
      </c>
      <c r="C242" s="41">
        <f t="shared" si="341"/>
        <v>7</v>
      </c>
      <c r="D242" s="44"/>
      <c r="E242" s="134">
        <f t="shared" si="338"/>
        <v>1</v>
      </c>
      <c r="F242" s="76">
        <f t="shared" si="259"/>
        <v>8</v>
      </c>
      <c r="G242" s="161">
        <f t="shared" si="281"/>
        <v>135.29830919185659</v>
      </c>
      <c r="H242" s="24">
        <f t="shared" si="282"/>
        <v>161664921360182.22</v>
      </c>
      <c r="I242" s="23">
        <f t="shared" si="336"/>
        <v>47.200000000000031</v>
      </c>
      <c r="J242" s="26">
        <v>236</v>
      </c>
      <c r="K242" s="30">
        <f t="shared" si="283"/>
        <v>236</v>
      </c>
      <c r="L242" s="30">
        <f t="shared" si="284"/>
        <v>1</v>
      </c>
      <c r="M242" s="22">
        <v>1</v>
      </c>
      <c r="N242" s="23">
        <f t="shared" si="285"/>
        <v>1.6166492136018221E+17</v>
      </c>
      <c r="O242" s="29">
        <f t="shared" si="260"/>
        <v>3.9743446920769655E+37</v>
      </c>
      <c r="P242" s="29">
        <f t="shared" si="286"/>
        <v>9.3794534733016381E+39</v>
      </c>
      <c r="Q242" s="29">
        <f t="shared" si="287"/>
        <v>7.7599162252887472E+16</v>
      </c>
      <c r="R242" s="29">
        <f t="shared" si="288"/>
        <v>300</v>
      </c>
      <c r="S242" s="29">
        <f t="shared" si="289"/>
        <v>947362.64566368994</v>
      </c>
      <c r="T242" s="52">
        <f t="shared" si="290"/>
        <v>8.2733138421946865E-24</v>
      </c>
      <c r="U242" s="144">
        <f t="shared" si="261"/>
        <v>1352.9830919185658</v>
      </c>
      <c r="W242" s="30">
        <f t="shared" si="291"/>
        <v>231</v>
      </c>
      <c r="X242" s="30">
        <f t="shared" si="292"/>
        <v>2</v>
      </c>
      <c r="Y242" s="22">
        <v>1</v>
      </c>
      <c r="Z242" s="23"/>
      <c r="AA242" s="29">
        <f t="shared" si="262"/>
        <v>3.6951551889145344E+36</v>
      </c>
      <c r="AB242" s="29">
        <f t="shared" si="293"/>
        <v>1.538580269423752E+39</v>
      </c>
      <c r="AC242" s="29">
        <f t="shared" si="294"/>
        <v>7.7599162252887472E+16</v>
      </c>
      <c r="AD242" s="29">
        <f t="shared" si="295"/>
        <v>600</v>
      </c>
      <c r="AF242" s="52">
        <f t="shared" si="340"/>
        <v>5.0435563093468546E-23</v>
      </c>
      <c r="AG242" s="144">
        <f t="shared" si="263"/>
        <v>1352.9830919185658</v>
      </c>
      <c r="AH242" s="30">
        <f t="shared" si="296"/>
        <v>221</v>
      </c>
      <c r="AI242" s="30">
        <f t="shared" si="297"/>
        <v>3</v>
      </c>
      <c r="AJ242" s="22">
        <v>1</v>
      </c>
      <c r="AK242" s="23"/>
      <c r="AL242" s="29">
        <f t="shared" si="264"/>
        <v>4.1057279876828162E+36</v>
      </c>
      <c r="AM242" s="29">
        <f t="shared" si="298"/>
        <v>5.3138456544976695E+39</v>
      </c>
      <c r="AN242" s="29">
        <f t="shared" si="299"/>
        <v>7.7599162252887472E+16</v>
      </c>
      <c r="AO242" s="29">
        <f t="shared" si="300"/>
        <v>900</v>
      </c>
      <c r="AQ242" s="52">
        <f t="shared" si="345"/>
        <v>1.4603202143669171E-23</v>
      </c>
      <c r="AR242" s="144">
        <f t="shared" si="265"/>
        <v>1352.9830919185658</v>
      </c>
      <c r="AS242" s="30">
        <f t="shared" si="301"/>
        <v>206</v>
      </c>
      <c r="AT242" s="30">
        <f t="shared" si="302"/>
        <v>4</v>
      </c>
      <c r="AU242" s="22">
        <v>1</v>
      </c>
      <c r="AV242" s="23"/>
      <c r="AW242" s="29">
        <f t="shared" si="266"/>
        <v>4.2335999872992002E+35</v>
      </c>
      <c r="AX242" s="29">
        <f t="shared" si="303"/>
        <v>2.9910937093777385E+39</v>
      </c>
      <c r="AY242" s="29">
        <f t="shared" si="304"/>
        <v>7.7599162252887472E+16</v>
      </c>
      <c r="AZ242" s="29">
        <f t="shared" si="305"/>
        <v>1200</v>
      </c>
      <c r="BB242" s="52">
        <f t="shared" si="337"/>
        <v>2.5943407259223266E-23</v>
      </c>
      <c r="BC242" s="144">
        <f t="shared" si="267"/>
        <v>1352.9830919185658</v>
      </c>
      <c r="BD242" s="30">
        <f t="shared" si="306"/>
        <v>176</v>
      </c>
      <c r="BE242" s="30">
        <f t="shared" si="307"/>
        <v>5</v>
      </c>
      <c r="BF242" s="22">
        <v>1</v>
      </c>
      <c r="BG242" s="23"/>
      <c r="BH242" s="29">
        <f t="shared" si="268"/>
        <v>4.6079999861759994E+34</v>
      </c>
      <c r="BI242" s="29">
        <f t="shared" si="308"/>
        <v>9.5396203795929926E+39</v>
      </c>
      <c r="BJ242" s="29">
        <f t="shared" si="309"/>
        <v>7.7599162252887472E+16</v>
      </c>
      <c r="BK242" s="29">
        <f t="shared" si="310"/>
        <v>1500</v>
      </c>
      <c r="BM242" s="52">
        <f t="shared" si="346"/>
        <v>8.1344077819790814E-24</v>
      </c>
      <c r="BN242" s="144">
        <f t="shared" si="269"/>
        <v>1352.9830919185658</v>
      </c>
      <c r="BO242" s="30">
        <f t="shared" si="311"/>
        <v>131</v>
      </c>
      <c r="BP242" s="30">
        <f t="shared" si="312"/>
        <v>6</v>
      </c>
      <c r="BQ242" s="22">
        <v>1</v>
      </c>
      <c r="BR242" s="23"/>
      <c r="BS242" s="29">
        <f t="shared" si="270"/>
        <v>5.7599999827200002E+31</v>
      </c>
      <c r="BT242" s="29">
        <f t="shared" si="313"/>
        <v>1.7827038416797442E+39</v>
      </c>
      <c r="BU242" s="29">
        <f t="shared" si="314"/>
        <v>7.7599162252887472E+16</v>
      </c>
      <c r="BV242" s="29">
        <f t="shared" si="315"/>
        <v>1800</v>
      </c>
      <c r="BX242" s="52">
        <f t="shared" si="344"/>
        <v>4.3528914022965265E-23</v>
      </c>
      <c r="BY242" s="144">
        <f t="shared" si="271"/>
        <v>1352.9830919185658</v>
      </c>
      <c r="BZ242" s="30">
        <f t="shared" si="316"/>
        <v>81</v>
      </c>
      <c r="CA242" s="30">
        <f t="shared" si="317"/>
        <v>7</v>
      </c>
      <c r="CB242" s="30">
        <v>1</v>
      </c>
      <c r="CC242" s="23"/>
      <c r="CD242" s="29">
        <f t="shared" si="272"/>
        <v>9.5999999712E+29</v>
      </c>
      <c r="CE242" s="29">
        <f t="shared" si="318"/>
        <v>6.6511483765397766E+39</v>
      </c>
      <c r="CF242" s="29">
        <f t="shared" si="319"/>
        <v>7.7599162252887472E+16</v>
      </c>
      <c r="CG242" s="29">
        <f t="shared" si="320"/>
        <v>2100</v>
      </c>
      <c r="CI242" s="52">
        <f t="shared" si="342"/>
        <v>1.1667032196514914E-23</v>
      </c>
      <c r="CJ242" s="144">
        <f t="shared" si="273"/>
        <v>1352.9830919185658</v>
      </c>
      <c r="CK242" s="30">
        <f t="shared" si="321"/>
        <v>26</v>
      </c>
      <c r="CL242" s="30">
        <f t="shared" si="322"/>
        <v>8</v>
      </c>
      <c r="CM242" s="30">
        <v>1</v>
      </c>
      <c r="CN242" s="23"/>
      <c r="CO242" s="29">
        <f t="shared" si="274"/>
        <v>9.9999999699999999E+26</v>
      </c>
      <c r="CP242" s="29">
        <f t="shared" si="323"/>
        <v>1.4512565466804781E+39</v>
      </c>
      <c r="CQ242" s="29">
        <f t="shared" si="324"/>
        <v>7.7599162252887472E+16</v>
      </c>
      <c r="CR242" s="29">
        <f t="shared" si="325"/>
        <v>2400</v>
      </c>
      <c r="CT242" s="52">
        <f t="shared" si="343"/>
        <v>5.3470327097151356E-23</v>
      </c>
      <c r="CU242" s="144">
        <f t="shared" si="275"/>
        <v>1352.9830919185658</v>
      </c>
      <c r="CV242" s="30">
        <f t="shared" si="326"/>
        <v>-24</v>
      </c>
      <c r="CW242" s="30">
        <f t="shared" si="327"/>
        <v>9</v>
      </c>
      <c r="CX242" s="30">
        <v>1</v>
      </c>
      <c r="CY242" s="23"/>
      <c r="CZ242" s="29">
        <f t="shared" si="276"/>
        <v>1</v>
      </c>
      <c r="DA242" s="29">
        <f t="shared" si="328"/>
        <v>-484994764080547.37</v>
      </c>
      <c r="DB242" s="29">
        <f t="shared" si="329"/>
        <v>7.7599162252887472E+16</v>
      </c>
      <c r="DC242" s="29">
        <f t="shared" si="330"/>
        <v>2700</v>
      </c>
      <c r="DF242" s="144">
        <f t="shared" si="277"/>
        <v>1352.9830919185658</v>
      </c>
      <c r="DG242" s="30">
        <f t="shared" si="331"/>
        <v>-89</v>
      </c>
      <c r="DH242" s="30">
        <f t="shared" si="332"/>
        <v>10</v>
      </c>
      <c r="DI242" s="30">
        <v>1</v>
      </c>
      <c r="DJ242" s="23"/>
      <c r="DK242" s="29">
        <f t="shared" si="278"/>
        <v>1</v>
      </c>
      <c r="DL242" s="29">
        <f t="shared" si="333"/>
        <v>-3.813267456634814E+18</v>
      </c>
      <c r="DM242" s="29">
        <f t="shared" si="334"/>
        <v>7.7599162252887472E+16</v>
      </c>
      <c r="DN242" s="29">
        <f t="shared" si="335"/>
        <v>3000</v>
      </c>
      <c r="DQ242" s="144">
        <f t="shared" si="279"/>
        <v>1352.9830919185658</v>
      </c>
    </row>
    <row r="243" spans="1:121">
      <c r="A243" s="23">
        <f t="shared" si="280"/>
        <v>32995.919464260623</v>
      </c>
      <c r="B243" s="23">
        <v>0</v>
      </c>
      <c r="C243" s="41">
        <f t="shared" si="341"/>
        <v>7</v>
      </c>
      <c r="D243" s="44"/>
      <c r="E243" s="134">
        <f t="shared" si="338"/>
        <v>1</v>
      </c>
      <c r="F243" s="76">
        <f t="shared" si="259"/>
        <v>8</v>
      </c>
      <c r="G243" s="161">
        <f t="shared" si="281"/>
        <v>138.14121427256669</v>
      </c>
      <c r="H243" s="24">
        <f t="shared" si="282"/>
        <v>185704229227166.31</v>
      </c>
      <c r="I243" s="23">
        <f t="shared" si="336"/>
        <v>47.40000000000002</v>
      </c>
      <c r="J243" s="26">
        <v>237</v>
      </c>
      <c r="K243" s="30">
        <f t="shared" si="283"/>
        <v>237</v>
      </c>
      <c r="L243" s="30">
        <f t="shared" si="284"/>
        <v>1</v>
      </c>
      <c r="M243" s="22">
        <v>1</v>
      </c>
      <c r="N243" s="23">
        <f t="shared" si="285"/>
        <v>1.857042292271663E+17</v>
      </c>
      <c r="O243" s="29">
        <f t="shared" si="260"/>
        <v>3.9743446920769655E+37</v>
      </c>
      <c r="P243" s="29">
        <f t="shared" si="286"/>
        <v>9.4191969202224078E+39</v>
      </c>
      <c r="Q243" s="29">
        <f t="shared" si="287"/>
        <v>8.9138030029039824E+16</v>
      </c>
      <c r="R243" s="29">
        <f t="shared" si="288"/>
        <v>300</v>
      </c>
      <c r="S243" s="29">
        <f t="shared" si="289"/>
        <v>989877.58392781869</v>
      </c>
      <c r="T243" s="52">
        <f t="shared" si="290"/>
        <v>9.4634426675660888E-24</v>
      </c>
      <c r="U243" s="144">
        <f t="shared" si="261"/>
        <v>1381.4121427256669</v>
      </c>
      <c r="W243" s="30">
        <f t="shared" si="291"/>
        <v>232</v>
      </c>
      <c r="X243" s="30">
        <f t="shared" si="292"/>
        <v>2</v>
      </c>
      <c r="Y243" s="22">
        <v>1</v>
      </c>
      <c r="Z243" s="23"/>
      <c r="AA243" s="29">
        <f t="shared" si="262"/>
        <v>3.6951551889145344E+36</v>
      </c>
      <c r="AB243" s="29">
        <f t="shared" si="293"/>
        <v>1.545240790070608E+39</v>
      </c>
      <c r="AC243" s="29">
        <f t="shared" si="294"/>
        <v>8.9138030029039824E+16</v>
      </c>
      <c r="AD243" s="29">
        <f t="shared" si="295"/>
        <v>600</v>
      </c>
      <c r="AF243" s="52">
        <f t="shared" si="340"/>
        <v>5.7685527460718123E-23</v>
      </c>
      <c r="AG243" s="144">
        <f t="shared" si="263"/>
        <v>1381.4121427256669</v>
      </c>
      <c r="AH243" s="30">
        <f t="shared" si="296"/>
        <v>222</v>
      </c>
      <c r="AI243" s="30">
        <f t="shared" si="297"/>
        <v>3</v>
      </c>
      <c r="AJ243" s="22">
        <v>1</v>
      </c>
      <c r="AK243" s="23"/>
      <c r="AL243" s="29">
        <f t="shared" si="264"/>
        <v>4.1057279876828162E+36</v>
      </c>
      <c r="AM243" s="29">
        <f t="shared" si="298"/>
        <v>5.3378902049705101E+39</v>
      </c>
      <c r="AN243" s="29">
        <f t="shared" si="299"/>
        <v>8.9138030029039824E+16</v>
      </c>
      <c r="AO243" s="29">
        <f t="shared" si="300"/>
        <v>900</v>
      </c>
      <c r="AQ243" s="52">
        <f t="shared" si="345"/>
        <v>1.669911268426554E-23</v>
      </c>
      <c r="AR243" s="144">
        <f t="shared" si="265"/>
        <v>1381.4121427256669</v>
      </c>
      <c r="AS243" s="30">
        <f t="shared" si="301"/>
        <v>207</v>
      </c>
      <c r="AT243" s="30">
        <f t="shared" si="302"/>
        <v>4</v>
      </c>
      <c r="AU243" s="22">
        <v>1</v>
      </c>
      <c r="AV243" s="23"/>
      <c r="AW243" s="29">
        <f t="shared" si="266"/>
        <v>4.2335999872992002E+35</v>
      </c>
      <c r="AX243" s="29">
        <f t="shared" si="303"/>
        <v>3.0056135817533596E+39</v>
      </c>
      <c r="AY243" s="29">
        <f t="shared" si="304"/>
        <v>8.9138030029039824E+16</v>
      </c>
      <c r="AZ243" s="29">
        <f t="shared" si="305"/>
        <v>1200</v>
      </c>
      <c r="BB243" s="52">
        <f t="shared" si="337"/>
        <v>2.9657182337138669E-23</v>
      </c>
      <c r="BC243" s="144">
        <f t="shared" si="267"/>
        <v>1381.4121427256669</v>
      </c>
      <c r="BD243" s="30">
        <f t="shared" si="306"/>
        <v>177</v>
      </c>
      <c r="BE243" s="30">
        <f t="shared" si="307"/>
        <v>5</v>
      </c>
      <c r="BF243" s="22">
        <v>1</v>
      </c>
      <c r="BG243" s="23"/>
      <c r="BH243" s="29">
        <f t="shared" si="268"/>
        <v>4.6079999861759994E+34</v>
      </c>
      <c r="BI243" s="29">
        <f t="shared" si="308"/>
        <v>9.5938227681134087E+39</v>
      </c>
      <c r="BJ243" s="29">
        <f t="shared" si="309"/>
        <v>8.9138030029039824E+16</v>
      </c>
      <c r="BK243" s="29">
        <f t="shared" si="310"/>
        <v>1500</v>
      </c>
      <c r="BM243" s="52">
        <f t="shared" si="346"/>
        <v>9.2911899858421617E-24</v>
      </c>
      <c r="BN243" s="144">
        <f t="shared" si="269"/>
        <v>1381.4121427256669</v>
      </c>
      <c r="BO243" s="30">
        <f t="shared" si="311"/>
        <v>132</v>
      </c>
      <c r="BP243" s="30">
        <f t="shared" si="312"/>
        <v>6</v>
      </c>
      <c r="BQ243" s="22">
        <v>1</v>
      </c>
      <c r="BR243" s="23"/>
      <c r="BS243" s="29">
        <f t="shared" si="270"/>
        <v>5.7599999827200002E+31</v>
      </c>
      <c r="BT243" s="29">
        <f t="shared" si="313"/>
        <v>1.7963122679521088E+39</v>
      </c>
      <c r="BU243" s="29">
        <f t="shared" si="314"/>
        <v>8.9138030029039824E+16</v>
      </c>
      <c r="BV243" s="29">
        <f t="shared" si="315"/>
        <v>1800</v>
      </c>
      <c r="BX243" s="52">
        <f t="shared" si="344"/>
        <v>4.9622791994101282E-23</v>
      </c>
      <c r="BY243" s="144">
        <f t="shared" si="271"/>
        <v>1381.4121427256669</v>
      </c>
      <c r="BZ243" s="30">
        <f t="shared" si="316"/>
        <v>82</v>
      </c>
      <c r="CA243" s="30">
        <f t="shared" si="317"/>
        <v>7</v>
      </c>
      <c r="CB243" s="30">
        <v>1</v>
      </c>
      <c r="CC243" s="23"/>
      <c r="CD243" s="29">
        <f t="shared" si="272"/>
        <v>9.5999999712E+29</v>
      </c>
      <c r="CE243" s="29">
        <f t="shared" si="318"/>
        <v>6.7332613194600191E+39</v>
      </c>
      <c r="CF243" s="29">
        <f t="shared" si="319"/>
        <v>8.9138030029039824E+16</v>
      </c>
      <c r="CG243" s="29">
        <f t="shared" si="320"/>
        <v>2100</v>
      </c>
      <c r="CI243" s="52">
        <f t="shared" si="342"/>
        <v>1.3238462878519075E-23</v>
      </c>
      <c r="CJ243" s="144">
        <f t="shared" si="273"/>
        <v>1381.4121427256669</v>
      </c>
      <c r="CK243" s="30">
        <f t="shared" si="321"/>
        <v>27</v>
      </c>
      <c r="CL243" s="30">
        <f t="shared" si="322"/>
        <v>8</v>
      </c>
      <c r="CM243" s="30">
        <v>1</v>
      </c>
      <c r="CN243" s="23"/>
      <c r="CO243" s="29">
        <f t="shared" si="274"/>
        <v>9.9999999699999999E+26</v>
      </c>
      <c r="CP243" s="29">
        <f t="shared" si="323"/>
        <v>1.5070741061681887E+39</v>
      </c>
      <c r="CQ243" s="29">
        <f t="shared" si="324"/>
        <v>8.9138030029039824E+16</v>
      </c>
      <c r="CR243" s="29">
        <f t="shared" si="325"/>
        <v>2400</v>
      </c>
      <c r="CT243" s="52">
        <f t="shared" si="343"/>
        <v>5.9146414674775171E-23</v>
      </c>
      <c r="CU243" s="144">
        <f t="shared" si="275"/>
        <v>1381.4121427256669</v>
      </c>
      <c r="CV243" s="30">
        <f t="shared" si="326"/>
        <v>-23</v>
      </c>
      <c r="CW243" s="30">
        <f t="shared" si="327"/>
        <v>9</v>
      </c>
      <c r="CX243" s="30">
        <v>1</v>
      </c>
      <c r="CY243" s="23"/>
      <c r="CZ243" s="29">
        <f t="shared" si="276"/>
        <v>1</v>
      </c>
      <c r="DA243" s="29">
        <f t="shared" si="328"/>
        <v>-464786648910524.62</v>
      </c>
      <c r="DB243" s="29">
        <f t="shared" si="329"/>
        <v>8.9138030029039824E+16</v>
      </c>
      <c r="DC243" s="29">
        <f t="shared" si="330"/>
        <v>2700</v>
      </c>
      <c r="DF243" s="144">
        <f t="shared" si="277"/>
        <v>1381.4121427256669</v>
      </c>
      <c r="DG243" s="30">
        <f t="shared" si="331"/>
        <v>-88</v>
      </c>
      <c r="DH243" s="30">
        <f t="shared" si="332"/>
        <v>10</v>
      </c>
      <c r="DI243" s="30">
        <v>1</v>
      </c>
      <c r="DJ243" s="23"/>
      <c r="DK243" s="29">
        <f t="shared" si="278"/>
        <v>1</v>
      </c>
      <c r="DL243" s="29">
        <f t="shared" si="333"/>
        <v>-3.7704217548748718E+18</v>
      </c>
      <c r="DM243" s="29">
        <f t="shared" si="334"/>
        <v>8.9138030029039824E+16</v>
      </c>
      <c r="DN243" s="29">
        <f t="shared" si="335"/>
        <v>3000</v>
      </c>
      <c r="DQ243" s="144">
        <f t="shared" si="279"/>
        <v>1381.4121427256669</v>
      </c>
    </row>
    <row r="244" spans="1:121">
      <c r="A244" s="23">
        <f t="shared" si="280"/>
        <v>34476.682385843225</v>
      </c>
      <c r="B244" s="23">
        <v>0</v>
      </c>
      <c r="C244" s="41">
        <f t="shared" si="341"/>
        <v>7</v>
      </c>
      <c r="D244" s="44"/>
      <c r="E244" s="134">
        <f t="shared" si="338"/>
        <v>1</v>
      </c>
      <c r="F244" s="76">
        <f t="shared" si="259"/>
        <v>8</v>
      </c>
      <c r="G244" s="161">
        <f t="shared" si="281"/>
        <v>141.04385483220602</v>
      </c>
      <c r="H244" s="24">
        <f t="shared" si="282"/>
        <v>213318142629238.28</v>
      </c>
      <c r="I244" s="23">
        <f t="shared" si="336"/>
        <v>47.600000000000023</v>
      </c>
      <c r="J244" s="26">
        <v>238</v>
      </c>
      <c r="K244" s="30">
        <f t="shared" si="283"/>
        <v>238</v>
      </c>
      <c r="L244" s="30">
        <f t="shared" si="284"/>
        <v>1</v>
      </c>
      <c r="M244" s="22">
        <v>1</v>
      </c>
      <c r="N244" s="23">
        <f t="shared" si="285"/>
        <v>2.1331814262923827E+17</v>
      </c>
      <c r="O244" s="29">
        <f t="shared" si="260"/>
        <v>3.9743446920769655E+37</v>
      </c>
      <c r="P244" s="29">
        <f t="shared" si="286"/>
        <v>9.4589403671431774E+39</v>
      </c>
      <c r="Q244" s="29">
        <f t="shared" si="287"/>
        <v>1.0239270846203437E+17</v>
      </c>
      <c r="R244" s="29">
        <f t="shared" si="288"/>
        <v>300</v>
      </c>
      <c r="S244" s="29">
        <f t="shared" si="289"/>
        <v>1034300.4715752967</v>
      </c>
      <c r="T244" s="52">
        <f t="shared" si="290"/>
        <v>1.0824966062552668E-23</v>
      </c>
      <c r="U244" s="144">
        <f t="shared" si="261"/>
        <v>1410.4385483220603</v>
      </c>
      <c r="W244" s="30">
        <f t="shared" si="291"/>
        <v>233</v>
      </c>
      <c r="X244" s="30">
        <f t="shared" si="292"/>
        <v>2</v>
      </c>
      <c r="Y244" s="22">
        <v>1</v>
      </c>
      <c r="Z244" s="23"/>
      <c r="AA244" s="29">
        <f t="shared" si="262"/>
        <v>3.6951551889145344E+36</v>
      </c>
      <c r="AB244" s="29">
        <f t="shared" si="293"/>
        <v>1.5519013107174641E+39</v>
      </c>
      <c r="AC244" s="29">
        <f t="shared" si="294"/>
        <v>1.0239270846203437E+17</v>
      </c>
      <c r="AD244" s="29">
        <f t="shared" si="295"/>
        <v>600</v>
      </c>
      <c r="AF244" s="52">
        <f t="shared" si="340"/>
        <v>6.5978878782373662E-23</v>
      </c>
      <c r="AG244" s="144">
        <f t="shared" si="263"/>
        <v>1410.4385483220603</v>
      </c>
      <c r="AH244" s="30">
        <f t="shared" si="296"/>
        <v>223</v>
      </c>
      <c r="AI244" s="30">
        <f t="shared" si="297"/>
        <v>3</v>
      </c>
      <c r="AJ244" s="22">
        <v>1</v>
      </c>
      <c r="AK244" s="23"/>
      <c r="AL244" s="29">
        <f t="shared" si="264"/>
        <v>4.1057279876828162E+36</v>
      </c>
      <c r="AM244" s="29">
        <f t="shared" si="298"/>
        <v>5.3619347554433495E+39</v>
      </c>
      <c r="AN244" s="29">
        <f t="shared" si="299"/>
        <v>1.0239270846203437E+17</v>
      </c>
      <c r="AO244" s="29">
        <f t="shared" si="300"/>
        <v>900</v>
      </c>
      <c r="AQ244" s="52">
        <f t="shared" si="345"/>
        <v>1.9096224242207898E-23</v>
      </c>
      <c r="AR244" s="144">
        <f t="shared" si="265"/>
        <v>1410.4385483220603</v>
      </c>
      <c r="AS244" s="30">
        <f t="shared" si="301"/>
        <v>208</v>
      </c>
      <c r="AT244" s="30">
        <f t="shared" si="302"/>
        <v>4</v>
      </c>
      <c r="AU244" s="22">
        <v>1</v>
      </c>
      <c r="AV244" s="23"/>
      <c r="AW244" s="29">
        <f t="shared" si="266"/>
        <v>4.2335999872992002E+35</v>
      </c>
      <c r="AX244" s="29">
        <f t="shared" si="303"/>
        <v>3.0201334541289794E+39</v>
      </c>
      <c r="AY244" s="29">
        <f t="shared" si="304"/>
        <v>1.0239270846203437E+17</v>
      </c>
      <c r="AZ244" s="29">
        <f t="shared" si="305"/>
        <v>1200</v>
      </c>
      <c r="BB244" s="52">
        <f t="shared" si="337"/>
        <v>3.3903372157958131E-23</v>
      </c>
      <c r="BC244" s="144">
        <f t="shared" si="267"/>
        <v>1410.4385483220603</v>
      </c>
      <c r="BD244" s="30">
        <f t="shared" si="306"/>
        <v>178</v>
      </c>
      <c r="BE244" s="30">
        <f t="shared" si="307"/>
        <v>5</v>
      </c>
      <c r="BF244" s="22">
        <v>1</v>
      </c>
      <c r="BG244" s="23"/>
      <c r="BH244" s="29">
        <f t="shared" si="268"/>
        <v>4.6079999861759994E+34</v>
      </c>
      <c r="BI244" s="29">
        <f t="shared" si="308"/>
        <v>9.6480251566338224E+39</v>
      </c>
      <c r="BJ244" s="29">
        <f t="shared" si="309"/>
        <v>1.0239270846203437E+17</v>
      </c>
      <c r="BK244" s="29">
        <f t="shared" si="310"/>
        <v>1500</v>
      </c>
      <c r="BM244" s="52">
        <f t="shared" si="346"/>
        <v>1.0612815244540571E-23</v>
      </c>
      <c r="BN244" s="144">
        <f t="shared" si="269"/>
        <v>1410.4385483220603</v>
      </c>
      <c r="BO244" s="30">
        <f t="shared" si="311"/>
        <v>133</v>
      </c>
      <c r="BP244" s="30">
        <f t="shared" si="312"/>
        <v>6</v>
      </c>
      <c r="BQ244" s="22">
        <v>1</v>
      </c>
      <c r="BR244" s="23"/>
      <c r="BS244" s="29">
        <f t="shared" si="270"/>
        <v>5.7599999827200002E+31</v>
      </c>
      <c r="BT244" s="29">
        <f t="shared" si="313"/>
        <v>1.8099206942244734E+39</v>
      </c>
      <c r="BU244" s="29">
        <f t="shared" si="314"/>
        <v>1.0239270846203437E+17</v>
      </c>
      <c r="BV244" s="29">
        <f t="shared" si="315"/>
        <v>1800</v>
      </c>
      <c r="BX244" s="52">
        <f t="shared" si="344"/>
        <v>5.6573035928465512E-23</v>
      </c>
      <c r="BY244" s="144">
        <f t="shared" si="271"/>
        <v>1410.4385483220603</v>
      </c>
      <c r="BZ244" s="30">
        <f t="shared" si="316"/>
        <v>83</v>
      </c>
      <c r="CA244" s="30">
        <f t="shared" si="317"/>
        <v>7</v>
      </c>
      <c r="CB244" s="30">
        <v>1</v>
      </c>
      <c r="CC244" s="23"/>
      <c r="CD244" s="29">
        <f t="shared" si="272"/>
        <v>9.5999999712E+29</v>
      </c>
      <c r="CE244" s="29">
        <f t="shared" si="318"/>
        <v>6.8153742623802641E+39</v>
      </c>
      <c r="CF244" s="29">
        <f t="shared" si="319"/>
        <v>1.0239270846203437E+17</v>
      </c>
      <c r="CG244" s="29">
        <f t="shared" si="320"/>
        <v>2100</v>
      </c>
      <c r="CI244" s="52">
        <f t="shared" si="342"/>
        <v>1.5023783657373761E-23</v>
      </c>
      <c r="CJ244" s="144">
        <f t="shared" si="273"/>
        <v>1410.4385483220603</v>
      </c>
      <c r="CK244" s="30">
        <f t="shared" si="321"/>
        <v>28</v>
      </c>
      <c r="CL244" s="30">
        <f t="shared" si="322"/>
        <v>8</v>
      </c>
      <c r="CM244" s="30">
        <v>1</v>
      </c>
      <c r="CN244" s="23"/>
      <c r="CO244" s="29">
        <f t="shared" si="274"/>
        <v>9.9999999699999999E+26</v>
      </c>
      <c r="CP244" s="29">
        <f t="shared" si="323"/>
        <v>1.5628916656558996E+39</v>
      </c>
      <c r="CQ244" s="29">
        <f t="shared" si="324"/>
        <v>1.0239270846203437E+17</v>
      </c>
      <c r="CR244" s="29">
        <f t="shared" si="325"/>
        <v>2400</v>
      </c>
      <c r="CT244" s="52">
        <f t="shared" si="343"/>
        <v>6.5514911053712194E-23</v>
      </c>
      <c r="CU244" s="144">
        <f t="shared" si="275"/>
        <v>1410.4385483220603</v>
      </c>
      <c r="CV244" s="30">
        <f t="shared" si="326"/>
        <v>-22</v>
      </c>
      <c r="CW244" s="30">
        <f t="shared" si="327"/>
        <v>9</v>
      </c>
      <c r="CX244" s="30">
        <v>1</v>
      </c>
      <c r="CY244" s="23"/>
      <c r="CZ244" s="29">
        <f t="shared" si="276"/>
        <v>1</v>
      </c>
      <c r="DA244" s="29">
        <f t="shared" si="328"/>
        <v>-444578533740501.81</v>
      </c>
      <c r="DB244" s="29">
        <f t="shared" si="329"/>
        <v>1.0239270846203437E+17</v>
      </c>
      <c r="DC244" s="29">
        <f t="shared" si="330"/>
        <v>2700</v>
      </c>
      <c r="DF244" s="144">
        <f t="shared" si="277"/>
        <v>1410.4385483220603</v>
      </c>
      <c r="DG244" s="30">
        <f t="shared" si="331"/>
        <v>-87</v>
      </c>
      <c r="DH244" s="30">
        <f t="shared" si="332"/>
        <v>10</v>
      </c>
      <c r="DI244" s="30">
        <v>1</v>
      </c>
      <c r="DJ244" s="23"/>
      <c r="DK244" s="29">
        <f t="shared" si="278"/>
        <v>1</v>
      </c>
      <c r="DL244" s="29">
        <f t="shared" si="333"/>
        <v>-3.7275760531149302E+18</v>
      </c>
      <c r="DM244" s="29">
        <f t="shared" si="334"/>
        <v>1.0239270846203437E+17</v>
      </c>
      <c r="DN244" s="29">
        <f t="shared" si="335"/>
        <v>3000</v>
      </c>
      <c r="DQ244" s="144">
        <f t="shared" si="279"/>
        <v>1410.4385483220603</v>
      </c>
    </row>
    <row r="245" spans="1:121">
      <c r="A245" s="23">
        <f t="shared" si="280"/>
        <v>36023.897731408411</v>
      </c>
      <c r="B245" s="23">
        <v>0</v>
      </c>
      <c r="C245" s="41">
        <f t="shared" si="341"/>
        <v>7</v>
      </c>
      <c r="D245" s="44"/>
      <c r="E245" s="134">
        <f t="shared" si="338"/>
        <v>1</v>
      </c>
      <c r="F245" s="76">
        <f t="shared" si="259"/>
        <v>8</v>
      </c>
      <c r="G245" s="161">
        <f t="shared" si="281"/>
        <v>144.00748604016758</v>
      </c>
      <c r="H245" s="24">
        <f t="shared" si="282"/>
        <v>245038199529228.87</v>
      </c>
      <c r="I245" s="23">
        <f t="shared" si="336"/>
        <v>47.800000000000026</v>
      </c>
      <c r="J245" s="26">
        <v>239</v>
      </c>
      <c r="K245" s="30">
        <f t="shared" si="283"/>
        <v>239</v>
      </c>
      <c r="L245" s="30">
        <f t="shared" si="284"/>
        <v>1</v>
      </c>
      <c r="M245" s="22">
        <v>1</v>
      </c>
      <c r="N245" s="23">
        <f t="shared" si="285"/>
        <v>2.4503819952922886E+17</v>
      </c>
      <c r="O245" s="29">
        <f t="shared" si="260"/>
        <v>3.9743446920769655E+37</v>
      </c>
      <c r="P245" s="29">
        <f t="shared" si="286"/>
        <v>9.4986838140639471E+39</v>
      </c>
      <c r="Q245" s="29">
        <f t="shared" si="287"/>
        <v>1.1761833577402986E+17</v>
      </c>
      <c r="R245" s="29">
        <f t="shared" si="288"/>
        <v>300</v>
      </c>
      <c r="S245" s="29">
        <f t="shared" si="289"/>
        <v>1080716.9319422524</v>
      </c>
      <c r="T245" s="52">
        <f t="shared" si="290"/>
        <v>1.2382593007241879E-23</v>
      </c>
      <c r="U245" s="144">
        <f t="shared" si="261"/>
        <v>1440.0748604016758</v>
      </c>
      <c r="W245" s="30">
        <f t="shared" si="291"/>
        <v>234</v>
      </c>
      <c r="X245" s="30">
        <f t="shared" si="292"/>
        <v>2</v>
      </c>
      <c r="Y245" s="22">
        <v>1</v>
      </c>
      <c r="Z245" s="23"/>
      <c r="AA245" s="29">
        <f t="shared" si="262"/>
        <v>3.6951551889145344E+36</v>
      </c>
      <c r="AB245" s="29">
        <f t="shared" si="293"/>
        <v>1.5585618313643202E+39</v>
      </c>
      <c r="AC245" s="29">
        <f t="shared" si="294"/>
        <v>1.1761833577402986E+17</v>
      </c>
      <c r="AD245" s="29">
        <f t="shared" si="295"/>
        <v>600</v>
      </c>
      <c r="AF245" s="52">
        <f t="shared" si="340"/>
        <v>7.5465941361511563E-23</v>
      </c>
      <c r="AG245" s="144">
        <f t="shared" si="263"/>
        <v>1440.0748604016758</v>
      </c>
      <c r="AH245" s="30">
        <f t="shared" si="296"/>
        <v>224</v>
      </c>
      <c r="AI245" s="30">
        <f t="shared" si="297"/>
        <v>3</v>
      </c>
      <c r="AJ245" s="22">
        <v>1</v>
      </c>
      <c r="AK245" s="23"/>
      <c r="AL245" s="29">
        <f t="shared" si="264"/>
        <v>4.1057279876828162E+36</v>
      </c>
      <c r="AM245" s="29">
        <f t="shared" si="298"/>
        <v>5.3859793059161901E+39</v>
      </c>
      <c r="AN245" s="29">
        <f t="shared" si="299"/>
        <v>1.1761833577402986E+17</v>
      </c>
      <c r="AO245" s="29">
        <f t="shared" si="300"/>
        <v>900</v>
      </c>
      <c r="AQ245" s="52">
        <f t="shared" si="345"/>
        <v>2.1837873688974789E-23</v>
      </c>
      <c r="AR245" s="144">
        <f t="shared" si="265"/>
        <v>1440.0748604016758</v>
      </c>
      <c r="AS245" s="30">
        <f t="shared" si="301"/>
        <v>209</v>
      </c>
      <c r="AT245" s="30">
        <f t="shared" si="302"/>
        <v>4</v>
      </c>
      <c r="AU245" s="22">
        <v>1</v>
      </c>
      <c r="AV245" s="23"/>
      <c r="AW245" s="29">
        <f t="shared" si="266"/>
        <v>4.2335999872992002E+35</v>
      </c>
      <c r="AX245" s="29">
        <f t="shared" si="303"/>
        <v>3.0346533265045992E+39</v>
      </c>
      <c r="AY245" s="29">
        <f t="shared" si="304"/>
        <v>1.1761833577402986E+17</v>
      </c>
      <c r="AZ245" s="29">
        <f t="shared" si="305"/>
        <v>1200</v>
      </c>
      <c r="BB245" s="52">
        <f t="shared" si="337"/>
        <v>3.8758409320350947E-23</v>
      </c>
      <c r="BC245" s="144">
        <f t="shared" si="267"/>
        <v>1440.0748604016758</v>
      </c>
      <c r="BD245" s="30">
        <f t="shared" si="306"/>
        <v>179</v>
      </c>
      <c r="BE245" s="30">
        <f t="shared" si="307"/>
        <v>5</v>
      </c>
      <c r="BF245" s="22">
        <v>1</v>
      </c>
      <c r="BG245" s="23"/>
      <c r="BH245" s="29">
        <f t="shared" si="268"/>
        <v>4.6079999861759994E+34</v>
      </c>
      <c r="BI245" s="29">
        <f t="shared" si="308"/>
        <v>9.7022275451542373E+39</v>
      </c>
      <c r="BJ245" s="29">
        <f t="shared" si="309"/>
        <v>1.1761833577402986E+17</v>
      </c>
      <c r="BK245" s="29">
        <f t="shared" si="310"/>
        <v>1500</v>
      </c>
      <c r="BM245" s="52">
        <f t="shared" si="346"/>
        <v>1.2122817695898522E-23</v>
      </c>
      <c r="BN245" s="144">
        <f t="shared" si="269"/>
        <v>1440.0748604016758</v>
      </c>
      <c r="BO245" s="30">
        <f t="shared" si="311"/>
        <v>134</v>
      </c>
      <c r="BP245" s="30">
        <f t="shared" si="312"/>
        <v>6</v>
      </c>
      <c r="BQ245" s="22">
        <v>1</v>
      </c>
      <c r="BR245" s="23"/>
      <c r="BS245" s="29">
        <f t="shared" si="270"/>
        <v>5.7599999827200002E+31</v>
      </c>
      <c r="BT245" s="29">
        <f t="shared" si="313"/>
        <v>1.8235291204968377E+39</v>
      </c>
      <c r="BU245" s="29">
        <f t="shared" si="314"/>
        <v>1.1761833577402986E+17</v>
      </c>
      <c r="BV245" s="29">
        <f t="shared" si="315"/>
        <v>1800</v>
      </c>
      <c r="BX245" s="52">
        <f t="shared" si="344"/>
        <v>6.4500387985020839E-23</v>
      </c>
      <c r="BY245" s="144">
        <f t="shared" si="271"/>
        <v>1440.0748604016758</v>
      </c>
      <c r="BZ245" s="30">
        <f t="shared" si="316"/>
        <v>84</v>
      </c>
      <c r="CA245" s="30">
        <f t="shared" si="317"/>
        <v>7</v>
      </c>
      <c r="CB245" s="30">
        <v>1</v>
      </c>
      <c r="CC245" s="23"/>
      <c r="CD245" s="29">
        <f t="shared" si="272"/>
        <v>9.5999999712E+29</v>
      </c>
      <c r="CE245" s="29">
        <f t="shared" si="318"/>
        <v>6.8974872053005078E+39</v>
      </c>
      <c r="CF245" s="29">
        <f t="shared" si="319"/>
        <v>1.1761833577402986E+17</v>
      </c>
      <c r="CG245" s="29">
        <f t="shared" si="320"/>
        <v>2100</v>
      </c>
      <c r="CI245" s="52">
        <f t="shared" si="342"/>
        <v>1.7052345625758286E-23</v>
      </c>
      <c r="CJ245" s="144">
        <f t="shared" si="273"/>
        <v>1440.0748604016758</v>
      </c>
      <c r="CK245" s="30">
        <f t="shared" si="321"/>
        <v>29</v>
      </c>
      <c r="CL245" s="30">
        <f t="shared" si="322"/>
        <v>8</v>
      </c>
      <c r="CM245" s="30">
        <v>1</v>
      </c>
      <c r="CN245" s="23"/>
      <c r="CO245" s="29">
        <f t="shared" si="274"/>
        <v>9.9999999699999999E+26</v>
      </c>
      <c r="CP245" s="29">
        <f t="shared" si="323"/>
        <v>1.6187092251436102E+39</v>
      </c>
      <c r="CQ245" s="29">
        <f t="shared" si="324"/>
        <v>1.1761833577402986E+17</v>
      </c>
      <c r="CR245" s="29">
        <f t="shared" si="325"/>
        <v>2400</v>
      </c>
      <c r="CT245" s="52">
        <f t="shared" si="343"/>
        <v>7.2661806053273639E-23</v>
      </c>
      <c r="CU245" s="144">
        <f t="shared" si="275"/>
        <v>1440.0748604016758</v>
      </c>
      <c r="CV245" s="30">
        <f t="shared" si="326"/>
        <v>-21</v>
      </c>
      <c r="CW245" s="30">
        <f t="shared" si="327"/>
        <v>9</v>
      </c>
      <c r="CX245" s="30">
        <v>1</v>
      </c>
      <c r="CY245" s="23"/>
      <c r="CZ245" s="29">
        <f t="shared" si="276"/>
        <v>1</v>
      </c>
      <c r="DA245" s="29">
        <f t="shared" si="328"/>
        <v>-424370418570479</v>
      </c>
      <c r="DB245" s="29">
        <f t="shared" si="329"/>
        <v>1.1761833577402986E+17</v>
      </c>
      <c r="DC245" s="29">
        <f t="shared" si="330"/>
        <v>2700</v>
      </c>
      <c r="DF245" s="144">
        <f t="shared" si="277"/>
        <v>1440.0748604016758</v>
      </c>
      <c r="DG245" s="30">
        <f t="shared" si="331"/>
        <v>-86</v>
      </c>
      <c r="DH245" s="30">
        <f t="shared" si="332"/>
        <v>10</v>
      </c>
      <c r="DI245" s="30">
        <v>1</v>
      </c>
      <c r="DJ245" s="23"/>
      <c r="DK245" s="29">
        <f t="shared" si="278"/>
        <v>1</v>
      </c>
      <c r="DL245" s="29">
        <f t="shared" si="333"/>
        <v>-3.6847303513549885E+18</v>
      </c>
      <c r="DM245" s="29">
        <f t="shared" si="334"/>
        <v>1.1761833577402986E+17</v>
      </c>
      <c r="DN245" s="29">
        <f t="shared" si="335"/>
        <v>3000</v>
      </c>
      <c r="DQ245" s="144">
        <f t="shared" si="279"/>
        <v>1440.0748604016758</v>
      </c>
    </row>
    <row r="246" spans="1:121">
      <c r="A246" s="23">
        <f t="shared" si="280"/>
        <v>37640.547696545211</v>
      </c>
      <c r="B246" s="23">
        <v>0</v>
      </c>
      <c r="C246" s="41">
        <f t="shared" si="341"/>
        <v>7</v>
      </c>
      <c r="D246" s="44"/>
      <c r="E246" s="134">
        <f t="shared" si="338"/>
        <v>1</v>
      </c>
      <c r="F246" s="76">
        <f t="shared" si="259"/>
        <v>8</v>
      </c>
      <c r="G246" s="161">
        <f t="shared" si="281"/>
        <v>147.03338943962044</v>
      </c>
      <c r="H246" s="24">
        <f t="shared" si="282"/>
        <v>281474976710660.56</v>
      </c>
      <c r="I246" s="23">
        <f t="shared" si="336"/>
        <v>48.000000000000028</v>
      </c>
      <c r="J246" s="26">
        <v>240</v>
      </c>
      <c r="K246" s="30">
        <f t="shared" si="283"/>
        <v>240</v>
      </c>
      <c r="L246" s="30">
        <f t="shared" si="284"/>
        <v>1</v>
      </c>
      <c r="M246" s="22">
        <v>1</v>
      </c>
      <c r="N246" s="23">
        <f t="shared" si="285"/>
        <v>2.8147497671066058E+17</v>
      </c>
      <c r="O246" s="29">
        <f t="shared" si="260"/>
        <v>3.9743446920769655E+37</v>
      </c>
      <c r="P246" s="29">
        <f t="shared" si="286"/>
        <v>9.5384272609847168E+39</v>
      </c>
      <c r="Q246" s="29">
        <f t="shared" si="287"/>
        <v>1.3510798882111707E+17</v>
      </c>
      <c r="R246" s="29">
        <f t="shared" si="288"/>
        <v>300</v>
      </c>
      <c r="S246" s="29">
        <f t="shared" si="289"/>
        <v>1129216.4308963562</v>
      </c>
      <c r="T246" s="52">
        <f t="shared" si="290"/>
        <v>1.4164598117108139E-23</v>
      </c>
      <c r="U246" s="144">
        <f t="shared" si="261"/>
        <v>1470.3338943962044</v>
      </c>
      <c r="W246" s="30">
        <f t="shared" si="291"/>
        <v>235</v>
      </c>
      <c r="X246" s="30">
        <f t="shared" si="292"/>
        <v>2</v>
      </c>
      <c r="Y246" s="22">
        <v>1</v>
      </c>
      <c r="Z246" s="23"/>
      <c r="AA246" s="29">
        <f t="shared" si="262"/>
        <v>3.6951551889145344E+36</v>
      </c>
      <c r="AB246" s="29">
        <f t="shared" si="293"/>
        <v>1.5652223520111763E+39</v>
      </c>
      <c r="AC246" s="29">
        <f t="shared" si="294"/>
        <v>1.3510798882111707E+17</v>
      </c>
      <c r="AD246" s="29">
        <f t="shared" si="295"/>
        <v>600</v>
      </c>
      <c r="AF246" s="52">
        <f t="shared" si="340"/>
        <v>8.6318719284525238E-23</v>
      </c>
      <c r="AG246" s="144">
        <f t="shared" si="263"/>
        <v>1470.3338943962044</v>
      </c>
      <c r="AH246" s="30">
        <f t="shared" si="296"/>
        <v>225</v>
      </c>
      <c r="AI246" s="30">
        <f t="shared" si="297"/>
        <v>3</v>
      </c>
      <c r="AJ246" s="22">
        <v>1</v>
      </c>
      <c r="AK246" s="23"/>
      <c r="AL246" s="29">
        <f t="shared" si="264"/>
        <v>4.1057279876828162E+36</v>
      </c>
      <c r="AM246" s="29">
        <f t="shared" si="298"/>
        <v>5.4100238563890302E+39</v>
      </c>
      <c r="AN246" s="29">
        <f t="shared" si="299"/>
        <v>1.3510798882111707E+17</v>
      </c>
      <c r="AO246" s="29">
        <f t="shared" si="300"/>
        <v>900</v>
      </c>
      <c r="AQ246" s="52">
        <f t="shared" si="345"/>
        <v>2.4973640118344347E-23</v>
      </c>
      <c r="AR246" s="144">
        <f t="shared" si="265"/>
        <v>1470.3338943962044</v>
      </c>
      <c r="AS246" s="30">
        <f t="shared" si="301"/>
        <v>210</v>
      </c>
      <c r="AT246" s="30">
        <f t="shared" si="302"/>
        <v>4</v>
      </c>
      <c r="AU246" s="22">
        <v>1</v>
      </c>
      <c r="AV246" s="23"/>
      <c r="AW246" s="29">
        <f t="shared" si="266"/>
        <v>4.2335999872992002E+35</v>
      </c>
      <c r="AX246" s="29">
        <f t="shared" si="303"/>
        <v>3.0491731988802197E+39</v>
      </c>
      <c r="AY246" s="29">
        <f t="shared" si="304"/>
        <v>1.3510798882111707E+17</v>
      </c>
      <c r="AZ246" s="29">
        <f t="shared" si="305"/>
        <v>1200</v>
      </c>
      <c r="BB246" s="52">
        <f t="shared" si="337"/>
        <v>4.4309712833214664E-23</v>
      </c>
      <c r="BC246" s="144">
        <f t="shared" si="267"/>
        <v>1470.3338943962044</v>
      </c>
      <c r="BD246" s="30">
        <f t="shared" si="306"/>
        <v>180</v>
      </c>
      <c r="BE246" s="30">
        <f t="shared" si="307"/>
        <v>5</v>
      </c>
      <c r="BF246" s="22">
        <v>1</v>
      </c>
      <c r="BG246" s="23"/>
      <c r="BH246" s="29">
        <f t="shared" si="268"/>
        <v>4.6079999861759994E+34</v>
      </c>
      <c r="BI246" s="29">
        <f t="shared" si="308"/>
        <v>9.7564299336746534E+39</v>
      </c>
      <c r="BJ246" s="29">
        <f t="shared" si="309"/>
        <v>1.3510798882111707E+17</v>
      </c>
      <c r="BK246" s="29">
        <f t="shared" si="310"/>
        <v>1500</v>
      </c>
      <c r="BM246" s="52">
        <f t="shared" si="346"/>
        <v>1.3848097074400872E-23</v>
      </c>
      <c r="BN246" s="144">
        <f t="shared" si="269"/>
        <v>1470.3338943962044</v>
      </c>
      <c r="BO246" s="30">
        <f t="shared" si="311"/>
        <v>135</v>
      </c>
      <c r="BP246" s="30">
        <f t="shared" si="312"/>
        <v>6</v>
      </c>
      <c r="BQ246" s="22">
        <v>1</v>
      </c>
      <c r="BR246" s="23"/>
      <c r="BS246" s="29">
        <f t="shared" si="270"/>
        <v>5.7599999827200002E+31</v>
      </c>
      <c r="BT246" s="29">
        <f t="shared" si="313"/>
        <v>1.8371375467692023E+39</v>
      </c>
      <c r="BU246" s="29">
        <f t="shared" si="314"/>
        <v>1.3510798882111707E+17</v>
      </c>
      <c r="BV246" s="29">
        <f t="shared" si="315"/>
        <v>1800</v>
      </c>
      <c r="BX246" s="52">
        <f t="shared" si="344"/>
        <v>7.354266372635982E-23</v>
      </c>
      <c r="BY246" s="144">
        <f t="shared" si="271"/>
        <v>1470.3338943962044</v>
      </c>
      <c r="BZ246" s="30">
        <f t="shared" si="316"/>
        <v>85</v>
      </c>
      <c r="CA246" s="30">
        <f t="shared" si="317"/>
        <v>7</v>
      </c>
      <c r="CB246" s="30">
        <v>1</v>
      </c>
      <c r="CC246" s="23"/>
      <c r="CD246" s="29">
        <f t="shared" si="272"/>
        <v>9.5999999712E+29</v>
      </c>
      <c r="CE246" s="29">
        <f t="shared" si="318"/>
        <v>6.9796001482207527E+39</v>
      </c>
      <c r="CF246" s="29">
        <f t="shared" si="319"/>
        <v>1.3510798882111707E+17</v>
      </c>
      <c r="CG246" s="29">
        <f t="shared" si="320"/>
        <v>2100</v>
      </c>
      <c r="CI246" s="52">
        <f t="shared" si="342"/>
        <v>1.9357554294218266E-23</v>
      </c>
      <c r="CJ246" s="144">
        <f t="shared" si="273"/>
        <v>1470.3338943962044</v>
      </c>
      <c r="CK246" s="30">
        <f t="shared" si="321"/>
        <v>30</v>
      </c>
      <c r="CL246" s="30">
        <f t="shared" si="322"/>
        <v>8</v>
      </c>
      <c r="CM246" s="30">
        <v>1</v>
      </c>
      <c r="CN246" s="23"/>
      <c r="CO246" s="29">
        <f t="shared" si="274"/>
        <v>9.9999999699999999E+26</v>
      </c>
      <c r="CP246" s="29">
        <f t="shared" si="323"/>
        <v>1.6745267846313211E+39</v>
      </c>
      <c r="CQ246" s="29">
        <f t="shared" si="324"/>
        <v>1.3510798882111707E+17</v>
      </c>
      <c r="CR246" s="29">
        <f t="shared" si="325"/>
        <v>2400</v>
      </c>
      <c r="CT246" s="52">
        <f t="shared" si="343"/>
        <v>8.0684280515025426E-23</v>
      </c>
      <c r="CU246" s="144">
        <f t="shared" si="275"/>
        <v>1470.3338943962044</v>
      </c>
      <c r="CV246" s="30">
        <f t="shared" si="326"/>
        <v>-20</v>
      </c>
      <c r="CW246" s="30">
        <f t="shared" si="327"/>
        <v>9</v>
      </c>
      <c r="CX246" s="30">
        <v>1</v>
      </c>
      <c r="CY246" s="23"/>
      <c r="CZ246" s="29">
        <f t="shared" si="276"/>
        <v>1</v>
      </c>
      <c r="DA246" s="29">
        <f t="shared" si="328"/>
        <v>-404162303400456.19</v>
      </c>
      <c r="DB246" s="29">
        <f t="shared" si="329"/>
        <v>1.3510798882111707E+17</v>
      </c>
      <c r="DC246" s="29">
        <f t="shared" si="330"/>
        <v>2700</v>
      </c>
      <c r="DF246" s="144">
        <f t="shared" si="277"/>
        <v>1470.3338943962044</v>
      </c>
      <c r="DG246" s="30">
        <f t="shared" si="331"/>
        <v>-85</v>
      </c>
      <c r="DH246" s="30">
        <f t="shared" si="332"/>
        <v>10</v>
      </c>
      <c r="DI246" s="30">
        <v>1</v>
      </c>
      <c r="DJ246" s="23"/>
      <c r="DK246" s="29">
        <f t="shared" si="278"/>
        <v>1</v>
      </c>
      <c r="DL246" s="29">
        <f t="shared" si="333"/>
        <v>-3.6418846495950469E+18</v>
      </c>
      <c r="DM246" s="29">
        <f t="shared" si="334"/>
        <v>1.3510798882111707E+17</v>
      </c>
      <c r="DN246" s="29">
        <f t="shared" si="335"/>
        <v>3000</v>
      </c>
      <c r="DQ246" s="144">
        <f t="shared" si="279"/>
        <v>1470.3338943962044</v>
      </c>
    </row>
    <row r="247" spans="1:121">
      <c r="A247" s="23">
        <f t="shared" si="280"/>
        <v>39329.748309289986</v>
      </c>
      <c r="B247" s="23">
        <v>0</v>
      </c>
      <c r="C247" s="41">
        <f t="shared" si="341"/>
        <v>7</v>
      </c>
      <c r="D247" s="44"/>
      <c r="E247" s="134">
        <f t="shared" si="338"/>
        <v>1</v>
      </c>
      <c r="F247" s="76">
        <f t="shared" si="259"/>
        <v>8</v>
      </c>
      <c r="G247" s="161">
        <f t="shared" si="281"/>
        <v>150.12287350168043</v>
      </c>
      <c r="H247" s="24">
        <f t="shared" si="282"/>
        <v>323329842720364.5</v>
      </c>
      <c r="I247" s="23">
        <f t="shared" si="336"/>
        <v>48.200000000000017</v>
      </c>
      <c r="J247" s="26">
        <v>241</v>
      </c>
      <c r="K247" s="30">
        <f t="shared" si="283"/>
        <v>241</v>
      </c>
      <c r="L247" s="30">
        <f t="shared" si="284"/>
        <v>1</v>
      </c>
      <c r="M247" s="22">
        <v>1</v>
      </c>
      <c r="N247" s="23">
        <f t="shared" si="285"/>
        <v>3.2332984272036448E+17</v>
      </c>
      <c r="O247" s="29">
        <f t="shared" si="260"/>
        <v>3.9743446920769655E+37</v>
      </c>
      <c r="P247" s="29">
        <f t="shared" si="286"/>
        <v>9.5781707079054865E+39</v>
      </c>
      <c r="Q247" s="29">
        <f t="shared" si="287"/>
        <v>1.5519832450577498E+17</v>
      </c>
      <c r="R247" s="29">
        <f t="shared" si="288"/>
        <v>300</v>
      </c>
      <c r="S247" s="29">
        <f t="shared" si="289"/>
        <v>1179892.4492786995</v>
      </c>
      <c r="T247" s="52">
        <f t="shared" si="290"/>
        <v>1.6203336653592917E-23</v>
      </c>
      <c r="U247" s="144">
        <f t="shared" si="261"/>
        <v>1501.2287350168044</v>
      </c>
      <c r="W247" s="30">
        <f t="shared" si="291"/>
        <v>236</v>
      </c>
      <c r="X247" s="30">
        <f t="shared" si="292"/>
        <v>2</v>
      </c>
      <c r="Y247" s="22">
        <v>1</v>
      </c>
      <c r="Z247" s="23"/>
      <c r="AA247" s="29">
        <f t="shared" si="262"/>
        <v>3.6951551889145344E+36</v>
      </c>
      <c r="AB247" s="29">
        <f t="shared" si="293"/>
        <v>1.5718828726580324E+39</v>
      </c>
      <c r="AC247" s="29">
        <f t="shared" si="294"/>
        <v>1.5519832450577498E+17</v>
      </c>
      <c r="AD247" s="29">
        <f t="shared" si="295"/>
        <v>600</v>
      </c>
      <c r="AF247" s="52">
        <f t="shared" si="340"/>
        <v>9.8734026055857933E-23</v>
      </c>
      <c r="AG247" s="144">
        <f t="shared" si="263"/>
        <v>1501.2287350168044</v>
      </c>
      <c r="AH247" s="30">
        <f t="shared" si="296"/>
        <v>226</v>
      </c>
      <c r="AI247" s="30">
        <f t="shared" si="297"/>
        <v>3</v>
      </c>
      <c r="AJ247" s="22">
        <v>1</v>
      </c>
      <c r="AK247" s="23"/>
      <c r="AL247" s="29">
        <f t="shared" si="264"/>
        <v>4.1057279876828162E+36</v>
      </c>
      <c r="AM247" s="29">
        <f t="shared" si="298"/>
        <v>5.4340684068618702E+39</v>
      </c>
      <c r="AN247" s="29">
        <f t="shared" si="299"/>
        <v>1.5519832450577498E+17</v>
      </c>
      <c r="AO247" s="29">
        <f t="shared" si="300"/>
        <v>900</v>
      </c>
      <c r="AQ247" s="52">
        <f t="shared" si="345"/>
        <v>2.8560244900450328E-23</v>
      </c>
      <c r="AR247" s="144">
        <f t="shared" si="265"/>
        <v>1501.2287350168044</v>
      </c>
      <c r="AS247" s="30">
        <f t="shared" si="301"/>
        <v>211</v>
      </c>
      <c r="AT247" s="30">
        <f t="shared" si="302"/>
        <v>4</v>
      </c>
      <c r="AU247" s="22">
        <v>1</v>
      </c>
      <c r="AV247" s="23"/>
      <c r="AW247" s="29">
        <f t="shared" si="266"/>
        <v>4.2335999872992002E+35</v>
      </c>
      <c r="AX247" s="29">
        <f t="shared" si="303"/>
        <v>3.0636930712558395E+39</v>
      </c>
      <c r="AY247" s="29">
        <f t="shared" si="304"/>
        <v>1.5519832450577498E+17</v>
      </c>
      <c r="AZ247" s="29">
        <f t="shared" si="305"/>
        <v>1200</v>
      </c>
      <c r="BB247" s="52">
        <f t="shared" si="337"/>
        <v>5.0657269150710838E-23</v>
      </c>
      <c r="BC247" s="144">
        <f t="shared" si="267"/>
        <v>1501.2287350168044</v>
      </c>
      <c r="BD247" s="30">
        <f t="shared" si="306"/>
        <v>181</v>
      </c>
      <c r="BE247" s="30">
        <f t="shared" si="307"/>
        <v>5</v>
      </c>
      <c r="BF247" s="22">
        <v>1</v>
      </c>
      <c r="BG247" s="23"/>
      <c r="BH247" s="29">
        <f t="shared" si="268"/>
        <v>4.6079999861759994E+34</v>
      </c>
      <c r="BI247" s="29">
        <f t="shared" si="308"/>
        <v>9.8106323221950671E+39</v>
      </c>
      <c r="BJ247" s="29">
        <f t="shared" si="309"/>
        <v>1.5519832450577498E+17</v>
      </c>
      <c r="BK247" s="29">
        <f t="shared" si="310"/>
        <v>1500</v>
      </c>
      <c r="BM247" s="52">
        <f t="shared" si="346"/>
        <v>1.5819400769373684E-23</v>
      </c>
      <c r="BN247" s="144">
        <f t="shared" si="269"/>
        <v>1501.2287350168044</v>
      </c>
      <c r="BO247" s="30">
        <f t="shared" si="311"/>
        <v>136</v>
      </c>
      <c r="BP247" s="30">
        <f t="shared" si="312"/>
        <v>6</v>
      </c>
      <c r="BQ247" s="22">
        <v>1</v>
      </c>
      <c r="BR247" s="23"/>
      <c r="BS247" s="29">
        <f t="shared" si="270"/>
        <v>5.7599999827200002E+31</v>
      </c>
      <c r="BT247" s="29">
        <f t="shared" si="313"/>
        <v>1.8507459730415668E+39</v>
      </c>
      <c r="BU247" s="29">
        <f t="shared" si="314"/>
        <v>1.5519832450577498E+17</v>
      </c>
      <c r="BV247" s="29">
        <f t="shared" si="315"/>
        <v>1800</v>
      </c>
      <c r="BX247" s="52">
        <f t="shared" si="344"/>
        <v>8.3857172603065445E-23</v>
      </c>
      <c r="BY247" s="144">
        <f t="shared" si="271"/>
        <v>1501.2287350168044</v>
      </c>
      <c r="BZ247" s="30">
        <f t="shared" si="316"/>
        <v>86</v>
      </c>
      <c r="CA247" s="30">
        <f t="shared" si="317"/>
        <v>7</v>
      </c>
      <c r="CB247" s="30">
        <v>1</v>
      </c>
      <c r="CC247" s="23"/>
      <c r="CD247" s="29">
        <f t="shared" si="272"/>
        <v>9.5999999712E+29</v>
      </c>
      <c r="CE247" s="29">
        <f t="shared" si="318"/>
        <v>7.0617130911409965E+39</v>
      </c>
      <c r="CF247" s="29">
        <f t="shared" si="319"/>
        <v>1.5519832450577498E+17</v>
      </c>
      <c r="CG247" s="29">
        <f t="shared" si="320"/>
        <v>2100</v>
      </c>
      <c r="CI247" s="52">
        <f t="shared" si="342"/>
        <v>2.1977432742272286E-23</v>
      </c>
      <c r="CJ247" s="144">
        <f t="shared" si="273"/>
        <v>1501.2287350168044</v>
      </c>
      <c r="CK247" s="30">
        <f t="shared" si="321"/>
        <v>31</v>
      </c>
      <c r="CL247" s="30">
        <f t="shared" si="322"/>
        <v>8</v>
      </c>
      <c r="CM247" s="30">
        <v>1</v>
      </c>
      <c r="CN247" s="23"/>
      <c r="CO247" s="29">
        <f t="shared" si="274"/>
        <v>9.9999999699999999E+26</v>
      </c>
      <c r="CP247" s="29">
        <f t="shared" si="323"/>
        <v>1.7303443441190316E+39</v>
      </c>
      <c r="CQ247" s="29">
        <f t="shared" si="324"/>
        <v>1.5519832450577498E+17</v>
      </c>
      <c r="CR247" s="29">
        <f t="shared" si="325"/>
        <v>2400</v>
      </c>
      <c r="CT247" s="52">
        <f t="shared" si="343"/>
        <v>8.9692161582318416E-23</v>
      </c>
      <c r="CU247" s="144">
        <f t="shared" si="275"/>
        <v>1501.2287350168044</v>
      </c>
      <c r="CV247" s="30">
        <f t="shared" si="326"/>
        <v>-19</v>
      </c>
      <c r="CW247" s="30">
        <f t="shared" si="327"/>
        <v>9</v>
      </c>
      <c r="CX247" s="30">
        <v>1</v>
      </c>
      <c r="CY247" s="23"/>
      <c r="CZ247" s="29">
        <f t="shared" si="276"/>
        <v>1</v>
      </c>
      <c r="DA247" s="29">
        <f t="shared" si="328"/>
        <v>-383954188230433.37</v>
      </c>
      <c r="DB247" s="29">
        <f t="shared" si="329"/>
        <v>1.5519832450577498E+17</v>
      </c>
      <c r="DC247" s="29">
        <f t="shared" si="330"/>
        <v>2700</v>
      </c>
      <c r="DF247" s="144">
        <f t="shared" si="277"/>
        <v>1501.2287350168044</v>
      </c>
      <c r="DG247" s="30">
        <f t="shared" si="331"/>
        <v>-84</v>
      </c>
      <c r="DH247" s="30">
        <f t="shared" si="332"/>
        <v>10</v>
      </c>
      <c r="DI247" s="30">
        <v>1</v>
      </c>
      <c r="DJ247" s="23"/>
      <c r="DK247" s="29">
        <f t="shared" si="278"/>
        <v>1</v>
      </c>
      <c r="DL247" s="29">
        <f t="shared" si="333"/>
        <v>-3.5990389478351053E+18</v>
      </c>
      <c r="DM247" s="29">
        <f t="shared" si="334"/>
        <v>1.5519832450577498E+17</v>
      </c>
      <c r="DN247" s="29">
        <f t="shared" si="335"/>
        <v>3000</v>
      </c>
      <c r="DQ247" s="144">
        <f t="shared" si="279"/>
        <v>1501.2287350168044</v>
      </c>
    </row>
    <row r="248" spans="1:121">
      <c r="A248" s="23">
        <f t="shared" si="280"/>
        <v>41094.75543614557</v>
      </c>
      <c r="B248" s="23">
        <v>0</v>
      </c>
      <c r="C248" s="41">
        <f t="shared" si="341"/>
        <v>7</v>
      </c>
      <c r="D248" s="44"/>
      <c r="E248" s="134">
        <f t="shared" si="338"/>
        <v>1</v>
      </c>
      <c r="F248" s="76">
        <f t="shared" si="259"/>
        <v>8</v>
      </c>
      <c r="G248" s="161">
        <f t="shared" si="281"/>
        <v>153.2772741912228</v>
      </c>
      <c r="H248" s="24">
        <f t="shared" si="282"/>
        <v>371408458454332.81</v>
      </c>
      <c r="I248" s="23">
        <f t="shared" si="336"/>
        <v>48.40000000000002</v>
      </c>
      <c r="J248" s="26">
        <v>242</v>
      </c>
      <c r="K248" s="30">
        <f t="shared" si="283"/>
        <v>242</v>
      </c>
      <c r="L248" s="30">
        <f t="shared" si="284"/>
        <v>1</v>
      </c>
      <c r="M248" s="22">
        <v>1</v>
      </c>
      <c r="N248" s="23">
        <f t="shared" si="285"/>
        <v>3.714084584543328E+17</v>
      </c>
      <c r="O248" s="29">
        <f t="shared" si="260"/>
        <v>3.9743446920769655E+37</v>
      </c>
      <c r="P248" s="29">
        <f t="shared" si="286"/>
        <v>9.6179141548262561E+39</v>
      </c>
      <c r="Q248" s="29">
        <f t="shared" si="287"/>
        <v>1.7827606005807974E+17</v>
      </c>
      <c r="R248" s="29">
        <f t="shared" si="288"/>
        <v>300</v>
      </c>
      <c r="S248" s="29">
        <f t="shared" si="289"/>
        <v>1232842.6630843671</v>
      </c>
      <c r="T248" s="52">
        <f t="shared" si="290"/>
        <v>1.853583398523276E-23</v>
      </c>
      <c r="U248" s="144">
        <f t="shared" si="261"/>
        <v>1532.772741912228</v>
      </c>
      <c r="W248" s="30">
        <f t="shared" si="291"/>
        <v>237</v>
      </c>
      <c r="X248" s="30">
        <f t="shared" si="292"/>
        <v>2</v>
      </c>
      <c r="Y248" s="22">
        <v>1</v>
      </c>
      <c r="Z248" s="23"/>
      <c r="AA248" s="29">
        <f t="shared" si="262"/>
        <v>3.6951551889145344E+36</v>
      </c>
      <c r="AB248" s="29">
        <f t="shared" si="293"/>
        <v>1.5785433933048884E+39</v>
      </c>
      <c r="AC248" s="29">
        <f t="shared" si="294"/>
        <v>1.7827606005807974E+17</v>
      </c>
      <c r="AD248" s="29">
        <f t="shared" si="295"/>
        <v>600</v>
      </c>
      <c r="AF248" s="52">
        <f t="shared" si="340"/>
        <v>1.1293706642098406E-22</v>
      </c>
      <c r="AG248" s="144">
        <f t="shared" si="263"/>
        <v>1532.772741912228</v>
      </c>
      <c r="AH248" s="30">
        <f t="shared" si="296"/>
        <v>227</v>
      </c>
      <c r="AI248" s="30">
        <f t="shared" si="297"/>
        <v>3</v>
      </c>
      <c r="AJ248" s="22">
        <v>1</v>
      </c>
      <c r="AK248" s="23"/>
      <c r="AL248" s="29">
        <f t="shared" si="264"/>
        <v>4.1057279876828162E+36</v>
      </c>
      <c r="AM248" s="29">
        <f t="shared" si="298"/>
        <v>5.4581129573347102E+39</v>
      </c>
      <c r="AN248" s="29">
        <f t="shared" si="299"/>
        <v>1.7827606005807974E+17</v>
      </c>
      <c r="AO248" s="29">
        <f t="shared" si="300"/>
        <v>900</v>
      </c>
      <c r="AQ248" s="52">
        <f t="shared" si="345"/>
        <v>3.2662581637946717E-23</v>
      </c>
      <c r="AR248" s="144">
        <f t="shared" si="265"/>
        <v>1532.772741912228</v>
      </c>
      <c r="AS248" s="30">
        <f t="shared" si="301"/>
        <v>212</v>
      </c>
      <c r="AT248" s="30">
        <f t="shared" si="302"/>
        <v>4</v>
      </c>
      <c r="AU248" s="22">
        <v>1</v>
      </c>
      <c r="AV248" s="23"/>
      <c r="AW248" s="29">
        <f t="shared" si="266"/>
        <v>4.2335999872992002E+35</v>
      </c>
      <c r="AX248" s="29">
        <f t="shared" si="303"/>
        <v>3.0782129436314594E+39</v>
      </c>
      <c r="AY248" s="29">
        <f t="shared" si="304"/>
        <v>1.7827606005807974E+17</v>
      </c>
      <c r="AZ248" s="29">
        <f t="shared" si="305"/>
        <v>1200</v>
      </c>
      <c r="BB248" s="52">
        <f t="shared" si="337"/>
        <v>5.7915440979129335E-23</v>
      </c>
      <c r="BC248" s="144">
        <f t="shared" si="267"/>
        <v>1532.772741912228</v>
      </c>
      <c r="BD248" s="30">
        <f t="shared" si="306"/>
        <v>182</v>
      </c>
      <c r="BE248" s="30">
        <f t="shared" si="307"/>
        <v>5</v>
      </c>
      <c r="BF248" s="22">
        <v>1</v>
      </c>
      <c r="BG248" s="23"/>
      <c r="BH248" s="29">
        <f t="shared" si="268"/>
        <v>4.6079999861759994E+34</v>
      </c>
      <c r="BI248" s="29">
        <f t="shared" si="308"/>
        <v>9.8648347107154808E+39</v>
      </c>
      <c r="BJ248" s="29">
        <f t="shared" si="309"/>
        <v>1.7827606005807974E+17</v>
      </c>
      <c r="BK248" s="29">
        <f t="shared" si="310"/>
        <v>1500</v>
      </c>
      <c r="BM248" s="52">
        <f t="shared" si="346"/>
        <v>1.8071875027407292E-23</v>
      </c>
      <c r="BN248" s="144">
        <f t="shared" si="269"/>
        <v>1532.772741912228</v>
      </c>
      <c r="BO248" s="30">
        <f t="shared" si="311"/>
        <v>137</v>
      </c>
      <c r="BP248" s="30">
        <f t="shared" si="312"/>
        <v>6</v>
      </c>
      <c r="BQ248" s="22">
        <v>1</v>
      </c>
      <c r="BR248" s="23"/>
      <c r="BS248" s="29">
        <f t="shared" si="270"/>
        <v>5.7599999827200002E+31</v>
      </c>
      <c r="BT248" s="29">
        <f t="shared" si="313"/>
        <v>1.8643543993139308E+39</v>
      </c>
      <c r="BU248" s="29">
        <f t="shared" si="314"/>
        <v>1.7827606005807974E+17</v>
      </c>
      <c r="BV248" s="29">
        <f t="shared" si="315"/>
        <v>1800</v>
      </c>
      <c r="BX248" s="52">
        <f t="shared" si="344"/>
        <v>9.562348238279378E-23</v>
      </c>
      <c r="BY248" s="144">
        <f t="shared" si="271"/>
        <v>1532.772741912228</v>
      </c>
      <c r="BZ248" s="30">
        <f t="shared" si="316"/>
        <v>87</v>
      </c>
      <c r="CA248" s="30">
        <f t="shared" si="317"/>
        <v>7</v>
      </c>
      <c r="CB248" s="30">
        <v>1</v>
      </c>
      <c r="CC248" s="23"/>
      <c r="CD248" s="29">
        <f t="shared" si="272"/>
        <v>9.5999999712E+29</v>
      </c>
      <c r="CE248" s="29">
        <f t="shared" si="318"/>
        <v>7.1438260340612414E+39</v>
      </c>
      <c r="CF248" s="29">
        <f t="shared" si="319"/>
        <v>1.7827606005807974E+17</v>
      </c>
      <c r="CG248" s="29">
        <f t="shared" si="320"/>
        <v>2100</v>
      </c>
      <c r="CI248" s="52">
        <f t="shared" si="342"/>
        <v>2.4955263357208378E-23</v>
      </c>
      <c r="CJ248" s="144">
        <f t="shared" si="273"/>
        <v>1532.772741912228</v>
      </c>
      <c r="CK248" s="30">
        <f t="shared" si="321"/>
        <v>32</v>
      </c>
      <c r="CL248" s="30">
        <f t="shared" si="322"/>
        <v>8</v>
      </c>
      <c r="CM248" s="30">
        <v>1</v>
      </c>
      <c r="CN248" s="23"/>
      <c r="CO248" s="29">
        <f t="shared" si="274"/>
        <v>9.9999999699999999E+26</v>
      </c>
      <c r="CP248" s="29">
        <f t="shared" si="323"/>
        <v>1.7861619036067422E+39</v>
      </c>
      <c r="CQ248" s="29">
        <f t="shared" si="324"/>
        <v>1.7827606005807974E+17</v>
      </c>
      <c r="CR248" s="29">
        <f t="shared" si="325"/>
        <v>2400</v>
      </c>
      <c r="CT248" s="52">
        <f t="shared" si="343"/>
        <v>9.9809574763683145E-23</v>
      </c>
      <c r="CU248" s="144">
        <f t="shared" si="275"/>
        <v>1532.772741912228</v>
      </c>
      <c r="CV248" s="30">
        <f t="shared" si="326"/>
        <v>-18</v>
      </c>
      <c r="CW248" s="30">
        <f t="shared" si="327"/>
        <v>9</v>
      </c>
      <c r="CX248" s="30">
        <v>1</v>
      </c>
      <c r="CY248" s="23"/>
      <c r="CZ248" s="29">
        <f t="shared" si="276"/>
        <v>1</v>
      </c>
      <c r="DA248" s="29">
        <f t="shared" si="328"/>
        <v>-363746073060410.56</v>
      </c>
      <c r="DB248" s="29">
        <f t="shared" si="329"/>
        <v>1.7827606005807974E+17</v>
      </c>
      <c r="DC248" s="29">
        <f t="shared" si="330"/>
        <v>2700</v>
      </c>
      <c r="DF248" s="144">
        <f t="shared" si="277"/>
        <v>1532.772741912228</v>
      </c>
      <c r="DG248" s="30">
        <f t="shared" si="331"/>
        <v>-83</v>
      </c>
      <c r="DH248" s="30">
        <f t="shared" si="332"/>
        <v>10</v>
      </c>
      <c r="DI248" s="30">
        <v>1</v>
      </c>
      <c r="DJ248" s="23"/>
      <c r="DK248" s="29">
        <f t="shared" si="278"/>
        <v>1</v>
      </c>
      <c r="DL248" s="29">
        <f t="shared" si="333"/>
        <v>-3.5561932460751636E+18</v>
      </c>
      <c r="DM248" s="29">
        <f t="shared" si="334"/>
        <v>1.7827606005807974E+17</v>
      </c>
      <c r="DN248" s="29">
        <f t="shared" si="335"/>
        <v>3000</v>
      </c>
      <c r="DQ248" s="144">
        <f t="shared" si="279"/>
        <v>1532.772741912228</v>
      </c>
    </row>
    <row r="249" spans="1:121">
      <c r="A249" s="23">
        <f t="shared" si="280"/>
        <v>42938.971057633586</v>
      </c>
      <c r="B249" s="23">
        <v>0</v>
      </c>
      <c r="C249" s="41">
        <f t="shared" si="341"/>
        <v>7</v>
      </c>
      <c r="D249" s="44"/>
      <c r="E249" s="134">
        <f t="shared" si="338"/>
        <v>1</v>
      </c>
      <c r="F249" s="76">
        <f t="shared" si="259"/>
        <v>8</v>
      </c>
      <c r="G249" s="161">
        <f t="shared" si="281"/>
        <v>156.4979555445847</v>
      </c>
      <c r="H249" s="24">
        <f t="shared" si="282"/>
        <v>426636285258476.75</v>
      </c>
      <c r="I249" s="23">
        <f t="shared" si="336"/>
        <v>48.600000000000023</v>
      </c>
      <c r="J249" s="26">
        <v>243</v>
      </c>
      <c r="K249" s="30">
        <f t="shared" si="283"/>
        <v>243</v>
      </c>
      <c r="L249" s="30">
        <f t="shared" si="284"/>
        <v>1</v>
      </c>
      <c r="M249" s="22">
        <v>1</v>
      </c>
      <c r="N249" s="23">
        <f t="shared" si="285"/>
        <v>4.2663628525847674E+17</v>
      </c>
      <c r="O249" s="29">
        <f t="shared" si="260"/>
        <v>3.9743446920769655E+37</v>
      </c>
      <c r="P249" s="29">
        <f t="shared" si="286"/>
        <v>9.6576576017470258E+39</v>
      </c>
      <c r="Q249" s="29">
        <f t="shared" si="287"/>
        <v>2.0478541692406883E+17</v>
      </c>
      <c r="R249" s="29">
        <f t="shared" si="288"/>
        <v>300</v>
      </c>
      <c r="S249" s="29">
        <f t="shared" si="289"/>
        <v>1288169.1317290075</v>
      </c>
      <c r="T249" s="52">
        <f t="shared" si="290"/>
        <v>2.120446027067931E-23</v>
      </c>
      <c r="U249" s="144">
        <f t="shared" si="261"/>
        <v>1564.9795554458469</v>
      </c>
      <c r="W249" s="30">
        <f t="shared" si="291"/>
        <v>238</v>
      </c>
      <c r="X249" s="30">
        <f t="shared" si="292"/>
        <v>2</v>
      </c>
      <c r="Y249" s="22">
        <v>1</v>
      </c>
      <c r="Z249" s="23"/>
      <c r="AA249" s="29">
        <f t="shared" si="262"/>
        <v>3.6951551889145344E+36</v>
      </c>
      <c r="AB249" s="29">
        <f t="shared" si="293"/>
        <v>1.5852039139517442E+39</v>
      </c>
      <c r="AC249" s="29">
        <f t="shared" si="294"/>
        <v>2.0478541692406883E+17</v>
      </c>
      <c r="AD249" s="29">
        <f t="shared" si="295"/>
        <v>600</v>
      </c>
      <c r="AF249" s="52">
        <f t="shared" si="340"/>
        <v>1.2918553576716868E-22</v>
      </c>
      <c r="AG249" s="144">
        <f t="shared" si="263"/>
        <v>1564.9795554458469</v>
      </c>
      <c r="AH249" s="30">
        <f t="shared" si="296"/>
        <v>228</v>
      </c>
      <c r="AI249" s="30">
        <f t="shared" si="297"/>
        <v>3</v>
      </c>
      <c r="AJ249" s="22">
        <v>1</v>
      </c>
      <c r="AK249" s="23"/>
      <c r="AL249" s="29">
        <f t="shared" si="264"/>
        <v>4.1057279876828162E+36</v>
      </c>
      <c r="AM249" s="29">
        <f t="shared" si="298"/>
        <v>5.4821575078075514E+39</v>
      </c>
      <c r="AN249" s="29">
        <f t="shared" si="299"/>
        <v>2.0478541692406883E+17</v>
      </c>
      <c r="AO249" s="29">
        <f t="shared" si="300"/>
        <v>900</v>
      </c>
      <c r="AQ249" s="52">
        <f t="shared" si="345"/>
        <v>3.7354894789582128E-23</v>
      </c>
      <c r="AR249" s="144">
        <f t="shared" si="265"/>
        <v>1564.9795554458469</v>
      </c>
      <c r="AS249" s="30">
        <f t="shared" si="301"/>
        <v>213</v>
      </c>
      <c r="AT249" s="30">
        <f t="shared" si="302"/>
        <v>4</v>
      </c>
      <c r="AU249" s="22">
        <v>1</v>
      </c>
      <c r="AV249" s="23"/>
      <c r="AW249" s="29">
        <f t="shared" si="266"/>
        <v>4.2335999872992002E+35</v>
      </c>
      <c r="AX249" s="29">
        <f t="shared" si="303"/>
        <v>3.0927328160070798E+39</v>
      </c>
      <c r="AY249" s="29">
        <f t="shared" si="304"/>
        <v>2.0478541692406883E+17</v>
      </c>
      <c r="AZ249" s="29">
        <f t="shared" si="305"/>
        <v>1200</v>
      </c>
      <c r="BB249" s="52">
        <f t="shared" si="337"/>
        <v>6.6215036702866624E-23</v>
      </c>
      <c r="BC249" s="144">
        <f t="shared" si="267"/>
        <v>1564.9795554458469</v>
      </c>
      <c r="BD249" s="30">
        <f t="shared" si="306"/>
        <v>183</v>
      </c>
      <c r="BE249" s="30">
        <f t="shared" si="307"/>
        <v>5</v>
      </c>
      <c r="BF249" s="22">
        <v>1</v>
      </c>
      <c r="BG249" s="23"/>
      <c r="BH249" s="29">
        <f t="shared" si="268"/>
        <v>4.6079999861759994E+34</v>
      </c>
      <c r="BI249" s="29">
        <f t="shared" si="308"/>
        <v>9.919037099235897E+39</v>
      </c>
      <c r="BJ249" s="29">
        <f t="shared" si="309"/>
        <v>2.0478541692406883E+17</v>
      </c>
      <c r="BK249" s="29">
        <f t="shared" si="310"/>
        <v>1500</v>
      </c>
      <c r="BM249" s="52">
        <f t="shared" si="346"/>
        <v>2.064569522981664E-23</v>
      </c>
      <c r="BN249" s="144">
        <f t="shared" si="269"/>
        <v>1564.9795554458469</v>
      </c>
      <c r="BO249" s="30">
        <f t="shared" si="311"/>
        <v>138</v>
      </c>
      <c r="BP249" s="30">
        <f t="shared" si="312"/>
        <v>6</v>
      </c>
      <c r="BQ249" s="22">
        <v>1</v>
      </c>
      <c r="BR249" s="23"/>
      <c r="BS249" s="29">
        <f t="shared" si="270"/>
        <v>5.7599999827200002E+31</v>
      </c>
      <c r="BT249" s="29">
        <f t="shared" si="313"/>
        <v>1.8779628255862954E+39</v>
      </c>
      <c r="BU249" s="29">
        <f t="shared" si="314"/>
        <v>2.0478541692406883E+17</v>
      </c>
      <c r="BV249" s="29">
        <f t="shared" si="315"/>
        <v>1800</v>
      </c>
      <c r="BX249" s="52">
        <f t="shared" si="344"/>
        <v>1.0904657649979591E-22</v>
      </c>
      <c r="BY249" s="144">
        <f t="shared" si="271"/>
        <v>1564.9795554458469</v>
      </c>
      <c r="BZ249" s="30">
        <f t="shared" si="316"/>
        <v>88</v>
      </c>
      <c r="CA249" s="30">
        <f t="shared" si="317"/>
        <v>7</v>
      </c>
      <c r="CB249" s="30">
        <v>1</v>
      </c>
      <c r="CC249" s="23"/>
      <c r="CD249" s="29">
        <f t="shared" si="272"/>
        <v>9.5999999712E+29</v>
      </c>
      <c r="CE249" s="29">
        <f t="shared" si="318"/>
        <v>7.2259389769814851E+39</v>
      </c>
      <c r="CF249" s="29">
        <f t="shared" si="319"/>
        <v>2.0478541692406883E+17</v>
      </c>
      <c r="CG249" s="29">
        <f t="shared" si="320"/>
        <v>2100</v>
      </c>
      <c r="CI249" s="52">
        <f t="shared" si="342"/>
        <v>2.8340319171864151E-23</v>
      </c>
      <c r="CJ249" s="144">
        <f t="shared" si="273"/>
        <v>1564.9795554458469</v>
      </c>
      <c r="CK249" s="30">
        <f t="shared" si="321"/>
        <v>33</v>
      </c>
      <c r="CL249" s="30">
        <f t="shared" si="322"/>
        <v>8</v>
      </c>
      <c r="CM249" s="30">
        <v>1</v>
      </c>
      <c r="CN249" s="23"/>
      <c r="CO249" s="29">
        <f t="shared" si="274"/>
        <v>9.9999999699999999E+26</v>
      </c>
      <c r="CP249" s="29">
        <f t="shared" si="323"/>
        <v>1.8419794630944531E+39</v>
      </c>
      <c r="CQ249" s="29">
        <f t="shared" si="324"/>
        <v>2.0478541692406883E+17</v>
      </c>
      <c r="CR249" s="29">
        <f t="shared" si="325"/>
        <v>2400</v>
      </c>
      <c r="CT249" s="52">
        <f t="shared" si="343"/>
        <v>1.111768187578147E-22</v>
      </c>
      <c r="CU249" s="144">
        <f t="shared" si="275"/>
        <v>1564.9795554458469</v>
      </c>
      <c r="CV249" s="30">
        <f t="shared" si="326"/>
        <v>-17</v>
      </c>
      <c r="CW249" s="30">
        <f t="shared" si="327"/>
        <v>9</v>
      </c>
      <c r="CX249" s="30">
        <v>1</v>
      </c>
      <c r="CY249" s="23"/>
      <c r="CZ249" s="29">
        <f t="shared" si="276"/>
        <v>1</v>
      </c>
      <c r="DA249" s="29">
        <f t="shared" si="328"/>
        <v>-343537957890387.75</v>
      </c>
      <c r="DB249" s="29">
        <f t="shared" si="329"/>
        <v>2.0478541692406883E+17</v>
      </c>
      <c r="DC249" s="29">
        <f t="shared" si="330"/>
        <v>2700</v>
      </c>
      <c r="DF249" s="144">
        <f t="shared" si="277"/>
        <v>1564.9795554458469</v>
      </c>
      <c r="DG249" s="30">
        <f t="shared" si="331"/>
        <v>-82</v>
      </c>
      <c r="DH249" s="30">
        <f t="shared" si="332"/>
        <v>10</v>
      </c>
      <c r="DI249" s="30">
        <v>1</v>
      </c>
      <c r="DJ249" s="23"/>
      <c r="DK249" s="29">
        <f t="shared" si="278"/>
        <v>1</v>
      </c>
      <c r="DL249" s="29">
        <f t="shared" si="333"/>
        <v>-3.5133475443152215E+18</v>
      </c>
      <c r="DM249" s="29">
        <f t="shared" si="334"/>
        <v>2.0478541692406883E+17</v>
      </c>
      <c r="DN249" s="29">
        <f t="shared" si="335"/>
        <v>3000</v>
      </c>
      <c r="DQ249" s="144">
        <f t="shared" si="279"/>
        <v>1564.9795554458469</v>
      </c>
    </row>
    <row r="250" spans="1:121">
      <c r="A250" s="23">
        <f t="shared" si="280"/>
        <v>44865.949825475538</v>
      </c>
      <c r="B250" s="23">
        <v>0</v>
      </c>
      <c r="C250" s="41">
        <f t="shared" si="341"/>
        <v>7</v>
      </c>
      <c r="D250" s="44"/>
      <c r="E250" s="134">
        <f t="shared" si="338"/>
        <v>1</v>
      </c>
      <c r="F250" s="76">
        <f t="shared" si="259"/>
        <v>8</v>
      </c>
      <c r="G250" s="161">
        <f t="shared" si="281"/>
        <v>159.78631025940624</v>
      </c>
      <c r="H250" s="24">
        <f t="shared" si="282"/>
        <v>490076399058458.06</v>
      </c>
      <c r="I250" s="23">
        <f t="shared" si="336"/>
        <v>48.800000000000026</v>
      </c>
      <c r="J250" s="26">
        <v>244</v>
      </c>
      <c r="K250" s="30">
        <f t="shared" si="283"/>
        <v>244</v>
      </c>
      <c r="L250" s="30">
        <f t="shared" si="284"/>
        <v>1</v>
      </c>
      <c r="M250" s="22">
        <v>1</v>
      </c>
      <c r="N250" s="23">
        <f t="shared" si="285"/>
        <v>4.9007639905845805E+17</v>
      </c>
      <c r="O250" s="29">
        <f t="shared" si="260"/>
        <v>3.9743446920769655E+37</v>
      </c>
      <c r="P250" s="29">
        <f t="shared" si="286"/>
        <v>9.6974010486677955E+39</v>
      </c>
      <c r="Q250" s="29">
        <f t="shared" si="287"/>
        <v>2.3523667154805987E+17</v>
      </c>
      <c r="R250" s="29">
        <f t="shared" si="288"/>
        <v>300</v>
      </c>
      <c r="S250" s="29">
        <f t="shared" si="289"/>
        <v>1345978.4947642661</v>
      </c>
      <c r="T250" s="52">
        <f t="shared" si="290"/>
        <v>2.4257702694514845E-23</v>
      </c>
      <c r="U250" s="144">
        <f t="shared" si="261"/>
        <v>1597.8631025940624</v>
      </c>
      <c r="W250" s="30">
        <f t="shared" si="291"/>
        <v>239</v>
      </c>
      <c r="X250" s="30">
        <f t="shared" si="292"/>
        <v>2</v>
      </c>
      <c r="Y250" s="22">
        <v>1</v>
      </c>
      <c r="Z250" s="23"/>
      <c r="AA250" s="29">
        <f t="shared" si="262"/>
        <v>3.6951551889145344E+36</v>
      </c>
      <c r="AB250" s="29">
        <f t="shared" si="293"/>
        <v>1.5918644345986006E+39</v>
      </c>
      <c r="AC250" s="29">
        <f t="shared" si="294"/>
        <v>2.3523667154805987E+17</v>
      </c>
      <c r="AD250" s="29">
        <f t="shared" si="295"/>
        <v>600</v>
      </c>
      <c r="AF250" s="52">
        <f t="shared" si="340"/>
        <v>1.4777431195475913E-22</v>
      </c>
      <c r="AG250" s="144">
        <f t="shared" si="263"/>
        <v>1597.8631025940624</v>
      </c>
      <c r="AH250" s="30">
        <f t="shared" si="296"/>
        <v>229</v>
      </c>
      <c r="AI250" s="30">
        <f t="shared" si="297"/>
        <v>3</v>
      </c>
      <c r="AJ250" s="22">
        <v>1</v>
      </c>
      <c r="AK250" s="23"/>
      <c r="AL250" s="29">
        <f t="shared" si="264"/>
        <v>4.1057279876828162E+36</v>
      </c>
      <c r="AM250" s="29">
        <f t="shared" si="298"/>
        <v>5.5062020582803903E+39</v>
      </c>
      <c r="AN250" s="29">
        <f t="shared" si="299"/>
        <v>2.3523667154805987E+17</v>
      </c>
      <c r="AO250" s="29">
        <f t="shared" si="300"/>
        <v>900</v>
      </c>
      <c r="AQ250" s="52">
        <f t="shared" si="345"/>
        <v>4.272212843956643E-23</v>
      </c>
      <c r="AR250" s="144">
        <f t="shared" si="265"/>
        <v>1597.8631025940624</v>
      </c>
      <c r="AS250" s="30">
        <f t="shared" si="301"/>
        <v>214</v>
      </c>
      <c r="AT250" s="30">
        <f t="shared" si="302"/>
        <v>4</v>
      </c>
      <c r="AU250" s="22">
        <v>1</v>
      </c>
      <c r="AV250" s="23"/>
      <c r="AW250" s="29">
        <f t="shared" si="266"/>
        <v>4.2335999872992002E+35</v>
      </c>
      <c r="AX250" s="29">
        <f t="shared" si="303"/>
        <v>3.1072526883826996E+39</v>
      </c>
      <c r="AY250" s="29">
        <f t="shared" si="304"/>
        <v>2.3523667154805987E+17</v>
      </c>
      <c r="AZ250" s="29">
        <f t="shared" si="305"/>
        <v>1200</v>
      </c>
      <c r="BB250" s="52">
        <f t="shared" si="337"/>
        <v>7.5705678018255631E-23</v>
      </c>
      <c r="BC250" s="144">
        <f t="shared" si="267"/>
        <v>1597.8631025940624</v>
      </c>
      <c r="BD250" s="30">
        <f t="shared" si="306"/>
        <v>184</v>
      </c>
      <c r="BE250" s="30">
        <f t="shared" si="307"/>
        <v>5</v>
      </c>
      <c r="BF250" s="22">
        <v>1</v>
      </c>
      <c r="BG250" s="23"/>
      <c r="BH250" s="29">
        <f t="shared" si="268"/>
        <v>4.6079999861759994E+34</v>
      </c>
      <c r="BI250" s="29">
        <f t="shared" si="308"/>
        <v>9.9732394877563119E+39</v>
      </c>
      <c r="BJ250" s="29">
        <f t="shared" si="309"/>
        <v>2.3523667154805987E+17</v>
      </c>
      <c r="BK250" s="29">
        <f t="shared" si="310"/>
        <v>1500</v>
      </c>
      <c r="BM250" s="52">
        <f t="shared" si="346"/>
        <v>2.3586786603976484E-23</v>
      </c>
      <c r="BN250" s="144">
        <f t="shared" si="269"/>
        <v>1597.8631025940624</v>
      </c>
      <c r="BO250" s="30">
        <f t="shared" si="311"/>
        <v>139</v>
      </c>
      <c r="BP250" s="30">
        <f t="shared" si="312"/>
        <v>6</v>
      </c>
      <c r="BQ250" s="22">
        <v>1</v>
      </c>
      <c r="BR250" s="23"/>
      <c r="BS250" s="29">
        <f t="shared" si="270"/>
        <v>5.7599999827200002E+31</v>
      </c>
      <c r="BT250" s="29">
        <f t="shared" si="313"/>
        <v>1.89157125185866E+39</v>
      </c>
      <c r="BU250" s="29">
        <f t="shared" si="314"/>
        <v>2.3523667154805987E+17</v>
      </c>
      <c r="BV250" s="29">
        <f t="shared" si="315"/>
        <v>1800</v>
      </c>
      <c r="BX250" s="52">
        <f t="shared" si="344"/>
        <v>1.2436046028766617E-22</v>
      </c>
      <c r="BY250" s="144">
        <f t="shared" si="271"/>
        <v>1597.8631025940624</v>
      </c>
      <c r="BZ250" s="30">
        <f t="shared" si="316"/>
        <v>89</v>
      </c>
      <c r="CA250" s="30">
        <f t="shared" si="317"/>
        <v>7</v>
      </c>
      <c r="CB250" s="30">
        <v>1</v>
      </c>
      <c r="CC250" s="23"/>
      <c r="CD250" s="29">
        <f t="shared" si="272"/>
        <v>9.5999999712E+29</v>
      </c>
      <c r="CE250" s="29">
        <f t="shared" si="318"/>
        <v>7.3080519199017288E+39</v>
      </c>
      <c r="CF250" s="29">
        <f t="shared" si="319"/>
        <v>2.3523667154805987E+17</v>
      </c>
      <c r="CG250" s="29">
        <f t="shared" si="320"/>
        <v>2100</v>
      </c>
      <c r="CI250" s="52">
        <f t="shared" si="342"/>
        <v>3.2188697360981951E-23</v>
      </c>
      <c r="CJ250" s="144">
        <f t="shared" si="273"/>
        <v>1597.8631025940624</v>
      </c>
      <c r="CK250" s="30">
        <f t="shared" si="321"/>
        <v>34</v>
      </c>
      <c r="CL250" s="30">
        <f t="shared" si="322"/>
        <v>8</v>
      </c>
      <c r="CM250" s="30">
        <v>1</v>
      </c>
      <c r="CN250" s="23"/>
      <c r="CO250" s="29">
        <f t="shared" si="274"/>
        <v>9.9999999699999999E+26</v>
      </c>
      <c r="CP250" s="29">
        <f t="shared" si="323"/>
        <v>1.8977970225821637E+39</v>
      </c>
      <c r="CQ250" s="29">
        <f t="shared" si="324"/>
        <v>2.3523667154805987E+17</v>
      </c>
      <c r="CR250" s="29">
        <f t="shared" si="325"/>
        <v>2400</v>
      </c>
      <c r="CT250" s="52">
        <f t="shared" si="343"/>
        <v>1.2395249267911393E-22</v>
      </c>
      <c r="CU250" s="144">
        <f t="shared" si="275"/>
        <v>1597.8631025940624</v>
      </c>
      <c r="CV250" s="30">
        <f t="shared" si="326"/>
        <v>-16</v>
      </c>
      <c r="CW250" s="30">
        <f t="shared" si="327"/>
        <v>9</v>
      </c>
      <c r="CX250" s="30">
        <v>1</v>
      </c>
      <c r="CY250" s="23"/>
      <c r="CZ250" s="29">
        <f t="shared" si="276"/>
        <v>1</v>
      </c>
      <c r="DA250" s="29">
        <f t="shared" si="328"/>
        <v>-323329842720364.94</v>
      </c>
      <c r="DB250" s="29">
        <f t="shared" si="329"/>
        <v>2.3523667154805987E+17</v>
      </c>
      <c r="DC250" s="29">
        <f t="shared" si="330"/>
        <v>2700</v>
      </c>
      <c r="DF250" s="144">
        <f t="shared" si="277"/>
        <v>1597.8631025940624</v>
      </c>
      <c r="DG250" s="30">
        <f t="shared" si="331"/>
        <v>-81</v>
      </c>
      <c r="DH250" s="30">
        <f t="shared" si="332"/>
        <v>10</v>
      </c>
      <c r="DI250" s="30">
        <v>1</v>
      </c>
      <c r="DJ250" s="23"/>
      <c r="DK250" s="29">
        <f t="shared" si="278"/>
        <v>1</v>
      </c>
      <c r="DL250" s="29">
        <f t="shared" si="333"/>
        <v>-3.4705018425552799E+18</v>
      </c>
      <c r="DM250" s="29">
        <f t="shared" si="334"/>
        <v>2.3523667154805987E+17</v>
      </c>
      <c r="DN250" s="29">
        <f t="shared" si="335"/>
        <v>3000</v>
      </c>
      <c r="DQ250" s="144">
        <f t="shared" si="279"/>
        <v>1597.8631025940624</v>
      </c>
    </row>
    <row r="251" spans="1:121">
      <c r="A251" s="23">
        <f t="shared" si="280"/>
        <v>46879.405914041563</v>
      </c>
      <c r="B251" s="23">
        <v>0</v>
      </c>
      <c r="C251" s="41">
        <f t="shared" si="341"/>
        <v>7</v>
      </c>
      <c r="D251" s="44"/>
      <c r="E251" s="134">
        <f t="shared" si="338"/>
        <v>1</v>
      </c>
      <c r="F251" s="76">
        <f t="shared" si="259"/>
        <v>8</v>
      </c>
      <c r="G251" s="161">
        <f t="shared" si="281"/>
        <v>163.14376029686559</v>
      </c>
      <c r="H251" s="24">
        <f t="shared" si="282"/>
        <v>562949953421321.12</v>
      </c>
      <c r="I251" s="23">
        <f t="shared" si="336"/>
        <v>49.000000000000021</v>
      </c>
      <c r="J251" s="26">
        <v>245</v>
      </c>
      <c r="K251" s="30">
        <f t="shared" si="283"/>
        <v>245</v>
      </c>
      <c r="L251" s="30">
        <f t="shared" si="284"/>
        <v>1</v>
      </c>
      <c r="M251" s="22">
        <v>1</v>
      </c>
      <c r="N251" s="23">
        <f t="shared" si="285"/>
        <v>5.6294995342132115E+17</v>
      </c>
      <c r="O251" s="29">
        <f t="shared" si="260"/>
        <v>3.9743446920769655E+37</v>
      </c>
      <c r="P251" s="29">
        <f t="shared" si="286"/>
        <v>9.7371444955885651E+39</v>
      </c>
      <c r="Q251" s="29">
        <f t="shared" si="287"/>
        <v>2.7021597764223414E+17</v>
      </c>
      <c r="R251" s="29">
        <f t="shared" si="288"/>
        <v>300</v>
      </c>
      <c r="S251" s="29">
        <f t="shared" si="289"/>
        <v>1406382.1774212469</v>
      </c>
      <c r="T251" s="52">
        <f t="shared" si="290"/>
        <v>2.7751049372293501E-23</v>
      </c>
      <c r="U251" s="144">
        <f t="shared" si="261"/>
        <v>1631.4376029686559</v>
      </c>
      <c r="W251" s="30">
        <f t="shared" si="291"/>
        <v>240</v>
      </c>
      <c r="X251" s="30">
        <f t="shared" si="292"/>
        <v>2</v>
      </c>
      <c r="Y251" s="22">
        <v>1</v>
      </c>
      <c r="Z251" s="23"/>
      <c r="AA251" s="29">
        <f t="shared" si="262"/>
        <v>3.6951551889145344E+36</v>
      </c>
      <c r="AB251" s="29">
        <f t="shared" si="293"/>
        <v>1.5985249552454567E+39</v>
      </c>
      <c r="AC251" s="29">
        <f t="shared" si="294"/>
        <v>2.7021597764223414E+17</v>
      </c>
      <c r="AD251" s="29">
        <f t="shared" si="295"/>
        <v>600</v>
      </c>
      <c r="AF251" s="52">
        <f t="shared" si="340"/>
        <v>1.6904082526552858E-22</v>
      </c>
      <c r="AG251" s="144">
        <f t="shared" si="263"/>
        <v>1631.4376029686559</v>
      </c>
      <c r="AH251" s="30">
        <f t="shared" si="296"/>
        <v>230</v>
      </c>
      <c r="AI251" s="30">
        <f t="shared" si="297"/>
        <v>3</v>
      </c>
      <c r="AJ251" s="22">
        <v>1</v>
      </c>
      <c r="AK251" s="23"/>
      <c r="AL251" s="29">
        <f t="shared" si="264"/>
        <v>4.1057279876828162E+36</v>
      </c>
      <c r="AM251" s="29">
        <f t="shared" si="298"/>
        <v>5.5302466087532315E+39</v>
      </c>
      <c r="AN251" s="29">
        <f t="shared" si="299"/>
        <v>2.7021597764223414E+17</v>
      </c>
      <c r="AO251" s="29">
        <f t="shared" si="300"/>
        <v>900</v>
      </c>
      <c r="AQ251" s="52">
        <f t="shared" si="345"/>
        <v>4.8861469796760668E-23</v>
      </c>
      <c r="AR251" s="144">
        <f t="shared" si="265"/>
        <v>1631.4376029686559</v>
      </c>
      <c r="AS251" s="30">
        <f t="shared" si="301"/>
        <v>215</v>
      </c>
      <c r="AT251" s="30">
        <f t="shared" si="302"/>
        <v>4</v>
      </c>
      <c r="AU251" s="22">
        <v>1</v>
      </c>
      <c r="AV251" s="23"/>
      <c r="AW251" s="29">
        <f t="shared" si="266"/>
        <v>4.2335999872992002E+35</v>
      </c>
      <c r="AX251" s="29">
        <f t="shared" si="303"/>
        <v>3.1217725607583195E+39</v>
      </c>
      <c r="AY251" s="29">
        <f t="shared" si="304"/>
        <v>2.7021597764223414E+17</v>
      </c>
      <c r="AZ251" s="29">
        <f t="shared" si="305"/>
        <v>1200</v>
      </c>
      <c r="BB251" s="52">
        <f t="shared" si="337"/>
        <v>8.6558508790465868E-23</v>
      </c>
      <c r="BC251" s="144">
        <f t="shared" si="267"/>
        <v>1631.4376029686559</v>
      </c>
      <c r="BD251" s="30">
        <f t="shared" si="306"/>
        <v>185</v>
      </c>
      <c r="BE251" s="30">
        <f t="shared" si="307"/>
        <v>5</v>
      </c>
      <c r="BF251" s="22">
        <v>1</v>
      </c>
      <c r="BG251" s="23"/>
      <c r="BH251" s="29">
        <f t="shared" si="268"/>
        <v>4.6079999861759994E+34</v>
      </c>
      <c r="BI251" s="29">
        <f t="shared" si="308"/>
        <v>1.0027441876276726E+40</v>
      </c>
      <c r="BJ251" s="29">
        <f t="shared" si="309"/>
        <v>2.7021597764223414E+17</v>
      </c>
      <c r="BK251" s="29">
        <f t="shared" si="310"/>
        <v>1500</v>
      </c>
      <c r="BM251" s="52">
        <f t="shared" si="346"/>
        <v>2.6947648360996297E-23</v>
      </c>
      <c r="BN251" s="144">
        <f t="shared" si="269"/>
        <v>1631.4376029686559</v>
      </c>
      <c r="BO251" s="30">
        <f t="shared" si="311"/>
        <v>140</v>
      </c>
      <c r="BP251" s="30">
        <f t="shared" si="312"/>
        <v>6</v>
      </c>
      <c r="BQ251" s="22">
        <v>1</v>
      </c>
      <c r="BR251" s="23"/>
      <c r="BS251" s="29">
        <f t="shared" si="270"/>
        <v>5.7599999827200002E+31</v>
      </c>
      <c r="BT251" s="29">
        <f t="shared" si="313"/>
        <v>1.9051796781310243E+39</v>
      </c>
      <c r="BU251" s="29">
        <f t="shared" si="314"/>
        <v>2.7021597764223414E+17</v>
      </c>
      <c r="BV251" s="29">
        <f t="shared" si="315"/>
        <v>1800</v>
      </c>
      <c r="BX251" s="52">
        <f t="shared" si="344"/>
        <v>1.4183228004369397E-22</v>
      </c>
      <c r="BY251" s="144">
        <f t="shared" si="271"/>
        <v>1631.4376029686559</v>
      </c>
      <c r="BZ251" s="30">
        <f t="shared" si="316"/>
        <v>90</v>
      </c>
      <c r="CA251" s="30">
        <f t="shared" si="317"/>
        <v>7</v>
      </c>
      <c r="CB251" s="30">
        <v>1</v>
      </c>
      <c r="CC251" s="23"/>
      <c r="CD251" s="29">
        <f t="shared" si="272"/>
        <v>9.5999999712E+29</v>
      </c>
      <c r="CE251" s="29">
        <f t="shared" si="318"/>
        <v>7.3901648628219738E+39</v>
      </c>
      <c r="CF251" s="29">
        <f t="shared" si="319"/>
        <v>2.7021597764223414E+17</v>
      </c>
      <c r="CG251" s="29">
        <f t="shared" si="320"/>
        <v>2100</v>
      </c>
      <c r="CI251" s="52">
        <f t="shared" si="342"/>
        <v>3.6564269222412278E-23</v>
      </c>
      <c r="CJ251" s="144">
        <f t="shared" si="273"/>
        <v>1631.4376029686559</v>
      </c>
      <c r="CK251" s="30">
        <f t="shared" si="321"/>
        <v>35</v>
      </c>
      <c r="CL251" s="30">
        <f t="shared" si="322"/>
        <v>8</v>
      </c>
      <c r="CM251" s="30">
        <v>1</v>
      </c>
      <c r="CN251" s="23"/>
      <c r="CO251" s="29">
        <f t="shared" si="274"/>
        <v>9.9999999699999999E+26</v>
      </c>
      <c r="CP251" s="29">
        <f t="shared" si="323"/>
        <v>1.9536145820698743E+39</v>
      </c>
      <c r="CQ251" s="29">
        <f t="shared" si="324"/>
        <v>2.7021597764223414E+17</v>
      </c>
      <c r="CR251" s="29">
        <f t="shared" si="325"/>
        <v>2400</v>
      </c>
      <c r="CT251" s="52">
        <f t="shared" si="343"/>
        <v>1.3831590945432932E-22</v>
      </c>
      <c r="CU251" s="144">
        <f t="shared" si="275"/>
        <v>1631.4376029686559</v>
      </c>
      <c r="CV251" s="30">
        <f t="shared" si="326"/>
        <v>-15</v>
      </c>
      <c r="CW251" s="30">
        <f t="shared" si="327"/>
        <v>9</v>
      </c>
      <c r="CX251" s="30">
        <v>1</v>
      </c>
      <c r="CY251" s="23"/>
      <c r="CZ251" s="29">
        <f t="shared" si="276"/>
        <v>1</v>
      </c>
      <c r="DA251" s="29">
        <f t="shared" si="328"/>
        <v>-303121727550342.12</v>
      </c>
      <c r="DB251" s="29">
        <f t="shared" si="329"/>
        <v>2.7021597764223414E+17</v>
      </c>
      <c r="DC251" s="29">
        <f t="shared" si="330"/>
        <v>2700</v>
      </c>
      <c r="DF251" s="144">
        <f t="shared" si="277"/>
        <v>1631.4376029686559</v>
      </c>
      <c r="DG251" s="30">
        <f t="shared" si="331"/>
        <v>-80</v>
      </c>
      <c r="DH251" s="30">
        <f t="shared" si="332"/>
        <v>10</v>
      </c>
      <c r="DI251" s="30">
        <v>1</v>
      </c>
      <c r="DJ251" s="23"/>
      <c r="DK251" s="29">
        <f t="shared" si="278"/>
        <v>1</v>
      </c>
      <c r="DL251" s="29">
        <f t="shared" si="333"/>
        <v>-3.4276561407953382E+18</v>
      </c>
      <c r="DM251" s="29">
        <f t="shared" si="334"/>
        <v>2.7021597764223414E+17</v>
      </c>
      <c r="DN251" s="29">
        <f t="shared" si="335"/>
        <v>3000</v>
      </c>
      <c r="DQ251" s="144">
        <f t="shared" si="279"/>
        <v>1631.4376029686559</v>
      </c>
    </row>
    <row r="252" spans="1:121">
      <c r="A252" s="23">
        <f t="shared" si="280"/>
        <v>48983.22017927283</v>
      </c>
      <c r="B252" s="23">
        <v>0</v>
      </c>
      <c r="C252" s="41">
        <f t="shared" si="341"/>
        <v>7</v>
      </c>
      <c r="D252" s="44"/>
      <c r="E252" s="134">
        <f t="shared" si="338"/>
        <v>1</v>
      </c>
      <c r="F252" s="76">
        <f t="shared" si="259"/>
        <v>8</v>
      </c>
      <c r="G252" s="161">
        <f t="shared" si="281"/>
        <v>166.57175749656736</v>
      </c>
      <c r="H252" s="24">
        <f t="shared" si="282"/>
        <v>646659685440729.12</v>
      </c>
      <c r="I252" s="23">
        <f t="shared" si="336"/>
        <v>49.200000000000024</v>
      </c>
      <c r="J252" s="26">
        <v>246</v>
      </c>
      <c r="K252" s="30">
        <f t="shared" si="283"/>
        <v>246</v>
      </c>
      <c r="L252" s="30">
        <f t="shared" si="284"/>
        <v>1</v>
      </c>
      <c r="M252" s="22">
        <v>1</v>
      </c>
      <c r="N252" s="23">
        <f t="shared" si="285"/>
        <v>6.4665968544072909E+17</v>
      </c>
      <c r="O252" s="29">
        <f t="shared" si="260"/>
        <v>3.9743446920769655E+37</v>
      </c>
      <c r="P252" s="29">
        <f t="shared" si="286"/>
        <v>9.7768879425093348E+39</v>
      </c>
      <c r="Q252" s="29">
        <f t="shared" si="287"/>
        <v>3.1039664901154995E+17</v>
      </c>
      <c r="R252" s="29">
        <f t="shared" si="288"/>
        <v>300</v>
      </c>
      <c r="S252" s="29">
        <f t="shared" si="289"/>
        <v>1469496.6053781849</v>
      </c>
      <c r="T252" s="52">
        <f t="shared" si="290"/>
        <v>3.1748001085495064E-23</v>
      </c>
      <c r="U252" s="144">
        <f t="shared" si="261"/>
        <v>1665.7175749656735</v>
      </c>
      <c r="W252" s="30">
        <f t="shared" si="291"/>
        <v>241</v>
      </c>
      <c r="X252" s="30">
        <f t="shared" si="292"/>
        <v>2</v>
      </c>
      <c r="Y252" s="22">
        <v>1</v>
      </c>
      <c r="Z252" s="23"/>
      <c r="AA252" s="29">
        <f t="shared" si="262"/>
        <v>3.6951551889145344E+36</v>
      </c>
      <c r="AB252" s="29">
        <f t="shared" si="293"/>
        <v>1.6051854758923128E+39</v>
      </c>
      <c r="AC252" s="29">
        <f t="shared" si="294"/>
        <v>3.1039664901154995E+17</v>
      </c>
      <c r="AD252" s="29">
        <f t="shared" si="295"/>
        <v>600</v>
      </c>
      <c r="AF252" s="52">
        <f t="shared" si="340"/>
        <v>1.9337120455753087E-22</v>
      </c>
      <c r="AG252" s="144">
        <f t="shared" si="263"/>
        <v>1665.7175749656735</v>
      </c>
      <c r="AH252" s="30">
        <f t="shared" si="296"/>
        <v>231</v>
      </c>
      <c r="AI252" s="30">
        <f t="shared" si="297"/>
        <v>3</v>
      </c>
      <c r="AJ252" s="22">
        <v>1</v>
      </c>
      <c r="AK252" s="23"/>
      <c r="AL252" s="29">
        <f t="shared" si="264"/>
        <v>4.1057279876828162E+36</v>
      </c>
      <c r="AM252" s="29">
        <f t="shared" si="298"/>
        <v>5.5542911592260715E+39</v>
      </c>
      <c r="AN252" s="29">
        <f t="shared" si="299"/>
        <v>3.1039664901154995E+17</v>
      </c>
      <c r="AO252" s="29">
        <f t="shared" si="300"/>
        <v>900</v>
      </c>
      <c r="AQ252" s="52">
        <f t="shared" si="345"/>
        <v>5.5884115562785914E-23</v>
      </c>
      <c r="AR252" s="144">
        <f t="shared" si="265"/>
        <v>1665.7175749656735</v>
      </c>
      <c r="AS252" s="30">
        <f t="shared" si="301"/>
        <v>216</v>
      </c>
      <c r="AT252" s="30">
        <f t="shared" si="302"/>
        <v>4</v>
      </c>
      <c r="AU252" s="22">
        <v>1</v>
      </c>
      <c r="AV252" s="23"/>
      <c r="AW252" s="29">
        <f t="shared" si="266"/>
        <v>4.2335999872992002E+35</v>
      </c>
      <c r="AX252" s="29">
        <f t="shared" si="303"/>
        <v>3.1362924331339405E+39</v>
      </c>
      <c r="AY252" s="29">
        <f t="shared" si="304"/>
        <v>3.1039664901154995E+17</v>
      </c>
      <c r="AZ252" s="29">
        <f t="shared" si="305"/>
        <v>1200</v>
      </c>
      <c r="BB252" s="52">
        <f t="shared" si="337"/>
        <v>9.8969294359259116E-23</v>
      </c>
      <c r="BC252" s="144">
        <f t="shared" si="267"/>
        <v>1665.7175749656735</v>
      </c>
      <c r="BD252" s="30">
        <f t="shared" si="306"/>
        <v>186</v>
      </c>
      <c r="BE252" s="30">
        <f t="shared" si="307"/>
        <v>5</v>
      </c>
      <c r="BF252" s="22">
        <v>1</v>
      </c>
      <c r="BG252" s="23"/>
      <c r="BH252" s="29">
        <f t="shared" si="268"/>
        <v>4.6079999861759994E+34</v>
      </c>
      <c r="BI252" s="29">
        <f t="shared" si="308"/>
        <v>1.0081644264797142E+40</v>
      </c>
      <c r="BJ252" s="29">
        <f t="shared" si="309"/>
        <v>3.1039664901154995E+17</v>
      </c>
      <c r="BK252" s="29">
        <f t="shared" si="310"/>
        <v>1500</v>
      </c>
      <c r="BM252" s="52">
        <f t="shared" si="346"/>
        <v>3.0788296121039102E-23</v>
      </c>
      <c r="BN252" s="144">
        <f t="shared" si="269"/>
        <v>1665.7175749656735</v>
      </c>
      <c r="BO252" s="30">
        <f t="shared" si="311"/>
        <v>141</v>
      </c>
      <c r="BP252" s="30">
        <f t="shared" si="312"/>
        <v>6</v>
      </c>
      <c r="BQ252" s="22">
        <v>1</v>
      </c>
      <c r="BR252" s="23"/>
      <c r="BS252" s="29">
        <f t="shared" si="270"/>
        <v>5.7599999827200002E+31</v>
      </c>
      <c r="BT252" s="29">
        <f t="shared" si="313"/>
        <v>1.9187881044033888E+39</v>
      </c>
      <c r="BU252" s="29">
        <f t="shared" si="314"/>
        <v>3.1039664901154995E+17</v>
      </c>
      <c r="BV252" s="29">
        <f t="shared" si="315"/>
        <v>1800</v>
      </c>
      <c r="BX252" s="52">
        <f t="shared" si="344"/>
        <v>1.6176702800023976E-22</v>
      </c>
      <c r="BY252" s="144">
        <f t="shared" si="271"/>
        <v>1665.7175749656735</v>
      </c>
      <c r="BZ252" s="30">
        <f t="shared" si="316"/>
        <v>91</v>
      </c>
      <c r="CA252" s="30">
        <f t="shared" si="317"/>
        <v>7</v>
      </c>
      <c r="CB252" s="30">
        <v>1</v>
      </c>
      <c r="CC252" s="23"/>
      <c r="CD252" s="29">
        <f t="shared" si="272"/>
        <v>9.5999999712E+29</v>
      </c>
      <c r="CE252" s="29">
        <f t="shared" si="318"/>
        <v>7.4722778057422163E+39</v>
      </c>
      <c r="CF252" s="29">
        <f t="shared" si="319"/>
        <v>3.1039664901154995E+17</v>
      </c>
      <c r="CG252" s="29">
        <f t="shared" si="320"/>
        <v>2100</v>
      </c>
      <c r="CI252" s="52">
        <f t="shared" si="342"/>
        <v>4.1539762985393779E-23</v>
      </c>
      <c r="CJ252" s="144">
        <f t="shared" si="273"/>
        <v>1665.7175749656735</v>
      </c>
      <c r="CK252" s="30">
        <f t="shared" si="321"/>
        <v>36</v>
      </c>
      <c r="CL252" s="30">
        <f t="shared" si="322"/>
        <v>8</v>
      </c>
      <c r="CM252" s="30">
        <v>1</v>
      </c>
      <c r="CN252" s="23"/>
      <c r="CO252" s="29">
        <f t="shared" si="274"/>
        <v>9.9999999699999999E+26</v>
      </c>
      <c r="CP252" s="29">
        <f t="shared" si="323"/>
        <v>2.0094321415575851E+39</v>
      </c>
      <c r="CQ252" s="29">
        <f t="shared" si="324"/>
        <v>3.1039664901154995E+17</v>
      </c>
      <c r="CR252" s="29">
        <f t="shared" si="325"/>
        <v>2400</v>
      </c>
      <c r="CT252" s="52">
        <f t="shared" si="343"/>
        <v>1.5446983383621506E-22</v>
      </c>
      <c r="CU252" s="144">
        <f t="shared" si="275"/>
        <v>1665.7175749656735</v>
      </c>
      <c r="CV252" s="30">
        <f t="shared" si="326"/>
        <v>-14</v>
      </c>
      <c r="CW252" s="30">
        <f t="shared" si="327"/>
        <v>9</v>
      </c>
      <c r="CX252" s="30">
        <v>1</v>
      </c>
      <c r="CY252" s="23"/>
      <c r="CZ252" s="29">
        <f t="shared" si="276"/>
        <v>1</v>
      </c>
      <c r="DA252" s="29">
        <f t="shared" si="328"/>
        <v>-282913612380319.31</v>
      </c>
      <c r="DB252" s="29">
        <f t="shared" si="329"/>
        <v>3.1039664901154995E+17</v>
      </c>
      <c r="DC252" s="29">
        <f t="shared" si="330"/>
        <v>2700</v>
      </c>
      <c r="DF252" s="144">
        <f t="shared" si="277"/>
        <v>1665.7175749656735</v>
      </c>
      <c r="DG252" s="30">
        <f t="shared" si="331"/>
        <v>-79</v>
      </c>
      <c r="DH252" s="30">
        <f t="shared" si="332"/>
        <v>10</v>
      </c>
      <c r="DI252" s="30">
        <v>1</v>
      </c>
      <c r="DJ252" s="23"/>
      <c r="DK252" s="29">
        <f t="shared" si="278"/>
        <v>1</v>
      </c>
      <c r="DL252" s="29">
        <f t="shared" si="333"/>
        <v>-3.3848104390353966E+18</v>
      </c>
      <c r="DM252" s="29">
        <f t="shared" si="334"/>
        <v>3.1039664901154995E+17</v>
      </c>
      <c r="DN252" s="29">
        <f t="shared" si="335"/>
        <v>3000</v>
      </c>
      <c r="DQ252" s="144">
        <f t="shared" si="279"/>
        <v>1665.7175749656735</v>
      </c>
    </row>
    <row r="253" spans="1:121">
      <c r="A253" s="23">
        <f t="shared" si="280"/>
        <v>51181.447638875768</v>
      </c>
      <c r="B253" s="23">
        <v>0</v>
      </c>
      <c r="C253" s="41">
        <f t="shared" si="341"/>
        <v>7</v>
      </c>
      <c r="D253" s="44"/>
      <c r="E253" s="134">
        <f t="shared" si="338"/>
        <v>1</v>
      </c>
      <c r="F253" s="76">
        <f t="shared" si="259"/>
        <v>8</v>
      </c>
      <c r="G253" s="161">
        <f t="shared" si="281"/>
        <v>170.07178420435349</v>
      </c>
      <c r="H253" s="24">
        <f t="shared" si="282"/>
        <v>742816916908666</v>
      </c>
      <c r="I253" s="23">
        <f t="shared" si="336"/>
        <v>49.400000000000027</v>
      </c>
      <c r="J253" s="26">
        <v>247</v>
      </c>
      <c r="K253" s="30">
        <f t="shared" si="283"/>
        <v>247</v>
      </c>
      <c r="L253" s="30">
        <f t="shared" si="284"/>
        <v>1</v>
      </c>
      <c r="M253" s="22">
        <v>1</v>
      </c>
      <c r="N253" s="23">
        <f t="shared" si="285"/>
        <v>7.4281691690866598E+17</v>
      </c>
      <c r="O253" s="29">
        <f t="shared" si="260"/>
        <v>3.9743446920769655E+37</v>
      </c>
      <c r="P253" s="29">
        <f t="shared" si="286"/>
        <v>9.8166313894301045E+39</v>
      </c>
      <c r="Q253" s="29">
        <f t="shared" si="287"/>
        <v>3.5655212011615968E+17</v>
      </c>
      <c r="R253" s="29">
        <f t="shared" si="288"/>
        <v>300</v>
      </c>
      <c r="S253" s="29">
        <f t="shared" si="289"/>
        <v>1535443.429166273</v>
      </c>
      <c r="T253" s="52">
        <f t="shared" si="290"/>
        <v>3.6321229347581622E-23</v>
      </c>
      <c r="U253" s="144">
        <f t="shared" si="261"/>
        <v>1700.7178420435348</v>
      </c>
      <c r="W253" s="30">
        <f t="shared" si="291"/>
        <v>242</v>
      </c>
      <c r="X253" s="30">
        <f t="shared" si="292"/>
        <v>2</v>
      </c>
      <c r="Y253" s="22">
        <v>1</v>
      </c>
      <c r="Z253" s="23"/>
      <c r="AA253" s="29">
        <f t="shared" si="262"/>
        <v>3.6951551889145344E+36</v>
      </c>
      <c r="AB253" s="29">
        <f t="shared" si="293"/>
        <v>1.6118459965391688E+39</v>
      </c>
      <c r="AC253" s="29">
        <f t="shared" si="294"/>
        <v>3.5655212011615968E+17</v>
      </c>
      <c r="AD253" s="29">
        <f t="shared" si="295"/>
        <v>600</v>
      </c>
      <c r="AF253" s="52">
        <f t="shared" si="340"/>
        <v>2.2120731191548129E-22</v>
      </c>
      <c r="AG253" s="144">
        <f t="shared" si="263"/>
        <v>1700.7178420435348</v>
      </c>
      <c r="AH253" s="30">
        <f t="shared" si="296"/>
        <v>232</v>
      </c>
      <c r="AI253" s="30">
        <f t="shared" si="297"/>
        <v>3</v>
      </c>
      <c r="AJ253" s="22">
        <v>1</v>
      </c>
      <c r="AK253" s="23"/>
      <c r="AL253" s="29">
        <f t="shared" si="264"/>
        <v>4.1057279876828162E+36</v>
      </c>
      <c r="AM253" s="29">
        <f t="shared" si="298"/>
        <v>5.5783357096989103E+39</v>
      </c>
      <c r="AN253" s="29">
        <f t="shared" si="299"/>
        <v>3.5655212011615968E+17</v>
      </c>
      <c r="AO253" s="29">
        <f t="shared" si="300"/>
        <v>900</v>
      </c>
      <c r="AQ253" s="52">
        <f t="shared" si="345"/>
        <v>6.3917293377706108E-23</v>
      </c>
      <c r="AR253" s="144">
        <f t="shared" si="265"/>
        <v>1700.7178420435348</v>
      </c>
      <c r="AS253" s="30">
        <f t="shared" si="301"/>
        <v>217</v>
      </c>
      <c r="AT253" s="30">
        <f t="shared" si="302"/>
        <v>4</v>
      </c>
      <c r="AU253" s="22">
        <v>1</v>
      </c>
      <c r="AV253" s="23"/>
      <c r="AW253" s="29">
        <f t="shared" si="266"/>
        <v>4.2335999872992002E+35</v>
      </c>
      <c r="AX253" s="29">
        <f t="shared" si="303"/>
        <v>3.1508123055095603E+39</v>
      </c>
      <c r="AY253" s="29">
        <f t="shared" si="304"/>
        <v>3.5655212011615968E+17</v>
      </c>
      <c r="AZ253" s="29">
        <f t="shared" si="305"/>
        <v>1200</v>
      </c>
      <c r="BB253" s="52">
        <f t="shared" si="337"/>
        <v>1.1316196762742325E-22</v>
      </c>
      <c r="BC253" s="144">
        <f t="shared" si="267"/>
        <v>1700.7178420435348</v>
      </c>
      <c r="BD253" s="30">
        <f t="shared" si="306"/>
        <v>187</v>
      </c>
      <c r="BE253" s="30">
        <f t="shared" si="307"/>
        <v>5</v>
      </c>
      <c r="BF253" s="22">
        <v>1</v>
      </c>
      <c r="BG253" s="23"/>
      <c r="BH253" s="29">
        <f t="shared" si="268"/>
        <v>4.6079999861759994E+34</v>
      </c>
      <c r="BI253" s="29">
        <f t="shared" si="308"/>
        <v>1.0135846653317555E+40</v>
      </c>
      <c r="BJ253" s="29">
        <f t="shared" si="309"/>
        <v>3.5655212011615968E+17</v>
      </c>
      <c r="BK253" s="29">
        <f t="shared" si="310"/>
        <v>1500</v>
      </c>
      <c r="BM253" s="52">
        <f t="shared" si="346"/>
        <v>3.5177339625541486E-23</v>
      </c>
      <c r="BN253" s="144">
        <f t="shared" si="269"/>
        <v>1700.7178420435348</v>
      </c>
      <c r="BO253" s="30">
        <f t="shared" si="311"/>
        <v>142</v>
      </c>
      <c r="BP253" s="30">
        <f t="shared" si="312"/>
        <v>6</v>
      </c>
      <c r="BQ253" s="22">
        <v>1</v>
      </c>
      <c r="BR253" s="23"/>
      <c r="BS253" s="29">
        <f t="shared" si="270"/>
        <v>5.7599999827200002E+31</v>
      </c>
      <c r="BT253" s="29">
        <f t="shared" si="313"/>
        <v>1.9323965306757534E+39</v>
      </c>
      <c r="BU253" s="29">
        <f t="shared" si="314"/>
        <v>3.5655212011615968E+17</v>
      </c>
      <c r="BV253" s="29">
        <f t="shared" si="315"/>
        <v>1800</v>
      </c>
      <c r="BX253" s="52">
        <f t="shared" si="344"/>
        <v>1.8451291671046131E-22</v>
      </c>
      <c r="BY253" s="144">
        <f t="shared" si="271"/>
        <v>1700.7178420435348</v>
      </c>
      <c r="BZ253" s="30">
        <f t="shared" si="316"/>
        <v>92</v>
      </c>
      <c r="CA253" s="30">
        <f t="shared" si="317"/>
        <v>7</v>
      </c>
      <c r="CB253" s="30">
        <v>1</v>
      </c>
      <c r="CC253" s="23"/>
      <c r="CD253" s="29">
        <f t="shared" si="272"/>
        <v>9.5999999712E+29</v>
      </c>
      <c r="CE253" s="29">
        <f t="shared" si="318"/>
        <v>7.5543907486624624E+39</v>
      </c>
      <c r="CF253" s="29">
        <f t="shared" si="319"/>
        <v>3.5655212011615968E+17</v>
      </c>
      <c r="CG253" s="29">
        <f t="shared" si="320"/>
        <v>2100</v>
      </c>
      <c r="CI253" s="52">
        <f t="shared" si="342"/>
        <v>4.7197998088633262E-23</v>
      </c>
      <c r="CJ253" s="144">
        <f t="shared" si="273"/>
        <v>1700.7178420435348</v>
      </c>
      <c r="CK253" s="30">
        <f t="shared" si="321"/>
        <v>37</v>
      </c>
      <c r="CL253" s="30">
        <f t="shared" si="322"/>
        <v>8</v>
      </c>
      <c r="CM253" s="30">
        <v>1</v>
      </c>
      <c r="CN253" s="23"/>
      <c r="CO253" s="29">
        <f t="shared" si="274"/>
        <v>9.9999999699999999E+26</v>
      </c>
      <c r="CP253" s="29">
        <f t="shared" si="323"/>
        <v>2.0652497010452957E+39</v>
      </c>
      <c r="CQ253" s="29">
        <f t="shared" si="324"/>
        <v>3.5655212011615968E+17</v>
      </c>
      <c r="CR253" s="29">
        <f t="shared" si="325"/>
        <v>2400</v>
      </c>
      <c r="CT253" s="52">
        <f t="shared" si="343"/>
        <v>1.7264358878042499E-22</v>
      </c>
      <c r="CU253" s="144">
        <f t="shared" si="275"/>
        <v>1700.7178420435348</v>
      </c>
      <c r="CV253" s="30">
        <f t="shared" si="326"/>
        <v>-13</v>
      </c>
      <c r="CW253" s="30">
        <f t="shared" si="327"/>
        <v>9</v>
      </c>
      <c r="CX253" s="30">
        <v>1</v>
      </c>
      <c r="CY253" s="23"/>
      <c r="CZ253" s="29">
        <f t="shared" si="276"/>
        <v>1</v>
      </c>
      <c r="DA253" s="29">
        <f t="shared" si="328"/>
        <v>-262705497210296.5</v>
      </c>
      <c r="DB253" s="29">
        <f t="shared" si="329"/>
        <v>3.5655212011615968E+17</v>
      </c>
      <c r="DC253" s="29">
        <f t="shared" si="330"/>
        <v>2700</v>
      </c>
      <c r="DF253" s="144">
        <f t="shared" si="277"/>
        <v>1700.7178420435348</v>
      </c>
      <c r="DG253" s="30">
        <f t="shared" si="331"/>
        <v>-78</v>
      </c>
      <c r="DH253" s="30">
        <f t="shared" si="332"/>
        <v>10</v>
      </c>
      <c r="DI253" s="30">
        <v>1</v>
      </c>
      <c r="DJ253" s="23"/>
      <c r="DK253" s="29">
        <f t="shared" si="278"/>
        <v>1</v>
      </c>
      <c r="DL253" s="29">
        <f t="shared" si="333"/>
        <v>-3.341964737275455E+18</v>
      </c>
      <c r="DM253" s="29">
        <f t="shared" si="334"/>
        <v>3.5655212011615968E+17</v>
      </c>
      <c r="DN253" s="29">
        <f t="shared" si="335"/>
        <v>3000</v>
      </c>
      <c r="DQ253" s="144">
        <f t="shared" si="279"/>
        <v>1700.7178420435348</v>
      </c>
    </row>
    <row r="254" spans="1:121">
      <c r="A254" s="23">
        <f t="shared" si="280"/>
        <v>53478.325288206252</v>
      </c>
      <c r="B254" s="23">
        <v>0</v>
      </c>
      <c r="C254" s="41">
        <f t="shared" si="341"/>
        <v>7</v>
      </c>
      <c r="D254" s="44"/>
      <c r="E254" s="134">
        <f t="shared" si="338"/>
        <v>1</v>
      </c>
      <c r="F254" s="76">
        <f t="shared" si="259"/>
        <v>8</v>
      </c>
      <c r="G254" s="161">
        <f t="shared" si="281"/>
        <v>173.64535391330199</v>
      </c>
      <c r="H254" s="24">
        <f t="shared" si="282"/>
        <v>853272570516953.75</v>
      </c>
      <c r="I254" s="23">
        <f t="shared" si="336"/>
        <v>49.60000000000003</v>
      </c>
      <c r="J254" s="26">
        <v>248</v>
      </c>
      <c r="K254" s="30">
        <f t="shared" si="283"/>
        <v>248</v>
      </c>
      <c r="L254" s="30">
        <f t="shared" si="284"/>
        <v>1</v>
      </c>
      <c r="M254" s="22">
        <v>1</v>
      </c>
      <c r="N254" s="23">
        <f t="shared" si="285"/>
        <v>8.5327257051695373E+17</v>
      </c>
      <c r="O254" s="29">
        <f t="shared" si="260"/>
        <v>3.9743446920769655E+37</v>
      </c>
      <c r="P254" s="29">
        <f t="shared" si="286"/>
        <v>9.8563748363508742E+39</v>
      </c>
      <c r="Q254" s="29">
        <f t="shared" si="287"/>
        <v>4.0957083384813779E+17</v>
      </c>
      <c r="R254" s="29">
        <f t="shared" si="288"/>
        <v>300</v>
      </c>
      <c r="S254" s="29">
        <f t="shared" si="289"/>
        <v>1604349.7586461876</v>
      </c>
      <c r="T254" s="52">
        <f t="shared" si="290"/>
        <v>4.1553901982057047E-23</v>
      </c>
      <c r="U254" s="144">
        <f t="shared" si="261"/>
        <v>1736.4535391330198</v>
      </c>
      <c r="W254" s="30">
        <f t="shared" si="291"/>
        <v>243</v>
      </c>
      <c r="X254" s="30">
        <f t="shared" si="292"/>
        <v>2</v>
      </c>
      <c r="Y254" s="22">
        <v>1</v>
      </c>
      <c r="Z254" s="23"/>
      <c r="AA254" s="29">
        <f t="shared" si="262"/>
        <v>3.6951551889145344E+36</v>
      </c>
      <c r="AB254" s="29">
        <f t="shared" si="293"/>
        <v>1.6185065171860246E+39</v>
      </c>
      <c r="AC254" s="29">
        <f t="shared" si="294"/>
        <v>4.0957083384813779E+17</v>
      </c>
      <c r="AD254" s="29">
        <f t="shared" si="295"/>
        <v>600</v>
      </c>
      <c r="AF254" s="52">
        <f t="shared" si="340"/>
        <v>2.5305479434227287E-22</v>
      </c>
      <c r="AG254" s="144">
        <f t="shared" si="263"/>
        <v>1736.4535391330198</v>
      </c>
      <c r="AH254" s="30">
        <f t="shared" si="296"/>
        <v>233</v>
      </c>
      <c r="AI254" s="30">
        <f t="shared" si="297"/>
        <v>3</v>
      </c>
      <c r="AJ254" s="22">
        <v>1</v>
      </c>
      <c r="AK254" s="23"/>
      <c r="AL254" s="29">
        <f t="shared" si="264"/>
        <v>4.1057279876828162E+36</v>
      </c>
      <c r="AM254" s="29">
        <f t="shared" si="298"/>
        <v>5.6023802601717515E+39</v>
      </c>
      <c r="AN254" s="29">
        <f t="shared" si="299"/>
        <v>4.0957083384813779E+17</v>
      </c>
      <c r="AO254" s="29">
        <f t="shared" si="300"/>
        <v>900</v>
      </c>
      <c r="AQ254" s="52">
        <f t="shared" si="345"/>
        <v>7.3106575210512692E-23</v>
      </c>
      <c r="AR254" s="144">
        <f t="shared" si="265"/>
        <v>1736.4535391330198</v>
      </c>
      <c r="AS254" s="30">
        <f t="shared" si="301"/>
        <v>218</v>
      </c>
      <c r="AT254" s="30">
        <f t="shared" si="302"/>
        <v>4</v>
      </c>
      <c r="AU254" s="22">
        <v>1</v>
      </c>
      <c r="AV254" s="23"/>
      <c r="AW254" s="29">
        <f t="shared" si="266"/>
        <v>4.2335999872992002E+35</v>
      </c>
      <c r="AX254" s="29">
        <f t="shared" si="303"/>
        <v>3.1653321778851802E+39</v>
      </c>
      <c r="AY254" s="29">
        <f t="shared" si="304"/>
        <v>4.0957083384813779E+17</v>
      </c>
      <c r="AZ254" s="29">
        <f t="shared" si="305"/>
        <v>1200</v>
      </c>
      <c r="BB254" s="52">
        <f t="shared" si="337"/>
        <v>1.2939268640101463E-22</v>
      </c>
      <c r="BC254" s="144">
        <f t="shared" si="267"/>
        <v>1736.4535391330198</v>
      </c>
      <c r="BD254" s="30">
        <f t="shared" si="306"/>
        <v>188</v>
      </c>
      <c r="BE254" s="30">
        <f t="shared" si="307"/>
        <v>5</v>
      </c>
      <c r="BF254" s="22">
        <v>1</v>
      </c>
      <c r="BG254" s="23"/>
      <c r="BH254" s="29">
        <f t="shared" si="268"/>
        <v>4.6079999861759994E+34</v>
      </c>
      <c r="BI254" s="29">
        <f t="shared" si="308"/>
        <v>1.019004904183797E+40</v>
      </c>
      <c r="BJ254" s="29">
        <f t="shared" si="309"/>
        <v>4.0957083384813779E+17</v>
      </c>
      <c r="BK254" s="29">
        <f t="shared" si="310"/>
        <v>1500</v>
      </c>
      <c r="BM254" s="52">
        <f t="shared" si="346"/>
        <v>4.0193215181451554E-23</v>
      </c>
      <c r="BN254" s="144">
        <f t="shared" si="269"/>
        <v>1736.4535391330198</v>
      </c>
      <c r="BO254" s="30">
        <f t="shared" si="311"/>
        <v>143</v>
      </c>
      <c r="BP254" s="30">
        <f t="shared" si="312"/>
        <v>6</v>
      </c>
      <c r="BQ254" s="22">
        <v>1</v>
      </c>
      <c r="BR254" s="23"/>
      <c r="BS254" s="29">
        <f t="shared" si="270"/>
        <v>5.7599999827200002E+31</v>
      </c>
      <c r="BT254" s="29">
        <f t="shared" si="313"/>
        <v>1.9460049569481177E+39</v>
      </c>
      <c r="BU254" s="29">
        <f t="shared" si="314"/>
        <v>4.0957083384813779E+17</v>
      </c>
      <c r="BV254" s="29">
        <f t="shared" si="315"/>
        <v>1800</v>
      </c>
      <c r="BX254" s="52">
        <f t="shared" si="344"/>
        <v>2.1046751827932643E-22</v>
      </c>
      <c r="BY254" s="144">
        <f t="shared" si="271"/>
        <v>1736.4535391330198</v>
      </c>
      <c r="BZ254" s="30">
        <f t="shared" si="316"/>
        <v>93</v>
      </c>
      <c r="CA254" s="30">
        <f t="shared" si="317"/>
        <v>7</v>
      </c>
      <c r="CB254" s="30">
        <v>1</v>
      </c>
      <c r="CC254" s="23"/>
      <c r="CD254" s="29">
        <f t="shared" si="272"/>
        <v>9.5999999712E+29</v>
      </c>
      <c r="CE254" s="29">
        <f t="shared" si="318"/>
        <v>7.6365036915827049E+39</v>
      </c>
      <c r="CF254" s="29">
        <f t="shared" si="319"/>
        <v>4.0957083384813779E+17</v>
      </c>
      <c r="CG254" s="29">
        <f t="shared" si="320"/>
        <v>2100</v>
      </c>
      <c r="CI254" s="52">
        <f t="shared" si="342"/>
        <v>5.3633292196216052E-23</v>
      </c>
      <c r="CJ254" s="144">
        <f t="shared" si="273"/>
        <v>1736.4535391330198</v>
      </c>
      <c r="CK254" s="30">
        <f t="shared" si="321"/>
        <v>38</v>
      </c>
      <c r="CL254" s="30">
        <f t="shared" si="322"/>
        <v>8</v>
      </c>
      <c r="CM254" s="30">
        <v>1</v>
      </c>
      <c r="CN254" s="23"/>
      <c r="CO254" s="29">
        <f t="shared" si="274"/>
        <v>9.9999999699999999E+26</v>
      </c>
      <c r="CP254" s="29">
        <f t="shared" si="323"/>
        <v>2.1210672605330063E+39</v>
      </c>
      <c r="CQ254" s="29">
        <f t="shared" si="324"/>
        <v>4.0957083384813779E+17</v>
      </c>
      <c r="CR254" s="29">
        <f t="shared" si="325"/>
        <v>2400</v>
      </c>
      <c r="CT254" s="52">
        <f t="shared" si="343"/>
        <v>1.930965799477835E-22</v>
      </c>
      <c r="CU254" s="144">
        <f t="shared" si="275"/>
        <v>1736.4535391330198</v>
      </c>
      <c r="CV254" s="30">
        <f t="shared" si="326"/>
        <v>-12</v>
      </c>
      <c r="CW254" s="30">
        <f t="shared" si="327"/>
        <v>9</v>
      </c>
      <c r="CX254" s="30">
        <v>1</v>
      </c>
      <c r="CY254" s="23"/>
      <c r="CZ254" s="29">
        <f t="shared" si="276"/>
        <v>1</v>
      </c>
      <c r="DA254" s="29">
        <f t="shared" si="328"/>
        <v>-242497382040273.69</v>
      </c>
      <c r="DB254" s="29">
        <f t="shared" si="329"/>
        <v>4.0957083384813779E+17</v>
      </c>
      <c r="DC254" s="29">
        <f t="shared" si="330"/>
        <v>2700</v>
      </c>
      <c r="DF254" s="144">
        <f t="shared" si="277"/>
        <v>1736.4535391330198</v>
      </c>
      <c r="DG254" s="30">
        <f t="shared" si="331"/>
        <v>-77</v>
      </c>
      <c r="DH254" s="30">
        <f t="shared" si="332"/>
        <v>10</v>
      </c>
      <c r="DI254" s="30">
        <v>1</v>
      </c>
      <c r="DJ254" s="23"/>
      <c r="DK254" s="29">
        <f t="shared" si="278"/>
        <v>1</v>
      </c>
      <c r="DL254" s="29">
        <f t="shared" si="333"/>
        <v>-3.2991190355155128E+18</v>
      </c>
      <c r="DM254" s="29">
        <f t="shared" si="334"/>
        <v>4.0957083384813779E+17</v>
      </c>
      <c r="DN254" s="29">
        <f t="shared" si="335"/>
        <v>3000</v>
      </c>
      <c r="DQ254" s="144">
        <f t="shared" si="279"/>
        <v>1736.4535391330198</v>
      </c>
    </row>
    <row r="255" spans="1:121">
      <c r="A255" s="23">
        <f t="shared" si="280"/>
        <v>55878.28026690847</v>
      </c>
      <c r="B255" s="23">
        <v>0</v>
      </c>
      <c r="C255" s="41">
        <f t="shared" si="341"/>
        <v>7</v>
      </c>
      <c r="D255" s="44"/>
      <c r="E255" s="134">
        <f t="shared" si="338"/>
        <v>1</v>
      </c>
      <c r="F255" s="76">
        <f t="shared" si="259"/>
        <v>8</v>
      </c>
      <c r="G255" s="161">
        <f t="shared" si="281"/>
        <v>177.29401191819835</v>
      </c>
      <c r="H255" s="24">
        <f t="shared" si="282"/>
        <v>980152798116916.62</v>
      </c>
      <c r="I255" s="23">
        <f t="shared" si="336"/>
        <v>49.800000000000033</v>
      </c>
      <c r="J255" s="26">
        <v>249</v>
      </c>
      <c r="K255" s="30">
        <f t="shared" si="283"/>
        <v>249</v>
      </c>
      <c r="L255" s="30">
        <f t="shared" si="284"/>
        <v>1</v>
      </c>
      <c r="M255" s="22">
        <v>1</v>
      </c>
      <c r="N255" s="23">
        <f t="shared" si="285"/>
        <v>9.8015279811691661E+17</v>
      </c>
      <c r="O255" s="29">
        <f t="shared" si="260"/>
        <v>3.9743446920769655E+37</v>
      </c>
      <c r="P255" s="29">
        <f t="shared" si="286"/>
        <v>9.8961182832716438E+39</v>
      </c>
      <c r="Q255" s="29">
        <f t="shared" si="287"/>
        <v>4.7047334309612E+17</v>
      </c>
      <c r="R255" s="29">
        <f t="shared" si="288"/>
        <v>300</v>
      </c>
      <c r="S255" s="29">
        <f t="shared" si="289"/>
        <v>1676348.4080072541</v>
      </c>
      <c r="T255" s="52">
        <f t="shared" si="290"/>
        <v>4.7541200461539162E-23</v>
      </c>
      <c r="U255" s="144">
        <f t="shared" si="261"/>
        <v>1772.9401191819834</v>
      </c>
      <c r="W255" s="30">
        <f t="shared" si="291"/>
        <v>244</v>
      </c>
      <c r="X255" s="30">
        <f t="shared" si="292"/>
        <v>2</v>
      </c>
      <c r="Y255" s="22">
        <v>1</v>
      </c>
      <c r="Z255" s="23"/>
      <c r="AA255" s="29">
        <f t="shared" si="262"/>
        <v>3.6951551889145344E+36</v>
      </c>
      <c r="AB255" s="29">
        <f t="shared" si="293"/>
        <v>1.625167037832881E+39</v>
      </c>
      <c r="AC255" s="29">
        <f t="shared" si="294"/>
        <v>4.7047334309612E+17</v>
      </c>
      <c r="AD255" s="29">
        <f t="shared" si="295"/>
        <v>600</v>
      </c>
      <c r="AF255" s="52">
        <f t="shared" si="340"/>
        <v>2.8949229964907748E-22</v>
      </c>
      <c r="AG255" s="144">
        <f t="shared" si="263"/>
        <v>1772.9401191819834</v>
      </c>
      <c r="AH255" s="30">
        <f t="shared" si="296"/>
        <v>234</v>
      </c>
      <c r="AI255" s="30">
        <f t="shared" si="297"/>
        <v>3</v>
      </c>
      <c r="AJ255" s="22">
        <v>1</v>
      </c>
      <c r="AK255" s="23"/>
      <c r="AL255" s="29">
        <f t="shared" si="264"/>
        <v>4.1057279876828162E+36</v>
      </c>
      <c r="AM255" s="29">
        <f t="shared" si="298"/>
        <v>5.6264248106445916E+39</v>
      </c>
      <c r="AN255" s="29">
        <f t="shared" si="299"/>
        <v>4.7047334309612E+17</v>
      </c>
      <c r="AO255" s="29">
        <f t="shared" si="300"/>
        <v>900</v>
      </c>
      <c r="AQ255" s="52">
        <f t="shared" si="345"/>
        <v>8.361852489453604E-23</v>
      </c>
      <c r="AR255" s="144">
        <f t="shared" si="265"/>
        <v>1772.9401191819834</v>
      </c>
      <c r="AS255" s="30">
        <f t="shared" si="301"/>
        <v>219</v>
      </c>
      <c r="AT255" s="30">
        <f t="shared" si="302"/>
        <v>4</v>
      </c>
      <c r="AU255" s="22">
        <v>1</v>
      </c>
      <c r="AV255" s="23"/>
      <c r="AW255" s="29">
        <f t="shared" si="266"/>
        <v>4.2335999872992002E+35</v>
      </c>
      <c r="AX255" s="29">
        <f t="shared" si="303"/>
        <v>3.1798520502608E+39</v>
      </c>
      <c r="AY255" s="29">
        <f t="shared" si="304"/>
        <v>4.7047334309612E+17</v>
      </c>
      <c r="AZ255" s="29">
        <f t="shared" si="305"/>
        <v>1200</v>
      </c>
      <c r="BB255" s="52">
        <f t="shared" si="337"/>
        <v>1.4795447576170517E-22</v>
      </c>
      <c r="BC255" s="144">
        <f t="shared" si="267"/>
        <v>1772.9401191819834</v>
      </c>
      <c r="BD255" s="30">
        <f t="shared" si="306"/>
        <v>189</v>
      </c>
      <c r="BE255" s="30">
        <f t="shared" si="307"/>
        <v>5</v>
      </c>
      <c r="BF255" s="22">
        <v>1</v>
      </c>
      <c r="BG255" s="23"/>
      <c r="BH255" s="29">
        <f t="shared" si="268"/>
        <v>4.6079999861759994E+34</v>
      </c>
      <c r="BI255" s="29">
        <f t="shared" si="308"/>
        <v>1.0244251430358385E+40</v>
      </c>
      <c r="BJ255" s="29">
        <f t="shared" si="309"/>
        <v>4.7047334309612E+17</v>
      </c>
      <c r="BK255" s="29">
        <f t="shared" si="310"/>
        <v>1500</v>
      </c>
      <c r="BM255" s="52">
        <f t="shared" si="346"/>
        <v>4.5925595080758475E-23</v>
      </c>
      <c r="BN255" s="144">
        <f t="shared" si="269"/>
        <v>1772.9401191819834</v>
      </c>
      <c r="BO255" s="30">
        <f t="shared" si="311"/>
        <v>144</v>
      </c>
      <c r="BP255" s="30">
        <f t="shared" si="312"/>
        <v>6</v>
      </c>
      <c r="BQ255" s="22">
        <v>1</v>
      </c>
      <c r="BR255" s="23"/>
      <c r="BS255" s="29">
        <f t="shared" si="270"/>
        <v>5.7599999827200002E+31</v>
      </c>
      <c r="BT255" s="29">
        <f t="shared" si="313"/>
        <v>1.9596133832204823E+39</v>
      </c>
      <c r="BU255" s="29">
        <f t="shared" si="314"/>
        <v>4.7047334309612E+17</v>
      </c>
      <c r="BV255" s="29">
        <f t="shared" si="315"/>
        <v>1800</v>
      </c>
      <c r="BX255" s="52">
        <f t="shared" si="344"/>
        <v>2.400847774998001E-22</v>
      </c>
      <c r="BY255" s="144">
        <f t="shared" si="271"/>
        <v>1772.9401191819834</v>
      </c>
      <c r="BZ255" s="30">
        <f t="shared" si="316"/>
        <v>94</v>
      </c>
      <c r="CA255" s="30">
        <f t="shared" si="317"/>
        <v>7</v>
      </c>
      <c r="CB255" s="30">
        <v>1</v>
      </c>
      <c r="CC255" s="23"/>
      <c r="CD255" s="29">
        <f t="shared" si="272"/>
        <v>9.5999999712E+29</v>
      </c>
      <c r="CE255" s="29">
        <f t="shared" si="318"/>
        <v>7.7186166345029487E+39</v>
      </c>
      <c r="CF255" s="29">
        <f t="shared" si="319"/>
        <v>4.7047334309612E+17</v>
      </c>
      <c r="CG255" s="29">
        <f t="shared" si="320"/>
        <v>2100</v>
      </c>
      <c r="CI255" s="52">
        <f t="shared" si="342"/>
        <v>6.0953065215476507E-23</v>
      </c>
      <c r="CJ255" s="144">
        <f t="shared" si="273"/>
        <v>1772.9401191819834</v>
      </c>
      <c r="CK255" s="30">
        <f t="shared" si="321"/>
        <v>39</v>
      </c>
      <c r="CL255" s="30">
        <f t="shared" si="322"/>
        <v>8</v>
      </c>
      <c r="CM255" s="30">
        <v>1</v>
      </c>
      <c r="CN255" s="23"/>
      <c r="CO255" s="29">
        <f t="shared" si="274"/>
        <v>9.9999999699999999E+26</v>
      </c>
      <c r="CP255" s="29">
        <f t="shared" si="323"/>
        <v>2.1768848200207172E+39</v>
      </c>
      <c r="CQ255" s="29">
        <f t="shared" si="324"/>
        <v>4.7047334309612E+17</v>
      </c>
      <c r="CR255" s="29">
        <f t="shared" si="325"/>
        <v>2400</v>
      </c>
      <c r="CT255" s="52">
        <f t="shared" si="343"/>
        <v>2.1612229492768596E-22</v>
      </c>
      <c r="CU255" s="144">
        <f t="shared" si="275"/>
        <v>1772.9401191819834</v>
      </c>
      <c r="CV255" s="30">
        <f t="shared" si="326"/>
        <v>-11</v>
      </c>
      <c r="CW255" s="30">
        <f t="shared" si="327"/>
        <v>9</v>
      </c>
      <c r="CX255" s="30">
        <v>1</v>
      </c>
      <c r="CY255" s="23"/>
      <c r="CZ255" s="29">
        <f t="shared" si="276"/>
        <v>1</v>
      </c>
      <c r="DA255" s="29">
        <f t="shared" si="328"/>
        <v>-222289266870250.91</v>
      </c>
      <c r="DB255" s="29">
        <f t="shared" si="329"/>
        <v>4.7047334309612E+17</v>
      </c>
      <c r="DC255" s="29">
        <f t="shared" si="330"/>
        <v>2700</v>
      </c>
      <c r="DF255" s="144">
        <f t="shared" si="277"/>
        <v>1772.9401191819834</v>
      </c>
      <c r="DG255" s="30">
        <f t="shared" si="331"/>
        <v>-76</v>
      </c>
      <c r="DH255" s="30">
        <f t="shared" si="332"/>
        <v>10</v>
      </c>
      <c r="DI255" s="30">
        <v>1</v>
      </c>
      <c r="DJ255" s="23"/>
      <c r="DK255" s="29">
        <f t="shared" si="278"/>
        <v>1</v>
      </c>
      <c r="DL255" s="29">
        <f t="shared" si="333"/>
        <v>-3.2562733337555712E+18</v>
      </c>
      <c r="DM255" s="29">
        <f t="shared" si="334"/>
        <v>4.7047334309612E+17</v>
      </c>
      <c r="DN255" s="29">
        <f t="shared" si="335"/>
        <v>3000</v>
      </c>
      <c r="DQ255" s="144">
        <f t="shared" si="279"/>
        <v>1772.9401191819834</v>
      </c>
    </row>
    <row r="256" spans="1:121">
      <c r="A256" s="23">
        <f t="shared" si="280"/>
        <v>58385.938392049102</v>
      </c>
      <c r="B256" s="23">
        <v>0</v>
      </c>
      <c r="C256" s="41">
        <f t="shared" si="341"/>
        <v>7</v>
      </c>
      <c r="D256" s="44"/>
      <c r="E256" s="134">
        <f t="shared" si="338"/>
        <v>1</v>
      </c>
      <c r="F256" s="76">
        <f t="shared" si="259"/>
        <v>8</v>
      </c>
      <c r="G256" s="161">
        <f t="shared" si="281"/>
        <v>181.01933598375612</v>
      </c>
      <c r="H256" s="24">
        <f t="shared" si="282"/>
        <v>1125899906842642.8</v>
      </c>
      <c r="I256" s="23">
        <f t="shared" si="336"/>
        <v>50.000000000000021</v>
      </c>
      <c r="J256" s="26">
        <v>250</v>
      </c>
      <c r="K256" s="30">
        <f t="shared" si="283"/>
        <v>250</v>
      </c>
      <c r="L256" s="30">
        <f t="shared" si="284"/>
        <v>1</v>
      </c>
      <c r="M256" s="22">
        <v>1</v>
      </c>
      <c r="N256" s="23">
        <f t="shared" si="285"/>
        <v>1.1258999068426427E+18</v>
      </c>
      <c r="O256" s="29">
        <f t="shared" si="260"/>
        <v>3.9743446920769655E+37</v>
      </c>
      <c r="P256" s="29">
        <f t="shared" si="286"/>
        <v>9.9358617301924135E+39</v>
      </c>
      <c r="Q256" s="29">
        <f t="shared" si="287"/>
        <v>5.4043195528446854E+17</v>
      </c>
      <c r="R256" s="29">
        <f t="shared" si="288"/>
        <v>300</v>
      </c>
      <c r="S256" s="29">
        <f t="shared" si="289"/>
        <v>1751578.1517614732</v>
      </c>
      <c r="T256" s="52">
        <f t="shared" si="290"/>
        <v>5.439205676969528E-23</v>
      </c>
      <c r="U256" s="144">
        <f t="shared" si="261"/>
        <v>1810.1933598375613</v>
      </c>
      <c r="V256" s="163"/>
      <c r="W256" s="30">
        <f t="shared" si="291"/>
        <v>245</v>
      </c>
      <c r="X256" s="30">
        <f t="shared" si="292"/>
        <v>2</v>
      </c>
      <c r="Y256" s="22">
        <v>1</v>
      </c>
      <c r="Z256" s="23"/>
      <c r="AA256" s="29">
        <f t="shared" si="262"/>
        <v>3.6951551889145344E+36</v>
      </c>
      <c r="AB256" s="29">
        <f t="shared" si="293"/>
        <v>1.6318275584797371E+39</v>
      </c>
      <c r="AC256" s="29">
        <f t="shared" si="294"/>
        <v>5.4043195528446854E+17</v>
      </c>
      <c r="AD256" s="29">
        <f t="shared" si="295"/>
        <v>600</v>
      </c>
      <c r="AF256" s="52">
        <f t="shared" si="340"/>
        <v>3.3118202501001533E-22</v>
      </c>
      <c r="AG256" s="144">
        <f t="shared" si="263"/>
        <v>1810.1933598375613</v>
      </c>
      <c r="AH256" s="30">
        <f t="shared" si="296"/>
        <v>235</v>
      </c>
      <c r="AI256" s="30">
        <f t="shared" si="297"/>
        <v>3</v>
      </c>
      <c r="AJ256" s="22">
        <v>1</v>
      </c>
      <c r="AK256" s="23"/>
      <c r="AL256" s="29">
        <f t="shared" si="264"/>
        <v>4.1057279876828162E+36</v>
      </c>
      <c r="AM256" s="29">
        <f t="shared" si="298"/>
        <v>5.6504693611174316E+39</v>
      </c>
      <c r="AN256" s="29">
        <f t="shared" si="299"/>
        <v>5.4043195528446854E+17</v>
      </c>
      <c r="AO256" s="29">
        <f t="shared" si="300"/>
        <v>900</v>
      </c>
      <c r="AQ256" s="52">
        <f t="shared" si="345"/>
        <v>9.5643728112808173E-23</v>
      </c>
      <c r="AR256" s="144">
        <f t="shared" si="265"/>
        <v>1810.1933598375613</v>
      </c>
      <c r="AS256" s="30">
        <f t="shared" si="301"/>
        <v>220</v>
      </c>
      <c r="AT256" s="30">
        <f t="shared" si="302"/>
        <v>4</v>
      </c>
      <c r="AU256" s="22">
        <v>1</v>
      </c>
      <c r="AV256" s="23"/>
      <c r="AW256" s="29">
        <f t="shared" si="266"/>
        <v>4.2335999872992002E+35</v>
      </c>
      <c r="AX256" s="29">
        <f t="shared" si="303"/>
        <v>3.1943719226364205E+39</v>
      </c>
      <c r="AY256" s="29">
        <f t="shared" si="304"/>
        <v>5.4043195528446854E+17</v>
      </c>
      <c r="AZ256" s="29">
        <f t="shared" si="305"/>
        <v>1200</v>
      </c>
      <c r="BB256" s="52">
        <f t="shared" si="337"/>
        <v>1.6918253990863789E-22</v>
      </c>
      <c r="BC256" s="144">
        <f t="shared" si="267"/>
        <v>1810.1933598375613</v>
      </c>
      <c r="BD256" s="30">
        <f t="shared" si="306"/>
        <v>190</v>
      </c>
      <c r="BE256" s="30">
        <f t="shared" si="307"/>
        <v>5</v>
      </c>
      <c r="BF256" s="22">
        <v>1</v>
      </c>
      <c r="BG256" s="23"/>
      <c r="BH256" s="29">
        <f t="shared" si="268"/>
        <v>4.6079999861759994E+34</v>
      </c>
      <c r="BI256" s="29">
        <f t="shared" si="308"/>
        <v>1.02984538188788E+40</v>
      </c>
      <c r="BJ256" s="29">
        <f t="shared" si="309"/>
        <v>5.4043195528446854E+17</v>
      </c>
      <c r="BK256" s="29">
        <f t="shared" si="310"/>
        <v>1500</v>
      </c>
      <c r="BM256" s="52">
        <f t="shared" si="346"/>
        <v>5.2476999439834919E-23</v>
      </c>
      <c r="BN256" s="144">
        <f t="shared" si="269"/>
        <v>1810.1933598375613</v>
      </c>
      <c r="BO256" s="30">
        <f t="shared" si="311"/>
        <v>145</v>
      </c>
      <c r="BP256" s="30">
        <f t="shared" si="312"/>
        <v>6</v>
      </c>
      <c r="BQ256" s="22">
        <v>1</v>
      </c>
      <c r="BR256" s="23"/>
      <c r="BS256" s="29">
        <f t="shared" si="270"/>
        <v>5.7599999827200002E+31</v>
      </c>
      <c r="BT256" s="29">
        <f t="shared" si="313"/>
        <v>1.9732218094928469E+39</v>
      </c>
      <c r="BU256" s="29">
        <f t="shared" si="314"/>
        <v>5.4043195528446854E+17</v>
      </c>
      <c r="BV256" s="29">
        <f t="shared" si="315"/>
        <v>1800</v>
      </c>
      <c r="BX256" s="52">
        <f t="shared" si="344"/>
        <v>2.7388302353265047E-22</v>
      </c>
      <c r="BY256" s="144">
        <f t="shared" si="271"/>
        <v>1810.1933598375613</v>
      </c>
      <c r="BZ256" s="30">
        <f t="shared" si="316"/>
        <v>95</v>
      </c>
      <c r="CA256" s="30">
        <f t="shared" si="317"/>
        <v>7</v>
      </c>
      <c r="CB256" s="30">
        <v>1</v>
      </c>
      <c r="CC256" s="23"/>
      <c r="CD256" s="29">
        <f t="shared" si="272"/>
        <v>9.5999999712E+29</v>
      </c>
      <c r="CE256" s="29">
        <f t="shared" si="318"/>
        <v>7.8007295774231936E+39</v>
      </c>
      <c r="CF256" s="29">
        <f t="shared" si="319"/>
        <v>5.4043195528446854E+17</v>
      </c>
      <c r="CG256" s="29">
        <f t="shared" si="320"/>
        <v>2100</v>
      </c>
      <c r="CI256" s="52">
        <f t="shared" si="342"/>
        <v>6.9279668000360151E-23</v>
      </c>
      <c r="CJ256" s="144">
        <f t="shared" si="273"/>
        <v>1810.1933598375613</v>
      </c>
      <c r="CK256" s="30">
        <f t="shared" si="321"/>
        <v>40</v>
      </c>
      <c r="CL256" s="30">
        <f t="shared" si="322"/>
        <v>8</v>
      </c>
      <c r="CM256" s="30">
        <v>1</v>
      </c>
      <c r="CN256" s="23"/>
      <c r="CO256" s="29">
        <f t="shared" si="274"/>
        <v>9.9999999699999999E+26</v>
      </c>
      <c r="CP256" s="29">
        <f t="shared" si="323"/>
        <v>2.2327023795084281E+39</v>
      </c>
      <c r="CQ256" s="29">
        <f t="shared" si="324"/>
        <v>5.4043195528446854E+17</v>
      </c>
      <c r="CR256" s="29">
        <f t="shared" si="325"/>
        <v>2400</v>
      </c>
      <c r="CT256" s="52">
        <f t="shared" si="343"/>
        <v>2.4205284154507637E-22</v>
      </c>
      <c r="CU256" s="144">
        <f t="shared" si="275"/>
        <v>1810.1933598375613</v>
      </c>
      <c r="CV256" s="30">
        <f t="shared" si="326"/>
        <v>-10</v>
      </c>
      <c r="CW256" s="30">
        <f t="shared" si="327"/>
        <v>9</v>
      </c>
      <c r="CX256" s="30">
        <v>1</v>
      </c>
      <c r="CY256" s="23"/>
      <c r="CZ256" s="29">
        <f t="shared" si="276"/>
        <v>1</v>
      </c>
      <c r="DA256" s="29">
        <f t="shared" si="328"/>
        <v>-202081151700228.09</v>
      </c>
      <c r="DB256" s="29">
        <f t="shared" si="329"/>
        <v>5.4043195528446854E+17</v>
      </c>
      <c r="DC256" s="29">
        <f t="shared" si="330"/>
        <v>2700</v>
      </c>
      <c r="DF256" s="144">
        <f t="shared" si="277"/>
        <v>1810.1933598375613</v>
      </c>
      <c r="DG256" s="30">
        <f t="shared" si="331"/>
        <v>-75</v>
      </c>
      <c r="DH256" s="30">
        <f t="shared" si="332"/>
        <v>10</v>
      </c>
      <c r="DI256" s="30">
        <v>1</v>
      </c>
      <c r="DJ256" s="23"/>
      <c r="DK256" s="29">
        <f t="shared" si="278"/>
        <v>1</v>
      </c>
      <c r="DL256" s="29">
        <f t="shared" si="333"/>
        <v>-3.2134276319956296E+18</v>
      </c>
      <c r="DM256" s="29">
        <f t="shared" si="334"/>
        <v>5.4043195528446854E+17</v>
      </c>
      <c r="DN256" s="29">
        <f t="shared" si="335"/>
        <v>3000</v>
      </c>
      <c r="DQ256" s="144">
        <f t="shared" si="279"/>
        <v>1810.1933598375613</v>
      </c>
    </row>
    <row r="257" spans="1:121">
      <c r="A257" s="23">
        <f t="shared" si="280"/>
        <v>61006.133074194506</v>
      </c>
      <c r="B257" s="23">
        <v>0</v>
      </c>
      <c r="C257" s="41">
        <f t="shared" si="341"/>
        <v>7</v>
      </c>
      <c r="D257" s="44"/>
      <c r="E257" s="134">
        <f t="shared" si="338"/>
        <v>1</v>
      </c>
      <c r="F257" s="76">
        <f t="shared" si="259"/>
        <v>8</v>
      </c>
      <c r="G257" s="161">
        <f t="shared" si="281"/>
        <v>184.82293702687929</v>
      </c>
      <c r="H257" s="24">
        <f t="shared" si="282"/>
        <v>1293319370881458.7</v>
      </c>
      <c r="I257" s="23">
        <f t="shared" si="336"/>
        <v>50.200000000000024</v>
      </c>
      <c r="J257" s="26">
        <v>251</v>
      </c>
      <c r="K257" s="30">
        <f t="shared" si="283"/>
        <v>251</v>
      </c>
      <c r="L257" s="30">
        <f t="shared" si="284"/>
        <v>1</v>
      </c>
      <c r="M257" s="22">
        <v>1</v>
      </c>
      <c r="N257" s="23">
        <f t="shared" si="285"/>
        <v>1.2933193708814587E+18</v>
      </c>
      <c r="O257" s="29">
        <f t="shared" si="260"/>
        <v>3.9743446920769655E+37</v>
      </c>
      <c r="P257" s="29">
        <f t="shared" si="286"/>
        <v>9.9756051771131832E+39</v>
      </c>
      <c r="Q257" s="29">
        <f t="shared" si="287"/>
        <v>6.2079329802310016E+17</v>
      </c>
      <c r="R257" s="29">
        <f t="shared" si="288"/>
        <v>300</v>
      </c>
      <c r="S257" s="29">
        <f t="shared" si="289"/>
        <v>1830183.9922258351</v>
      </c>
      <c r="T257" s="52">
        <f t="shared" si="290"/>
        <v>6.2231141569974414E-23</v>
      </c>
      <c r="U257" s="144">
        <f t="shared" si="261"/>
        <v>1848.229370268793</v>
      </c>
      <c r="W257" s="30">
        <f t="shared" si="291"/>
        <v>246</v>
      </c>
      <c r="X257" s="30">
        <f t="shared" si="292"/>
        <v>2</v>
      </c>
      <c r="Y257" s="22">
        <v>1</v>
      </c>
      <c r="Z257" s="23"/>
      <c r="AA257" s="29">
        <f t="shared" si="262"/>
        <v>3.6951551889145344E+36</v>
      </c>
      <c r="AB257" s="29">
        <f t="shared" si="293"/>
        <v>1.6384880791265928E+39</v>
      </c>
      <c r="AC257" s="29">
        <f t="shared" si="294"/>
        <v>6.2079329802310016E+17</v>
      </c>
      <c r="AD257" s="29">
        <f t="shared" si="295"/>
        <v>600</v>
      </c>
      <c r="AF257" s="52">
        <f t="shared" si="340"/>
        <v>3.7888179104361761E-22</v>
      </c>
      <c r="AG257" s="144">
        <f t="shared" si="263"/>
        <v>1848.229370268793</v>
      </c>
      <c r="AH257" s="30">
        <f t="shared" si="296"/>
        <v>236</v>
      </c>
      <c r="AI257" s="30">
        <f t="shared" si="297"/>
        <v>3</v>
      </c>
      <c r="AJ257" s="22">
        <v>1</v>
      </c>
      <c r="AK257" s="23"/>
      <c r="AL257" s="29">
        <f t="shared" si="264"/>
        <v>4.1057279876828162E+36</v>
      </c>
      <c r="AM257" s="29">
        <f t="shared" si="298"/>
        <v>5.6745139115902716E+39</v>
      </c>
      <c r="AN257" s="29">
        <f t="shared" si="299"/>
        <v>6.2079329802310016E+17</v>
      </c>
      <c r="AO257" s="29">
        <f t="shared" si="300"/>
        <v>900</v>
      </c>
      <c r="AQ257" s="52">
        <f t="shared" si="345"/>
        <v>1.0940026012714877E-22</v>
      </c>
      <c r="AR257" s="144">
        <f t="shared" si="265"/>
        <v>1848.229370268793</v>
      </c>
      <c r="AS257" s="30">
        <f t="shared" si="301"/>
        <v>221</v>
      </c>
      <c r="AT257" s="30">
        <f t="shared" si="302"/>
        <v>4</v>
      </c>
      <c r="AU257" s="22">
        <v>1</v>
      </c>
      <c r="AV257" s="23"/>
      <c r="AW257" s="29">
        <f t="shared" si="266"/>
        <v>4.2335999872992002E+35</v>
      </c>
      <c r="AX257" s="29">
        <f t="shared" si="303"/>
        <v>3.2088917950120403E+39</v>
      </c>
      <c r="AY257" s="29">
        <f t="shared" si="304"/>
        <v>6.2079329802310016E+17</v>
      </c>
      <c r="AZ257" s="29">
        <f t="shared" si="305"/>
        <v>1200</v>
      </c>
      <c r="BB257" s="52">
        <f t="shared" si="337"/>
        <v>1.9346034010497723E-22</v>
      </c>
      <c r="BC257" s="144">
        <f t="shared" si="267"/>
        <v>1848.229370268793</v>
      </c>
      <c r="BD257" s="30">
        <f t="shared" si="306"/>
        <v>191</v>
      </c>
      <c r="BE257" s="30">
        <f t="shared" si="307"/>
        <v>5</v>
      </c>
      <c r="BF257" s="22">
        <v>1</v>
      </c>
      <c r="BG257" s="23"/>
      <c r="BH257" s="29">
        <f t="shared" si="268"/>
        <v>4.6079999861759994E+34</v>
      </c>
      <c r="BI257" s="29">
        <f t="shared" si="308"/>
        <v>1.0352656207399214E+40</v>
      </c>
      <c r="BJ257" s="29">
        <f t="shared" si="309"/>
        <v>6.2079329802310016E+17</v>
      </c>
      <c r="BK257" s="29">
        <f t="shared" si="310"/>
        <v>1500</v>
      </c>
      <c r="BM257" s="52">
        <f t="shared" si="346"/>
        <v>5.9964639565584051E-23</v>
      </c>
      <c r="BN257" s="144">
        <f t="shared" si="269"/>
        <v>1848.229370268793</v>
      </c>
      <c r="BO257" s="30">
        <f t="shared" si="311"/>
        <v>146</v>
      </c>
      <c r="BP257" s="30">
        <f t="shared" si="312"/>
        <v>6</v>
      </c>
      <c r="BQ257" s="22">
        <v>1</v>
      </c>
      <c r="BR257" s="23"/>
      <c r="BS257" s="29">
        <f t="shared" si="270"/>
        <v>5.7599999827200002E+31</v>
      </c>
      <c r="BT257" s="29">
        <f t="shared" si="313"/>
        <v>1.9868302357652111E+39</v>
      </c>
      <c r="BU257" s="29">
        <f t="shared" si="314"/>
        <v>6.2079329802310016E+17</v>
      </c>
      <c r="BV257" s="29">
        <f t="shared" si="315"/>
        <v>1800</v>
      </c>
      <c r="BX257" s="52">
        <f t="shared" si="344"/>
        <v>3.1245412257580568E-22</v>
      </c>
      <c r="BY257" s="144">
        <f t="shared" si="271"/>
        <v>1848.229370268793</v>
      </c>
      <c r="BZ257" s="30">
        <f t="shared" si="316"/>
        <v>96</v>
      </c>
      <c r="CA257" s="30">
        <f t="shared" si="317"/>
        <v>7</v>
      </c>
      <c r="CB257" s="30">
        <v>1</v>
      </c>
      <c r="CC257" s="23"/>
      <c r="CD257" s="29">
        <f t="shared" si="272"/>
        <v>9.5999999712E+29</v>
      </c>
      <c r="CE257" s="29">
        <f t="shared" si="318"/>
        <v>7.8828425203434373E+39</v>
      </c>
      <c r="CF257" s="29">
        <f t="shared" si="319"/>
        <v>6.2079329802310016E+17</v>
      </c>
      <c r="CG257" s="29">
        <f t="shared" si="320"/>
        <v>2100</v>
      </c>
      <c r="CI257" s="52">
        <f t="shared" si="342"/>
        <v>7.875246732647573E-23</v>
      </c>
      <c r="CJ257" s="144">
        <f t="shared" si="273"/>
        <v>1848.229370268793</v>
      </c>
      <c r="CK257" s="30">
        <f t="shared" si="321"/>
        <v>41</v>
      </c>
      <c r="CL257" s="30">
        <f t="shared" si="322"/>
        <v>8</v>
      </c>
      <c r="CM257" s="30">
        <v>1</v>
      </c>
      <c r="CN257" s="23"/>
      <c r="CO257" s="29">
        <f t="shared" si="274"/>
        <v>9.9999999699999999E+26</v>
      </c>
      <c r="CP257" s="29">
        <f t="shared" si="323"/>
        <v>2.2885199389961384E+39</v>
      </c>
      <c r="CQ257" s="29">
        <f t="shared" si="324"/>
        <v>6.2079329802310016E+17</v>
      </c>
      <c r="CR257" s="29">
        <f t="shared" si="325"/>
        <v>2400</v>
      </c>
      <c r="CT257" s="52">
        <f t="shared" si="343"/>
        <v>2.7126409844408512E-22</v>
      </c>
      <c r="CU257" s="144">
        <f t="shared" si="275"/>
        <v>1848.229370268793</v>
      </c>
      <c r="CV257" s="30">
        <f t="shared" si="326"/>
        <v>-9</v>
      </c>
      <c r="CW257" s="30">
        <f t="shared" si="327"/>
        <v>9</v>
      </c>
      <c r="CX257" s="30">
        <v>1</v>
      </c>
      <c r="CY257" s="23"/>
      <c r="CZ257" s="29">
        <f t="shared" si="276"/>
        <v>1</v>
      </c>
      <c r="DA257" s="29">
        <f t="shared" si="328"/>
        <v>-181873036530205.28</v>
      </c>
      <c r="DB257" s="29">
        <f t="shared" si="329"/>
        <v>6.2079329802310016E+17</v>
      </c>
      <c r="DC257" s="29">
        <f t="shared" si="330"/>
        <v>2700</v>
      </c>
      <c r="DF257" s="144">
        <f t="shared" si="277"/>
        <v>1848.229370268793</v>
      </c>
      <c r="DG257" s="30">
        <f t="shared" si="331"/>
        <v>-74</v>
      </c>
      <c r="DH257" s="30">
        <f t="shared" si="332"/>
        <v>10</v>
      </c>
      <c r="DI257" s="30">
        <v>1</v>
      </c>
      <c r="DJ257" s="23"/>
      <c r="DK257" s="29">
        <f t="shared" si="278"/>
        <v>1</v>
      </c>
      <c r="DL257" s="29">
        <f t="shared" si="333"/>
        <v>-3.1705819302356879E+18</v>
      </c>
      <c r="DM257" s="29">
        <f t="shared" si="334"/>
        <v>6.2079329802310016E+17</v>
      </c>
      <c r="DN257" s="29">
        <f t="shared" si="335"/>
        <v>3000</v>
      </c>
      <c r="DQ257" s="144">
        <f t="shared" si="279"/>
        <v>1848.229370268793</v>
      </c>
    </row>
    <row r="258" spans="1:121">
      <c r="A258" s="23">
        <f t="shared" si="280"/>
        <v>63743.914633615794</v>
      </c>
      <c r="B258" s="23">
        <v>0</v>
      </c>
      <c r="C258" s="41">
        <f t="shared" si="341"/>
        <v>7</v>
      </c>
      <c r="D258" s="44"/>
      <c r="E258" s="134">
        <f t="shared" si="338"/>
        <v>1</v>
      </c>
      <c r="F258" s="76">
        <f t="shared" si="259"/>
        <v>8</v>
      </c>
      <c r="G258" s="161">
        <f t="shared" si="281"/>
        <v>188.70645981326089</v>
      </c>
      <c r="H258" s="24">
        <f t="shared" si="282"/>
        <v>1485633833817332</v>
      </c>
      <c r="I258" s="23">
        <f t="shared" si="336"/>
        <v>50.400000000000027</v>
      </c>
      <c r="J258" s="26">
        <v>252</v>
      </c>
      <c r="K258" s="30">
        <f t="shared" si="283"/>
        <v>252</v>
      </c>
      <c r="L258" s="30">
        <f t="shared" si="284"/>
        <v>1</v>
      </c>
      <c r="M258" s="22">
        <v>1</v>
      </c>
      <c r="N258" s="23">
        <f t="shared" si="285"/>
        <v>1.485633833817332E+18</v>
      </c>
      <c r="O258" s="29">
        <f t="shared" si="260"/>
        <v>3.9743446920769655E+37</v>
      </c>
      <c r="P258" s="29">
        <f t="shared" si="286"/>
        <v>1.0015348624033953E+40</v>
      </c>
      <c r="Q258" s="29">
        <f t="shared" si="287"/>
        <v>7.1310424023231936E+17</v>
      </c>
      <c r="R258" s="29">
        <f t="shared" si="288"/>
        <v>300</v>
      </c>
      <c r="S258" s="29">
        <f t="shared" si="289"/>
        <v>1912317.4390084739</v>
      </c>
      <c r="T258" s="52">
        <f t="shared" si="290"/>
        <v>7.1201140070259214E-23</v>
      </c>
      <c r="U258" s="144">
        <f t="shared" si="261"/>
        <v>1887.0645981326088</v>
      </c>
      <c r="W258" s="30">
        <f t="shared" si="291"/>
        <v>247</v>
      </c>
      <c r="X258" s="30">
        <f t="shared" si="292"/>
        <v>2</v>
      </c>
      <c r="Y258" s="22">
        <v>1</v>
      </c>
      <c r="Z258" s="23"/>
      <c r="AA258" s="29">
        <f t="shared" si="262"/>
        <v>3.6951551889145344E+36</v>
      </c>
      <c r="AB258" s="29">
        <f t="shared" si="293"/>
        <v>1.6451485997734492E+39</v>
      </c>
      <c r="AC258" s="29">
        <f t="shared" si="294"/>
        <v>7.1310424023231936E+17</v>
      </c>
      <c r="AD258" s="29">
        <f t="shared" si="295"/>
        <v>600</v>
      </c>
      <c r="AF258" s="52">
        <f t="shared" si="340"/>
        <v>4.3345886221495114E-22</v>
      </c>
      <c r="AG258" s="144">
        <f t="shared" si="263"/>
        <v>1887.0645981326088</v>
      </c>
      <c r="AH258" s="30">
        <f t="shared" si="296"/>
        <v>237</v>
      </c>
      <c r="AI258" s="30">
        <f t="shared" si="297"/>
        <v>3</v>
      </c>
      <c r="AJ258" s="22">
        <v>1</v>
      </c>
      <c r="AK258" s="23"/>
      <c r="AL258" s="29">
        <f t="shared" si="264"/>
        <v>4.1057279876828162E+36</v>
      </c>
      <c r="AM258" s="29">
        <f t="shared" si="298"/>
        <v>5.6985584620631116E+39</v>
      </c>
      <c r="AN258" s="29">
        <f t="shared" si="299"/>
        <v>7.1310424023231936E+17</v>
      </c>
      <c r="AO258" s="29">
        <f t="shared" si="300"/>
        <v>900</v>
      </c>
      <c r="AQ258" s="52">
        <f t="shared" si="345"/>
        <v>1.2513765454538242E-22</v>
      </c>
      <c r="AR258" s="144">
        <f t="shared" si="265"/>
        <v>1887.0645981326088</v>
      </c>
      <c r="AS258" s="30">
        <f t="shared" si="301"/>
        <v>222</v>
      </c>
      <c r="AT258" s="30">
        <f t="shared" si="302"/>
        <v>4</v>
      </c>
      <c r="AU258" s="22">
        <v>1</v>
      </c>
      <c r="AV258" s="23"/>
      <c r="AW258" s="29">
        <f t="shared" si="266"/>
        <v>4.2335999872992002E+35</v>
      </c>
      <c r="AX258" s="29">
        <f t="shared" si="303"/>
        <v>3.2234116673876601E+39</v>
      </c>
      <c r="AY258" s="29">
        <f t="shared" si="304"/>
        <v>7.1310424023231936E+17</v>
      </c>
      <c r="AZ258" s="29">
        <f t="shared" si="305"/>
        <v>1200</v>
      </c>
      <c r="BB258" s="52">
        <f t="shared" si="337"/>
        <v>2.2122654932568332E-22</v>
      </c>
      <c r="BC258" s="144">
        <f t="shared" si="267"/>
        <v>1887.0645981326088</v>
      </c>
      <c r="BD258" s="30">
        <f t="shared" si="306"/>
        <v>192</v>
      </c>
      <c r="BE258" s="30">
        <f t="shared" si="307"/>
        <v>5</v>
      </c>
      <c r="BF258" s="22">
        <v>1</v>
      </c>
      <c r="BG258" s="23"/>
      <c r="BH258" s="29">
        <f t="shared" si="268"/>
        <v>4.6079999861759994E+34</v>
      </c>
      <c r="BI258" s="29">
        <f t="shared" si="308"/>
        <v>1.040685859591963E+40</v>
      </c>
      <c r="BJ258" s="29">
        <f t="shared" si="309"/>
        <v>7.1310424023231936E+17</v>
      </c>
      <c r="BK258" s="29">
        <f t="shared" si="310"/>
        <v>1500</v>
      </c>
      <c r="BM258" s="52">
        <f t="shared" si="346"/>
        <v>6.8522526145586016E-23</v>
      </c>
      <c r="BN258" s="144">
        <f t="shared" si="269"/>
        <v>1887.0645981326088</v>
      </c>
      <c r="BO258" s="30">
        <f t="shared" si="311"/>
        <v>147</v>
      </c>
      <c r="BP258" s="30">
        <f t="shared" si="312"/>
        <v>6</v>
      </c>
      <c r="BQ258" s="22">
        <v>1</v>
      </c>
      <c r="BR258" s="23"/>
      <c r="BS258" s="29">
        <f t="shared" si="270"/>
        <v>5.7599999827200002E+31</v>
      </c>
      <c r="BT258" s="29">
        <f t="shared" si="313"/>
        <v>2.0004386620375757E+39</v>
      </c>
      <c r="BU258" s="29">
        <f t="shared" si="314"/>
        <v>7.1310424023231936E+17</v>
      </c>
      <c r="BV258" s="29">
        <f t="shared" si="315"/>
        <v>1800</v>
      </c>
      <c r="BX258" s="52">
        <f t="shared" si="344"/>
        <v>3.5647393432497289E-22</v>
      </c>
      <c r="BY258" s="144">
        <f t="shared" si="271"/>
        <v>1887.0645981326088</v>
      </c>
      <c r="BZ258" s="30">
        <f t="shared" si="316"/>
        <v>97</v>
      </c>
      <c r="CA258" s="30">
        <f t="shared" si="317"/>
        <v>7</v>
      </c>
      <c r="CB258" s="30">
        <v>1</v>
      </c>
      <c r="CC258" s="23"/>
      <c r="CD258" s="29">
        <f t="shared" si="272"/>
        <v>9.5999999712E+29</v>
      </c>
      <c r="CE258" s="29">
        <f t="shared" si="318"/>
        <v>7.9649554632636822E+39</v>
      </c>
      <c r="CF258" s="29">
        <f t="shared" si="319"/>
        <v>7.1310424023231936E+17</v>
      </c>
      <c r="CG258" s="29">
        <f t="shared" si="320"/>
        <v>2100</v>
      </c>
      <c r="CI258" s="52">
        <f t="shared" si="342"/>
        <v>8.9530223178438361E-23</v>
      </c>
      <c r="CJ258" s="144">
        <f t="shared" si="273"/>
        <v>1887.0645981326088</v>
      </c>
      <c r="CK258" s="30">
        <f t="shared" si="321"/>
        <v>42</v>
      </c>
      <c r="CL258" s="30">
        <f t="shared" si="322"/>
        <v>8</v>
      </c>
      <c r="CM258" s="30">
        <v>1</v>
      </c>
      <c r="CN258" s="23"/>
      <c r="CO258" s="29">
        <f t="shared" si="274"/>
        <v>9.9999999699999999E+26</v>
      </c>
      <c r="CP258" s="29">
        <f t="shared" si="323"/>
        <v>2.3443374984838495E+39</v>
      </c>
      <c r="CQ258" s="29">
        <f t="shared" si="324"/>
        <v>7.1310424023231936E+17</v>
      </c>
      <c r="CR258" s="29">
        <f t="shared" si="325"/>
        <v>2400</v>
      </c>
      <c r="CT258" s="52">
        <f t="shared" si="343"/>
        <v>3.0418156118455825E-22</v>
      </c>
      <c r="CU258" s="144">
        <f t="shared" si="275"/>
        <v>1887.0645981326088</v>
      </c>
      <c r="CV258" s="30">
        <f t="shared" si="326"/>
        <v>-8</v>
      </c>
      <c r="CW258" s="30">
        <f t="shared" si="327"/>
        <v>9</v>
      </c>
      <c r="CX258" s="30">
        <v>1</v>
      </c>
      <c r="CY258" s="23"/>
      <c r="CZ258" s="29">
        <f t="shared" si="276"/>
        <v>1</v>
      </c>
      <c r="DA258" s="29">
        <f t="shared" si="328"/>
        <v>-161664921360182.47</v>
      </c>
      <c r="DB258" s="29">
        <f t="shared" si="329"/>
        <v>7.1310424023231936E+17</v>
      </c>
      <c r="DC258" s="29">
        <f t="shared" si="330"/>
        <v>2700</v>
      </c>
      <c r="DF258" s="144">
        <f t="shared" si="277"/>
        <v>1887.0645981326088</v>
      </c>
      <c r="DG258" s="30">
        <f t="shared" si="331"/>
        <v>-73</v>
      </c>
      <c r="DH258" s="30">
        <f t="shared" si="332"/>
        <v>10</v>
      </c>
      <c r="DI258" s="30">
        <v>1</v>
      </c>
      <c r="DJ258" s="23"/>
      <c r="DK258" s="29">
        <f t="shared" si="278"/>
        <v>1</v>
      </c>
      <c r="DL258" s="29">
        <f t="shared" si="333"/>
        <v>-3.1277362284757463E+18</v>
      </c>
      <c r="DM258" s="29">
        <f t="shared" si="334"/>
        <v>7.1310424023231936E+17</v>
      </c>
      <c r="DN258" s="29">
        <f t="shared" si="335"/>
        <v>3000</v>
      </c>
      <c r="DQ258" s="144">
        <f t="shared" si="279"/>
        <v>1887.0645981326088</v>
      </c>
    </row>
    <row r="259" spans="1:121">
      <c r="A259" s="23">
        <f t="shared" si="280"/>
        <v>66604.560034578855</v>
      </c>
      <c r="B259" s="23">
        <v>0</v>
      </c>
      <c r="C259" s="41">
        <f t="shared" si="341"/>
        <v>7</v>
      </c>
      <c r="D259" s="44"/>
      <c r="E259" s="134">
        <f t="shared" si="338"/>
        <v>1</v>
      </c>
      <c r="F259" s="76">
        <f t="shared" si="259"/>
        <v>8</v>
      </c>
      <c r="G259" s="161">
        <f t="shared" si="281"/>
        <v>192.67158366861651</v>
      </c>
      <c r="H259" s="24">
        <f t="shared" si="282"/>
        <v>1706545141033907.7</v>
      </c>
      <c r="I259" s="23">
        <f t="shared" si="336"/>
        <v>50.600000000000023</v>
      </c>
      <c r="J259" s="26">
        <v>253</v>
      </c>
      <c r="K259" s="30">
        <f t="shared" si="283"/>
        <v>253</v>
      </c>
      <c r="L259" s="30">
        <f t="shared" si="284"/>
        <v>1</v>
      </c>
      <c r="M259" s="22">
        <v>1</v>
      </c>
      <c r="N259" s="23">
        <f t="shared" si="285"/>
        <v>1.7065451410339077E+18</v>
      </c>
      <c r="O259" s="29">
        <f t="shared" si="260"/>
        <v>3.9743446920769655E+37</v>
      </c>
      <c r="P259" s="29">
        <f t="shared" si="286"/>
        <v>1.0055092070954723E+40</v>
      </c>
      <c r="Q259" s="29">
        <f t="shared" si="287"/>
        <v>8.1914166769627571E+17</v>
      </c>
      <c r="R259" s="29">
        <f t="shared" si="288"/>
        <v>300</v>
      </c>
      <c r="S259" s="29">
        <f t="shared" si="289"/>
        <v>1998136.8010373656</v>
      </c>
      <c r="T259" s="52">
        <f t="shared" si="290"/>
        <v>8.146535724545572E-23</v>
      </c>
      <c r="U259" s="144">
        <f t="shared" si="261"/>
        <v>1926.7158366861649</v>
      </c>
      <c r="W259" s="30">
        <f t="shared" si="291"/>
        <v>248</v>
      </c>
      <c r="X259" s="30">
        <f t="shared" si="292"/>
        <v>2</v>
      </c>
      <c r="Y259" s="22">
        <v>1</v>
      </c>
      <c r="Z259" s="23"/>
      <c r="AA259" s="29">
        <f t="shared" si="262"/>
        <v>3.6951551889145344E+36</v>
      </c>
      <c r="AB259" s="29">
        <f t="shared" si="293"/>
        <v>1.651809120420305E+39</v>
      </c>
      <c r="AC259" s="29">
        <f t="shared" si="294"/>
        <v>8.1914166769627571E+17</v>
      </c>
      <c r="AD259" s="29">
        <f t="shared" si="295"/>
        <v>600</v>
      </c>
      <c r="AF259" s="52">
        <f t="shared" si="340"/>
        <v>4.9590576633203476E-22</v>
      </c>
      <c r="AG259" s="144">
        <f t="shared" si="263"/>
        <v>1926.7158366861649</v>
      </c>
      <c r="AH259" s="30">
        <f t="shared" si="296"/>
        <v>238</v>
      </c>
      <c r="AI259" s="30">
        <f t="shared" si="297"/>
        <v>3</v>
      </c>
      <c r="AJ259" s="22">
        <v>1</v>
      </c>
      <c r="AK259" s="23"/>
      <c r="AL259" s="29">
        <f t="shared" si="264"/>
        <v>4.1057279876828162E+36</v>
      </c>
      <c r="AM259" s="29">
        <f t="shared" si="298"/>
        <v>5.7226030125359517E+39</v>
      </c>
      <c r="AN259" s="29">
        <f t="shared" si="299"/>
        <v>8.1914166769627571E+17</v>
      </c>
      <c r="AO259" s="29">
        <f t="shared" si="300"/>
        <v>900</v>
      </c>
      <c r="AQ259" s="52">
        <f t="shared" si="345"/>
        <v>1.4314144558024758E-22</v>
      </c>
      <c r="AR259" s="144">
        <f t="shared" si="265"/>
        <v>1926.7158366861649</v>
      </c>
      <c r="AS259" s="30">
        <f t="shared" si="301"/>
        <v>223</v>
      </c>
      <c r="AT259" s="30">
        <f t="shared" si="302"/>
        <v>4</v>
      </c>
      <c r="AU259" s="22">
        <v>1</v>
      </c>
      <c r="AV259" s="23"/>
      <c r="AW259" s="29">
        <f t="shared" si="266"/>
        <v>4.2335999872992002E+35</v>
      </c>
      <c r="AX259" s="29">
        <f t="shared" si="303"/>
        <v>3.2379315397632806E+39</v>
      </c>
      <c r="AY259" s="29">
        <f t="shared" si="304"/>
        <v>8.1914166769627571E+17</v>
      </c>
      <c r="AZ259" s="29">
        <f t="shared" si="305"/>
        <v>1200</v>
      </c>
      <c r="BB259" s="52">
        <f t="shared" si="337"/>
        <v>2.5298301018314972E-22</v>
      </c>
      <c r="BC259" s="144">
        <f t="shared" si="267"/>
        <v>1926.7158366861649</v>
      </c>
      <c r="BD259" s="30">
        <f t="shared" si="306"/>
        <v>193</v>
      </c>
      <c r="BE259" s="30">
        <f t="shared" si="307"/>
        <v>5</v>
      </c>
      <c r="BF259" s="22">
        <v>1</v>
      </c>
      <c r="BG259" s="23"/>
      <c r="BH259" s="29">
        <f t="shared" si="268"/>
        <v>4.6079999861759994E+34</v>
      </c>
      <c r="BI259" s="29">
        <f t="shared" si="308"/>
        <v>1.0461060984440044E+40</v>
      </c>
      <c r="BJ259" s="29">
        <f t="shared" si="309"/>
        <v>8.1914166769627571E+17</v>
      </c>
      <c r="BK259" s="29">
        <f t="shared" si="310"/>
        <v>1500</v>
      </c>
      <c r="BM259" s="52">
        <f t="shared" si="346"/>
        <v>7.8303880353501494E-23</v>
      </c>
      <c r="BN259" s="144">
        <f t="shared" si="269"/>
        <v>1926.7158366861649</v>
      </c>
      <c r="BO259" s="30">
        <f t="shared" si="311"/>
        <v>148</v>
      </c>
      <c r="BP259" s="30">
        <f t="shared" si="312"/>
        <v>6</v>
      </c>
      <c r="BQ259" s="22">
        <v>1</v>
      </c>
      <c r="BR259" s="23"/>
      <c r="BS259" s="29">
        <f t="shared" si="270"/>
        <v>5.7599999827200002E+31</v>
      </c>
      <c r="BT259" s="29">
        <f t="shared" si="313"/>
        <v>2.0140470883099403E+39</v>
      </c>
      <c r="BU259" s="29">
        <f t="shared" si="314"/>
        <v>8.1914166769627571E+17</v>
      </c>
      <c r="BV259" s="29">
        <f t="shared" si="315"/>
        <v>1800</v>
      </c>
      <c r="BX259" s="52">
        <f t="shared" si="344"/>
        <v>4.0671425829653618E-22</v>
      </c>
      <c r="BY259" s="144">
        <f t="shared" si="271"/>
        <v>1926.7158366861649</v>
      </c>
      <c r="BZ259" s="30">
        <f t="shared" si="316"/>
        <v>98</v>
      </c>
      <c r="CA259" s="30">
        <f t="shared" si="317"/>
        <v>7</v>
      </c>
      <c r="CB259" s="30">
        <v>1</v>
      </c>
      <c r="CC259" s="23"/>
      <c r="CD259" s="29">
        <f t="shared" si="272"/>
        <v>9.5999999712E+29</v>
      </c>
      <c r="CE259" s="29">
        <f t="shared" si="318"/>
        <v>8.047068406183926E+39</v>
      </c>
      <c r="CF259" s="29">
        <f t="shared" si="319"/>
        <v>8.1914166769627571E+17</v>
      </c>
      <c r="CG259" s="29">
        <f t="shared" si="320"/>
        <v>2100</v>
      </c>
      <c r="CI259" s="52">
        <f t="shared" si="342"/>
        <v>1.0179379947445089E-22</v>
      </c>
      <c r="CJ259" s="144">
        <f t="shared" si="273"/>
        <v>1926.7158366861649</v>
      </c>
      <c r="CK259" s="30">
        <f t="shared" si="321"/>
        <v>43</v>
      </c>
      <c r="CL259" s="30">
        <f t="shared" si="322"/>
        <v>8</v>
      </c>
      <c r="CM259" s="30">
        <v>1</v>
      </c>
      <c r="CN259" s="23"/>
      <c r="CO259" s="29">
        <f t="shared" si="274"/>
        <v>9.9999999699999999E+26</v>
      </c>
      <c r="CP259" s="29">
        <f t="shared" si="323"/>
        <v>2.4001550579715598E+39</v>
      </c>
      <c r="CQ259" s="29">
        <f t="shared" si="324"/>
        <v>8.1914166769627571E+17</v>
      </c>
      <c r="CR259" s="29">
        <f t="shared" si="325"/>
        <v>2400</v>
      </c>
      <c r="CT259" s="52">
        <f t="shared" si="343"/>
        <v>3.412869785123616E-22</v>
      </c>
      <c r="CU259" s="144">
        <f t="shared" si="275"/>
        <v>1926.7158366861649</v>
      </c>
      <c r="CV259" s="30">
        <f t="shared" si="326"/>
        <v>-7</v>
      </c>
      <c r="CW259" s="30">
        <f t="shared" si="327"/>
        <v>9</v>
      </c>
      <c r="CX259" s="30">
        <v>1</v>
      </c>
      <c r="CY259" s="23"/>
      <c r="CZ259" s="29">
        <f t="shared" si="276"/>
        <v>1</v>
      </c>
      <c r="DA259" s="29">
        <f t="shared" si="328"/>
        <v>-141456806190159.66</v>
      </c>
      <c r="DB259" s="29">
        <f t="shared" si="329"/>
        <v>8.1914166769627571E+17</v>
      </c>
      <c r="DC259" s="29">
        <f t="shared" si="330"/>
        <v>2700</v>
      </c>
      <c r="DF259" s="144">
        <f t="shared" si="277"/>
        <v>1926.7158366861649</v>
      </c>
      <c r="DG259" s="30">
        <f t="shared" si="331"/>
        <v>-72</v>
      </c>
      <c r="DH259" s="30">
        <f t="shared" si="332"/>
        <v>10</v>
      </c>
      <c r="DI259" s="30">
        <v>1</v>
      </c>
      <c r="DJ259" s="23"/>
      <c r="DK259" s="29">
        <f t="shared" si="278"/>
        <v>1</v>
      </c>
      <c r="DL259" s="29">
        <f t="shared" si="333"/>
        <v>-3.0848905267158047E+18</v>
      </c>
      <c r="DM259" s="29">
        <f t="shared" si="334"/>
        <v>8.1914166769627571E+17</v>
      </c>
      <c r="DN259" s="29">
        <f t="shared" si="335"/>
        <v>3000</v>
      </c>
      <c r="DQ259" s="144">
        <f t="shared" si="279"/>
        <v>1926.7158366861649</v>
      </c>
    </row>
    <row r="260" spans="1:121">
      <c r="A260" s="23">
        <f t="shared" si="280"/>
        <v>69593.583056481715</v>
      </c>
      <c r="B260" s="23">
        <v>0</v>
      </c>
      <c r="C260" s="41">
        <f t="shared" si="341"/>
        <v>7</v>
      </c>
      <c r="D260" s="44"/>
      <c r="E260" s="134">
        <f t="shared" si="338"/>
        <v>1</v>
      </c>
      <c r="F260" s="76">
        <f t="shared" si="259"/>
        <v>8</v>
      </c>
      <c r="G260" s="161">
        <f t="shared" si="281"/>
        <v>196.72002320486547</v>
      </c>
      <c r="H260" s="24">
        <f t="shared" si="282"/>
        <v>1960305596233833.2</v>
      </c>
      <c r="I260" s="23">
        <f t="shared" si="336"/>
        <v>50.800000000000026</v>
      </c>
      <c r="J260" s="26">
        <v>254</v>
      </c>
      <c r="K260" s="30">
        <f t="shared" si="283"/>
        <v>254</v>
      </c>
      <c r="L260" s="30">
        <f t="shared" si="284"/>
        <v>1</v>
      </c>
      <c r="M260" s="22">
        <v>1</v>
      </c>
      <c r="N260" s="23">
        <f t="shared" si="285"/>
        <v>1.9603055962338332E+18</v>
      </c>
      <c r="O260" s="29">
        <f t="shared" si="260"/>
        <v>3.9743446920769655E+37</v>
      </c>
      <c r="P260" s="29">
        <f t="shared" si="286"/>
        <v>1.0094835517875492E+40</v>
      </c>
      <c r="Q260" s="29">
        <f t="shared" si="287"/>
        <v>9.4094668619224E+17</v>
      </c>
      <c r="R260" s="29">
        <f t="shared" si="288"/>
        <v>300</v>
      </c>
      <c r="S260" s="29">
        <f t="shared" si="289"/>
        <v>2087807.4916944515</v>
      </c>
      <c r="T260" s="52">
        <f t="shared" si="290"/>
        <v>9.321070011750591E-23</v>
      </c>
      <c r="U260" s="144">
        <f t="shared" si="261"/>
        <v>1967.2002320486547</v>
      </c>
      <c r="W260" s="30">
        <f t="shared" si="291"/>
        <v>249</v>
      </c>
      <c r="X260" s="30">
        <f t="shared" si="292"/>
        <v>2</v>
      </c>
      <c r="Y260" s="22">
        <v>1</v>
      </c>
      <c r="Z260" s="23"/>
      <c r="AA260" s="29">
        <f t="shared" si="262"/>
        <v>3.6951551889145344E+36</v>
      </c>
      <c r="AB260" s="29">
        <f t="shared" si="293"/>
        <v>1.6584696410671614E+39</v>
      </c>
      <c r="AC260" s="29">
        <f t="shared" si="294"/>
        <v>9.4094668619224E+17</v>
      </c>
      <c r="AD260" s="29">
        <f t="shared" si="295"/>
        <v>600</v>
      </c>
      <c r="AF260" s="52">
        <f t="shared" si="340"/>
        <v>5.6735840252509964E-22</v>
      </c>
      <c r="AG260" s="144">
        <f t="shared" si="263"/>
        <v>1967.2002320486547</v>
      </c>
      <c r="AH260" s="30">
        <f t="shared" si="296"/>
        <v>239</v>
      </c>
      <c r="AI260" s="30">
        <f t="shared" si="297"/>
        <v>3</v>
      </c>
      <c r="AJ260" s="22">
        <v>1</v>
      </c>
      <c r="AK260" s="23"/>
      <c r="AL260" s="29">
        <f t="shared" si="264"/>
        <v>4.1057279876828162E+36</v>
      </c>
      <c r="AM260" s="29">
        <f t="shared" si="298"/>
        <v>5.7466475630087917E+39</v>
      </c>
      <c r="AN260" s="29">
        <f t="shared" si="299"/>
        <v>9.4094668619224E+17</v>
      </c>
      <c r="AO260" s="29">
        <f t="shared" si="300"/>
        <v>900</v>
      </c>
      <c r="AQ260" s="52">
        <f t="shared" si="345"/>
        <v>1.637383667390915E-22</v>
      </c>
      <c r="AR260" s="144">
        <f t="shared" si="265"/>
        <v>1967.2002320486547</v>
      </c>
      <c r="AS260" s="30">
        <f t="shared" si="301"/>
        <v>224</v>
      </c>
      <c r="AT260" s="30">
        <f t="shared" si="302"/>
        <v>4</v>
      </c>
      <c r="AU260" s="22">
        <v>1</v>
      </c>
      <c r="AV260" s="23"/>
      <c r="AW260" s="29">
        <f t="shared" si="266"/>
        <v>4.2335999872992002E+35</v>
      </c>
      <c r="AX260" s="29">
        <f t="shared" si="303"/>
        <v>3.2524514121389004E+39</v>
      </c>
      <c r="AY260" s="29">
        <f t="shared" si="304"/>
        <v>9.4094668619224E+17</v>
      </c>
      <c r="AZ260" s="29">
        <f t="shared" si="305"/>
        <v>1200</v>
      </c>
      <c r="BB260" s="52">
        <f t="shared" si="337"/>
        <v>2.893038409983342E-22</v>
      </c>
      <c r="BC260" s="144">
        <f t="shared" si="267"/>
        <v>1967.2002320486547</v>
      </c>
      <c r="BD260" s="30">
        <f t="shared" si="306"/>
        <v>194</v>
      </c>
      <c r="BE260" s="30">
        <f t="shared" si="307"/>
        <v>5</v>
      </c>
      <c r="BF260" s="22">
        <v>1</v>
      </c>
      <c r="BG260" s="23"/>
      <c r="BH260" s="29">
        <f t="shared" si="268"/>
        <v>4.6079999861759994E+34</v>
      </c>
      <c r="BI260" s="29">
        <f t="shared" si="308"/>
        <v>1.0515263372960459E+40</v>
      </c>
      <c r="BJ260" s="29">
        <f t="shared" si="309"/>
        <v>9.4094668619224E+17</v>
      </c>
      <c r="BK260" s="29">
        <f t="shared" si="310"/>
        <v>1500</v>
      </c>
      <c r="BM260" s="52">
        <f t="shared" si="346"/>
        <v>8.9483891446013933E-23</v>
      </c>
      <c r="BN260" s="144">
        <f t="shared" si="269"/>
        <v>1967.2002320486547</v>
      </c>
      <c r="BO260" s="30">
        <f t="shared" si="311"/>
        <v>149</v>
      </c>
      <c r="BP260" s="30">
        <f t="shared" si="312"/>
        <v>6</v>
      </c>
      <c r="BQ260" s="22">
        <v>1</v>
      </c>
      <c r="BR260" s="23"/>
      <c r="BS260" s="29">
        <f t="shared" si="270"/>
        <v>5.7599999827200002E+31</v>
      </c>
      <c r="BT260" s="29">
        <f t="shared" si="313"/>
        <v>2.0276555145823046E+39</v>
      </c>
      <c r="BU260" s="29">
        <f t="shared" si="314"/>
        <v>9.4094668619224E+17</v>
      </c>
      <c r="BV260" s="29">
        <f t="shared" si="315"/>
        <v>1800</v>
      </c>
      <c r="BX260" s="52">
        <f t="shared" si="344"/>
        <v>4.6405648268417739E-22</v>
      </c>
      <c r="BY260" s="144">
        <f t="shared" si="271"/>
        <v>1967.2002320486547</v>
      </c>
      <c r="BZ260" s="30">
        <f t="shared" si="316"/>
        <v>99</v>
      </c>
      <c r="CA260" s="30">
        <f t="shared" si="317"/>
        <v>7</v>
      </c>
      <c r="CB260" s="30">
        <v>1</v>
      </c>
      <c r="CC260" s="23"/>
      <c r="CD260" s="29">
        <f t="shared" si="272"/>
        <v>9.5999999712E+29</v>
      </c>
      <c r="CE260" s="29">
        <f t="shared" si="318"/>
        <v>8.1291813491041697E+39</v>
      </c>
      <c r="CF260" s="29">
        <f t="shared" si="319"/>
        <v>9.4094668619224E+17</v>
      </c>
      <c r="CG260" s="29">
        <f t="shared" si="320"/>
        <v>2100</v>
      </c>
      <c r="CI260" s="52">
        <f t="shared" si="342"/>
        <v>1.1574925515666244E-22</v>
      </c>
      <c r="CJ260" s="144">
        <f t="shared" si="273"/>
        <v>1967.2002320486547</v>
      </c>
      <c r="CK260" s="30">
        <f t="shared" si="321"/>
        <v>44</v>
      </c>
      <c r="CL260" s="30">
        <f t="shared" si="322"/>
        <v>8</v>
      </c>
      <c r="CM260" s="30">
        <v>1</v>
      </c>
      <c r="CN260" s="23"/>
      <c r="CO260" s="29">
        <f t="shared" si="274"/>
        <v>9.9999999699999999E+26</v>
      </c>
      <c r="CP260" s="29">
        <f t="shared" si="323"/>
        <v>2.4559726174592707E+39</v>
      </c>
      <c r="CQ260" s="29">
        <f t="shared" si="324"/>
        <v>9.4094668619224E+17</v>
      </c>
      <c r="CR260" s="29">
        <f t="shared" si="325"/>
        <v>2400</v>
      </c>
      <c r="CT260" s="52">
        <f t="shared" si="343"/>
        <v>3.8312588646271602E-22</v>
      </c>
      <c r="CU260" s="144">
        <f t="shared" si="275"/>
        <v>1967.2002320486547</v>
      </c>
      <c r="CV260" s="30">
        <f t="shared" si="326"/>
        <v>-6</v>
      </c>
      <c r="CW260" s="30">
        <f t="shared" si="327"/>
        <v>9</v>
      </c>
      <c r="CX260" s="30">
        <v>1</v>
      </c>
      <c r="CY260" s="23"/>
      <c r="CZ260" s="29">
        <f t="shared" si="276"/>
        <v>1</v>
      </c>
      <c r="DA260" s="29">
        <f t="shared" si="328"/>
        <v>-121248691020136.84</v>
      </c>
      <c r="DB260" s="29">
        <f t="shared" si="329"/>
        <v>9.4094668619224E+17</v>
      </c>
      <c r="DC260" s="29">
        <f t="shared" si="330"/>
        <v>2700</v>
      </c>
      <c r="DF260" s="144">
        <f t="shared" si="277"/>
        <v>1967.2002320486547</v>
      </c>
      <c r="DG260" s="30">
        <f t="shared" si="331"/>
        <v>-71</v>
      </c>
      <c r="DH260" s="30">
        <f t="shared" si="332"/>
        <v>10</v>
      </c>
      <c r="DI260" s="30">
        <v>1</v>
      </c>
      <c r="DJ260" s="23"/>
      <c r="DK260" s="29">
        <f t="shared" si="278"/>
        <v>1</v>
      </c>
      <c r="DL260" s="29">
        <f t="shared" si="333"/>
        <v>-3.0420448249558625E+18</v>
      </c>
      <c r="DM260" s="29">
        <f t="shared" si="334"/>
        <v>9.4094668619224E+17</v>
      </c>
      <c r="DN260" s="29">
        <f t="shared" si="335"/>
        <v>3000</v>
      </c>
      <c r="DQ260" s="144">
        <f t="shared" si="279"/>
        <v>1967.2002320486547</v>
      </c>
    </row>
    <row r="261" spans="1:121">
      <c r="A261" s="23">
        <f t="shared" si="280"/>
        <v>72716.744921443198</v>
      </c>
      <c r="B261" s="23">
        <v>0</v>
      </c>
      <c r="C261" s="41">
        <f t="shared" si="341"/>
        <v>7</v>
      </c>
      <c r="D261" s="44"/>
      <c r="E261" s="134">
        <f t="shared" si="338"/>
        <v>1</v>
      </c>
      <c r="F261" s="76">
        <f t="shared" si="259"/>
        <v>8</v>
      </c>
      <c r="G261" s="161">
        <f t="shared" si="281"/>
        <v>200.85352906156805</v>
      </c>
      <c r="H261" s="24">
        <f t="shared" si="282"/>
        <v>2251799813685286.5</v>
      </c>
      <c r="I261" s="23">
        <f t="shared" si="336"/>
        <v>51.000000000000028</v>
      </c>
      <c r="J261" s="26">
        <v>255</v>
      </c>
      <c r="K261" s="30">
        <f t="shared" si="283"/>
        <v>255</v>
      </c>
      <c r="L261" s="30">
        <f t="shared" si="284"/>
        <v>1</v>
      </c>
      <c r="M261" s="22">
        <v>1</v>
      </c>
      <c r="N261" s="23">
        <f t="shared" si="285"/>
        <v>2.2517998136852864E+18</v>
      </c>
      <c r="O261" s="29">
        <f t="shared" si="260"/>
        <v>3.9743446920769655E+37</v>
      </c>
      <c r="P261" s="29">
        <f t="shared" si="286"/>
        <v>1.0134578964796262E+40</v>
      </c>
      <c r="Q261" s="29">
        <f t="shared" si="287"/>
        <v>1.0808639105689375E+18</v>
      </c>
      <c r="R261" s="29">
        <f t="shared" si="288"/>
        <v>300</v>
      </c>
      <c r="S261" s="29">
        <f t="shared" si="289"/>
        <v>2181502.3476432958</v>
      </c>
      <c r="T261" s="52">
        <f t="shared" si="290"/>
        <v>1.0665109170528491E-22</v>
      </c>
      <c r="U261" s="144">
        <f t="shared" si="261"/>
        <v>2008.5352906156804</v>
      </c>
      <c r="W261" s="30">
        <f t="shared" si="291"/>
        <v>250</v>
      </c>
      <c r="X261" s="30">
        <f t="shared" si="292"/>
        <v>2</v>
      </c>
      <c r="Y261" s="22">
        <v>1</v>
      </c>
      <c r="Z261" s="23"/>
      <c r="AA261" s="29">
        <f t="shared" si="262"/>
        <v>3.6951551889145344E+36</v>
      </c>
      <c r="AB261" s="29">
        <f t="shared" si="293"/>
        <v>1.6651301617140172E+39</v>
      </c>
      <c r="AC261" s="29">
        <f t="shared" si="294"/>
        <v>1.0808639105689375E+18</v>
      </c>
      <c r="AD261" s="29">
        <f t="shared" si="295"/>
        <v>600</v>
      </c>
      <c r="AF261" s="52">
        <f t="shared" si="340"/>
        <v>6.4911676901963041E-22</v>
      </c>
      <c r="AG261" s="144">
        <f t="shared" si="263"/>
        <v>2008.5352906156804</v>
      </c>
      <c r="AH261" s="30">
        <f t="shared" si="296"/>
        <v>240</v>
      </c>
      <c r="AI261" s="30">
        <f t="shared" si="297"/>
        <v>3</v>
      </c>
      <c r="AJ261" s="22">
        <v>1</v>
      </c>
      <c r="AK261" s="23"/>
      <c r="AL261" s="29">
        <f t="shared" si="264"/>
        <v>4.1057279876828162E+36</v>
      </c>
      <c r="AM261" s="29">
        <f t="shared" si="298"/>
        <v>5.7706921134816329E+39</v>
      </c>
      <c r="AN261" s="29">
        <f t="shared" si="299"/>
        <v>1.0808639105689375E+18</v>
      </c>
      <c r="AO261" s="29">
        <f t="shared" si="300"/>
        <v>900</v>
      </c>
      <c r="AQ261" s="52">
        <f t="shared" si="345"/>
        <v>1.8730230088758272E-22</v>
      </c>
      <c r="AR261" s="144">
        <f t="shared" si="265"/>
        <v>2008.5352906156804</v>
      </c>
      <c r="AS261" s="30">
        <f t="shared" si="301"/>
        <v>225</v>
      </c>
      <c r="AT261" s="30">
        <f t="shared" si="302"/>
        <v>4</v>
      </c>
      <c r="AU261" s="22">
        <v>1</v>
      </c>
      <c r="AV261" s="23"/>
      <c r="AW261" s="29">
        <f t="shared" si="266"/>
        <v>4.2335999872992002E+35</v>
      </c>
      <c r="AX261" s="29">
        <f t="shared" si="303"/>
        <v>3.2669712845145208E+39</v>
      </c>
      <c r="AY261" s="29">
        <f t="shared" si="304"/>
        <v>1.0808639105689375E+18</v>
      </c>
      <c r="AZ261" s="29">
        <f t="shared" si="305"/>
        <v>1200</v>
      </c>
      <c r="BB261" s="52">
        <f t="shared" si="337"/>
        <v>3.3084585582133642E-22</v>
      </c>
      <c r="BC261" s="144">
        <f t="shared" si="267"/>
        <v>2008.5352906156804</v>
      </c>
      <c r="BD261" s="30">
        <f t="shared" si="306"/>
        <v>195</v>
      </c>
      <c r="BE261" s="30">
        <f t="shared" si="307"/>
        <v>5</v>
      </c>
      <c r="BF261" s="22">
        <v>1</v>
      </c>
      <c r="BG261" s="23"/>
      <c r="BH261" s="29">
        <f t="shared" si="268"/>
        <v>4.6079999861759994E+34</v>
      </c>
      <c r="BI261" s="29">
        <f t="shared" si="308"/>
        <v>1.0569465761480872E+40</v>
      </c>
      <c r="BJ261" s="29">
        <f t="shared" si="309"/>
        <v>1.0808639105689375E+18</v>
      </c>
      <c r="BK261" s="29">
        <f t="shared" si="310"/>
        <v>1500</v>
      </c>
      <c r="BM261" s="52">
        <f t="shared" si="346"/>
        <v>1.0226287070326809E-22</v>
      </c>
      <c r="BN261" s="144">
        <f t="shared" si="269"/>
        <v>2008.5352906156804</v>
      </c>
      <c r="BO261" s="30">
        <f t="shared" si="311"/>
        <v>150</v>
      </c>
      <c r="BP261" s="30">
        <f t="shared" si="312"/>
        <v>6</v>
      </c>
      <c r="BQ261" s="22">
        <v>1</v>
      </c>
      <c r="BR261" s="23"/>
      <c r="BS261" s="29">
        <f t="shared" si="270"/>
        <v>5.7599999827200002E+31</v>
      </c>
      <c r="BT261" s="29">
        <f t="shared" si="313"/>
        <v>2.0412639408546692E+39</v>
      </c>
      <c r="BU261" s="29">
        <f t="shared" si="314"/>
        <v>1.0808639105689375E+18</v>
      </c>
      <c r="BV261" s="29">
        <f t="shared" si="315"/>
        <v>1800</v>
      </c>
      <c r="BX261" s="52">
        <f t="shared" si="344"/>
        <v>5.2950717882979109E-22</v>
      </c>
      <c r="BY261" s="144">
        <f t="shared" si="271"/>
        <v>2008.5352906156804</v>
      </c>
      <c r="BZ261" s="30">
        <f t="shared" si="316"/>
        <v>100</v>
      </c>
      <c r="CA261" s="30">
        <f t="shared" si="317"/>
        <v>7</v>
      </c>
      <c r="CB261" s="30">
        <v>1</v>
      </c>
      <c r="CC261" s="23"/>
      <c r="CD261" s="29">
        <f t="shared" si="272"/>
        <v>9.5999999712E+29</v>
      </c>
      <c r="CE261" s="29">
        <f t="shared" si="318"/>
        <v>8.2112942920244146E+39</v>
      </c>
      <c r="CF261" s="29">
        <f t="shared" si="319"/>
        <v>1.0808639105689375E+18</v>
      </c>
      <c r="CG261" s="29">
        <f t="shared" si="320"/>
        <v>2100</v>
      </c>
      <c r="CI261" s="52">
        <f t="shared" si="342"/>
        <v>1.3163136920068431E-22</v>
      </c>
      <c r="CJ261" s="144">
        <f t="shared" si="273"/>
        <v>2008.5352906156804</v>
      </c>
      <c r="CK261" s="30">
        <f t="shared" si="321"/>
        <v>45</v>
      </c>
      <c r="CL261" s="30">
        <f t="shared" si="322"/>
        <v>8</v>
      </c>
      <c r="CM261" s="30">
        <v>1</v>
      </c>
      <c r="CN261" s="23"/>
      <c r="CO261" s="29">
        <f t="shared" si="274"/>
        <v>9.9999999699999999E+26</v>
      </c>
      <c r="CP261" s="29">
        <f t="shared" si="323"/>
        <v>2.5117901769469813E+39</v>
      </c>
      <c r="CQ261" s="29">
        <f t="shared" si="324"/>
        <v>1.0808639105689375E+18</v>
      </c>
      <c r="CR261" s="29">
        <f t="shared" si="325"/>
        <v>2400</v>
      </c>
      <c r="CT261" s="52">
        <f t="shared" si="343"/>
        <v>4.3031616274680271E-22</v>
      </c>
      <c r="CU261" s="144">
        <f t="shared" si="275"/>
        <v>2008.5352906156804</v>
      </c>
      <c r="CV261" s="30">
        <f t="shared" si="326"/>
        <v>-5</v>
      </c>
      <c r="CW261" s="30">
        <f t="shared" si="327"/>
        <v>9</v>
      </c>
      <c r="CX261" s="30">
        <v>1</v>
      </c>
      <c r="CY261" s="23"/>
      <c r="CZ261" s="29">
        <f t="shared" si="276"/>
        <v>1</v>
      </c>
      <c r="DA261" s="29">
        <f t="shared" si="328"/>
        <v>-101040575850114.05</v>
      </c>
      <c r="DB261" s="29">
        <f t="shared" si="329"/>
        <v>1.0808639105689375E+18</v>
      </c>
      <c r="DC261" s="29">
        <f t="shared" si="330"/>
        <v>2700</v>
      </c>
      <c r="DF261" s="144">
        <f t="shared" si="277"/>
        <v>2008.5352906156804</v>
      </c>
      <c r="DG261" s="30">
        <f t="shared" si="331"/>
        <v>-70</v>
      </c>
      <c r="DH261" s="30">
        <f t="shared" si="332"/>
        <v>10</v>
      </c>
      <c r="DI261" s="30">
        <v>1</v>
      </c>
      <c r="DJ261" s="23"/>
      <c r="DK261" s="29">
        <f t="shared" si="278"/>
        <v>1</v>
      </c>
      <c r="DL261" s="29">
        <f t="shared" si="333"/>
        <v>-2.9991991231959209E+18</v>
      </c>
      <c r="DM261" s="29">
        <f t="shared" si="334"/>
        <v>1.0808639105689375E+18</v>
      </c>
      <c r="DN261" s="29">
        <f t="shared" si="335"/>
        <v>3000</v>
      </c>
      <c r="DQ261" s="144">
        <f t="shared" si="279"/>
        <v>2008.5352906156804</v>
      </c>
    </row>
    <row r="262" spans="1:121">
      <c r="A262" s="23">
        <f t="shared" si="280"/>
        <v>75980.065398827719</v>
      </c>
      <c r="B262" s="23">
        <v>0</v>
      </c>
      <c r="C262" s="41">
        <f t="shared" si="341"/>
        <v>7</v>
      </c>
      <c r="D262" s="44"/>
      <c r="E262" s="134">
        <f t="shared" si="338"/>
        <v>1</v>
      </c>
      <c r="F262" s="76">
        <f t="shared" ref="F262:F325" si="347">C262+E262</f>
        <v>8</v>
      </c>
      <c r="G262" s="161">
        <f t="shared" si="281"/>
        <v>205.07388866294309</v>
      </c>
      <c r="H262" s="24">
        <f t="shared" si="282"/>
        <v>2586638741762918.5</v>
      </c>
      <c r="I262" s="23">
        <f t="shared" si="336"/>
        <v>51.200000000000031</v>
      </c>
      <c r="J262" s="26">
        <v>256</v>
      </c>
      <c r="K262" s="30">
        <f t="shared" si="283"/>
        <v>256</v>
      </c>
      <c r="L262" s="30">
        <f t="shared" si="284"/>
        <v>1</v>
      </c>
      <c r="M262" s="22">
        <v>1</v>
      </c>
      <c r="N262" s="23">
        <f t="shared" si="285"/>
        <v>2.5866387417629184E+18</v>
      </c>
      <c r="O262" s="29">
        <f t="shared" ref="O262:O325" si="348">O261*M262</f>
        <v>3.9743446920769655E+37</v>
      </c>
      <c r="P262" s="29">
        <f t="shared" si="286"/>
        <v>1.0174322411717032E+40</v>
      </c>
      <c r="Q262" s="29">
        <f t="shared" si="287"/>
        <v>1.2415865960462008E+18</v>
      </c>
      <c r="R262" s="29">
        <f t="shared" si="288"/>
        <v>300</v>
      </c>
      <c r="S262" s="29">
        <f t="shared" si="289"/>
        <v>2279401.9619648317</v>
      </c>
      <c r="T262" s="52">
        <f t="shared" si="290"/>
        <v>1.2203137917237174E-22</v>
      </c>
      <c r="U262" s="144">
        <f t="shared" ref="U262:U325" si="349">$I$4*$G262</f>
        <v>2050.7388866294309</v>
      </c>
      <c r="W262" s="30">
        <f t="shared" si="291"/>
        <v>251</v>
      </c>
      <c r="X262" s="30">
        <f t="shared" si="292"/>
        <v>2</v>
      </c>
      <c r="Y262" s="22">
        <v>1</v>
      </c>
      <c r="Z262" s="23"/>
      <c r="AA262" s="29">
        <f t="shared" ref="AA262:AA325" si="350">AA261*Y262</f>
        <v>3.6951551889145344E+36</v>
      </c>
      <c r="AB262" s="29">
        <f t="shared" si="293"/>
        <v>1.6717906823608732E+39</v>
      </c>
      <c r="AC262" s="29">
        <f t="shared" si="294"/>
        <v>1.2415865960462008E+18</v>
      </c>
      <c r="AD262" s="29">
        <f t="shared" si="295"/>
        <v>600</v>
      </c>
      <c r="AF262" s="52">
        <f t="shared" si="340"/>
        <v>7.426686900137846E-22</v>
      </c>
      <c r="AG262" s="144">
        <f t="shared" ref="AG262:AG325" si="351">$I$4*$G262</f>
        <v>2050.7388866294309</v>
      </c>
      <c r="AH262" s="30">
        <f t="shared" si="296"/>
        <v>241</v>
      </c>
      <c r="AI262" s="30">
        <f t="shared" si="297"/>
        <v>3</v>
      </c>
      <c r="AJ262" s="22">
        <v>1</v>
      </c>
      <c r="AK262" s="23"/>
      <c r="AL262" s="29">
        <f t="shared" ref="AL262:AL325" si="352">AL261*AJ262</f>
        <v>4.1057279876828162E+36</v>
      </c>
      <c r="AM262" s="29">
        <f t="shared" si="298"/>
        <v>5.7947366639544717E+39</v>
      </c>
      <c r="AN262" s="29">
        <f t="shared" si="299"/>
        <v>1.2415865960462008E+18</v>
      </c>
      <c r="AO262" s="29">
        <f t="shared" si="300"/>
        <v>900</v>
      </c>
      <c r="AQ262" s="52">
        <f t="shared" si="345"/>
        <v>2.1426109037350309E-22</v>
      </c>
      <c r="AR262" s="144">
        <f t="shared" ref="AR262:AR325" si="353">$I$4*$G262</f>
        <v>2050.7388866294309</v>
      </c>
      <c r="AS262" s="30">
        <f t="shared" si="301"/>
        <v>226</v>
      </c>
      <c r="AT262" s="30">
        <f t="shared" si="302"/>
        <v>4</v>
      </c>
      <c r="AU262" s="22">
        <v>1</v>
      </c>
      <c r="AV262" s="23"/>
      <c r="AW262" s="29">
        <f t="shared" ref="AW262:AW325" si="354">AW261*AU262</f>
        <v>4.2335999872992002E+35</v>
      </c>
      <c r="AX262" s="29">
        <f t="shared" si="303"/>
        <v>3.2814911568901413E+39</v>
      </c>
      <c r="AY262" s="29">
        <f t="shared" si="304"/>
        <v>1.2415865960462008E+18</v>
      </c>
      <c r="AZ262" s="29">
        <f t="shared" si="305"/>
        <v>1200</v>
      </c>
      <c r="BB262" s="52">
        <f t="shared" si="337"/>
        <v>3.7836048816991129E-22</v>
      </c>
      <c r="BC262" s="144">
        <f t="shared" ref="BC262:BC325" si="355">$I$4*$G262</f>
        <v>2050.7388866294309</v>
      </c>
      <c r="BD262" s="30">
        <f t="shared" si="306"/>
        <v>196</v>
      </c>
      <c r="BE262" s="30">
        <f t="shared" si="307"/>
        <v>5</v>
      </c>
      <c r="BF262" s="22">
        <v>1</v>
      </c>
      <c r="BG262" s="23"/>
      <c r="BH262" s="29">
        <f t="shared" ref="BH262:BH325" si="356">BH261*BF262</f>
        <v>4.6079999861759994E+34</v>
      </c>
      <c r="BI262" s="29">
        <f t="shared" si="308"/>
        <v>1.0623668150001288E+40</v>
      </c>
      <c r="BJ262" s="29">
        <f t="shared" si="309"/>
        <v>1.2415865960462008E+18</v>
      </c>
      <c r="BK262" s="29">
        <f t="shared" si="310"/>
        <v>1500</v>
      </c>
      <c r="BM262" s="52">
        <f t="shared" si="346"/>
        <v>1.1686985874516893E-22</v>
      </c>
      <c r="BN262" s="144">
        <f t="shared" ref="BN262:BN325" si="357">$I$4*$G262</f>
        <v>2050.7388866294309</v>
      </c>
      <c r="BO262" s="30">
        <f t="shared" si="311"/>
        <v>151</v>
      </c>
      <c r="BP262" s="30">
        <f t="shared" si="312"/>
        <v>6</v>
      </c>
      <c r="BQ262" s="22">
        <v>1</v>
      </c>
      <c r="BR262" s="23"/>
      <c r="BS262" s="29">
        <f t="shared" ref="BS262:BS325" si="358">BS261*BQ262</f>
        <v>5.7599999827200002E+31</v>
      </c>
      <c r="BT262" s="29">
        <f t="shared" si="313"/>
        <v>2.0548723671270338E+39</v>
      </c>
      <c r="BU262" s="29">
        <f t="shared" si="314"/>
        <v>1.2415865960462008E+18</v>
      </c>
      <c r="BV262" s="29">
        <f t="shared" si="315"/>
        <v>1800</v>
      </c>
      <c r="BX262" s="52">
        <f t="shared" si="344"/>
        <v>6.0421591915321379E-22</v>
      </c>
      <c r="BY262" s="144">
        <f t="shared" ref="BY262:BY325" si="359">$I$4*$G262</f>
        <v>2050.7388866294309</v>
      </c>
      <c r="BZ262" s="30">
        <f t="shared" si="316"/>
        <v>101</v>
      </c>
      <c r="CA262" s="30">
        <f t="shared" si="317"/>
        <v>7</v>
      </c>
      <c r="CB262" s="30">
        <v>1</v>
      </c>
      <c r="CC262" s="23"/>
      <c r="CD262" s="29">
        <f t="shared" ref="CD262:CD325" si="360">CD261*CB262</f>
        <v>9.5999999712E+29</v>
      </c>
      <c r="CE262" s="29">
        <f t="shared" si="318"/>
        <v>8.2934072349446584E+39</v>
      </c>
      <c r="CF262" s="29">
        <f t="shared" si="319"/>
        <v>1.2415865960462008E+18</v>
      </c>
      <c r="CG262" s="29">
        <f t="shared" si="320"/>
        <v>2100</v>
      </c>
      <c r="CI262" s="52">
        <f t="shared" si="342"/>
        <v>1.4970766066023115E-22</v>
      </c>
      <c r="CJ262" s="144">
        <f t="shared" ref="CJ262:CJ325" si="361">$I$4*$G262</f>
        <v>2050.7388866294309</v>
      </c>
      <c r="CK262" s="30">
        <f t="shared" si="321"/>
        <v>46</v>
      </c>
      <c r="CL262" s="30">
        <f t="shared" si="322"/>
        <v>8</v>
      </c>
      <c r="CM262" s="30">
        <v>1</v>
      </c>
      <c r="CN262" s="23"/>
      <c r="CO262" s="29">
        <f t="shared" ref="CO262:CO325" si="362">CO261*CM262</f>
        <v>9.9999999699999999E+26</v>
      </c>
      <c r="CP262" s="29">
        <f t="shared" si="323"/>
        <v>2.5676077364346922E+39</v>
      </c>
      <c r="CQ262" s="29">
        <f t="shared" si="324"/>
        <v>1.2415865960462008E+18</v>
      </c>
      <c r="CR262" s="29">
        <f t="shared" si="325"/>
        <v>2400</v>
      </c>
      <c r="CT262" s="52">
        <f t="shared" si="343"/>
        <v>4.8355774070467364E-22</v>
      </c>
      <c r="CU262" s="144">
        <f t="shared" ref="CU262:CU325" si="363">$I$4*$G262</f>
        <v>2050.7388866294309</v>
      </c>
      <c r="CV262" s="30">
        <f t="shared" si="326"/>
        <v>-4</v>
      </c>
      <c r="CW262" s="30">
        <f t="shared" si="327"/>
        <v>9</v>
      </c>
      <c r="CX262" s="30">
        <v>1</v>
      </c>
      <c r="CY262" s="23"/>
      <c r="CZ262" s="29">
        <f t="shared" ref="CZ262:CZ325" si="364">CZ261*CX262</f>
        <v>1</v>
      </c>
      <c r="DA262" s="29">
        <f t="shared" si="328"/>
        <v>-80832460680091.234</v>
      </c>
      <c r="DB262" s="29">
        <f t="shared" si="329"/>
        <v>1.2415865960462008E+18</v>
      </c>
      <c r="DC262" s="29">
        <f t="shared" si="330"/>
        <v>2700</v>
      </c>
      <c r="DF262" s="144">
        <f t="shared" ref="DF262:DF325" si="365">$I$4*$G262</f>
        <v>2050.7388866294309</v>
      </c>
      <c r="DG262" s="30">
        <f t="shared" si="331"/>
        <v>-69</v>
      </c>
      <c r="DH262" s="30">
        <f t="shared" si="332"/>
        <v>10</v>
      </c>
      <c r="DI262" s="30">
        <v>1</v>
      </c>
      <c r="DJ262" s="23"/>
      <c r="DK262" s="29">
        <f t="shared" ref="DK262:DK325" si="366">DK261*DI262</f>
        <v>1</v>
      </c>
      <c r="DL262" s="29">
        <f t="shared" si="333"/>
        <v>-2.9563534214359793E+18</v>
      </c>
      <c r="DM262" s="29">
        <f t="shared" si="334"/>
        <v>1.2415865960462008E+18</v>
      </c>
      <c r="DN262" s="29">
        <f t="shared" si="335"/>
        <v>3000</v>
      </c>
      <c r="DQ262" s="144">
        <f t="shared" ref="DQ262:DQ325" si="367">$I$4*$G262</f>
        <v>2050.7388866294309</v>
      </c>
    </row>
    <row r="263" spans="1:121">
      <c r="A263" s="23">
        <f t="shared" ref="A263:A326" si="368">POWER($I$3,J263) * POWER($I$2,J263)</f>
        <v>79389.834408109891</v>
      </c>
      <c r="B263" s="23">
        <v>0</v>
      </c>
      <c r="C263" s="41">
        <f t="shared" si="341"/>
        <v>7</v>
      </c>
      <c r="D263" s="65"/>
      <c r="E263" s="134">
        <f t="shared" si="338"/>
        <v>1</v>
      </c>
      <c r="F263" s="76">
        <f t="shared" si="347"/>
        <v>8</v>
      </c>
      <c r="G263" s="161">
        <f t="shared" ref="G263:G326" si="369">POWER(8,J263/100)</f>
        <v>209.38292699079179</v>
      </c>
      <c r="H263" s="24">
        <f t="shared" ref="H263:H326" si="370">POWER($I$1,J263)</f>
        <v>2971267667634665</v>
      </c>
      <c r="I263" s="23">
        <f t="shared" si="336"/>
        <v>51.400000000000034</v>
      </c>
      <c r="J263" s="26">
        <v>257</v>
      </c>
      <c r="K263" s="30">
        <f t="shared" ref="K263:K326" si="371">$J263-L$3</f>
        <v>257</v>
      </c>
      <c r="L263" s="30">
        <f t="shared" ref="L263:L326" si="372">M$3</f>
        <v>1</v>
      </c>
      <c r="M263" s="22">
        <v>1</v>
      </c>
      <c r="N263" s="23">
        <f t="shared" ref="N263:N326" si="373">1000*H263</f>
        <v>2.971267667634665E+18</v>
      </c>
      <c r="O263" s="29">
        <f t="shared" si="348"/>
        <v>3.9743446920769655E+37</v>
      </c>
      <c r="P263" s="29">
        <f t="shared" ref="P263:P326" si="374">K263*O263*T$3</f>
        <v>1.0214065858637801E+40</v>
      </c>
      <c r="Q263" s="29">
        <f t="shared" ref="Q263:Q326" si="375">O$3*$H263*$F263</f>
        <v>1.4262084804646392E+18</v>
      </c>
      <c r="R263" s="29">
        <f t="shared" ref="R263:R326" si="376">S$3</f>
        <v>300</v>
      </c>
      <c r="S263" s="29">
        <f t="shared" ref="S263:S326" si="377">$A263*(30+$B263)</f>
        <v>2381695.0322432965</v>
      </c>
      <c r="T263" s="52">
        <f t="shared" ref="T263:T326" si="378">Q263/P263</f>
        <v>1.396318077642438E-22</v>
      </c>
      <c r="U263" s="144">
        <f t="shared" si="349"/>
        <v>2093.8292699079179</v>
      </c>
      <c r="W263" s="30">
        <f t="shared" ref="W263:W326" si="379">$J263-X$3</f>
        <v>252</v>
      </c>
      <c r="X263" s="30">
        <f t="shared" ref="X263:X326" si="380">Y$3</f>
        <v>2</v>
      </c>
      <c r="Y263" s="22">
        <v>1</v>
      </c>
      <c r="Z263" s="23"/>
      <c r="AA263" s="29">
        <f t="shared" si="350"/>
        <v>3.6951551889145344E+36</v>
      </c>
      <c r="AB263" s="29">
        <f t="shared" ref="AB263:AB326" si="381">W263*AA263*AF$3</f>
        <v>1.6784512030077296E+39</v>
      </c>
      <c r="AC263" s="29">
        <f t="shared" ref="AC263:AC326" si="382">AA$3*$H263*$F263</f>
        <v>1.4262084804646392E+18</v>
      </c>
      <c r="AD263" s="29">
        <f t="shared" ref="AD263:AD326" si="383">AE$3</f>
        <v>600</v>
      </c>
      <c r="AF263" s="52">
        <f t="shared" si="340"/>
        <v>8.4971697592930937E-22</v>
      </c>
      <c r="AG263" s="144">
        <f t="shared" si="351"/>
        <v>2093.8292699079179</v>
      </c>
      <c r="AH263" s="30">
        <f t="shared" ref="AH263:AH326" si="384">$J263-AI$3</f>
        <v>242</v>
      </c>
      <c r="AI263" s="30">
        <f t="shared" ref="AI263:AI326" si="385">AJ$3</f>
        <v>3</v>
      </c>
      <c r="AJ263" s="22">
        <v>1</v>
      </c>
      <c r="AK263" s="23"/>
      <c r="AL263" s="29">
        <f t="shared" si="352"/>
        <v>4.1057279876828162E+36</v>
      </c>
      <c r="AM263" s="29">
        <f t="shared" ref="AM263:AM326" si="386">AH263*AL263*AQ$3</f>
        <v>5.8187812144273129E+39</v>
      </c>
      <c r="AN263" s="29">
        <f t="shared" ref="AN263:AN326" si="387">AL$3*$H263*$F263</f>
        <v>1.4262084804646392E+18</v>
      </c>
      <c r="AO263" s="29">
        <f t="shared" ref="AO263:AO326" si="388">AP$3</f>
        <v>900</v>
      </c>
      <c r="AQ263" s="52">
        <f t="shared" si="345"/>
        <v>2.4510433163021191E-22</v>
      </c>
      <c r="AR263" s="144">
        <f t="shared" si="353"/>
        <v>2093.8292699079179</v>
      </c>
      <c r="AS263" s="30">
        <f t="shared" ref="AS263:AS326" si="389">$J263-AT$3</f>
        <v>227</v>
      </c>
      <c r="AT263" s="30">
        <f t="shared" ref="AT263:AT326" si="390">AU$3</f>
        <v>4</v>
      </c>
      <c r="AU263" s="22">
        <v>1</v>
      </c>
      <c r="AV263" s="23"/>
      <c r="AW263" s="29">
        <f t="shared" si="354"/>
        <v>4.2335999872992002E+35</v>
      </c>
      <c r="AX263" s="29">
        <f t="shared" ref="AX263:AX326" si="391">AS263*AW263*BB$3</f>
        <v>3.2960110292657611E+39</v>
      </c>
      <c r="AY263" s="29">
        <f t="shared" ref="AY263:AY326" si="392">AW$3*$H263*$F263</f>
        <v>1.4262084804646392E+18</v>
      </c>
      <c r="AZ263" s="29">
        <f t="shared" ref="AZ263:AZ326" si="393">BA$3</f>
        <v>1200</v>
      </c>
      <c r="BB263" s="52">
        <f t="shared" si="337"/>
        <v>4.3270743568547758E-22</v>
      </c>
      <c r="BC263" s="144">
        <f t="shared" si="355"/>
        <v>2093.8292699079179</v>
      </c>
      <c r="BD263" s="30">
        <f t="shared" ref="BD263:BD326" si="394">$J263-BE$3</f>
        <v>197</v>
      </c>
      <c r="BE263" s="30">
        <f t="shared" ref="BE263:BE326" si="395">BF$3</f>
        <v>5</v>
      </c>
      <c r="BF263" s="22">
        <v>1</v>
      </c>
      <c r="BG263" s="23"/>
      <c r="BH263" s="29">
        <f t="shared" si="356"/>
        <v>4.6079999861759994E+34</v>
      </c>
      <c r="BI263" s="29">
        <f t="shared" ref="BI263:BI326" si="396">BD263*BH263*BM$3</f>
        <v>1.0677870538521703E+40</v>
      </c>
      <c r="BJ263" s="29">
        <f t="shared" ref="BJ263:BJ326" si="397">BH$3*$H263*$F263</f>
        <v>1.4262084804646392E+18</v>
      </c>
      <c r="BK263" s="29">
        <f t="shared" ref="BK263:BK326" si="398">BL$3</f>
        <v>1500</v>
      </c>
      <c r="BM263" s="52">
        <f t="shared" si="346"/>
        <v>1.3356675147159919E-22</v>
      </c>
      <c r="BN263" s="144">
        <f t="shared" si="357"/>
        <v>2093.8292699079179</v>
      </c>
      <c r="BO263" s="30">
        <f t="shared" ref="BO263:BO326" si="399">$J263-BP$3</f>
        <v>152</v>
      </c>
      <c r="BP263" s="30">
        <f t="shared" ref="BP263:BP326" si="400">BQ$3</f>
        <v>6</v>
      </c>
      <c r="BQ263" s="22">
        <v>1</v>
      </c>
      <c r="BR263" s="23"/>
      <c r="BS263" s="29">
        <f t="shared" si="358"/>
        <v>5.7599999827200002E+31</v>
      </c>
      <c r="BT263" s="29">
        <f t="shared" ref="BT263:BT326" si="401">BO263*BS263*BX$3</f>
        <v>2.0684807933993977E+39</v>
      </c>
      <c r="BU263" s="29">
        <f t="shared" ref="BU263:BU326" si="402">BS$3*$H263*$F263</f>
        <v>1.4262084804646392E+18</v>
      </c>
      <c r="BV263" s="29">
        <f t="shared" ref="BV263:BV326" si="403">BW$3</f>
        <v>1800</v>
      </c>
      <c r="BX263" s="52">
        <f t="shared" si="344"/>
        <v>6.8949563612856625E-22</v>
      </c>
      <c r="BY263" s="144">
        <f t="shared" si="359"/>
        <v>2093.8292699079179</v>
      </c>
      <c r="BZ263" s="30">
        <f t="shared" ref="BZ263:BZ326" si="404">$J263-CA$3</f>
        <v>102</v>
      </c>
      <c r="CA263" s="30">
        <f t="shared" ref="CA263:CA326" si="405">CB$3</f>
        <v>7</v>
      </c>
      <c r="CB263" s="30">
        <v>1</v>
      </c>
      <c r="CC263" s="23"/>
      <c r="CD263" s="29">
        <f t="shared" si="360"/>
        <v>9.5999999712E+29</v>
      </c>
      <c r="CE263" s="29">
        <f t="shared" ref="CE263:CE326" si="406">BZ263*CD263*CI$3</f>
        <v>8.3755201778649033E+39</v>
      </c>
      <c r="CF263" s="29">
        <f t="shared" ref="CF263:CF326" si="407">CD$3*$H263*$F263</f>
        <v>1.4262084804646392E+18</v>
      </c>
      <c r="CG263" s="29">
        <f t="shared" ref="CG263:CG326" si="408">CH$3</f>
        <v>2100</v>
      </c>
      <c r="CI263" s="52">
        <f t="shared" si="342"/>
        <v>1.7028297349624556E-22</v>
      </c>
      <c r="CJ263" s="144">
        <f t="shared" si="361"/>
        <v>2093.8292699079179</v>
      </c>
      <c r="CK263" s="30">
        <f t="shared" ref="CK263:CK326" si="409">$J263-CL$3</f>
        <v>47</v>
      </c>
      <c r="CL263" s="30">
        <f t="shared" ref="CL263:CL326" si="410">CM$3</f>
        <v>8</v>
      </c>
      <c r="CM263" s="30">
        <v>1</v>
      </c>
      <c r="CN263" s="23"/>
      <c r="CO263" s="29">
        <f t="shared" si="362"/>
        <v>9.9999999699999999E+26</v>
      </c>
      <c r="CP263" s="29">
        <f t="shared" ref="CP263:CP326" si="411">CK263*CO263*CT$3</f>
        <v>2.6234252959224027E+39</v>
      </c>
      <c r="CQ263" s="29">
        <f t="shared" ref="CQ263:CQ326" si="412">CO$3*$H263*$F263</f>
        <v>1.4262084804646392E+18</v>
      </c>
      <c r="CR263" s="29">
        <f t="shared" ref="CR263:CR326" si="413">CS$3</f>
        <v>2400</v>
      </c>
      <c r="CT263" s="52">
        <f t="shared" si="343"/>
        <v>5.436436412660193E-22</v>
      </c>
      <c r="CU263" s="144">
        <f t="shared" si="363"/>
        <v>2093.8292699079179</v>
      </c>
      <c r="CV263" s="30">
        <f t="shared" ref="CV263:CV326" si="414">$J263-CW$3</f>
        <v>-3</v>
      </c>
      <c r="CW263" s="30">
        <f t="shared" ref="CW263:CW326" si="415">CX$3</f>
        <v>9</v>
      </c>
      <c r="CX263" s="30">
        <v>1</v>
      </c>
      <c r="CY263" s="23"/>
      <c r="CZ263" s="29">
        <f t="shared" si="364"/>
        <v>1</v>
      </c>
      <c r="DA263" s="29">
        <f t="shared" ref="DA263:DA326" si="416">CV263*CZ263*DE$3</f>
        <v>-60624345510068.422</v>
      </c>
      <c r="DB263" s="29">
        <f t="shared" ref="DB263:DB326" si="417">CZ$3*$H263*$F263</f>
        <v>1.4262084804646392E+18</v>
      </c>
      <c r="DC263" s="29">
        <f t="shared" ref="DC263:DC326" si="418">DD$3</f>
        <v>2700</v>
      </c>
      <c r="DF263" s="144">
        <f t="shared" si="365"/>
        <v>2093.8292699079179</v>
      </c>
      <c r="DG263" s="30">
        <f t="shared" ref="DG263:DG326" si="419">$J263-DH$3</f>
        <v>-68</v>
      </c>
      <c r="DH263" s="30">
        <f t="shared" ref="DH263:DH326" si="420">DI$3</f>
        <v>10</v>
      </c>
      <c r="DI263" s="30">
        <v>1</v>
      </c>
      <c r="DJ263" s="23"/>
      <c r="DK263" s="29">
        <f t="shared" si="366"/>
        <v>1</v>
      </c>
      <c r="DL263" s="29">
        <f t="shared" ref="DL263:DL326" si="421">DG263*DK263*DP$3</f>
        <v>-2.9135077196760376E+18</v>
      </c>
      <c r="DM263" s="29">
        <f t="shared" ref="DM263:DM326" si="422">DK$3*$H263*$F263</f>
        <v>1.4262084804646392E+18</v>
      </c>
      <c r="DN263" s="29">
        <f t="shared" ref="DN263:DN326" si="423">DO$3</f>
        <v>3000</v>
      </c>
      <c r="DQ263" s="144">
        <f t="shared" si="367"/>
        <v>2093.8292699079179</v>
      </c>
    </row>
    <row r="264" spans="1:121">
      <c r="A264" s="23">
        <f t="shared" si="368"/>
        <v>82952.624142441869</v>
      </c>
      <c r="B264" s="23">
        <v>0</v>
      </c>
      <c r="C264" s="41">
        <f t="shared" si="341"/>
        <v>7</v>
      </c>
      <c r="D264" s="44"/>
      <c r="E264" s="134">
        <f t="shared" si="338"/>
        <v>1</v>
      </c>
      <c r="F264" s="76">
        <f t="shared" si="347"/>
        <v>8</v>
      </c>
      <c r="G264" s="161">
        <f t="shared" si="369"/>
        <v>213.78250737366255</v>
      </c>
      <c r="H264" s="24">
        <f t="shared" si="370"/>
        <v>3413090282067817</v>
      </c>
      <c r="I264" s="23">
        <f t="shared" ref="I264:I327" si="424">LOG(H264,2)</f>
        <v>51.600000000000023</v>
      </c>
      <c r="J264" s="26">
        <v>258</v>
      </c>
      <c r="K264" s="30">
        <f t="shared" si="371"/>
        <v>258</v>
      </c>
      <c r="L264" s="30">
        <f t="shared" si="372"/>
        <v>1</v>
      </c>
      <c r="M264" s="22">
        <v>1</v>
      </c>
      <c r="N264" s="23">
        <f t="shared" si="373"/>
        <v>3.413090282067817E+18</v>
      </c>
      <c r="O264" s="29">
        <f t="shared" si="348"/>
        <v>3.9743446920769655E+37</v>
      </c>
      <c r="P264" s="29">
        <f t="shared" si="374"/>
        <v>1.0253809305558571E+40</v>
      </c>
      <c r="Q264" s="29">
        <f t="shared" si="375"/>
        <v>1.6382833353925522E+18</v>
      </c>
      <c r="R264" s="29">
        <f t="shared" si="376"/>
        <v>300</v>
      </c>
      <c r="S264" s="29">
        <f t="shared" si="377"/>
        <v>2488578.724273256</v>
      </c>
      <c r="T264" s="52">
        <f t="shared" si="378"/>
        <v>1.5977314250465354E-22</v>
      </c>
      <c r="U264" s="144">
        <f t="shared" si="349"/>
        <v>2137.8250737366257</v>
      </c>
      <c r="W264" s="30">
        <f t="shared" si="379"/>
        <v>253</v>
      </c>
      <c r="X264" s="30">
        <f t="shared" si="380"/>
        <v>2</v>
      </c>
      <c r="Y264" s="22">
        <v>1</v>
      </c>
      <c r="Z264" s="23"/>
      <c r="AA264" s="29">
        <f t="shared" si="350"/>
        <v>3.6951551889145344E+36</v>
      </c>
      <c r="AB264" s="29">
        <f t="shared" si="381"/>
        <v>1.6851117236545854E+39</v>
      </c>
      <c r="AC264" s="29">
        <f t="shared" si="382"/>
        <v>1.6382833353925522E+18</v>
      </c>
      <c r="AD264" s="29">
        <f t="shared" si="383"/>
        <v>600</v>
      </c>
      <c r="AF264" s="52">
        <f t="shared" si="340"/>
        <v>9.7221051423197383E-22</v>
      </c>
      <c r="AG264" s="144">
        <f t="shared" si="351"/>
        <v>2137.8250737366257</v>
      </c>
      <c r="AH264" s="30">
        <f t="shared" si="384"/>
        <v>243</v>
      </c>
      <c r="AI264" s="30">
        <f t="shared" si="385"/>
        <v>3</v>
      </c>
      <c r="AJ264" s="22">
        <v>1</v>
      </c>
      <c r="AK264" s="23"/>
      <c r="AL264" s="29">
        <f t="shared" si="352"/>
        <v>4.1057279876828162E+36</v>
      </c>
      <c r="AM264" s="29">
        <f t="shared" si="386"/>
        <v>5.842825764900153E+39</v>
      </c>
      <c r="AN264" s="29">
        <f t="shared" si="387"/>
        <v>1.6382833353925522E+18</v>
      </c>
      <c r="AO264" s="29">
        <f t="shared" si="388"/>
        <v>900</v>
      </c>
      <c r="AQ264" s="52">
        <f t="shared" si="345"/>
        <v>2.803922966921723E-22</v>
      </c>
      <c r="AR264" s="144">
        <f t="shared" si="353"/>
        <v>2137.8250737366257</v>
      </c>
      <c r="AS264" s="30">
        <f t="shared" si="389"/>
        <v>228</v>
      </c>
      <c r="AT264" s="30">
        <f t="shared" si="390"/>
        <v>4</v>
      </c>
      <c r="AU264" s="22">
        <v>1</v>
      </c>
      <c r="AV264" s="23"/>
      <c r="AW264" s="29">
        <f t="shared" si="354"/>
        <v>4.2335999872992002E+35</v>
      </c>
      <c r="AX264" s="29">
        <f t="shared" si="391"/>
        <v>3.3105309016413809E+39</v>
      </c>
      <c r="AY264" s="29">
        <f t="shared" si="392"/>
        <v>1.6382833353925522E+18</v>
      </c>
      <c r="AZ264" s="29">
        <f t="shared" si="393"/>
        <v>1200</v>
      </c>
      <c r="BB264" s="52">
        <f t="shared" ref="BB264:BB327" si="425">AY264/AX264</f>
        <v>4.9487027430563527E-22</v>
      </c>
      <c r="BC264" s="144">
        <f t="shared" si="355"/>
        <v>2137.8250737366257</v>
      </c>
      <c r="BD264" s="30">
        <f t="shared" si="394"/>
        <v>198</v>
      </c>
      <c r="BE264" s="30">
        <f t="shared" si="395"/>
        <v>5</v>
      </c>
      <c r="BF264" s="22">
        <v>1</v>
      </c>
      <c r="BG264" s="23"/>
      <c r="BH264" s="29">
        <f t="shared" si="356"/>
        <v>4.6079999861759994E+34</v>
      </c>
      <c r="BI264" s="29">
        <f t="shared" si="396"/>
        <v>1.0732072927042117E+40</v>
      </c>
      <c r="BJ264" s="29">
        <f t="shared" si="397"/>
        <v>1.6382833353925522E+18</v>
      </c>
      <c r="BK264" s="29">
        <f t="shared" si="398"/>
        <v>1500</v>
      </c>
      <c r="BM264" s="52">
        <f t="shared" si="346"/>
        <v>1.5265301927500804E-22</v>
      </c>
      <c r="BN264" s="144">
        <f t="shared" si="357"/>
        <v>2137.8250737366257</v>
      </c>
      <c r="BO264" s="30">
        <f t="shared" si="399"/>
        <v>153</v>
      </c>
      <c r="BP264" s="30">
        <f t="shared" si="400"/>
        <v>6</v>
      </c>
      <c r="BQ264" s="22">
        <v>1</v>
      </c>
      <c r="BR264" s="23"/>
      <c r="BS264" s="29">
        <f t="shared" si="358"/>
        <v>5.7599999827200002E+31</v>
      </c>
      <c r="BT264" s="29">
        <f t="shared" si="401"/>
        <v>2.0820892196717623E+39</v>
      </c>
      <c r="BU264" s="29">
        <f t="shared" si="402"/>
        <v>1.6382833353925522E+18</v>
      </c>
      <c r="BV264" s="29">
        <f t="shared" si="403"/>
        <v>1800</v>
      </c>
      <c r="BX264" s="52">
        <f t="shared" si="344"/>
        <v>7.8684588533186141E-22</v>
      </c>
      <c r="BY264" s="144">
        <f t="shared" si="359"/>
        <v>2137.8250737366257</v>
      </c>
      <c r="BZ264" s="30">
        <f t="shared" si="404"/>
        <v>103</v>
      </c>
      <c r="CA264" s="30">
        <f t="shared" si="405"/>
        <v>7</v>
      </c>
      <c r="CB264" s="30">
        <v>1</v>
      </c>
      <c r="CC264" s="23"/>
      <c r="CD264" s="29">
        <f t="shared" si="360"/>
        <v>9.5999999712E+29</v>
      </c>
      <c r="CE264" s="29">
        <f t="shared" si="406"/>
        <v>8.457633120785147E+39</v>
      </c>
      <c r="CF264" s="29">
        <f t="shared" si="407"/>
        <v>1.6382833353925522E+18</v>
      </c>
      <c r="CG264" s="29">
        <f t="shared" si="408"/>
        <v>2100</v>
      </c>
      <c r="CI264" s="52">
        <f t="shared" si="342"/>
        <v>1.9370470579604257E-22</v>
      </c>
      <c r="CJ264" s="144">
        <f t="shared" si="361"/>
        <v>2137.8250737366257</v>
      </c>
      <c r="CK264" s="30">
        <f t="shared" si="409"/>
        <v>48</v>
      </c>
      <c r="CL264" s="30">
        <f t="shared" si="410"/>
        <v>8</v>
      </c>
      <c r="CM264" s="30">
        <v>1</v>
      </c>
      <c r="CN264" s="23"/>
      <c r="CO264" s="29">
        <f t="shared" si="362"/>
        <v>9.9999999699999999E+26</v>
      </c>
      <c r="CP264" s="29">
        <f t="shared" si="411"/>
        <v>2.6792428554101136E+39</v>
      </c>
      <c r="CQ264" s="29">
        <f t="shared" si="412"/>
        <v>1.6382833353925522E+18</v>
      </c>
      <c r="CR264" s="29">
        <f t="shared" si="413"/>
        <v>2400</v>
      </c>
      <c r="CT264" s="52">
        <f t="shared" ref="CT264:CT327" si="426">CQ264/CP264</f>
        <v>6.1147250316798137E-22</v>
      </c>
      <c r="CU264" s="144">
        <f t="shared" si="363"/>
        <v>2137.8250737366257</v>
      </c>
      <c r="CV264" s="30">
        <f t="shared" si="414"/>
        <v>-2</v>
      </c>
      <c r="CW264" s="30">
        <f t="shared" si="415"/>
        <v>9</v>
      </c>
      <c r="CX264" s="30">
        <v>1</v>
      </c>
      <c r="CY264" s="23"/>
      <c r="CZ264" s="29">
        <f t="shared" si="364"/>
        <v>1</v>
      </c>
      <c r="DA264" s="29">
        <f t="shared" si="416"/>
        <v>-40416230340045.617</v>
      </c>
      <c r="DB264" s="29">
        <f t="shared" si="417"/>
        <v>1.6382833353925522E+18</v>
      </c>
      <c r="DC264" s="29">
        <f t="shared" si="418"/>
        <v>2700</v>
      </c>
      <c r="DF264" s="144">
        <f t="shared" si="365"/>
        <v>2137.8250737366257</v>
      </c>
      <c r="DG264" s="30">
        <f t="shared" si="419"/>
        <v>-67</v>
      </c>
      <c r="DH264" s="30">
        <f t="shared" si="420"/>
        <v>10</v>
      </c>
      <c r="DI264" s="30">
        <v>1</v>
      </c>
      <c r="DJ264" s="23"/>
      <c r="DK264" s="29">
        <f t="shared" si="366"/>
        <v>1</v>
      </c>
      <c r="DL264" s="29">
        <f t="shared" si="421"/>
        <v>-2.870662017916096E+18</v>
      </c>
      <c r="DM264" s="29">
        <f t="shared" si="422"/>
        <v>1.6382833353925522E+18</v>
      </c>
      <c r="DN264" s="29">
        <f t="shared" si="423"/>
        <v>3000</v>
      </c>
      <c r="DQ264" s="144">
        <f t="shared" si="367"/>
        <v>2137.8250737366257</v>
      </c>
    </row>
    <row r="265" spans="1:121">
      <c r="A265" s="23">
        <f t="shared" si="368"/>
        <v>86675.301736292618</v>
      </c>
      <c r="B265" s="23">
        <v>0</v>
      </c>
      <c r="C265" s="41">
        <f t="shared" si="341"/>
        <v>7</v>
      </c>
      <c r="D265" s="44"/>
      <c r="E265" s="134">
        <f t="shared" si="338"/>
        <v>1</v>
      </c>
      <c r="F265" s="76">
        <f t="shared" si="347"/>
        <v>8</v>
      </c>
      <c r="G265" s="161">
        <f t="shared" si="369"/>
        <v>218.27453229259669</v>
      </c>
      <c r="H265" s="24">
        <f t="shared" si="370"/>
        <v>3920611192467668</v>
      </c>
      <c r="I265" s="23">
        <f t="shared" si="424"/>
        <v>51.800000000000026</v>
      </c>
      <c r="J265" s="26">
        <v>259</v>
      </c>
      <c r="K265" s="30">
        <f t="shared" si="371"/>
        <v>259</v>
      </c>
      <c r="L265" s="30">
        <f t="shared" si="372"/>
        <v>1</v>
      </c>
      <c r="M265" s="22">
        <v>1</v>
      </c>
      <c r="N265" s="23">
        <f t="shared" si="373"/>
        <v>3.920611192467668E+18</v>
      </c>
      <c r="O265" s="29">
        <f t="shared" si="348"/>
        <v>3.9743446920769655E+37</v>
      </c>
      <c r="P265" s="29">
        <f t="shared" si="374"/>
        <v>1.0293552752479341E+40</v>
      </c>
      <c r="Q265" s="29">
        <f t="shared" si="375"/>
        <v>1.8818933723844808E+18</v>
      </c>
      <c r="R265" s="29">
        <f t="shared" si="376"/>
        <v>300</v>
      </c>
      <c r="S265" s="29">
        <f t="shared" si="377"/>
        <v>2600259.0520887785</v>
      </c>
      <c r="T265" s="52">
        <f t="shared" si="378"/>
        <v>1.8282253150460627E-22</v>
      </c>
      <c r="U265" s="144">
        <f t="shared" si="349"/>
        <v>2182.7453229259668</v>
      </c>
      <c r="W265" s="30">
        <f t="shared" si="379"/>
        <v>254</v>
      </c>
      <c r="X265" s="30">
        <f t="shared" si="380"/>
        <v>2</v>
      </c>
      <c r="Y265" s="22">
        <v>1</v>
      </c>
      <c r="Z265" s="23"/>
      <c r="AA265" s="29">
        <f t="shared" si="350"/>
        <v>3.6951551889145344E+36</v>
      </c>
      <c r="AB265" s="29">
        <f t="shared" si="381"/>
        <v>1.6917722443014415E+39</v>
      </c>
      <c r="AC265" s="29">
        <f t="shared" si="382"/>
        <v>1.8818933723844808E+18</v>
      </c>
      <c r="AD265" s="29">
        <f t="shared" si="383"/>
        <v>600</v>
      </c>
      <c r="AF265" s="52">
        <f t="shared" si="340"/>
        <v>1.1123798600688967E-21</v>
      </c>
      <c r="AG265" s="144">
        <f t="shared" si="351"/>
        <v>2182.7453229259668</v>
      </c>
      <c r="AH265" s="30">
        <f t="shared" si="384"/>
        <v>244</v>
      </c>
      <c r="AI265" s="30">
        <f t="shared" si="385"/>
        <v>3</v>
      </c>
      <c r="AJ265" s="22">
        <v>1</v>
      </c>
      <c r="AK265" s="23"/>
      <c r="AL265" s="29">
        <f t="shared" si="352"/>
        <v>4.1057279876828162E+36</v>
      </c>
      <c r="AM265" s="29">
        <f t="shared" si="386"/>
        <v>5.866870315372993E+39</v>
      </c>
      <c r="AN265" s="29">
        <f t="shared" si="387"/>
        <v>1.8818933723844808E+18</v>
      </c>
      <c r="AO265" s="29">
        <f t="shared" si="388"/>
        <v>900</v>
      </c>
      <c r="AQ265" s="52">
        <f t="shared" si="345"/>
        <v>3.2076614467740065E-22</v>
      </c>
      <c r="AR265" s="144">
        <f t="shared" si="353"/>
        <v>2182.7453229259668</v>
      </c>
      <c r="AS265" s="30">
        <f t="shared" si="389"/>
        <v>229</v>
      </c>
      <c r="AT265" s="30">
        <f t="shared" si="390"/>
        <v>4</v>
      </c>
      <c r="AU265" s="22">
        <v>1</v>
      </c>
      <c r="AV265" s="23"/>
      <c r="AW265" s="29">
        <f t="shared" si="354"/>
        <v>4.2335999872992002E+35</v>
      </c>
      <c r="AX265" s="29">
        <f t="shared" si="391"/>
        <v>3.3250507740170014E+39</v>
      </c>
      <c r="AY265" s="29">
        <f t="shared" si="392"/>
        <v>1.8818933723844808E+18</v>
      </c>
      <c r="AZ265" s="29">
        <f t="shared" si="393"/>
        <v>1200</v>
      </c>
      <c r="BB265" s="52">
        <f t="shared" si="425"/>
        <v>5.6597432649455786E-22</v>
      </c>
      <c r="BC265" s="144">
        <f t="shared" si="355"/>
        <v>2182.7453229259668</v>
      </c>
      <c r="BD265" s="30">
        <f t="shared" si="394"/>
        <v>199</v>
      </c>
      <c r="BE265" s="30">
        <f t="shared" si="395"/>
        <v>5</v>
      </c>
      <c r="BF265" s="22">
        <v>1</v>
      </c>
      <c r="BG265" s="23"/>
      <c r="BH265" s="29">
        <f t="shared" si="356"/>
        <v>4.6079999861759994E+34</v>
      </c>
      <c r="BI265" s="29">
        <f t="shared" si="396"/>
        <v>1.0786275315562533E+40</v>
      </c>
      <c r="BJ265" s="29">
        <f t="shared" si="397"/>
        <v>1.8818933723844808E+18</v>
      </c>
      <c r="BK265" s="29">
        <f t="shared" si="398"/>
        <v>1500</v>
      </c>
      <c r="BM265" s="52">
        <f t="shared" si="346"/>
        <v>1.7447110492991668E-22</v>
      </c>
      <c r="BN265" s="144">
        <f t="shared" si="357"/>
        <v>2182.7453229259668</v>
      </c>
      <c r="BO265" s="30">
        <f t="shared" si="399"/>
        <v>154</v>
      </c>
      <c r="BP265" s="30">
        <f t="shared" si="400"/>
        <v>6</v>
      </c>
      <c r="BQ265" s="22">
        <v>1</v>
      </c>
      <c r="BR265" s="23"/>
      <c r="BS265" s="29">
        <f t="shared" si="358"/>
        <v>5.7599999827200002E+31</v>
      </c>
      <c r="BT265" s="29">
        <f t="shared" si="401"/>
        <v>2.0956976459441269E+39</v>
      </c>
      <c r="BU265" s="29">
        <f t="shared" si="402"/>
        <v>1.8818933723844808E+18</v>
      </c>
      <c r="BV265" s="29">
        <f t="shared" si="403"/>
        <v>1800</v>
      </c>
      <c r="BX265" s="52">
        <f t="shared" si="344"/>
        <v>8.9797942753172016E-22</v>
      </c>
      <c r="BY265" s="144">
        <f t="shared" si="359"/>
        <v>2182.7453229259668</v>
      </c>
      <c r="BZ265" s="30">
        <f t="shared" si="404"/>
        <v>104</v>
      </c>
      <c r="CA265" s="30">
        <f t="shared" si="405"/>
        <v>7</v>
      </c>
      <c r="CB265" s="30">
        <v>1</v>
      </c>
      <c r="CC265" s="23"/>
      <c r="CD265" s="29">
        <f t="shared" si="360"/>
        <v>9.5999999712E+29</v>
      </c>
      <c r="CE265" s="29">
        <f t="shared" si="406"/>
        <v>8.5397460637053907E+39</v>
      </c>
      <c r="CF265" s="29">
        <f t="shared" si="407"/>
        <v>1.8818933723844808E+18</v>
      </c>
      <c r="CG265" s="29">
        <f t="shared" si="408"/>
        <v>2100</v>
      </c>
      <c r="CI265" s="52">
        <f t="shared" si="342"/>
        <v>2.2036877424056895E-22</v>
      </c>
      <c r="CJ265" s="144">
        <f t="shared" si="361"/>
        <v>2182.7453229259668</v>
      </c>
      <c r="CK265" s="30">
        <f t="shared" si="409"/>
        <v>49</v>
      </c>
      <c r="CL265" s="30">
        <f t="shared" si="410"/>
        <v>8</v>
      </c>
      <c r="CM265" s="30">
        <v>1</v>
      </c>
      <c r="CN265" s="23"/>
      <c r="CO265" s="29">
        <f t="shared" si="362"/>
        <v>9.9999999699999999E+26</v>
      </c>
      <c r="CP265" s="29">
        <f t="shared" si="411"/>
        <v>2.7350604148978239E+39</v>
      </c>
      <c r="CQ265" s="29">
        <f t="shared" si="412"/>
        <v>1.8818933723844808E+18</v>
      </c>
      <c r="CR265" s="29">
        <f t="shared" si="413"/>
        <v>2400</v>
      </c>
      <c r="CT265" s="52">
        <f t="shared" si="426"/>
        <v>6.8806281650446991E-22</v>
      </c>
      <c r="CU265" s="144">
        <f t="shared" si="363"/>
        <v>2182.7453229259668</v>
      </c>
      <c r="CV265" s="30">
        <f t="shared" si="414"/>
        <v>-1</v>
      </c>
      <c r="CW265" s="30">
        <f t="shared" si="415"/>
        <v>9</v>
      </c>
      <c r="CX265" s="30">
        <v>1</v>
      </c>
      <c r="CY265" s="23"/>
      <c r="CZ265" s="29">
        <f t="shared" si="364"/>
        <v>1</v>
      </c>
      <c r="DA265" s="29">
        <f t="shared" si="416"/>
        <v>-20208115170022.809</v>
      </c>
      <c r="DB265" s="29">
        <f t="shared" si="417"/>
        <v>1.8818933723844808E+18</v>
      </c>
      <c r="DC265" s="29">
        <f t="shared" si="418"/>
        <v>2700</v>
      </c>
      <c r="DF265" s="144">
        <f t="shared" si="365"/>
        <v>2182.7453229259668</v>
      </c>
      <c r="DG265" s="30">
        <f t="shared" si="419"/>
        <v>-66</v>
      </c>
      <c r="DH265" s="30">
        <f t="shared" si="420"/>
        <v>10</v>
      </c>
      <c r="DI265" s="30">
        <v>1</v>
      </c>
      <c r="DJ265" s="23"/>
      <c r="DK265" s="29">
        <f t="shared" si="366"/>
        <v>1</v>
      </c>
      <c r="DL265" s="29">
        <f t="shared" si="421"/>
        <v>-2.8278163161561539E+18</v>
      </c>
      <c r="DM265" s="29">
        <f t="shared" si="422"/>
        <v>1.8818933723844808E+18</v>
      </c>
      <c r="DN265" s="29">
        <f t="shared" si="423"/>
        <v>3000</v>
      </c>
      <c r="DQ265" s="144">
        <f t="shared" si="367"/>
        <v>2182.7453229259668</v>
      </c>
    </row>
    <row r="266" spans="1:121">
      <c r="A266" s="23">
        <f t="shared" si="368"/>
        <v>90565.042501574339</v>
      </c>
      <c r="B266" s="23">
        <v>0</v>
      </c>
      <c r="C266" s="41">
        <f t="shared" si="341"/>
        <v>8</v>
      </c>
      <c r="D266" s="143">
        <v>1</v>
      </c>
      <c r="E266" s="134">
        <f t="shared" si="338"/>
        <v>1</v>
      </c>
      <c r="F266" s="76">
        <f t="shared" si="347"/>
        <v>9</v>
      </c>
      <c r="G266" s="161">
        <f t="shared" si="369"/>
        <v>222.86094420380775</v>
      </c>
      <c r="H266" s="24">
        <f t="shared" si="370"/>
        <v>4503599627370574</v>
      </c>
      <c r="I266" s="23">
        <f t="shared" si="424"/>
        <v>52.000000000000028</v>
      </c>
      <c r="J266" s="26">
        <v>260</v>
      </c>
      <c r="K266" s="30">
        <f t="shared" si="371"/>
        <v>260</v>
      </c>
      <c r="L266" s="30">
        <f t="shared" si="372"/>
        <v>1</v>
      </c>
      <c r="M266" s="22">
        <v>1</v>
      </c>
      <c r="N266" s="23">
        <f t="shared" si="373"/>
        <v>4.5035996273705738E+18</v>
      </c>
      <c r="O266" s="29">
        <f t="shared" si="348"/>
        <v>3.9743446920769655E+37</v>
      </c>
      <c r="P266" s="29">
        <f t="shared" si="374"/>
        <v>1.033329619940011E+40</v>
      </c>
      <c r="Q266" s="29">
        <f t="shared" si="375"/>
        <v>2.4319437987801098E+18</v>
      </c>
      <c r="R266" s="29">
        <f t="shared" si="376"/>
        <v>300</v>
      </c>
      <c r="S266" s="29">
        <f t="shared" si="377"/>
        <v>2716951.2750472301</v>
      </c>
      <c r="T266" s="52">
        <f t="shared" si="378"/>
        <v>2.3535024563810471E-22</v>
      </c>
      <c r="U266" s="144">
        <f t="shared" si="349"/>
        <v>2228.6094420380773</v>
      </c>
      <c r="W266" s="30">
        <f t="shared" si="379"/>
        <v>255</v>
      </c>
      <c r="X266" s="30">
        <f t="shared" si="380"/>
        <v>2</v>
      </c>
      <c r="Y266" s="22">
        <v>1</v>
      </c>
      <c r="Z266" s="23"/>
      <c r="AA266" s="29">
        <f t="shared" si="350"/>
        <v>3.6951551889145344E+36</v>
      </c>
      <c r="AB266" s="29">
        <f t="shared" si="381"/>
        <v>1.6984327649482976E+39</v>
      </c>
      <c r="AC266" s="29">
        <f t="shared" si="382"/>
        <v>2.4319437987801098E+18</v>
      </c>
      <c r="AD266" s="29">
        <f t="shared" si="383"/>
        <v>600</v>
      </c>
      <c r="AF266" s="52">
        <f t="shared" si="340"/>
        <v>1.4318752257785967E-21</v>
      </c>
      <c r="AG266" s="144">
        <f t="shared" si="351"/>
        <v>2228.6094420380773</v>
      </c>
      <c r="AH266" s="30">
        <f t="shared" si="384"/>
        <v>245</v>
      </c>
      <c r="AI266" s="30">
        <f t="shared" si="385"/>
        <v>3</v>
      </c>
      <c r="AJ266" s="22">
        <v>1</v>
      </c>
      <c r="AK266" s="23"/>
      <c r="AL266" s="29">
        <f t="shared" si="352"/>
        <v>4.1057279876828162E+36</v>
      </c>
      <c r="AM266" s="29">
        <f t="shared" si="386"/>
        <v>5.890914865845833E+39</v>
      </c>
      <c r="AN266" s="29">
        <f t="shared" si="387"/>
        <v>2.4319437987801098E+18</v>
      </c>
      <c r="AO266" s="29">
        <f t="shared" si="388"/>
        <v>900</v>
      </c>
      <c r="AQ266" s="52">
        <f t="shared" si="345"/>
        <v>4.128295611399784E-22</v>
      </c>
      <c r="AR266" s="144">
        <f t="shared" si="353"/>
        <v>2228.6094420380773</v>
      </c>
      <c r="AS266" s="30">
        <f t="shared" si="389"/>
        <v>230</v>
      </c>
      <c r="AT266" s="30">
        <f t="shared" si="390"/>
        <v>4</v>
      </c>
      <c r="AU266" s="22">
        <v>1</v>
      </c>
      <c r="AV266" s="23"/>
      <c r="AW266" s="29">
        <f t="shared" si="354"/>
        <v>4.2335999872992002E+35</v>
      </c>
      <c r="AX266" s="29">
        <f t="shared" si="391"/>
        <v>3.3395706463926212E+39</v>
      </c>
      <c r="AY266" s="29">
        <f t="shared" si="392"/>
        <v>2.4319437987801098E+18</v>
      </c>
      <c r="AZ266" s="29">
        <f t="shared" si="393"/>
        <v>1200</v>
      </c>
      <c r="BB266" s="52">
        <f t="shared" si="425"/>
        <v>7.2822049786761567E-22</v>
      </c>
      <c r="BC266" s="144">
        <f t="shared" si="355"/>
        <v>2228.6094420380773</v>
      </c>
      <c r="BD266" s="30">
        <f t="shared" si="394"/>
        <v>200</v>
      </c>
      <c r="BE266" s="30">
        <f t="shared" si="395"/>
        <v>5</v>
      </c>
      <c r="BF266" s="22">
        <v>1</v>
      </c>
      <c r="BG266" s="23"/>
      <c r="BH266" s="29">
        <f t="shared" si="356"/>
        <v>4.6079999861759994E+34</v>
      </c>
      <c r="BI266" s="29">
        <f t="shared" si="396"/>
        <v>1.0840477704082947E+40</v>
      </c>
      <c r="BJ266" s="29">
        <f t="shared" si="397"/>
        <v>2.4319437987801098E+18</v>
      </c>
      <c r="BK266" s="29">
        <f t="shared" si="398"/>
        <v>1500</v>
      </c>
      <c r="BM266" s="52">
        <f t="shared" si="346"/>
        <v>2.2433917260529443E-22</v>
      </c>
      <c r="BN266" s="144">
        <f t="shared" si="357"/>
        <v>2228.6094420380773</v>
      </c>
      <c r="BO266" s="30">
        <f t="shared" si="399"/>
        <v>155</v>
      </c>
      <c r="BP266" s="30">
        <f t="shared" si="400"/>
        <v>6</v>
      </c>
      <c r="BQ266" s="22">
        <v>1</v>
      </c>
      <c r="BR266" s="23"/>
      <c r="BS266" s="29">
        <f t="shared" si="358"/>
        <v>5.7599999827200002E+31</v>
      </c>
      <c r="BT266" s="29">
        <f t="shared" si="401"/>
        <v>2.1093060722164912E+39</v>
      </c>
      <c r="BU266" s="29">
        <f t="shared" si="402"/>
        <v>2.4319437987801098E+18</v>
      </c>
      <c r="BV266" s="29">
        <f t="shared" si="403"/>
        <v>1800</v>
      </c>
      <c r="BX266" s="52">
        <f t="shared" si="344"/>
        <v>1.1529591797100294E-21</v>
      </c>
      <c r="BY266" s="144">
        <f t="shared" si="359"/>
        <v>2228.6094420380773</v>
      </c>
      <c r="BZ266" s="30">
        <f t="shared" si="404"/>
        <v>105</v>
      </c>
      <c r="CA266" s="30">
        <f t="shared" si="405"/>
        <v>7</v>
      </c>
      <c r="CB266" s="30">
        <v>1</v>
      </c>
      <c r="CC266" s="23"/>
      <c r="CD266" s="29">
        <f t="shared" si="360"/>
        <v>9.5999999712E+29</v>
      </c>
      <c r="CE266" s="29">
        <f t="shared" si="406"/>
        <v>8.6218590066256357E+39</v>
      </c>
      <c r="CF266" s="29">
        <f t="shared" si="407"/>
        <v>2.4319437987801098E+18</v>
      </c>
      <c r="CG266" s="29">
        <f t="shared" si="408"/>
        <v>2100</v>
      </c>
      <c r="CI266" s="52">
        <f t="shared" si="342"/>
        <v>2.8206721971575216E-22</v>
      </c>
      <c r="CJ266" s="144">
        <f t="shared" si="361"/>
        <v>2228.6094420380773</v>
      </c>
      <c r="CK266" s="30">
        <f t="shared" si="409"/>
        <v>50</v>
      </c>
      <c r="CL266" s="30">
        <f t="shared" si="410"/>
        <v>8</v>
      </c>
      <c r="CM266" s="30">
        <v>1</v>
      </c>
      <c r="CN266" s="23"/>
      <c r="CO266" s="29">
        <f t="shared" si="362"/>
        <v>9.9999999699999999E+26</v>
      </c>
      <c r="CP266" s="29">
        <f t="shared" si="411"/>
        <v>2.7908779743855351E+39</v>
      </c>
      <c r="CQ266" s="29">
        <f t="shared" si="412"/>
        <v>2.4319437987801098E+18</v>
      </c>
      <c r="CR266" s="29">
        <f t="shared" si="413"/>
        <v>2400</v>
      </c>
      <c r="CT266" s="52">
        <f t="shared" si="426"/>
        <v>8.7139022956227553E-22</v>
      </c>
      <c r="CU266" s="144">
        <f t="shared" si="363"/>
        <v>2228.6094420380773</v>
      </c>
      <c r="CV266" s="30">
        <f t="shared" si="414"/>
        <v>0</v>
      </c>
      <c r="CW266" s="30">
        <f t="shared" si="415"/>
        <v>9</v>
      </c>
      <c r="CX266" s="30">
        <v>1</v>
      </c>
      <c r="CY266" s="23"/>
      <c r="CZ266" s="29">
        <f t="shared" si="364"/>
        <v>1</v>
      </c>
      <c r="DA266" s="29">
        <f t="shared" si="416"/>
        <v>0</v>
      </c>
      <c r="DB266" s="29">
        <f t="shared" si="417"/>
        <v>2.4319437987801098E+18</v>
      </c>
      <c r="DC266" s="29">
        <f t="shared" si="418"/>
        <v>2700</v>
      </c>
      <c r="DF266" s="144">
        <f t="shared" si="365"/>
        <v>2228.6094420380773</v>
      </c>
      <c r="DG266" s="30">
        <f t="shared" si="419"/>
        <v>-65</v>
      </c>
      <c r="DH266" s="30">
        <f t="shared" si="420"/>
        <v>10</v>
      </c>
      <c r="DI266" s="30">
        <v>1</v>
      </c>
      <c r="DJ266" s="23"/>
      <c r="DK266" s="29">
        <f t="shared" si="366"/>
        <v>1</v>
      </c>
      <c r="DL266" s="29">
        <f t="shared" si="421"/>
        <v>-2.7849706143962122E+18</v>
      </c>
      <c r="DM266" s="29">
        <f t="shared" si="422"/>
        <v>2.4319437987801098E+18</v>
      </c>
      <c r="DN266" s="29">
        <f t="shared" si="423"/>
        <v>3000</v>
      </c>
      <c r="DQ266" s="144">
        <f t="shared" si="367"/>
        <v>2228.6094420380773</v>
      </c>
    </row>
    <row r="267" spans="1:121">
      <c r="A267" s="23">
        <f t="shared" si="368"/>
        <v>94629.343757768787</v>
      </c>
      <c r="B267" s="23">
        <v>0</v>
      </c>
      <c r="C267" s="41">
        <f t="shared" si="341"/>
        <v>8</v>
      </c>
      <c r="D267" s="44"/>
      <c r="E267" s="134">
        <f t="shared" ref="E267:E330" si="427">E266</f>
        <v>1</v>
      </c>
      <c r="F267" s="76">
        <f t="shared" si="347"/>
        <v>9</v>
      </c>
      <c r="G267" s="161">
        <f t="shared" si="369"/>
        <v>227.54372637864191</v>
      </c>
      <c r="H267" s="24">
        <f t="shared" si="370"/>
        <v>5173277483525838</v>
      </c>
      <c r="I267" s="23">
        <f t="shared" si="424"/>
        <v>52.200000000000031</v>
      </c>
      <c r="J267" s="26">
        <v>261</v>
      </c>
      <c r="K267" s="30">
        <f t="shared" si="371"/>
        <v>261</v>
      </c>
      <c r="L267" s="30">
        <f t="shared" si="372"/>
        <v>1</v>
      </c>
      <c r="M267" s="22">
        <v>1</v>
      </c>
      <c r="N267" s="23">
        <f t="shared" si="373"/>
        <v>5.1732774835258378E+18</v>
      </c>
      <c r="O267" s="29">
        <f t="shared" si="348"/>
        <v>3.9743446920769655E+37</v>
      </c>
      <c r="P267" s="29">
        <f t="shared" si="374"/>
        <v>1.037303964632088E+40</v>
      </c>
      <c r="Q267" s="29">
        <f t="shared" si="375"/>
        <v>2.7935698411039524E+18</v>
      </c>
      <c r="R267" s="29">
        <f t="shared" si="376"/>
        <v>300</v>
      </c>
      <c r="S267" s="29">
        <f t="shared" si="377"/>
        <v>2838880.3127330635</v>
      </c>
      <c r="T267" s="52">
        <f t="shared" si="378"/>
        <v>2.6931062989764803E-22</v>
      </c>
      <c r="U267" s="144">
        <f t="shared" si="349"/>
        <v>2275.437263786419</v>
      </c>
      <c r="W267" s="30">
        <f t="shared" si="379"/>
        <v>256</v>
      </c>
      <c r="X267" s="30">
        <f t="shared" si="380"/>
        <v>2</v>
      </c>
      <c r="Y267" s="22">
        <v>1</v>
      </c>
      <c r="Z267" s="23"/>
      <c r="AA267" s="29">
        <f t="shared" si="350"/>
        <v>3.6951551889145344E+36</v>
      </c>
      <c r="AB267" s="29">
        <f t="shared" si="381"/>
        <v>1.7050932855951536E+39</v>
      </c>
      <c r="AC267" s="29">
        <f t="shared" si="382"/>
        <v>2.7935698411039524E+18</v>
      </c>
      <c r="AD267" s="29">
        <f t="shared" si="383"/>
        <v>600</v>
      </c>
      <c r="AF267" s="52">
        <f t="shared" si="340"/>
        <v>1.6383677448643943E-21</v>
      </c>
      <c r="AG267" s="144">
        <f t="shared" si="351"/>
        <v>2275.437263786419</v>
      </c>
      <c r="AH267" s="30">
        <f t="shared" si="384"/>
        <v>246</v>
      </c>
      <c r="AI267" s="30">
        <f t="shared" si="385"/>
        <v>3</v>
      </c>
      <c r="AJ267" s="22">
        <v>1</v>
      </c>
      <c r="AK267" s="23"/>
      <c r="AL267" s="29">
        <f t="shared" si="352"/>
        <v>4.1057279876828162E+36</v>
      </c>
      <c r="AM267" s="29">
        <f t="shared" si="386"/>
        <v>5.914959416318673E+39</v>
      </c>
      <c r="AN267" s="29">
        <f t="shared" si="387"/>
        <v>2.7935698411039524E+18</v>
      </c>
      <c r="AO267" s="29">
        <f t="shared" si="388"/>
        <v>900</v>
      </c>
      <c r="AQ267" s="52">
        <f t="shared" si="345"/>
        <v>4.7228892786598401E-22</v>
      </c>
      <c r="AR267" s="144">
        <f t="shared" si="353"/>
        <v>2275.437263786419</v>
      </c>
      <c r="AS267" s="30">
        <f t="shared" si="389"/>
        <v>231</v>
      </c>
      <c r="AT267" s="30">
        <f t="shared" si="390"/>
        <v>4</v>
      </c>
      <c r="AU267" s="22">
        <v>1</v>
      </c>
      <c r="AV267" s="23"/>
      <c r="AW267" s="29">
        <f t="shared" si="354"/>
        <v>4.2335999872992002E+35</v>
      </c>
      <c r="AX267" s="29">
        <f t="shared" si="391"/>
        <v>3.3540905187682411E+39</v>
      </c>
      <c r="AY267" s="29">
        <f t="shared" si="392"/>
        <v>2.7935698411039524E+18</v>
      </c>
      <c r="AZ267" s="29">
        <f t="shared" si="393"/>
        <v>1200</v>
      </c>
      <c r="BB267" s="52">
        <f t="shared" si="425"/>
        <v>8.328844512311687E-22</v>
      </c>
      <c r="BC267" s="144">
        <f t="shared" si="355"/>
        <v>2275.437263786419</v>
      </c>
      <c r="BD267" s="30">
        <f t="shared" si="394"/>
        <v>201</v>
      </c>
      <c r="BE267" s="30">
        <f t="shared" si="395"/>
        <v>5</v>
      </c>
      <c r="BF267" s="22">
        <v>1</v>
      </c>
      <c r="BG267" s="23"/>
      <c r="BH267" s="29">
        <f t="shared" si="356"/>
        <v>4.6079999861759994E+34</v>
      </c>
      <c r="BI267" s="29">
        <f t="shared" si="396"/>
        <v>1.089468009260336E+40</v>
      </c>
      <c r="BJ267" s="29">
        <f t="shared" si="397"/>
        <v>2.7935698411039524E+18</v>
      </c>
      <c r="BK267" s="29">
        <f t="shared" si="398"/>
        <v>1500</v>
      </c>
      <c r="BM267" s="52">
        <f t="shared" si="346"/>
        <v>2.5641595873940059E-22</v>
      </c>
      <c r="BN267" s="144">
        <f t="shared" si="357"/>
        <v>2275.437263786419</v>
      </c>
      <c r="BO267" s="30">
        <f t="shared" si="399"/>
        <v>156</v>
      </c>
      <c r="BP267" s="30">
        <f t="shared" si="400"/>
        <v>6</v>
      </c>
      <c r="BQ267" s="22">
        <v>1</v>
      </c>
      <c r="BR267" s="23"/>
      <c r="BS267" s="29">
        <f t="shared" si="358"/>
        <v>5.7599999827200002E+31</v>
      </c>
      <c r="BT267" s="29">
        <f t="shared" si="401"/>
        <v>2.1229144984888558E+39</v>
      </c>
      <c r="BU267" s="29">
        <f t="shared" si="402"/>
        <v>2.7935698411039524E+18</v>
      </c>
      <c r="BV267" s="29">
        <f t="shared" si="403"/>
        <v>1800</v>
      </c>
      <c r="BX267" s="52">
        <f t="shared" si="344"/>
        <v>1.3159125546942593E-21</v>
      </c>
      <c r="BY267" s="144">
        <f t="shared" si="359"/>
        <v>2275.437263786419</v>
      </c>
      <c r="BZ267" s="30">
        <f t="shared" si="404"/>
        <v>106</v>
      </c>
      <c r="CA267" s="30">
        <f t="shared" si="405"/>
        <v>7</v>
      </c>
      <c r="CB267" s="30">
        <v>1</v>
      </c>
      <c r="CC267" s="23"/>
      <c r="CD267" s="29">
        <f t="shared" si="360"/>
        <v>9.5999999712E+29</v>
      </c>
      <c r="CE267" s="29">
        <f t="shared" si="406"/>
        <v>8.7039719495458794E+39</v>
      </c>
      <c r="CF267" s="29">
        <f t="shared" si="407"/>
        <v>2.7935698411039524E+18</v>
      </c>
      <c r="CG267" s="29">
        <f t="shared" si="408"/>
        <v>2100</v>
      </c>
      <c r="CI267" s="52">
        <f t="shared" si="342"/>
        <v>3.2095345174563712E-22</v>
      </c>
      <c r="CJ267" s="144">
        <f t="shared" si="361"/>
        <v>2275.437263786419</v>
      </c>
      <c r="CK267" s="30">
        <f t="shared" si="409"/>
        <v>51</v>
      </c>
      <c r="CL267" s="30">
        <f t="shared" si="410"/>
        <v>8</v>
      </c>
      <c r="CM267" s="30">
        <v>1</v>
      </c>
      <c r="CN267" s="23"/>
      <c r="CO267" s="29">
        <f t="shared" si="362"/>
        <v>9.9999999699999999E+26</v>
      </c>
      <c r="CP267" s="29">
        <f t="shared" si="411"/>
        <v>2.8466955338732451E+39</v>
      </c>
      <c r="CQ267" s="29">
        <f t="shared" si="412"/>
        <v>2.7935698411039524E+18</v>
      </c>
      <c r="CR267" s="29">
        <f t="shared" si="413"/>
        <v>2400</v>
      </c>
      <c r="CT267" s="52">
        <f t="shared" si="426"/>
        <v>9.8133776790066151E-22</v>
      </c>
      <c r="CU267" s="144">
        <f t="shared" si="363"/>
        <v>2275.437263786419</v>
      </c>
      <c r="CV267" s="30">
        <f t="shared" si="414"/>
        <v>1</v>
      </c>
      <c r="CW267" s="30">
        <f t="shared" si="415"/>
        <v>9</v>
      </c>
      <c r="CX267" s="30">
        <v>1</v>
      </c>
      <c r="CY267" s="23"/>
      <c r="CZ267" s="29">
        <f t="shared" si="364"/>
        <v>1</v>
      </c>
      <c r="DA267" s="29">
        <f t="shared" si="416"/>
        <v>20208115170022.809</v>
      </c>
      <c r="DB267" s="29">
        <f t="shared" si="417"/>
        <v>2.7935698411039524E+18</v>
      </c>
      <c r="DC267" s="29">
        <f t="shared" si="418"/>
        <v>2700</v>
      </c>
      <c r="DE267" s="52">
        <f t="shared" ref="DE267:DE294" si="428">DB267/DA267</f>
        <v>138239.99999999997</v>
      </c>
      <c r="DF267" s="144">
        <f t="shared" si="365"/>
        <v>2275.437263786419</v>
      </c>
      <c r="DG267" s="30">
        <f t="shared" si="419"/>
        <v>-64</v>
      </c>
      <c r="DH267" s="30">
        <f t="shared" si="420"/>
        <v>10</v>
      </c>
      <c r="DI267" s="30">
        <v>1</v>
      </c>
      <c r="DJ267" s="23"/>
      <c r="DK267" s="29">
        <f t="shared" si="366"/>
        <v>1</v>
      </c>
      <c r="DL267" s="29">
        <f t="shared" si="421"/>
        <v>-2.7421249126362706E+18</v>
      </c>
      <c r="DM267" s="29">
        <f t="shared" si="422"/>
        <v>2.7935698411039524E+18</v>
      </c>
      <c r="DN267" s="29">
        <f t="shared" si="423"/>
        <v>3000</v>
      </c>
      <c r="DQ267" s="144">
        <f t="shared" si="367"/>
        <v>2275.437263786419</v>
      </c>
    </row>
    <row r="268" spans="1:121">
      <c r="A268" s="23">
        <f t="shared" si="368"/>
        <v>98876.039282710073</v>
      </c>
      <c r="B268" s="23">
        <v>0</v>
      </c>
      <c r="C268" s="41">
        <f t="shared" si="341"/>
        <v>8</v>
      </c>
      <c r="D268" s="44"/>
      <c r="E268" s="134">
        <f t="shared" si="427"/>
        <v>1</v>
      </c>
      <c r="F268" s="76">
        <f t="shared" si="347"/>
        <v>9</v>
      </c>
      <c r="G268" s="161">
        <f t="shared" si="369"/>
        <v>232.3249037611931</v>
      </c>
      <c r="H268" s="24">
        <f t="shared" si="370"/>
        <v>5942535335269331</v>
      </c>
      <c r="I268" s="23">
        <f t="shared" si="424"/>
        <v>52.400000000000027</v>
      </c>
      <c r="J268" s="26">
        <v>262</v>
      </c>
      <c r="K268" s="30">
        <f t="shared" si="371"/>
        <v>262</v>
      </c>
      <c r="L268" s="30">
        <f t="shared" si="372"/>
        <v>1</v>
      </c>
      <c r="M268" s="22">
        <v>1</v>
      </c>
      <c r="N268" s="23">
        <f t="shared" si="373"/>
        <v>5.9425353352693309E+18</v>
      </c>
      <c r="O268" s="29">
        <f t="shared" si="348"/>
        <v>3.9743446920769655E+37</v>
      </c>
      <c r="P268" s="29">
        <f t="shared" si="374"/>
        <v>1.041278309324165E+40</v>
      </c>
      <c r="Q268" s="29">
        <f t="shared" si="375"/>
        <v>3.208969081045439E+18</v>
      </c>
      <c r="R268" s="29">
        <f t="shared" si="376"/>
        <v>300</v>
      </c>
      <c r="S268" s="29">
        <f t="shared" si="377"/>
        <v>2966281.1784813022</v>
      </c>
      <c r="T268" s="52">
        <f t="shared" si="378"/>
        <v>3.0817592686898473E-22</v>
      </c>
      <c r="U268" s="144">
        <f t="shared" si="349"/>
        <v>2323.2490376119308</v>
      </c>
      <c r="W268" s="30">
        <f t="shared" si="379"/>
        <v>257</v>
      </c>
      <c r="X268" s="30">
        <f t="shared" si="380"/>
        <v>2</v>
      </c>
      <c r="Y268" s="22">
        <v>1</v>
      </c>
      <c r="Z268" s="23"/>
      <c r="AA268" s="29">
        <f t="shared" si="350"/>
        <v>3.6951551889145344E+36</v>
      </c>
      <c r="AB268" s="29">
        <f t="shared" si="381"/>
        <v>1.71175380624201E+39</v>
      </c>
      <c r="AC268" s="29">
        <f t="shared" si="382"/>
        <v>3.208969081045439E+18</v>
      </c>
      <c r="AD268" s="29">
        <f t="shared" si="383"/>
        <v>600</v>
      </c>
      <c r="AF268" s="52">
        <f t="shared" si="340"/>
        <v>1.8746674138206943E-21</v>
      </c>
      <c r="AG268" s="144">
        <f t="shared" si="351"/>
        <v>2323.2490376119308</v>
      </c>
      <c r="AH268" s="30">
        <f t="shared" si="384"/>
        <v>247</v>
      </c>
      <c r="AI268" s="30">
        <f t="shared" si="385"/>
        <v>3</v>
      </c>
      <c r="AJ268" s="22">
        <v>1</v>
      </c>
      <c r="AK268" s="23"/>
      <c r="AL268" s="29">
        <f t="shared" si="352"/>
        <v>4.1057279876828162E+36</v>
      </c>
      <c r="AM268" s="29">
        <f t="shared" si="386"/>
        <v>5.9390039667915131E+39</v>
      </c>
      <c r="AN268" s="29">
        <f t="shared" si="387"/>
        <v>3.208969081045439E+18</v>
      </c>
      <c r="AO268" s="29">
        <f t="shared" si="388"/>
        <v>900</v>
      </c>
      <c r="AQ268" s="52">
        <f t="shared" si="345"/>
        <v>5.4032108733866563E-22</v>
      </c>
      <c r="AR268" s="144">
        <f t="shared" si="353"/>
        <v>2323.2490376119308</v>
      </c>
      <c r="AS268" s="30">
        <f t="shared" si="389"/>
        <v>232</v>
      </c>
      <c r="AT268" s="30">
        <f t="shared" si="390"/>
        <v>4</v>
      </c>
      <c r="AU268" s="22">
        <v>1</v>
      </c>
      <c r="AV268" s="23"/>
      <c r="AW268" s="29">
        <f t="shared" si="354"/>
        <v>4.2335999872992002E+35</v>
      </c>
      <c r="AX268" s="29">
        <f t="shared" si="391"/>
        <v>3.3686103911438609E+39</v>
      </c>
      <c r="AY268" s="29">
        <f t="shared" si="392"/>
        <v>3.208969081045439E+18</v>
      </c>
      <c r="AZ268" s="29">
        <f t="shared" si="393"/>
        <v>1200</v>
      </c>
      <c r="BB268" s="52">
        <f t="shared" si="425"/>
        <v>9.5260914989809401E-22</v>
      </c>
      <c r="BC268" s="144">
        <f t="shared" si="355"/>
        <v>2323.2490376119308</v>
      </c>
      <c r="BD268" s="30">
        <f t="shared" si="394"/>
        <v>202</v>
      </c>
      <c r="BE268" s="30">
        <f t="shared" si="395"/>
        <v>5</v>
      </c>
      <c r="BF268" s="22">
        <v>1</v>
      </c>
      <c r="BG268" s="23"/>
      <c r="BH268" s="29">
        <f t="shared" si="356"/>
        <v>4.6079999861759994E+34</v>
      </c>
      <c r="BI268" s="29">
        <f t="shared" si="396"/>
        <v>1.0948882481123778E+40</v>
      </c>
      <c r="BJ268" s="29">
        <f t="shared" si="397"/>
        <v>3.208969081045439E+18</v>
      </c>
      <c r="BK268" s="29">
        <f t="shared" si="398"/>
        <v>1500</v>
      </c>
      <c r="BM268" s="52">
        <f t="shared" si="346"/>
        <v>2.9308644846428884E-22</v>
      </c>
      <c r="BN268" s="144">
        <f t="shared" si="357"/>
        <v>2323.2490376119308</v>
      </c>
      <c r="BO268" s="30">
        <f t="shared" si="399"/>
        <v>157</v>
      </c>
      <c r="BP268" s="30">
        <f t="shared" si="400"/>
        <v>6</v>
      </c>
      <c r="BQ268" s="22">
        <v>1</v>
      </c>
      <c r="BR268" s="23"/>
      <c r="BS268" s="29">
        <f t="shared" si="358"/>
        <v>5.7599999827200002E+31</v>
      </c>
      <c r="BT268" s="29">
        <f t="shared" si="401"/>
        <v>2.1365229247612203E+39</v>
      </c>
      <c r="BU268" s="29">
        <f t="shared" si="402"/>
        <v>3.208969081045439E+18</v>
      </c>
      <c r="BV268" s="29">
        <f t="shared" si="403"/>
        <v>1800</v>
      </c>
      <c r="BX268" s="52">
        <f t="shared" si="344"/>
        <v>1.5019586468533102E-21</v>
      </c>
      <c r="BY268" s="144">
        <f t="shared" si="359"/>
        <v>2323.2490376119308</v>
      </c>
      <c r="BZ268" s="30">
        <f t="shared" si="404"/>
        <v>107</v>
      </c>
      <c r="CA268" s="30">
        <f t="shared" si="405"/>
        <v>7</v>
      </c>
      <c r="CB268" s="30">
        <v>1</v>
      </c>
      <c r="CC268" s="23"/>
      <c r="CD268" s="29">
        <f t="shared" si="360"/>
        <v>9.5999999712E+29</v>
      </c>
      <c r="CE268" s="29">
        <f t="shared" si="406"/>
        <v>8.7860848924661243E+39</v>
      </c>
      <c r="CF268" s="29">
        <f t="shared" si="407"/>
        <v>3.208969081045439E+18</v>
      </c>
      <c r="CG268" s="29">
        <f t="shared" si="408"/>
        <v>2100</v>
      </c>
      <c r="CI268" s="52">
        <f t="shared" si="342"/>
        <v>3.6523310670456415E-22</v>
      </c>
      <c r="CJ268" s="144">
        <f t="shared" si="361"/>
        <v>2323.2490376119308</v>
      </c>
      <c r="CK268" s="30">
        <f t="shared" si="409"/>
        <v>52</v>
      </c>
      <c r="CL268" s="30">
        <f t="shared" si="410"/>
        <v>8</v>
      </c>
      <c r="CM268" s="30">
        <v>1</v>
      </c>
      <c r="CN268" s="23"/>
      <c r="CO268" s="29">
        <f t="shared" si="362"/>
        <v>9.9999999699999999E+26</v>
      </c>
      <c r="CP268" s="29">
        <f t="shared" si="411"/>
        <v>2.9025130933609563E+39</v>
      </c>
      <c r="CQ268" s="29">
        <f t="shared" si="412"/>
        <v>3.208969081045439E+18</v>
      </c>
      <c r="CR268" s="29">
        <f t="shared" si="413"/>
        <v>2400</v>
      </c>
      <c r="CT268" s="52">
        <f t="shared" si="426"/>
        <v>1.1055829819977222E-21</v>
      </c>
      <c r="CU268" s="144">
        <f t="shared" si="363"/>
        <v>2323.2490376119308</v>
      </c>
      <c r="CV268" s="30">
        <f t="shared" si="414"/>
        <v>2</v>
      </c>
      <c r="CW268" s="30">
        <f t="shared" si="415"/>
        <v>9</v>
      </c>
      <c r="CX268" s="30">
        <v>1</v>
      </c>
      <c r="CY268" s="23"/>
      <c r="CZ268" s="29">
        <f t="shared" si="364"/>
        <v>1</v>
      </c>
      <c r="DA268" s="29">
        <f t="shared" si="416"/>
        <v>40416230340045.617</v>
      </c>
      <c r="DB268" s="29">
        <f t="shared" si="417"/>
        <v>3.208969081045439E+18</v>
      </c>
      <c r="DC268" s="29">
        <f t="shared" si="418"/>
        <v>2700</v>
      </c>
      <c r="DE268" s="52">
        <f t="shared" si="428"/>
        <v>79398.030297395046</v>
      </c>
      <c r="DF268" s="144">
        <f t="shared" si="365"/>
        <v>2323.2490376119308</v>
      </c>
      <c r="DG268" s="30">
        <f t="shared" si="419"/>
        <v>-63</v>
      </c>
      <c r="DH268" s="30">
        <f t="shared" si="420"/>
        <v>10</v>
      </c>
      <c r="DI268" s="30">
        <v>1</v>
      </c>
      <c r="DJ268" s="23"/>
      <c r="DK268" s="29">
        <f t="shared" si="366"/>
        <v>1</v>
      </c>
      <c r="DL268" s="29">
        <f t="shared" si="421"/>
        <v>-2.699279210876329E+18</v>
      </c>
      <c r="DM268" s="29">
        <f t="shared" si="422"/>
        <v>3.208969081045439E+18</v>
      </c>
      <c r="DN268" s="29">
        <f t="shared" si="423"/>
        <v>3000</v>
      </c>
      <c r="DQ268" s="144">
        <f t="shared" si="367"/>
        <v>2323.2490376119308</v>
      </c>
    </row>
    <row r="269" spans="1:121">
      <c r="A269" s="23">
        <f t="shared" si="368"/>
        <v>103313.31441187776</v>
      </c>
      <c r="B269" s="23">
        <v>0</v>
      </c>
      <c r="C269" s="41">
        <f t="shared" si="341"/>
        <v>8</v>
      </c>
      <c r="D269" s="44"/>
      <c r="E269" s="134">
        <f t="shared" si="427"/>
        <v>1</v>
      </c>
      <c r="F269" s="76">
        <f t="shared" si="347"/>
        <v>9</v>
      </c>
      <c r="G269" s="161">
        <f t="shared" si="369"/>
        <v>237.20654384393484</v>
      </c>
      <c r="H269" s="24">
        <f t="shared" si="370"/>
        <v>6826180564135636</v>
      </c>
      <c r="I269" s="23">
        <f t="shared" si="424"/>
        <v>52.60000000000003</v>
      </c>
      <c r="J269" s="26">
        <v>263</v>
      </c>
      <c r="K269" s="30">
        <f t="shared" si="371"/>
        <v>263</v>
      </c>
      <c r="L269" s="30">
        <f t="shared" si="372"/>
        <v>1</v>
      </c>
      <c r="M269" s="22">
        <v>1</v>
      </c>
      <c r="N269" s="23">
        <f t="shared" si="373"/>
        <v>6.826180564135636E+18</v>
      </c>
      <c r="O269" s="29">
        <f t="shared" si="348"/>
        <v>3.9743446920769655E+37</v>
      </c>
      <c r="P269" s="29">
        <f t="shared" si="374"/>
        <v>1.0452526540162419E+40</v>
      </c>
      <c r="Q269" s="29">
        <f t="shared" si="375"/>
        <v>3.6861375046332436E+18</v>
      </c>
      <c r="R269" s="29">
        <f t="shared" si="376"/>
        <v>300</v>
      </c>
      <c r="S269" s="29">
        <f t="shared" si="377"/>
        <v>3099399.4323563329</v>
      </c>
      <c r="T269" s="52">
        <f t="shared" si="378"/>
        <v>3.5265516815190651E-22</v>
      </c>
      <c r="U269" s="144">
        <f t="shared" si="349"/>
        <v>2372.0654384393483</v>
      </c>
      <c r="W269" s="30">
        <f t="shared" si="379"/>
        <v>258</v>
      </c>
      <c r="X269" s="30">
        <f t="shared" si="380"/>
        <v>2</v>
      </c>
      <c r="Y269" s="22">
        <v>1</v>
      </c>
      <c r="Z269" s="23"/>
      <c r="AA269" s="29">
        <f t="shared" si="350"/>
        <v>3.6951551889145344E+36</v>
      </c>
      <c r="AB269" s="29">
        <f t="shared" si="381"/>
        <v>1.7184143268888658E+39</v>
      </c>
      <c r="AC269" s="29">
        <f t="shared" si="382"/>
        <v>3.6861375046332436E+18</v>
      </c>
      <c r="AD269" s="29">
        <f t="shared" si="383"/>
        <v>600</v>
      </c>
      <c r="AF269" s="52">
        <f t="shared" si="340"/>
        <v>2.1450807566920591E-21</v>
      </c>
      <c r="AG269" s="144">
        <f t="shared" si="351"/>
        <v>2372.0654384393483</v>
      </c>
      <c r="AH269" s="30">
        <f t="shared" si="384"/>
        <v>248</v>
      </c>
      <c r="AI269" s="30">
        <f t="shared" si="385"/>
        <v>3</v>
      </c>
      <c r="AJ269" s="22">
        <v>1</v>
      </c>
      <c r="AK269" s="23"/>
      <c r="AL269" s="29">
        <f t="shared" si="352"/>
        <v>4.1057279876828162E+36</v>
      </c>
      <c r="AM269" s="29">
        <f t="shared" si="386"/>
        <v>5.9630485172643531E+39</v>
      </c>
      <c r="AN269" s="29">
        <f t="shared" si="387"/>
        <v>3.6861375046332436E+18</v>
      </c>
      <c r="AO269" s="29">
        <f t="shared" si="388"/>
        <v>900</v>
      </c>
      <c r="AQ269" s="52">
        <f t="shared" si="345"/>
        <v>6.181632589372793E-22</v>
      </c>
      <c r="AR269" s="144">
        <f t="shared" si="353"/>
        <v>2372.0654384393483</v>
      </c>
      <c r="AS269" s="30">
        <f t="shared" si="389"/>
        <v>233</v>
      </c>
      <c r="AT269" s="30">
        <f t="shared" si="390"/>
        <v>4</v>
      </c>
      <c r="AU269" s="22">
        <v>1</v>
      </c>
      <c r="AV269" s="23"/>
      <c r="AW269" s="29">
        <f t="shared" si="354"/>
        <v>4.2335999872992002E+35</v>
      </c>
      <c r="AX269" s="29">
        <f t="shared" si="391"/>
        <v>3.3831302635194819E+39</v>
      </c>
      <c r="AY269" s="29">
        <f t="shared" si="392"/>
        <v>3.6861375046332436E+18</v>
      </c>
      <c r="AZ269" s="29">
        <f t="shared" si="393"/>
        <v>1200</v>
      </c>
      <c r="BB269" s="52">
        <f t="shared" si="425"/>
        <v>1.0895641661750684E-21</v>
      </c>
      <c r="BC269" s="144">
        <f t="shared" si="355"/>
        <v>2372.0654384393483</v>
      </c>
      <c r="BD269" s="30">
        <f t="shared" si="394"/>
        <v>203</v>
      </c>
      <c r="BE269" s="30">
        <f t="shared" si="395"/>
        <v>5</v>
      </c>
      <c r="BF269" s="22">
        <v>1</v>
      </c>
      <c r="BG269" s="23"/>
      <c r="BH269" s="29">
        <f t="shared" si="356"/>
        <v>4.6079999861759994E+34</v>
      </c>
      <c r="BI269" s="29">
        <f t="shared" si="396"/>
        <v>1.100308486964419E+40</v>
      </c>
      <c r="BJ269" s="29">
        <f t="shared" si="397"/>
        <v>3.6861375046332436E+18</v>
      </c>
      <c r="BK269" s="29">
        <f t="shared" si="398"/>
        <v>1500</v>
      </c>
      <c r="BM269" s="52">
        <f t="shared" si="346"/>
        <v>3.3500945855672958E-22</v>
      </c>
      <c r="BN269" s="144">
        <f t="shared" si="357"/>
        <v>2372.0654384393483</v>
      </c>
      <c r="BO269" s="30">
        <f t="shared" si="399"/>
        <v>158</v>
      </c>
      <c r="BP269" s="30">
        <f t="shared" si="400"/>
        <v>6</v>
      </c>
      <c r="BQ269" s="22">
        <v>1</v>
      </c>
      <c r="BR269" s="23"/>
      <c r="BS269" s="29">
        <f t="shared" si="358"/>
        <v>5.7599999827200002E+31</v>
      </c>
      <c r="BT269" s="29">
        <f t="shared" si="401"/>
        <v>2.1501313510335846E+39</v>
      </c>
      <c r="BU269" s="29">
        <f t="shared" si="402"/>
        <v>3.6861375046332436E+18</v>
      </c>
      <c r="BV269" s="29">
        <f t="shared" si="403"/>
        <v>1800</v>
      </c>
      <c r="BX269" s="52">
        <f t="shared" si="344"/>
        <v>1.7143778229461607E-21</v>
      </c>
      <c r="BY269" s="144">
        <f t="shared" si="359"/>
        <v>2372.0654384393483</v>
      </c>
      <c r="BZ269" s="30">
        <f t="shared" si="404"/>
        <v>108</v>
      </c>
      <c r="CA269" s="30">
        <f t="shared" si="405"/>
        <v>7</v>
      </c>
      <c r="CB269" s="30">
        <v>1</v>
      </c>
      <c r="CC269" s="23"/>
      <c r="CD269" s="29">
        <f t="shared" si="360"/>
        <v>9.5999999712E+29</v>
      </c>
      <c r="CE269" s="29">
        <f t="shared" si="406"/>
        <v>8.868197835386368E+39</v>
      </c>
      <c r="CF269" s="29">
        <f t="shared" si="407"/>
        <v>3.6861375046332436E+18</v>
      </c>
      <c r="CG269" s="29">
        <f t="shared" si="408"/>
        <v>2100</v>
      </c>
      <c r="CI269" s="52">
        <f t="shared" si="342"/>
        <v>4.1565801452067478E-22</v>
      </c>
      <c r="CJ269" s="144">
        <f t="shared" si="361"/>
        <v>2372.0654384393483</v>
      </c>
      <c r="CK269" s="30">
        <f t="shared" si="409"/>
        <v>53</v>
      </c>
      <c r="CL269" s="30">
        <f t="shared" si="410"/>
        <v>8</v>
      </c>
      <c r="CM269" s="30">
        <v>1</v>
      </c>
      <c r="CN269" s="23"/>
      <c r="CO269" s="29">
        <f t="shared" si="362"/>
        <v>9.9999999699999999E+26</v>
      </c>
      <c r="CP269" s="29">
        <f t="shared" si="411"/>
        <v>2.9583306528486668E+39</v>
      </c>
      <c r="CQ269" s="29">
        <f t="shared" si="412"/>
        <v>3.6861375046332436E+18</v>
      </c>
      <c r="CR269" s="29">
        <f t="shared" si="413"/>
        <v>2400</v>
      </c>
      <c r="CT269" s="52">
        <f t="shared" si="426"/>
        <v>1.2460194404177739E-21</v>
      </c>
      <c r="CU269" s="144">
        <f t="shared" si="363"/>
        <v>2372.0654384393483</v>
      </c>
      <c r="CV269" s="30">
        <f t="shared" si="414"/>
        <v>3</v>
      </c>
      <c r="CW269" s="30">
        <f t="shared" si="415"/>
        <v>9</v>
      </c>
      <c r="CX269" s="30">
        <v>1</v>
      </c>
      <c r="CY269" s="23"/>
      <c r="CZ269" s="29">
        <f t="shared" si="364"/>
        <v>1</v>
      </c>
      <c r="DA269" s="29">
        <f t="shared" si="416"/>
        <v>60624345510068.422</v>
      </c>
      <c r="DB269" s="29">
        <f t="shared" si="417"/>
        <v>3.6861375046332436E+18</v>
      </c>
      <c r="DC269" s="29">
        <f t="shared" si="418"/>
        <v>2700</v>
      </c>
      <c r="DE269" s="52">
        <f t="shared" si="428"/>
        <v>60802.92452841498</v>
      </c>
      <c r="DF269" s="144">
        <f t="shared" si="365"/>
        <v>2372.0654384393483</v>
      </c>
      <c r="DG269" s="30">
        <f t="shared" si="419"/>
        <v>-62</v>
      </c>
      <c r="DH269" s="30">
        <f t="shared" si="420"/>
        <v>10</v>
      </c>
      <c r="DI269" s="30">
        <v>1</v>
      </c>
      <c r="DJ269" s="23"/>
      <c r="DK269" s="29">
        <f t="shared" si="366"/>
        <v>1</v>
      </c>
      <c r="DL269" s="29">
        <f t="shared" si="421"/>
        <v>-2.6564335091163873E+18</v>
      </c>
      <c r="DM269" s="29">
        <f t="shared" si="422"/>
        <v>3.6861375046332436E+18</v>
      </c>
      <c r="DN269" s="29">
        <f t="shared" si="423"/>
        <v>3000</v>
      </c>
      <c r="DQ269" s="144">
        <f t="shared" si="367"/>
        <v>2372.0654384393483</v>
      </c>
    </row>
    <row r="270" spans="1:121">
      <c r="A270" s="23">
        <f t="shared" si="368"/>
        <v>107949.72181530282</v>
      </c>
      <c r="B270" s="23">
        <v>0</v>
      </c>
      <c r="C270" s="41">
        <f t="shared" si="341"/>
        <v>8</v>
      </c>
      <c r="D270" s="44"/>
      <c r="E270" s="134">
        <f t="shared" si="427"/>
        <v>1</v>
      </c>
      <c r="F270" s="76">
        <f t="shared" si="347"/>
        <v>9</v>
      </c>
      <c r="G270" s="161">
        <f t="shared" si="369"/>
        <v>242.19075756175241</v>
      </c>
      <c r="H270" s="24">
        <f t="shared" si="370"/>
        <v>7841222384935338</v>
      </c>
      <c r="I270" s="23">
        <f t="shared" si="424"/>
        <v>52.800000000000026</v>
      </c>
      <c r="J270" s="26">
        <v>264</v>
      </c>
      <c r="K270" s="30">
        <f t="shared" si="371"/>
        <v>264</v>
      </c>
      <c r="L270" s="30">
        <f t="shared" si="372"/>
        <v>1</v>
      </c>
      <c r="M270" s="22">
        <v>1</v>
      </c>
      <c r="N270" s="23">
        <f t="shared" si="373"/>
        <v>7.841222384935338E+18</v>
      </c>
      <c r="O270" s="29">
        <f t="shared" si="348"/>
        <v>3.9743446920769655E+37</v>
      </c>
      <c r="P270" s="29">
        <f t="shared" si="374"/>
        <v>1.0492269987083189E+40</v>
      </c>
      <c r="Q270" s="29">
        <f t="shared" si="375"/>
        <v>4.2342600878650824E+18</v>
      </c>
      <c r="R270" s="29">
        <f t="shared" si="376"/>
        <v>300</v>
      </c>
      <c r="S270" s="29">
        <f t="shared" si="377"/>
        <v>3238491.6544590848</v>
      </c>
      <c r="T270" s="52">
        <f t="shared" si="378"/>
        <v>4.0355996300874742E-22</v>
      </c>
      <c r="U270" s="144">
        <f t="shared" si="349"/>
        <v>2421.9075756175239</v>
      </c>
      <c r="W270" s="30">
        <f t="shared" si="379"/>
        <v>259</v>
      </c>
      <c r="X270" s="30">
        <f t="shared" si="380"/>
        <v>2</v>
      </c>
      <c r="Y270" s="22">
        <v>1</v>
      </c>
      <c r="Z270" s="23"/>
      <c r="AA270" s="29">
        <f t="shared" si="350"/>
        <v>3.6951551889145344E+36</v>
      </c>
      <c r="AB270" s="29">
        <f t="shared" si="381"/>
        <v>1.7250748475357219E+39</v>
      </c>
      <c r="AC270" s="29">
        <f t="shared" si="382"/>
        <v>4.2342600878650824E+18</v>
      </c>
      <c r="AD270" s="29">
        <f t="shared" si="383"/>
        <v>600</v>
      </c>
      <c r="AF270" s="52">
        <f t="shared" si="340"/>
        <v>2.4545370271404421E-21</v>
      </c>
      <c r="AG270" s="144">
        <f t="shared" si="351"/>
        <v>2421.9075756175239</v>
      </c>
      <c r="AH270" s="30">
        <f t="shared" si="384"/>
        <v>249</v>
      </c>
      <c r="AI270" s="30">
        <f t="shared" si="385"/>
        <v>3</v>
      </c>
      <c r="AJ270" s="22">
        <v>1</v>
      </c>
      <c r="AK270" s="23"/>
      <c r="AL270" s="29">
        <f t="shared" si="352"/>
        <v>4.1057279876828162E+36</v>
      </c>
      <c r="AM270" s="29">
        <f t="shared" si="386"/>
        <v>5.9870930677371931E+39</v>
      </c>
      <c r="AN270" s="29">
        <f t="shared" si="387"/>
        <v>4.2342600878650824E+18</v>
      </c>
      <c r="AO270" s="29">
        <f t="shared" si="388"/>
        <v>900</v>
      </c>
      <c r="AQ270" s="52">
        <f t="shared" si="345"/>
        <v>7.0723137922848602E-22</v>
      </c>
      <c r="AR270" s="144">
        <f t="shared" si="353"/>
        <v>2421.9075756175239</v>
      </c>
      <c r="AS270" s="30">
        <f t="shared" si="389"/>
        <v>234</v>
      </c>
      <c r="AT270" s="30">
        <f t="shared" si="390"/>
        <v>4</v>
      </c>
      <c r="AU270" s="22">
        <v>1</v>
      </c>
      <c r="AV270" s="23"/>
      <c r="AW270" s="29">
        <f t="shared" si="354"/>
        <v>4.2335999872992002E+35</v>
      </c>
      <c r="AX270" s="29">
        <f t="shared" si="391"/>
        <v>3.3976501358951018E+39</v>
      </c>
      <c r="AY270" s="29">
        <f t="shared" si="392"/>
        <v>4.2342600878650824E+18</v>
      </c>
      <c r="AZ270" s="29">
        <f t="shared" si="393"/>
        <v>1200</v>
      </c>
      <c r="BB270" s="52">
        <f t="shared" si="425"/>
        <v>1.2462319304543633E-21</v>
      </c>
      <c r="BC270" s="144">
        <f t="shared" si="355"/>
        <v>2421.9075756175239</v>
      </c>
      <c r="BD270" s="30">
        <f t="shared" si="394"/>
        <v>204</v>
      </c>
      <c r="BE270" s="30">
        <f t="shared" si="395"/>
        <v>5</v>
      </c>
      <c r="BF270" s="22">
        <v>1</v>
      </c>
      <c r="BG270" s="23"/>
      <c r="BH270" s="29">
        <f t="shared" si="356"/>
        <v>4.6079999861759994E+34</v>
      </c>
      <c r="BI270" s="29">
        <f t="shared" si="396"/>
        <v>1.1057287258164605E+40</v>
      </c>
      <c r="BJ270" s="29">
        <f t="shared" si="397"/>
        <v>4.2342600878650824E+18</v>
      </c>
      <c r="BK270" s="29">
        <f t="shared" si="398"/>
        <v>1500</v>
      </c>
      <c r="BM270" s="52">
        <f t="shared" si="346"/>
        <v>3.8293841780573632E-22</v>
      </c>
      <c r="BN270" s="144">
        <f t="shared" si="357"/>
        <v>2421.9075756175239</v>
      </c>
      <c r="BO270" s="30">
        <f t="shared" si="399"/>
        <v>159</v>
      </c>
      <c r="BP270" s="30">
        <f t="shared" si="400"/>
        <v>6</v>
      </c>
      <c r="BQ270" s="22">
        <v>1</v>
      </c>
      <c r="BR270" s="23"/>
      <c r="BS270" s="29">
        <f t="shared" si="358"/>
        <v>5.7599999827200002E+31</v>
      </c>
      <c r="BT270" s="29">
        <f t="shared" si="401"/>
        <v>2.1637397773059492E+39</v>
      </c>
      <c r="BU270" s="29">
        <f t="shared" si="402"/>
        <v>4.2342600878650824E+18</v>
      </c>
      <c r="BV270" s="29">
        <f t="shared" si="403"/>
        <v>1800</v>
      </c>
      <c r="BX270" s="52">
        <f t="shared" si="344"/>
        <v>1.9569174316964848E-21</v>
      </c>
      <c r="BY270" s="144">
        <f t="shared" si="359"/>
        <v>2421.9075756175239</v>
      </c>
      <c r="BZ270" s="30">
        <f t="shared" si="404"/>
        <v>109</v>
      </c>
      <c r="CA270" s="30">
        <f t="shared" si="405"/>
        <v>7</v>
      </c>
      <c r="CB270" s="30">
        <v>1</v>
      </c>
      <c r="CC270" s="23"/>
      <c r="CD270" s="29">
        <f t="shared" si="360"/>
        <v>9.5999999712E+29</v>
      </c>
      <c r="CE270" s="29">
        <f t="shared" si="406"/>
        <v>8.9503107783066118E+39</v>
      </c>
      <c r="CF270" s="29">
        <f t="shared" si="407"/>
        <v>4.2342600878650824E+18</v>
      </c>
      <c r="CG270" s="29">
        <f t="shared" si="408"/>
        <v>2100</v>
      </c>
      <c r="CI270" s="52">
        <f t="shared" si="342"/>
        <v>4.7308525846140498E-22</v>
      </c>
      <c r="CJ270" s="144">
        <f t="shared" si="361"/>
        <v>2421.9075756175239</v>
      </c>
      <c r="CK270" s="30">
        <f t="shared" si="409"/>
        <v>54</v>
      </c>
      <c r="CL270" s="30">
        <f t="shared" si="410"/>
        <v>8</v>
      </c>
      <c r="CM270" s="30">
        <v>1</v>
      </c>
      <c r="CN270" s="23"/>
      <c r="CO270" s="29">
        <f t="shared" si="362"/>
        <v>9.9999999699999999E+26</v>
      </c>
      <c r="CP270" s="29">
        <f t="shared" si="411"/>
        <v>3.0141482123363774E+39</v>
      </c>
      <c r="CQ270" s="29">
        <f t="shared" si="412"/>
        <v>4.2342600878650824E+18</v>
      </c>
      <c r="CR270" s="29">
        <f t="shared" si="413"/>
        <v>2400</v>
      </c>
      <c r="CT270" s="52">
        <f t="shared" si="426"/>
        <v>1.4047949170299597E-21</v>
      </c>
      <c r="CU270" s="144">
        <f t="shared" si="363"/>
        <v>2421.9075756175239</v>
      </c>
      <c r="CV270" s="30">
        <f t="shared" si="414"/>
        <v>4</v>
      </c>
      <c r="CW270" s="30">
        <f t="shared" si="415"/>
        <v>9</v>
      </c>
      <c r="CX270" s="30">
        <v>1</v>
      </c>
      <c r="CY270" s="23"/>
      <c r="CZ270" s="29">
        <f t="shared" si="364"/>
        <v>1</v>
      </c>
      <c r="DA270" s="29">
        <f t="shared" si="416"/>
        <v>80832460680091.234</v>
      </c>
      <c r="DB270" s="29">
        <f t="shared" si="417"/>
        <v>4.2342600878650824E+18</v>
      </c>
      <c r="DC270" s="29">
        <f t="shared" si="418"/>
        <v>2700</v>
      </c>
      <c r="DE270" s="52">
        <f t="shared" si="428"/>
        <v>52383.164538599362</v>
      </c>
      <c r="DF270" s="144">
        <f t="shared" si="365"/>
        <v>2421.9075756175239</v>
      </c>
      <c r="DG270" s="30">
        <f t="shared" si="419"/>
        <v>-61</v>
      </c>
      <c r="DH270" s="30">
        <f t="shared" si="420"/>
        <v>10</v>
      </c>
      <c r="DI270" s="30">
        <v>1</v>
      </c>
      <c r="DJ270" s="23"/>
      <c r="DK270" s="29">
        <f t="shared" si="366"/>
        <v>1</v>
      </c>
      <c r="DL270" s="29">
        <f t="shared" si="421"/>
        <v>-2.6135878073564452E+18</v>
      </c>
      <c r="DM270" s="29">
        <f t="shared" si="422"/>
        <v>4.2342600878650824E+18</v>
      </c>
      <c r="DN270" s="29">
        <f t="shared" si="423"/>
        <v>3000</v>
      </c>
      <c r="DQ270" s="144">
        <f t="shared" si="367"/>
        <v>2421.9075756175239</v>
      </c>
    </row>
    <row r="271" spans="1:121">
      <c r="A271" s="23">
        <f t="shared" si="368"/>
        <v>112794.19798249665</v>
      </c>
      <c r="B271" s="23">
        <v>0</v>
      </c>
      <c r="C271" s="41">
        <f t="shared" si="341"/>
        <v>8</v>
      </c>
      <c r="D271" s="44"/>
      <c r="E271" s="134">
        <f t="shared" si="427"/>
        <v>1</v>
      </c>
      <c r="F271" s="76">
        <f t="shared" si="347"/>
        <v>9</v>
      </c>
      <c r="G271" s="161">
        <f t="shared" si="369"/>
        <v>247.2797002047603</v>
      </c>
      <c r="H271" s="24">
        <f t="shared" si="370"/>
        <v>9007199254741152</v>
      </c>
      <c r="I271" s="23">
        <f t="shared" si="424"/>
        <v>53.000000000000028</v>
      </c>
      <c r="J271" s="26">
        <v>265</v>
      </c>
      <c r="K271" s="30">
        <f t="shared" si="371"/>
        <v>265</v>
      </c>
      <c r="L271" s="30">
        <f t="shared" si="372"/>
        <v>1</v>
      </c>
      <c r="M271" s="22">
        <v>1</v>
      </c>
      <c r="N271" s="23">
        <f t="shared" si="373"/>
        <v>9.0071992547411517E+18</v>
      </c>
      <c r="O271" s="29">
        <f t="shared" si="348"/>
        <v>3.9743446920769655E+37</v>
      </c>
      <c r="P271" s="29">
        <f t="shared" si="374"/>
        <v>1.0532013434003959E+40</v>
      </c>
      <c r="Q271" s="29">
        <f t="shared" si="375"/>
        <v>4.8638875975602217E+18</v>
      </c>
      <c r="R271" s="29">
        <f t="shared" si="376"/>
        <v>300</v>
      </c>
      <c r="S271" s="29">
        <f t="shared" si="377"/>
        <v>3383825.9394748998</v>
      </c>
      <c r="T271" s="52">
        <f t="shared" si="378"/>
        <v>4.6181934993137551E-22</v>
      </c>
      <c r="U271" s="144">
        <f t="shared" si="349"/>
        <v>2472.7970020476032</v>
      </c>
      <c r="W271" s="30">
        <f t="shared" si="379"/>
        <v>260</v>
      </c>
      <c r="X271" s="30">
        <f t="shared" si="380"/>
        <v>2</v>
      </c>
      <c r="Y271" s="22">
        <v>1</v>
      </c>
      <c r="Z271" s="23"/>
      <c r="AA271" s="29">
        <f t="shared" si="350"/>
        <v>3.6951551889145344E+36</v>
      </c>
      <c r="AB271" s="29">
        <f t="shared" si="381"/>
        <v>1.731735368182578E+39</v>
      </c>
      <c r="AC271" s="29">
        <f t="shared" si="382"/>
        <v>4.8638875975602217E+18</v>
      </c>
      <c r="AD271" s="29">
        <f t="shared" si="383"/>
        <v>600</v>
      </c>
      <c r="AF271" s="52">
        <f t="shared" si="340"/>
        <v>2.8086783274887871E-21</v>
      </c>
      <c r="AG271" s="144">
        <f t="shared" si="351"/>
        <v>2472.7970020476032</v>
      </c>
      <c r="AH271" s="30">
        <f t="shared" si="384"/>
        <v>250</v>
      </c>
      <c r="AI271" s="30">
        <f t="shared" si="385"/>
        <v>3</v>
      </c>
      <c r="AJ271" s="22">
        <v>1</v>
      </c>
      <c r="AK271" s="23"/>
      <c r="AL271" s="29">
        <f t="shared" si="352"/>
        <v>4.1057279876828162E+36</v>
      </c>
      <c r="AM271" s="29">
        <f t="shared" si="386"/>
        <v>6.0111376182100331E+39</v>
      </c>
      <c r="AN271" s="29">
        <f t="shared" si="387"/>
        <v>4.8638875975602217E+18</v>
      </c>
      <c r="AO271" s="29">
        <f t="shared" si="388"/>
        <v>900</v>
      </c>
      <c r="AQ271" s="52">
        <f t="shared" si="345"/>
        <v>8.0914593983435805E-22</v>
      </c>
      <c r="AR271" s="144">
        <f t="shared" si="353"/>
        <v>2472.7970020476032</v>
      </c>
      <c r="AS271" s="30">
        <f t="shared" si="389"/>
        <v>235</v>
      </c>
      <c r="AT271" s="30">
        <f t="shared" si="390"/>
        <v>4</v>
      </c>
      <c r="AU271" s="22">
        <v>1</v>
      </c>
      <c r="AV271" s="23"/>
      <c r="AW271" s="29">
        <f t="shared" si="354"/>
        <v>4.2335999872992002E+35</v>
      </c>
      <c r="AX271" s="29">
        <f t="shared" si="391"/>
        <v>3.4121700082707216E+39</v>
      </c>
      <c r="AY271" s="29">
        <f t="shared" si="392"/>
        <v>4.8638875975602217E+18</v>
      </c>
      <c r="AZ271" s="29">
        <f t="shared" si="393"/>
        <v>1200</v>
      </c>
      <c r="BB271" s="52">
        <f t="shared" si="425"/>
        <v>1.4254528894429931E-21</v>
      </c>
      <c r="BC271" s="144">
        <f t="shared" si="355"/>
        <v>2472.7970020476032</v>
      </c>
      <c r="BD271" s="30">
        <f t="shared" si="394"/>
        <v>205</v>
      </c>
      <c r="BE271" s="30">
        <f t="shared" si="395"/>
        <v>5</v>
      </c>
      <c r="BF271" s="22">
        <v>1</v>
      </c>
      <c r="BG271" s="23"/>
      <c r="BH271" s="29">
        <f t="shared" si="356"/>
        <v>4.6079999861759994E+34</v>
      </c>
      <c r="BI271" s="29">
        <f t="shared" si="396"/>
        <v>1.111148964668502E+40</v>
      </c>
      <c r="BJ271" s="29">
        <f t="shared" si="397"/>
        <v>4.8638875975602217E+18</v>
      </c>
      <c r="BK271" s="29">
        <f t="shared" si="398"/>
        <v>1500</v>
      </c>
      <c r="BM271" s="52">
        <f t="shared" si="346"/>
        <v>4.3773497093716003E-22</v>
      </c>
      <c r="BN271" s="144">
        <f t="shared" si="357"/>
        <v>2472.7970020476032</v>
      </c>
      <c r="BO271" s="30">
        <f t="shared" si="399"/>
        <v>160</v>
      </c>
      <c r="BP271" s="30">
        <f t="shared" si="400"/>
        <v>6</v>
      </c>
      <c r="BQ271" s="22">
        <v>1</v>
      </c>
      <c r="BR271" s="23"/>
      <c r="BS271" s="29">
        <f t="shared" si="358"/>
        <v>5.7599999827200002E+31</v>
      </c>
      <c r="BT271" s="29">
        <f t="shared" si="401"/>
        <v>2.1773482035783138E+39</v>
      </c>
      <c r="BU271" s="29">
        <f t="shared" si="402"/>
        <v>4.8638875975602217E+18</v>
      </c>
      <c r="BV271" s="29">
        <f t="shared" si="403"/>
        <v>1800</v>
      </c>
      <c r="BX271" s="52">
        <f t="shared" si="344"/>
        <v>2.2338584106881826E-21</v>
      </c>
      <c r="BY271" s="144">
        <f t="shared" si="359"/>
        <v>2472.7970020476032</v>
      </c>
      <c r="BZ271" s="30">
        <f t="shared" si="404"/>
        <v>110</v>
      </c>
      <c r="CA271" s="30">
        <f t="shared" si="405"/>
        <v>7</v>
      </c>
      <c r="CB271" s="30">
        <v>1</v>
      </c>
      <c r="CC271" s="23"/>
      <c r="CD271" s="29">
        <f t="shared" si="360"/>
        <v>9.5999999712E+29</v>
      </c>
      <c r="CE271" s="29">
        <f t="shared" si="406"/>
        <v>9.0324237212268567E+39</v>
      </c>
      <c r="CF271" s="29">
        <f t="shared" si="407"/>
        <v>4.8638875975602217E+18</v>
      </c>
      <c r="CG271" s="29">
        <f t="shared" si="408"/>
        <v>2100</v>
      </c>
      <c r="CI271" s="52">
        <f t="shared" si="342"/>
        <v>5.3849196491189072E-22</v>
      </c>
      <c r="CJ271" s="144">
        <f t="shared" si="361"/>
        <v>2472.7970020476032</v>
      </c>
      <c r="CK271" s="30">
        <f t="shared" si="409"/>
        <v>55</v>
      </c>
      <c r="CL271" s="30">
        <f t="shared" si="410"/>
        <v>8</v>
      </c>
      <c r="CM271" s="30">
        <v>1</v>
      </c>
      <c r="CN271" s="23"/>
      <c r="CO271" s="29">
        <f t="shared" si="362"/>
        <v>9.9999999699999999E+26</v>
      </c>
      <c r="CP271" s="29">
        <f t="shared" si="411"/>
        <v>3.069965771824088E+39</v>
      </c>
      <c r="CQ271" s="29">
        <f t="shared" si="412"/>
        <v>4.8638875975602217E+18</v>
      </c>
      <c r="CR271" s="29">
        <f t="shared" si="413"/>
        <v>2400</v>
      </c>
      <c r="CT271" s="52">
        <f t="shared" si="426"/>
        <v>1.584345871931411E-21</v>
      </c>
      <c r="CU271" s="144">
        <f t="shared" si="363"/>
        <v>2472.7970020476032</v>
      </c>
      <c r="CV271" s="30">
        <f t="shared" si="414"/>
        <v>5</v>
      </c>
      <c r="CW271" s="30">
        <f t="shared" si="415"/>
        <v>9</v>
      </c>
      <c r="CX271" s="30">
        <v>1</v>
      </c>
      <c r="CY271" s="23"/>
      <c r="CZ271" s="29">
        <f t="shared" si="364"/>
        <v>1</v>
      </c>
      <c r="DA271" s="29">
        <f t="shared" si="416"/>
        <v>101040575850114.05</v>
      </c>
      <c r="DB271" s="29">
        <f t="shared" si="417"/>
        <v>4.8638875975602217E+18</v>
      </c>
      <c r="DC271" s="29">
        <f t="shared" si="418"/>
        <v>2700</v>
      </c>
      <c r="DE271" s="52">
        <f t="shared" si="428"/>
        <v>48137.963948022487</v>
      </c>
      <c r="DF271" s="144">
        <f t="shared" si="365"/>
        <v>2472.7970020476032</v>
      </c>
      <c r="DG271" s="30">
        <f t="shared" si="419"/>
        <v>-60</v>
      </c>
      <c r="DH271" s="30">
        <f t="shared" si="420"/>
        <v>10</v>
      </c>
      <c r="DI271" s="30">
        <v>1</v>
      </c>
      <c r="DJ271" s="23"/>
      <c r="DK271" s="29">
        <f t="shared" si="366"/>
        <v>1</v>
      </c>
      <c r="DL271" s="29">
        <f t="shared" si="421"/>
        <v>-2.5707421055965036E+18</v>
      </c>
      <c r="DM271" s="29">
        <f t="shared" si="422"/>
        <v>4.8638875975602217E+18</v>
      </c>
      <c r="DN271" s="29">
        <f t="shared" si="423"/>
        <v>3000</v>
      </c>
      <c r="DQ271" s="144">
        <f t="shared" si="367"/>
        <v>2472.7970020476032</v>
      </c>
    </row>
    <row r="272" spans="1:121">
      <c r="A272" s="23">
        <f t="shared" si="368"/>
        <v>117856.08044717652</v>
      </c>
      <c r="B272" s="23">
        <v>0</v>
      </c>
      <c r="C272" s="41">
        <f t="shared" si="341"/>
        <v>8</v>
      </c>
      <c r="D272" s="44"/>
      <c r="E272" s="134">
        <f t="shared" si="427"/>
        <v>1</v>
      </c>
      <c r="F272" s="76">
        <f t="shared" si="347"/>
        <v>9</v>
      </c>
      <c r="G272" s="161">
        <f t="shared" si="369"/>
        <v>252.47557235029998</v>
      </c>
      <c r="H272" s="24">
        <f t="shared" si="370"/>
        <v>1.034655496705168E+16</v>
      </c>
      <c r="I272" s="23">
        <f t="shared" si="424"/>
        <v>53.200000000000024</v>
      </c>
      <c r="J272" s="26">
        <v>266</v>
      </c>
      <c r="K272" s="30">
        <f t="shared" si="371"/>
        <v>266</v>
      </c>
      <c r="L272" s="30">
        <f t="shared" si="372"/>
        <v>1</v>
      </c>
      <c r="M272" s="22">
        <v>1</v>
      </c>
      <c r="N272" s="23">
        <f t="shared" si="373"/>
        <v>1.034655496705168E+19</v>
      </c>
      <c r="O272" s="29">
        <f t="shared" si="348"/>
        <v>3.9743446920769655E+37</v>
      </c>
      <c r="P272" s="29">
        <f t="shared" si="374"/>
        <v>1.0571756880924728E+40</v>
      </c>
      <c r="Q272" s="29">
        <f t="shared" si="375"/>
        <v>5.5871396822079068E+18</v>
      </c>
      <c r="R272" s="29">
        <f t="shared" si="376"/>
        <v>300</v>
      </c>
      <c r="S272" s="29">
        <f t="shared" si="377"/>
        <v>3535682.4134152955</v>
      </c>
      <c r="T272" s="52">
        <f t="shared" si="378"/>
        <v>5.2849680002470802E-22</v>
      </c>
      <c r="U272" s="144">
        <f t="shared" si="349"/>
        <v>2524.7557235029999</v>
      </c>
      <c r="W272" s="30">
        <f t="shared" si="379"/>
        <v>261</v>
      </c>
      <c r="X272" s="30">
        <f t="shared" si="380"/>
        <v>2</v>
      </c>
      <c r="Y272" s="22">
        <v>1</v>
      </c>
      <c r="Z272" s="23"/>
      <c r="AA272" s="29">
        <f t="shared" si="350"/>
        <v>3.6951551889145344E+36</v>
      </c>
      <c r="AB272" s="29">
        <f t="shared" si="381"/>
        <v>1.738395888829434E+39</v>
      </c>
      <c r="AC272" s="29">
        <f t="shared" si="382"/>
        <v>5.5871396822079068E+18</v>
      </c>
      <c r="AD272" s="29">
        <f t="shared" si="383"/>
        <v>600</v>
      </c>
      <c r="AF272" s="52">
        <f t="shared" si="340"/>
        <v>3.2139627791975869E-21</v>
      </c>
      <c r="AG272" s="144">
        <f t="shared" si="351"/>
        <v>2524.7557235029999</v>
      </c>
      <c r="AH272" s="30">
        <f t="shared" si="384"/>
        <v>251</v>
      </c>
      <c r="AI272" s="30">
        <f t="shared" si="385"/>
        <v>3</v>
      </c>
      <c r="AJ272" s="22">
        <v>1</v>
      </c>
      <c r="AK272" s="23"/>
      <c r="AL272" s="29">
        <f t="shared" si="352"/>
        <v>4.1057279876828162E+36</v>
      </c>
      <c r="AM272" s="29">
        <f t="shared" si="386"/>
        <v>6.0351821686828743E+39</v>
      </c>
      <c r="AN272" s="29">
        <f t="shared" si="387"/>
        <v>5.5871396822079068E+18</v>
      </c>
      <c r="AO272" s="29">
        <f t="shared" si="388"/>
        <v>900</v>
      </c>
      <c r="AQ272" s="52">
        <f t="shared" si="345"/>
        <v>9.2576156378511615E-22</v>
      </c>
      <c r="AR272" s="144">
        <f t="shared" si="353"/>
        <v>2524.7557235029999</v>
      </c>
      <c r="AS272" s="30">
        <f t="shared" si="389"/>
        <v>236</v>
      </c>
      <c r="AT272" s="30">
        <f t="shared" si="390"/>
        <v>4</v>
      </c>
      <c r="AU272" s="22">
        <v>1</v>
      </c>
      <c r="AV272" s="23"/>
      <c r="AW272" s="29">
        <f t="shared" si="354"/>
        <v>4.2335999872992002E+35</v>
      </c>
      <c r="AX272" s="29">
        <f t="shared" si="391"/>
        <v>3.426689880646342E+39</v>
      </c>
      <c r="AY272" s="29">
        <f t="shared" si="392"/>
        <v>5.5871396822079068E+18</v>
      </c>
      <c r="AZ272" s="29">
        <f t="shared" si="393"/>
        <v>1200</v>
      </c>
      <c r="BB272" s="52">
        <f t="shared" si="425"/>
        <v>1.6304771884271188E-21</v>
      </c>
      <c r="BC272" s="144">
        <f t="shared" si="355"/>
        <v>2524.7557235029999</v>
      </c>
      <c r="BD272" s="30">
        <f t="shared" si="394"/>
        <v>206</v>
      </c>
      <c r="BE272" s="30">
        <f t="shared" si="395"/>
        <v>5</v>
      </c>
      <c r="BF272" s="22">
        <v>1</v>
      </c>
      <c r="BG272" s="23"/>
      <c r="BH272" s="29">
        <f t="shared" si="356"/>
        <v>4.6079999861759994E+34</v>
      </c>
      <c r="BI272" s="29">
        <f t="shared" si="396"/>
        <v>1.1165692035205435E+40</v>
      </c>
      <c r="BJ272" s="29">
        <f t="shared" si="397"/>
        <v>5.5871396822079068E+18</v>
      </c>
      <c r="BK272" s="29">
        <f t="shared" si="398"/>
        <v>1500</v>
      </c>
      <c r="BM272" s="52">
        <f t="shared" si="346"/>
        <v>5.0038454084096638E-22</v>
      </c>
      <c r="BN272" s="144">
        <f t="shared" si="357"/>
        <v>2524.7557235029999</v>
      </c>
      <c r="BO272" s="30">
        <f t="shared" si="399"/>
        <v>161</v>
      </c>
      <c r="BP272" s="30">
        <f t="shared" si="400"/>
        <v>6</v>
      </c>
      <c r="BQ272" s="22">
        <v>1</v>
      </c>
      <c r="BR272" s="23"/>
      <c r="BS272" s="29">
        <f t="shared" si="358"/>
        <v>5.7599999827200002E+31</v>
      </c>
      <c r="BT272" s="29">
        <f t="shared" si="401"/>
        <v>2.1909566298506781E+39</v>
      </c>
      <c r="BU272" s="29">
        <f t="shared" si="402"/>
        <v>5.5871396822079068E+18</v>
      </c>
      <c r="BV272" s="29">
        <f t="shared" si="403"/>
        <v>1800</v>
      </c>
      <c r="BX272" s="52">
        <f t="shared" si="344"/>
        <v>2.5500914103391866E-21</v>
      </c>
      <c r="BY272" s="144">
        <f t="shared" si="359"/>
        <v>2524.7557235029999</v>
      </c>
      <c r="BZ272" s="30">
        <f t="shared" si="404"/>
        <v>111</v>
      </c>
      <c r="CA272" s="30">
        <f t="shared" si="405"/>
        <v>7</v>
      </c>
      <c r="CB272" s="30">
        <v>1</v>
      </c>
      <c r="CC272" s="23"/>
      <c r="CD272" s="29">
        <f t="shared" si="360"/>
        <v>9.5999999712E+29</v>
      </c>
      <c r="CE272" s="29">
        <f t="shared" si="406"/>
        <v>9.1145366641471004E+39</v>
      </c>
      <c r="CF272" s="29">
        <f t="shared" si="407"/>
        <v>5.5871396822079068E+18</v>
      </c>
      <c r="CG272" s="29">
        <f t="shared" si="408"/>
        <v>2100</v>
      </c>
      <c r="CI272" s="52">
        <f t="shared" si="342"/>
        <v>6.1299217810878455E-22</v>
      </c>
      <c r="CJ272" s="144">
        <f t="shared" si="361"/>
        <v>2524.7557235029999</v>
      </c>
      <c r="CK272" s="30">
        <f t="shared" si="409"/>
        <v>56</v>
      </c>
      <c r="CL272" s="30">
        <f t="shared" si="410"/>
        <v>8</v>
      </c>
      <c r="CM272" s="30">
        <v>1</v>
      </c>
      <c r="CN272" s="23"/>
      <c r="CO272" s="29">
        <f t="shared" si="362"/>
        <v>9.9999999699999999E+26</v>
      </c>
      <c r="CP272" s="29">
        <f t="shared" si="411"/>
        <v>3.1257833313117992E+39</v>
      </c>
      <c r="CQ272" s="29">
        <f t="shared" si="412"/>
        <v>5.5871396822079068E+18</v>
      </c>
      <c r="CR272" s="29">
        <f t="shared" si="413"/>
        <v>2400</v>
      </c>
      <c r="CT272" s="52">
        <f t="shared" si="426"/>
        <v>1.7874366486762052E-21</v>
      </c>
      <c r="CU272" s="144">
        <f t="shared" si="363"/>
        <v>2524.7557235029999</v>
      </c>
      <c r="CV272" s="30">
        <f t="shared" si="414"/>
        <v>6</v>
      </c>
      <c r="CW272" s="30">
        <f t="shared" si="415"/>
        <v>9</v>
      </c>
      <c r="CX272" s="30">
        <v>1</v>
      </c>
      <c r="CY272" s="23"/>
      <c r="CZ272" s="29">
        <f t="shared" si="364"/>
        <v>1</v>
      </c>
      <c r="DA272" s="29">
        <f t="shared" si="416"/>
        <v>121248691020136.84</v>
      </c>
      <c r="DB272" s="29">
        <f t="shared" si="417"/>
        <v>5.5871396822079068E+18</v>
      </c>
      <c r="DC272" s="29">
        <f t="shared" si="418"/>
        <v>2700</v>
      </c>
      <c r="DE272" s="52">
        <f t="shared" si="428"/>
        <v>46080.000000000007</v>
      </c>
      <c r="DF272" s="144">
        <f t="shared" si="365"/>
        <v>2524.7557235029999</v>
      </c>
      <c r="DG272" s="30">
        <f t="shared" si="419"/>
        <v>-59</v>
      </c>
      <c r="DH272" s="30">
        <f t="shared" si="420"/>
        <v>10</v>
      </c>
      <c r="DI272" s="30">
        <v>1</v>
      </c>
      <c r="DJ272" s="23"/>
      <c r="DK272" s="29">
        <f t="shared" si="366"/>
        <v>1</v>
      </c>
      <c r="DL272" s="29">
        <f t="shared" si="421"/>
        <v>-2.5278964038365619E+18</v>
      </c>
      <c r="DM272" s="29">
        <f t="shared" si="422"/>
        <v>5.5871396822079068E+18</v>
      </c>
      <c r="DN272" s="29">
        <f t="shared" si="423"/>
        <v>3000</v>
      </c>
      <c r="DQ272" s="144">
        <f t="shared" si="367"/>
        <v>2524.7557235029999</v>
      </c>
    </row>
    <row r="273" spans="1:121">
      <c r="A273" s="23">
        <f t="shared" si="368"/>
        <v>123145.12578498757</v>
      </c>
      <c r="B273" s="23">
        <v>0</v>
      </c>
      <c r="C273" s="41">
        <f t="shared" si="341"/>
        <v>8</v>
      </c>
      <c r="D273" s="44"/>
      <c r="E273" s="134">
        <f t="shared" si="427"/>
        <v>1</v>
      </c>
      <c r="F273" s="76">
        <f t="shared" si="347"/>
        <v>9</v>
      </c>
      <c r="G273" s="161">
        <f t="shared" si="369"/>
        <v>257.78062081451981</v>
      </c>
      <c r="H273" s="24">
        <f t="shared" si="370"/>
        <v>1.1885070670538668E+16</v>
      </c>
      <c r="I273" s="23">
        <f t="shared" si="424"/>
        <v>53.400000000000027</v>
      </c>
      <c r="J273" s="26">
        <v>267</v>
      </c>
      <c r="K273" s="30">
        <f t="shared" si="371"/>
        <v>267</v>
      </c>
      <c r="L273" s="30">
        <f t="shared" si="372"/>
        <v>1</v>
      </c>
      <c r="M273" s="22">
        <v>1</v>
      </c>
      <c r="N273" s="23">
        <f t="shared" si="373"/>
        <v>1.1885070670538668E+19</v>
      </c>
      <c r="O273" s="29">
        <f t="shared" si="348"/>
        <v>3.9743446920769655E+37</v>
      </c>
      <c r="P273" s="29">
        <f t="shared" si="374"/>
        <v>1.0611500327845498E+40</v>
      </c>
      <c r="Q273" s="29">
        <f t="shared" si="375"/>
        <v>6.417938162090881E+18</v>
      </c>
      <c r="R273" s="29">
        <f t="shared" si="376"/>
        <v>300</v>
      </c>
      <c r="S273" s="29">
        <f t="shared" si="377"/>
        <v>3694353.773549627</v>
      </c>
      <c r="T273" s="52">
        <f t="shared" si="378"/>
        <v>6.0480968419231488E-22</v>
      </c>
      <c r="U273" s="144">
        <f t="shared" si="349"/>
        <v>2577.8062081451981</v>
      </c>
      <c r="W273" s="30">
        <f t="shared" si="379"/>
        <v>262</v>
      </c>
      <c r="X273" s="30">
        <f t="shared" si="380"/>
        <v>2</v>
      </c>
      <c r="Y273" s="22">
        <v>1</v>
      </c>
      <c r="Z273" s="23"/>
      <c r="AA273" s="29">
        <f t="shared" si="350"/>
        <v>3.6951551889145344E+36</v>
      </c>
      <c r="AB273" s="29">
        <f t="shared" si="381"/>
        <v>1.7450564094762901E+39</v>
      </c>
      <c r="AC273" s="29">
        <f t="shared" si="382"/>
        <v>6.417938162090881E+18</v>
      </c>
      <c r="AD273" s="29">
        <f t="shared" si="383"/>
        <v>600</v>
      </c>
      <c r="AF273" s="52">
        <f t="shared" ref="AF273:AF336" si="429">AC273/AB273</f>
        <v>3.6777826362741894E-21</v>
      </c>
      <c r="AG273" s="144">
        <f t="shared" si="351"/>
        <v>2577.8062081451981</v>
      </c>
      <c r="AH273" s="30">
        <f t="shared" si="384"/>
        <v>252</v>
      </c>
      <c r="AI273" s="30">
        <f t="shared" si="385"/>
        <v>3</v>
      </c>
      <c r="AJ273" s="22">
        <v>1</v>
      </c>
      <c r="AK273" s="23"/>
      <c r="AL273" s="29">
        <f t="shared" si="352"/>
        <v>4.1057279876828162E+36</v>
      </c>
      <c r="AM273" s="29">
        <f t="shared" si="386"/>
        <v>6.0592267191557132E+39</v>
      </c>
      <c r="AN273" s="29">
        <f t="shared" si="387"/>
        <v>6.417938162090881E+18</v>
      </c>
      <c r="AO273" s="29">
        <f t="shared" si="388"/>
        <v>900</v>
      </c>
      <c r="AQ273" s="52">
        <f t="shared" si="345"/>
        <v>1.0592008616877024E-21</v>
      </c>
      <c r="AR273" s="144">
        <f t="shared" si="353"/>
        <v>2577.8062081451981</v>
      </c>
      <c r="AS273" s="30">
        <f t="shared" si="389"/>
        <v>237</v>
      </c>
      <c r="AT273" s="30">
        <f t="shared" si="390"/>
        <v>4</v>
      </c>
      <c r="AU273" s="22">
        <v>1</v>
      </c>
      <c r="AV273" s="23"/>
      <c r="AW273" s="29">
        <f t="shared" si="354"/>
        <v>4.2335999872992002E+35</v>
      </c>
      <c r="AX273" s="29">
        <f t="shared" si="391"/>
        <v>3.4412097530219619E+39</v>
      </c>
      <c r="AY273" s="29">
        <f t="shared" si="392"/>
        <v>6.417938162090881E+18</v>
      </c>
      <c r="AZ273" s="29">
        <f t="shared" si="393"/>
        <v>1200</v>
      </c>
      <c r="BB273" s="52">
        <f t="shared" si="425"/>
        <v>1.8650238208975347E-21</v>
      </c>
      <c r="BC273" s="144">
        <f t="shared" si="355"/>
        <v>2577.8062081451981</v>
      </c>
      <c r="BD273" s="30">
        <f t="shared" si="394"/>
        <v>207</v>
      </c>
      <c r="BE273" s="30">
        <f t="shared" si="395"/>
        <v>5</v>
      </c>
      <c r="BF273" s="22">
        <v>1</v>
      </c>
      <c r="BG273" s="23"/>
      <c r="BH273" s="29">
        <f t="shared" si="356"/>
        <v>4.6079999861759994E+34</v>
      </c>
      <c r="BI273" s="29">
        <f t="shared" si="396"/>
        <v>1.121989442372585E+40</v>
      </c>
      <c r="BJ273" s="29">
        <f t="shared" si="397"/>
        <v>6.417938162090881E+18</v>
      </c>
      <c r="BK273" s="29">
        <f t="shared" si="398"/>
        <v>1500</v>
      </c>
      <c r="BM273" s="52">
        <f t="shared" si="346"/>
        <v>5.7201413130228387E-22</v>
      </c>
      <c r="BN273" s="144">
        <f t="shared" si="357"/>
        <v>2577.8062081451981</v>
      </c>
      <c r="BO273" s="30">
        <f t="shared" si="399"/>
        <v>162</v>
      </c>
      <c r="BP273" s="30">
        <f t="shared" si="400"/>
        <v>6</v>
      </c>
      <c r="BQ273" s="22">
        <v>1</v>
      </c>
      <c r="BR273" s="23"/>
      <c r="BS273" s="29">
        <f t="shared" si="358"/>
        <v>5.7599999827200002E+31</v>
      </c>
      <c r="BT273" s="29">
        <f t="shared" si="401"/>
        <v>2.2045650561230426E+39</v>
      </c>
      <c r="BU273" s="29">
        <f t="shared" si="402"/>
        <v>6.417938162090881E+18</v>
      </c>
      <c r="BV273" s="29">
        <f t="shared" si="403"/>
        <v>1800</v>
      </c>
      <c r="BX273" s="52">
        <f t="shared" si="344"/>
        <v>2.9112037969872817E-21</v>
      </c>
      <c r="BY273" s="144">
        <f t="shared" si="359"/>
        <v>2577.8062081451981</v>
      </c>
      <c r="BZ273" s="30">
        <f t="shared" si="404"/>
        <v>112</v>
      </c>
      <c r="CA273" s="30">
        <f t="shared" si="405"/>
        <v>7</v>
      </c>
      <c r="CB273" s="30">
        <v>1</v>
      </c>
      <c r="CC273" s="23"/>
      <c r="CD273" s="29">
        <f t="shared" si="360"/>
        <v>9.5999999712E+29</v>
      </c>
      <c r="CE273" s="29">
        <f t="shared" si="406"/>
        <v>9.1966496070673453E+39</v>
      </c>
      <c r="CF273" s="29">
        <f t="shared" si="407"/>
        <v>6.417938162090881E+18</v>
      </c>
      <c r="CG273" s="29">
        <f t="shared" si="408"/>
        <v>2100</v>
      </c>
      <c r="CI273" s="52">
        <f t="shared" si="342"/>
        <v>6.9785611459622106E-22</v>
      </c>
      <c r="CJ273" s="144">
        <f t="shared" si="361"/>
        <v>2577.8062081451981</v>
      </c>
      <c r="CK273" s="30">
        <f t="shared" si="409"/>
        <v>57</v>
      </c>
      <c r="CL273" s="30">
        <f t="shared" si="410"/>
        <v>8</v>
      </c>
      <c r="CM273" s="30">
        <v>1</v>
      </c>
      <c r="CN273" s="23"/>
      <c r="CO273" s="29">
        <f t="shared" si="362"/>
        <v>9.9999999699999999E+26</v>
      </c>
      <c r="CP273" s="29">
        <f t="shared" si="411"/>
        <v>3.1816008907995098E+39</v>
      </c>
      <c r="CQ273" s="29">
        <f t="shared" si="412"/>
        <v>6.417938162090881E+18</v>
      </c>
      <c r="CR273" s="29">
        <f t="shared" si="413"/>
        <v>2400</v>
      </c>
      <c r="CT273" s="52">
        <f t="shared" si="426"/>
        <v>2.0172040373291781E-21</v>
      </c>
      <c r="CU273" s="144">
        <f t="shared" si="363"/>
        <v>2577.8062081451981</v>
      </c>
      <c r="CV273" s="30">
        <f t="shared" si="414"/>
        <v>7</v>
      </c>
      <c r="CW273" s="30">
        <f t="shared" si="415"/>
        <v>9</v>
      </c>
      <c r="CX273" s="30">
        <v>1</v>
      </c>
      <c r="CY273" s="23"/>
      <c r="CZ273" s="29">
        <f t="shared" si="364"/>
        <v>1</v>
      </c>
      <c r="DA273" s="29">
        <f t="shared" si="416"/>
        <v>141456806190159.66</v>
      </c>
      <c r="DB273" s="29">
        <f t="shared" si="417"/>
        <v>6.417938162090881E+18</v>
      </c>
      <c r="DC273" s="29">
        <f t="shared" si="418"/>
        <v>2700</v>
      </c>
      <c r="DE273" s="52">
        <f t="shared" si="428"/>
        <v>45370.303027082911</v>
      </c>
      <c r="DF273" s="144">
        <f t="shared" si="365"/>
        <v>2577.8062081451981</v>
      </c>
      <c r="DG273" s="30">
        <f t="shared" si="419"/>
        <v>-58</v>
      </c>
      <c r="DH273" s="30">
        <f t="shared" si="420"/>
        <v>10</v>
      </c>
      <c r="DI273" s="30">
        <v>1</v>
      </c>
      <c r="DJ273" s="23"/>
      <c r="DK273" s="29">
        <f t="shared" si="366"/>
        <v>1</v>
      </c>
      <c r="DL273" s="29">
        <f t="shared" si="421"/>
        <v>-2.4850507020766203E+18</v>
      </c>
      <c r="DM273" s="29">
        <f t="shared" si="422"/>
        <v>6.417938162090881E+18</v>
      </c>
      <c r="DN273" s="29">
        <f t="shared" si="423"/>
        <v>3000</v>
      </c>
      <c r="DQ273" s="144">
        <f t="shared" si="367"/>
        <v>2577.8062081451981</v>
      </c>
    </row>
    <row r="274" spans="1:121">
      <c r="A274" s="23">
        <f t="shared" si="368"/>
        <v>128671.52841891166</v>
      </c>
      <c r="B274" s="23">
        <v>0</v>
      </c>
      <c r="C274" s="41">
        <f t="shared" si="341"/>
        <v>8</v>
      </c>
      <c r="D274" s="44"/>
      <c r="E274" s="134">
        <f t="shared" si="427"/>
        <v>1</v>
      </c>
      <c r="F274" s="76">
        <f t="shared" si="347"/>
        <v>9</v>
      </c>
      <c r="G274" s="161">
        <f t="shared" si="369"/>
        <v>263.19713962395303</v>
      </c>
      <c r="H274" s="24">
        <f t="shared" si="370"/>
        <v>1.3652361128271278E+16</v>
      </c>
      <c r="I274" s="23">
        <f t="shared" si="424"/>
        <v>53.60000000000003</v>
      </c>
      <c r="J274" s="26">
        <v>268</v>
      </c>
      <c r="K274" s="30">
        <f t="shared" si="371"/>
        <v>268</v>
      </c>
      <c r="L274" s="30">
        <f t="shared" si="372"/>
        <v>1</v>
      </c>
      <c r="M274" s="22">
        <v>1</v>
      </c>
      <c r="N274" s="23">
        <f t="shared" si="373"/>
        <v>1.3652361128271278E+19</v>
      </c>
      <c r="O274" s="29">
        <f t="shared" si="348"/>
        <v>3.9743446920769655E+37</v>
      </c>
      <c r="P274" s="29">
        <f t="shared" si="374"/>
        <v>1.0651243774766268E+40</v>
      </c>
      <c r="Q274" s="29">
        <f t="shared" si="375"/>
        <v>7.3722750092664904E+18</v>
      </c>
      <c r="R274" s="29">
        <f t="shared" si="376"/>
        <v>300</v>
      </c>
      <c r="S274" s="29">
        <f t="shared" si="377"/>
        <v>3860145.85256735</v>
      </c>
      <c r="T274" s="52">
        <f t="shared" si="378"/>
        <v>6.9215156137277206E-22</v>
      </c>
      <c r="U274" s="144">
        <f t="shared" si="349"/>
        <v>2631.9713962395303</v>
      </c>
      <c r="W274" s="30">
        <f t="shared" si="379"/>
        <v>263</v>
      </c>
      <c r="X274" s="30">
        <f t="shared" si="380"/>
        <v>2</v>
      </c>
      <c r="Y274" s="22">
        <v>1</v>
      </c>
      <c r="Z274" s="23"/>
      <c r="AA274" s="29">
        <f t="shared" si="350"/>
        <v>3.6951551889145344E+36</v>
      </c>
      <c r="AB274" s="29">
        <f t="shared" si="381"/>
        <v>1.7517169301231462E+39</v>
      </c>
      <c r="AC274" s="29">
        <f t="shared" si="382"/>
        <v>7.3722750092664904E+18</v>
      </c>
      <c r="AD274" s="29">
        <f t="shared" si="383"/>
        <v>600</v>
      </c>
      <c r="AF274" s="52">
        <f t="shared" si="429"/>
        <v>4.2085995074262466E-21</v>
      </c>
      <c r="AG274" s="144">
        <f t="shared" si="351"/>
        <v>2631.9713962395303</v>
      </c>
      <c r="AH274" s="30">
        <f t="shared" si="384"/>
        <v>253</v>
      </c>
      <c r="AI274" s="30">
        <f t="shared" si="385"/>
        <v>3</v>
      </c>
      <c r="AJ274" s="22">
        <v>1</v>
      </c>
      <c r="AK274" s="23"/>
      <c r="AL274" s="29">
        <f t="shared" si="352"/>
        <v>4.1057279876828162E+36</v>
      </c>
      <c r="AM274" s="29">
        <f t="shared" si="386"/>
        <v>6.0832712696285544E+39</v>
      </c>
      <c r="AN274" s="29">
        <f t="shared" si="387"/>
        <v>7.3722750092664904E+18</v>
      </c>
      <c r="AO274" s="29">
        <f t="shared" si="388"/>
        <v>900</v>
      </c>
      <c r="AQ274" s="52">
        <f t="shared" si="345"/>
        <v>1.2118931874817811E-21</v>
      </c>
      <c r="AR274" s="144">
        <f t="shared" si="353"/>
        <v>2631.9713962395303</v>
      </c>
      <c r="AS274" s="30">
        <f t="shared" si="389"/>
        <v>238</v>
      </c>
      <c r="AT274" s="30">
        <f t="shared" si="390"/>
        <v>4</v>
      </c>
      <c r="AU274" s="22">
        <v>1</v>
      </c>
      <c r="AV274" s="23"/>
      <c r="AW274" s="29">
        <f t="shared" si="354"/>
        <v>4.2335999872992002E+35</v>
      </c>
      <c r="AX274" s="29">
        <f t="shared" si="391"/>
        <v>3.4557296253975817E+39</v>
      </c>
      <c r="AY274" s="29">
        <f t="shared" si="392"/>
        <v>7.3722750092664904E+18</v>
      </c>
      <c r="AZ274" s="29">
        <f t="shared" si="393"/>
        <v>1200</v>
      </c>
      <c r="BB274" s="52">
        <f t="shared" si="425"/>
        <v>2.1333483253679923E-21</v>
      </c>
      <c r="BC274" s="144">
        <f t="shared" si="355"/>
        <v>2631.9713962395303</v>
      </c>
      <c r="BD274" s="30">
        <f t="shared" si="394"/>
        <v>208</v>
      </c>
      <c r="BE274" s="30">
        <f t="shared" si="395"/>
        <v>5</v>
      </c>
      <c r="BF274" s="22">
        <v>1</v>
      </c>
      <c r="BG274" s="23"/>
      <c r="BH274" s="29">
        <f t="shared" si="356"/>
        <v>4.6079999861759994E+34</v>
      </c>
      <c r="BI274" s="29">
        <f t="shared" si="396"/>
        <v>1.1274096812246265E+40</v>
      </c>
      <c r="BJ274" s="29">
        <f t="shared" si="397"/>
        <v>7.3722750092664904E+18</v>
      </c>
      <c r="BK274" s="29">
        <f t="shared" si="398"/>
        <v>1500</v>
      </c>
      <c r="BM274" s="52">
        <f t="shared" si="346"/>
        <v>6.5391269314438589E-22</v>
      </c>
      <c r="BN274" s="144">
        <f t="shared" si="357"/>
        <v>2631.9713962395303</v>
      </c>
      <c r="BO274" s="30">
        <f t="shared" si="399"/>
        <v>163</v>
      </c>
      <c r="BP274" s="30">
        <f t="shared" si="400"/>
        <v>6</v>
      </c>
      <c r="BQ274" s="22">
        <v>1</v>
      </c>
      <c r="BR274" s="23"/>
      <c r="BS274" s="29">
        <f t="shared" si="358"/>
        <v>5.7599999827200002E+31</v>
      </c>
      <c r="BT274" s="29">
        <f t="shared" si="401"/>
        <v>2.2181734823954069E+39</v>
      </c>
      <c r="BU274" s="29">
        <f t="shared" si="402"/>
        <v>7.3722750092664904E+18</v>
      </c>
      <c r="BV274" s="29">
        <f t="shared" si="403"/>
        <v>1800</v>
      </c>
      <c r="BX274" s="52">
        <f t="shared" si="344"/>
        <v>3.3235790923373432E-21</v>
      </c>
      <c r="BY274" s="144">
        <f t="shared" si="359"/>
        <v>2631.9713962395303</v>
      </c>
      <c r="BZ274" s="30">
        <f t="shared" si="404"/>
        <v>113</v>
      </c>
      <c r="CA274" s="30">
        <f t="shared" si="405"/>
        <v>7</v>
      </c>
      <c r="CB274" s="30">
        <v>1</v>
      </c>
      <c r="CC274" s="23"/>
      <c r="CD274" s="29">
        <f t="shared" si="360"/>
        <v>9.5999999712E+29</v>
      </c>
      <c r="CE274" s="29">
        <f t="shared" si="406"/>
        <v>9.2787625499875879E+39</v>
      </c>
      <c r="CF274" s="29">
        <f t="shared" si="407"/>
        <v>7.3722750092664904E+18</v>
      </c>
      <c r="CG274" s="29">
        <f t="shared" si="408"/>
        <v>2100</v>
      </c>
      <c r="CI274" s="52">
        <f t="shared" si="342"/>
        <v>7.945321339510248E-22</v>
      </c>
      <c r="CJ274" s="144">
        <f t="shared" si="361"/>
        <v>2631.9713962395303</v>
      </c>
      <c r="CK274" s="30">
        <f t="shared" si="409"/>
        <v>58</v>
      </c>
      <c r="CL274" s="30">
        <f t="shared" si="410"/>
        <v>8</v>
      </c>
      <c r="CM274" s="30">
        <v>1</v>
      </c>
      <c r="CN274" s="23"/>
      <c r="CO274" s="29">
        <f t="shared" si="362"/>
        <v>9.9999999699999999E+26</v>
      </c>
      <c r="CP274" s="29">
        <f t="shared" si="411"/>
        <v>3.2374184502872203E+39</v>
      </c>
      <c r="CQ274" s="29">
        <f t="shared" si="412"/>
        <v>7.3722750092664904E+18</v>
      </c>
      <c r="CR274" s="29">
        <f t="shared" si="413"/>
        <v>2400</v>
      </c>
      <c r="CT274" s="52">
        <f t="shared" si="426"/>
        <v>2.2772079428324844E-21</v>
      </c>
      <c r="CU274" s="144">
        <f t="shared" si="363"/>
        <v>2631.9713962395303</v>
      </c>
      <c r="CV274" s="30">
        <f t="shared" si="414"/>
        <v>8</v>
      </c>
      <c r="CW274" s="30">
        <f t="shared" si="415"/>
        <v>9</v>
      </c>
      <c r="CX274" s="30">
        <v>1</v>
      </c>
      <c r="CY274" s="23"/>
      <c r="CZ274" s="29">
        <f t="shared" si="364"/>
        <v>1</v>
      </c>
      <c r="DA274" s="29">
        <f t="shared" si="416"/>
        <v>161664921360182.47</v>
      </c>
      <c r="DB274" s="29">
        <f t="shared" si="417"/>
        <v>7.3722750092664904E+18</v>
      </c>
      <c r="DC274" s="29">
        <f t="shared" si="418"/>
        <v>2700</v>
      </c>
      <c r="DE274" s="52">
        <f t="shared" si="428"/>
        <v>45602.193396311246</v>
      </c>
      <c r="DF274" s="144">
        <f t="shared" si="365"/>
        <v>2631.9713962395303</v>
      </c>
      <c r="DG274" s="30">
        <f t="shared" si="419"/>
        <v>-57</v>
      </c>
      <c r="DH274" s="30">
        <f t="shared" si="420"/>
        <v>10</v>
      </c>
      <c r="DI274" s="30">
        <v>1</v>
      </c>
      <c r="DJ274" s="23"/>
      <c r="DK274" s="29">
        <f t="shared" si="366"/>
        <v>1</v>
      </c>
      <c r="DL274" s="29">
        <f t="shared" si="421"/>
        <v>-2.4422050003166787E+18</v>
      </c>
      <c r="DM274" s="29">
        <f t="shared" si="422"/>
        <v>7.3722750092664904E+18</v>
      </c>
      <c r="DN274" s="29">
        <f t="shared" si="423"/>
        <v>3000</v>
      </c>
      <c r="DQ274" s="144">
        <f t="shared" si="367"/>
        <v>2631.9713962395303</v>
      </c>
    </row>
    <row r="275" spans="1:121">
      <c r="A275" s="23">
        <f t="shared" si="368"/>
        <v>134445.94026860906</v>
      </c>
      <c r="B275" s="23">
        <v>0</v>
      </c>
      <c r="C275" s="41">
        <f t="shared" si="341"/>
        <v>8</v>
      </c>
      <c r="D275" s="44"/>
      <c r="E275" s="134">
        <f t="shared" si="427"/>
        <v>1</v>
      </c>
      <c r="F275" s="76">
        <f t="shared" si="347"/>
        <v>9</v>
      </c>
      <c r="G275" s="161">
        <f t="shared" si="369"/>
        <v>268.72747100750496</v>
      </c>
      <c r="H275" s="24">
        <f t="shared" si="370"/>
        <v>1.5682444769870682E+16</v>
      </c>
      <c r="I275" s="23">
        <f t="shared" si="424"/>
        <v>53.800000000000033</v>
      </c>
      <c r="J275" s="26">
        <v>269</v>
      </c>
      <c r="K275" s="30">
        <f t="shared" si="371"/>
        <v>269</v>
      </c>
      <c r="L275" s="30">
        <f t="shared" si="372"/>
        <v>1</v>
      </c>
      <c r="M275" s="22">
        <v>1</v>
      </c>
      <c r="N275" s="23">
        <f t="shared" si="373"/>
        <v>1.5682444769870682E+19</v>
      </c>
      <c r="O275" s="29">
        <f t="shared" si="348"/>
        <v>3.9743446920769655E+37</v>
      </c>
      <c r="P275" s="29">
        <f t="shared" si="374"/>
        <v>1.0690987221687037E+40</v>
      </c>
      <c r="Q275" s="29">
        <f t="shared" si="375"/>
        <v>8.4685201757301678E+18</v>
      </c>
      <c r="R275" s="29">
        <f t="shared" si="376"/>
        <v>300</v>
      </c>
      <c r="S275" s="29">
        <f t="shared" si="377"/>
        <v>4033378.208058272</v>
      </c>
      <c r="T275" s="52">
        <f t="shared" si="378"/>
        <v>7.9211769690936326E-22</v>
      </c>
      <c r="U275" s="144">
        <f t="shared" si="349"/>
        <v>2687.2747100750494</v>
      </c>
      <c r="W275" s="30">
        <f t="shared" si="379"/>
        <v>264</v>
      </c>
      <c r="X275" s="30">
        <f t="shared" si="380"/>
        <v>2</v>
      </c>
      <c r="Y275" s="22">
        <v>1</v>
      </c>
      <c r="Z275" s="23"/>
      <c r="AA275" s="29">
        <f t="shared" si="350"/>
        <v>3.6951551889145344E+36</v>
      </c>
      <c r="AB275" s="29">
        <f t="shared" si="381"/>
        <v>1.7583774507700023E+39</v>
      </c>
      <c r="AC275" s="29">
        <f t="shared" si="382"/>
        <v>8.4685201757301678E+18</v>
      </c>
      <c r="AD275" s="29">
        <f t="shared" si="383"/>
        <v>600</v>
      </c>
      <c r="AF275" s="52">
        <f t="shared" si="429"/>
        <v>4.8160991668892027E-21</v>
      </c>
      <c r="AG275" s="144">
        <f t="shared" si="351"/>
        <v>2687.2747100750494</v>
      </c>
      <c r="AH275" s="30">
        <f t="shared" si="384"/>
        <v>254</v>
      </c>
      <c r="AI275" s="30">
        <f t="shared" si="385"/>
        <v>3</v>
      </c>
      <c r="AJ275" s="22">
        <v>1</v>
      </c>
      <c r="AK275" s="23"/>
      <c r="AL275" s="29">
        <f t="shared" si="352"/>
        <v>4.1057279876828162E+36</v>
      </c>
      <c r="AM275" s="29">
        <f t="shared" si="386"/>
        <v>6.1073158201013944E+39</v>
      </c>
      <c r="AN275" s="29">
        <f t="shared" si="387"/>
        <v>8.4685201757301678E+18</v>
      </c>
      <c r="AO275" s="29">
        <f t="shared" si="388"/>
        <v>900</v>
      </c>
      <c r="AQ275" s="52">
        <f t="shared" si="345"/>
        <v>1.3866190033692367E-21</v>
      </c>
      <c r="AR275" s="144">
        <f t="shared" si="353"/>
        <v>2687.2747100750494</v>
      </c>
      <c r="AS275" s="30">
        <f t="shared" si="389"/>
        <v>239</v>
      </c>
      <c r="AT275" s="30">
        <f t="shared" si="390"/>
        <v>4</v>
      </c>
      <c r="AU275" s="22">
        <v>1</v>
      </c>
      <c r="AV275" s="23"/>
      <c r="AW275" s="29">
        <f t="shared" si="354"/>
        <v>4.2335999872992002E+35</v>
      </c>
      <c r="AX275" s="29">
        <f t="shared" si="391"/>
        <v>3.4702494977732021E+39</v>
      </c>
      <c r="AY275" s="29">
        <f t="shared" si="392"/>
        <v>8.4685201757301678E+18</v>
      </c>
      <c r="AZ275" s="29">
        <f t="shared" si="393"/>
        <v>1200</v>
      </c>
      <c r="BB275" s="52">
        <f t="shared" si="425"/>
        <v>2.4403202654922269E-21</v>
      </c>
      <c r="BC275" s="144">
        <f t="shared" si="355"/>
        <v>2687.2747100750494</v>
      </c>
      <c r="BD275" s="30">
        <f t="shared" si="394"/>
        <v>209</v>
      </c>
      <c r="BE275" s="30">
        <f t="shared" si="395"/>
        <v>5</v>
      </c>
      <c r="BF275" s="22">
        <v>1</v>
      </c>
      <c r="BG275" s="23"/>
      <c r="BH275" s="29">
        <f t="shared" si="356"/>
        <v>4.6079999861759994E+34</v>
      </c>
      <c r="BI275" s="29">
        <f t="shared" si="396"/>
        <v>1.132829920076668E+40</v>
      </c>
      <c r="BJ275" s="29">
        <f t="shared" si="397"/>
        <v>8.4685201757301678E+18</v>
      </c>
      <c r="BK275" s="29">
        <f t="shared" si="398"/>
        <v>1500</v>
      </c>
      <c r="BM275" s="52">
        <f t="shared" si="346"/>
        <v>7.4755442327627016E-22</v>
      </c>
      <c r="BN275" s="144">
        <f t="shared" si="357"/>
        <v>2687.2747100750494</v>
      </c>
      <c r="BO275" s="30">
        <f t="shared" si="399"/>
        <v>164</v>
      </c>
      <c r="BP275" s="30">
        <f t="shared" si="400"/>
        <v>6</v>
      </c>
      <c r="BQ275" s="22">
        <v>1</v>
      </c>
      <c r="BR275" s="23"/>
      <c r="BS275" s="29">
        <f t="shared" si="358"/>
        <v>5.7599999827200002E+31</v>
      </c>
      <c r="BT275" s="29">
        <f t="shared" si="401"/>
        <v>2.2317819086677715E+39</v>
      </c>
      <c r="BU275" s="29">
        <f t="shared" si="402"/>
        <v>8.4685201757301678E+18</v>
      </c>
      <c r="BV275" s="29">
        <f t="shared" si="403"/>
        <v>1800</v>
      </c>
      <c r="BX275" s="52">
        <f t="shared" si="344"/>
        <v>3.794510629752942E-21</v>
      </c>
      <c r="BY275" s="144">
        <f t="shared" si="359"/>
        <v>2687.2747100750494</v>
      </c>
      <c r="BZ275" s="30">
        <f t="shared" si="404"/>
        <v>114</v>
      </c>
      <c r="CA275" s="30">
        <f t="shared" si="405"/>
        <v>7</v>
      </c>
      <c r="CB275" s="30">
        <v>1</v>
      </c>
      <c r="CC275" s="23"/>
      <c r="CD275" s="29">
        <f t="shared" si="360"/>
        <v>9.5999999712E+29</v>
      </c>
      <c r="CE275" s="29">
        <f t="shared" si="406"/>
        <v>9.3608754929078316E+39</v>
      </c>
      <c r="CF275" s="29">
        <f t="shared" si="407"/>
        <v>8.4685201757301678E+18</v>
      </c>
      <c r="CG275" s="29">
        <f t="shared" si="408"/>
        <v>2100</v>
      </c>
      <c r="CI275" s="52">
        <f t="shared" si="342"/>
        <v>9.0467181004023109E-22</v>
      </c>
      <c r="CJ275" s="144">
        <f t="shared" si="361"/>
        <v>2687.2747100750494</v>
      </c>
      <c r="CK275" s="30">
        <f t="shared" si="409"/>
        <v>59</v>
      </c>
      <c r="CL275" s="30">
        <f t="shared" si="410"/>
        <v>8</v>
      </c>
      <c r="CM275" s="30">
        <v>1</v>
      </c>
      <c r="CN275" s="23"/>
      <c r="CO275" s="29">
        <f t="shared" si="362"/>
        <v>9.9999999699999999E+26</v>
      </c>
      <c r="CP275" s="29">
        <f t="shared" si="411"/>
        <v>3.2932360097749309E+39</v>
      </c>
      <c r="CQ275" s="29">
        <f t="shared" si="412"/>
        <v>8.4685201757301678E+18</v>
      </c>
      <c r="CR275" s="29">
        <f t="shared" si="413"/>
        <v>2400</v>
      </c>
      <c r="CT275" s="52">
        <f t="shared" si="426"/>
        <v>2.5714890006650115E-21</v>
      </c>
      <c r="CU275" s="144">
        <f t="shared" si="363"/>
        <v>2687.2747100750494</v>
      </c>
      <c r="CV275" s="30">
        <f t="shared" si="414"/>
        <v>9</v>
      </c>
      <c r="CW275" s="30">
        <f t="shared" si="415"/>
        <v>9</v>
      </c>
      <c r="CX275" s="30">
        <v>1</v>
      </c>
      <c r="CY275" s="23"/>
      <c r="CZ275" s="29">
        <f t="shared" si="364"/>
        <v>1</v>
      </c>
      <c r="DA275" s="29">
        <f t="shared" si="416"/>
        <v>181873036530205.28</v>
      </c>
      <c r="DB275" s="29">
        <f t="shared" si="417"/>
        <v>8.4685201757301678E+18</v>
      </c>
      <c r="DC275" s="29">
        <f t="shared" si="418"/>
        <v>2700</v>
      </c>
      <c r="DE275" s="52">
        <f t="shared" si="428"/>
        <v>46562.812923199446</v>
      </c>
      <c r="DF275" s="144">
        <f t="shared" si="365"/>
        <v>2687.2747100750494</v>
      </c>
      <c r="DG275" s="30">
        <f t="shared" si="419"/>
        <v>-56</v>
      </c>
      <c r="DH275" s="30">
        <f t="shared" si="420"/>
        <v>10</v>
      </c>
      <c r="DI275" s="30">
        <v>1</v>
      </c>
      <c r="DJ275" s="23"/>
      <c r="DK275" s="29">
        <f t="shared" si="366"/>
        <v>1</v>
      </c>
      <c r="DL275" s="29">
        <f t="shared" si="421"/>
        <v>-2.3993592985567365E+18</v>
      </c>
      <c r="DM275" s="29">
        <f t="shared" si="422"/>
        <v>8.4685201757301678E+18</v>
      </c>
      <c r="DN275" s="29">
        <f t="shared" si="423"/>
        <v>3000</v>
      </c>
      <c r="DQ275" s="144">
        <f t="shared" si="367"/>
        <v>2687.2747100750494</v>
      </c>
    </row>
    <row r="276" spans="1:121">
      <c r="A276" s="23">
        <f t="shared" si="368"/>
        <v>140479.49128156697</v>
      </c>
      <c r="B276" s="23">
        <v>0</v>
      </c>
      <c r="C276" s="41">
        <f t="shared" si="341"/>
        <v>8</v>
      </c>
      <c r="D276" s="44"/>
      <c r="E276" s="134">
        <f t="shared" si="427"/>
        <v>1</v>
      </c>
      <c r="F276" s="76">
        <f t="shared" si="347"/>
        <v>9</v>
      </c>
      <c r="G276" s="161">
        <f t="shared" si="369"/>
        <v>274.37400640929098</v>
      </c>
      <c r="H276" s="24">
        <f t="shared" si="370"/>
        <v>1.8014398509482304E+16</v>
      </c>
      <c r="I276" s="23">
        <f t="shared" si="424"/>
        <v>54.000000000000021</v>
      </c>
      <c r="J276" s="26">
        <v>270</v>
      </c>
      <c r="K276" s="30">
        <f t="shared" si="371"/>
        <v>270</v>
      </c>
      <c r="L276" s="30">
        <f t="shared" si="372"/>
        <v>1</v>
      </c>
      <c r="M276" s="22">
        <v>1</v>
      </c>
      <c r="N276" s="23">
        <f t="shared" si="373"/>
        <v>1.8014398509482303E+19</v>
      </c>
      <c r="O276" s="29">
        <f t="shared" si="348"/>
        <v>3.9743446920769655E+37</v>
      </c>
      <c r="P276" s="29">
        <f t="shared" si="374"/>
        <v>1.0730730668607807E+40</v>
      </c>
      <c r="Q276" s="29">
        <f t="shared" si="375"/>
        <v>9.7277751951204434E+18</v>
      </c>
      <c r="R276" s="29">
        <f t="shared" si="376"/>
        <v>300</v>
      </c>
      <c r="S276" s="29">
        <f t="shared" si="377"/>
        <v>4214384.7384470087</v>
      </c>
      <c r="T276" s="52">
        <f t="shared" si="378"/>
        <v>9.0653427949492224E-22</v>
      </c>
      <c r="U276" s="144">
        <f t="shared" si="349"/>
        <v>2743.74006409291</v>
      </c>
      <c r="W276" s="30">
        <f t="shared" si="379"/>
        <v>265</v>
      </c>
      <c r="X276" s="30">
        <f t="shared" si="380"/>
        <v>2</v>
      </c>
      <c r="Y276" s="22">
        <v>1</v>
      </c>
      <c r="Z276" s="23"/>
      <c r="AA276" s="29">
        <f t="shared" si="350"/>
        <v>3.6951551889145344E+36</v>
      </c>
      <c r="AB276" s="29">
        <f t="shared" si="381"/>
        <v>1.7650379714168584E+39</v>
      </c>
      <c r="AC276" s="29">
        <f t="shared" si="382"/>
        <v>9.7277751951204434E+18</v>
      </c>
      <c r="AD276" s="29">
        <f t="shared" si="383"/>
        <v>600</v>
      </c>
      <c r="AF276" s="52">
        <f t="shared" si="429"/>
        <v>5.5113687935629028E-21</v>
      </c>
      <c r="AG276" s="144">
        <f t="shared" si="351"/>
        <v>2743.74006409291</v>
      </c>
      <c r="AH276" s="30">
        <f t="shared" si="384"/>
        <v>255</v>
      </c>
      <c r="AI276" s="30">
        <f t="shared" si="385"/>
        <v>3</v>
      </c>
      <c r="AJ276" s="22">
        <v>1</v>
      </c>
      <c r="AK276" s="23"/>
      <c r="AL276" s="29">
        <f t="shared" si="352"/>
        <v>4.1057279876828162E+36</v>
      </c>
      <c r="AM276" s="29">
        <f t="shared" si="386"/>
        <v>6.1313603705742344E+39</v>
      </c>
      <c r="AN276" s="29">
        <f t="shared" si="387"/>
        <v>9.7277751951204434E+18</v>
      </c>
      <c r="AO276" s="29">
        <f t="shared" si="388"/>
        <v>900</v>
      </c>
      <c r="AQ276" s="52">
        <f t="shared" si="345"/>
        <v>1.5865606663418783E-21</v>
      </c>
      <c r="AR276" s="144">
        <f t="shared" si="353"/>
        <v>2743.74006409291</v>
      </c>
      <c r="AS276" s="30">
        <f t="shared" si="389"/>
        <v>240</v>
      </c>
      <c r="AT276" s="30">
        <f t="shared" si="390"/>
        <v>4</v>
      </c>
      <c r="AU276" s="22">
        <v>1</v>
      </c>
      <c r="AV276" s="23"/>
      <c r="AW276" s="29">
        <f t="shared" si="354"/>
        <v>4.2335999872992002E+35</v>
      </c>
      <c r="AX276" s="29">
        <f t="shared" si="391"/>
        <v>3.484769370148822E+39</v>
      </c>
      <c r="AY276" s="29">
        <f t="shared" si="392"/>
        <v>9.7277751951204434E+18</v>
      </c>
      <c r="AZ276" s="29">
        <f t="shared" si="393"/>
        <v>1200</v>
      </c>
      <c r="BB276" s="52">
        <f t="shared" si="425"/>
        <v>2.791511908492528E-21</v>
      </c>
      <c r="BC276" s="144">
        <f t="shared" si="355"/>
        <v>2743.74006409291</v>
      </c>
      <c r="BD276" s="30">
        <f t="shared" si="394"/>
        <v>210</v>
      </c>
      <c r="BE276" s="30">
        <f t="shared" si="395"/>
        <v>5</v>
      </c>
      <c r="BF276" s="22">
        <v>1</v>
      </c>
      <c r="BG276" s="23"/>
      <c r="BH276" s="29">
        <f t="shared" si="356"/>
        <v>4.6079999861759994E+34</v>
      </c>
      <c r="BI276" s="29">
        <f t="shared" si="396"/>
        <v>1.1382501589287095E+40</v>
      </c>
      <c r="BJ276" s="29">
        <f t="shared" si="397"/>
        <v>9.7277751951204434E+18</v>
      </c>
      <c r="BK276" s="29">
        <f t="shared" si="398"/>
        <v>1500</v>
      </c>
      <c r="BM276" s="52">
        <f t="shared" si="346"/>
        <v>8.5462541944874095E-22</v>
      </c>
      <c r="BN276" s="144">
        <f t="shared" si="357"/>
        <v>2743.74006409291</v>
      </c>
      <c r="BO276" s="30">
        <f t="shared" si="399"/>
        <v>165</v>
      </c>
      <c r="BP276" s="30">
        <f t="shared" si="400"/>
        <v>6</v>
      </c>
      <c r="BQ276" s="22">
        <v>1</v>
      </c>
      <c r="BR276" s="23"/>
      <c r="BS276" s="29">
        <f t="shared" si="358"/>
        <v>5.7599999827200002E+31</v>
      </c>
      <c r="BT276" s="29">
        <f t="shared" si="401"/>
        <v>2.2453903349401361E+39</v>
      </c>
      <c r="BU276" s="29">
        <f t="shared" si="402"/>
        <v>9.7277751951204434E+18</v>
      </c>
      <c r="BV276" s="29">
        <f t="shared" si="403"/>
        <v>1800</v>
      </c>
      <c r="BX276" s="52">
        <f t="shared" si="344"/>
        <v>4.3323314631528395E-21</v>
      </c>
      <c r="BY276" s="144">
        <f t="shared" si="359"/>
        <v>2743.74006409291</v>
      </c>
      <c r="BZ276" s="30">
        <f t="shared" si="404"/>
        <v>115</v>
      </c>
      <c r="CA276" s="30">
        <f t="shared" si="405"/>
        <v>7</v>
      </c>
      <c r="CB276" s="30">
        <v>1</v>
      </c>
      <c r="CC276" s="23"/>
      <c r="CD276" s="29">
        <f t="shared" si="360"/>
        <v>9.5999999712E+29</v>
      </c>
      <c r="CE276" s="29">
        <f t="shared" si="406"/>
        <v>9.4429884358280765E+39</v>
      </c>
      <c r="CF276" s="29">
        <f t="shared" si="407"/>
        <v>9.7277751951204434E+18</v>
      </c>
      <c r="CG276" s="29">
        <f t="shared" si="408"/>
        <v>2100</v>
      </c>
      <c r="CI276" s="52">
        <f t="shared" si="342"/>
        <v>1.0301585415705736E-21</v>
      </c>
      <c r="CJ276" s="144">
        <f t="shared" si="361"/>
        <v>2743.74006409291</v>
      </c>
      <c r="CK276" s="30">
        <f t="shared" si="409"/>
        <v>60</v>
      </c>
      <c r="CL276" s="30">
        <f t="shared" si="410"/>
        <v>8</v>
      </c>
      <c r="CM276" s="30">
        <v>1</v>
      </c>
      <c r="CN276" s="23"/>
      <c r="CO276" s="29">
        <f t="shared" si="362"/>
        <v>9.9999999699999999E+26</v>
      </c>
      <c r="CP276" s="29">
        <f t="shared" si="411"/>
        <v>3.3490535692626421E+39</v>
      </c>
      <c r="CQ276" s="29">
        <f t="shared" si="412"/>
        <v>9.7277751951204434E+18</v>
      </c>
      <c r="CR276" s="29">
        <f t="shared" si="413"/>
        <v>2400</v>
      </c>
      <c r="CT276" s="52">
        <f t="shared" si="426"/>
        <v>2.9046340985409197E-21</v>
      </c>
      <c r="CU276" s="144">
        <f t="shared" si="363"/>
        <v>2743.74006409291</v>
      </c>
      <c r="CV276" s="30">
        <f t="shared" si="414"/>
        <v>10</v>
      </c>
      <c r="CW276" s="30">
        <f t="shared" si="415"/>
        <v>9</v>
      </c>
      <c r="CX276" s="30">
        <v>1</v>
      </c>
      <c r="CY276" s="23"/>
      <c r="CZ276" s="29">
        <f t="shared" si="364"/>
        <v>1</v>
      </c>
      <c r="DA276" s="29">
        <f t="shared" si="416"/>
        <v>202081151700228.09</v>
      </c>
      <c r="DB276" s="29">
        <f t="shared" si="417"/>
        <v>9.7277751951204434E+18</v>
      </c>
      <c r="DC276" s="29">
        <f t="shared" si="418"/>
        <v>2700</v>
      </c>
      <c r="DE276" s="52">
        <f t="shared" si="428"/>
        <v>48137.963948022487</v>
      </c>
      <c r="DF276" s="144">
        <f t="shared" si="365"/>
        <v>2743.74006409291</v>
      </c>
      <c r="DG276" s="30">
        <f t="shared" si="419"/>
        <v>-55</v>
      </c>
      <c r="DH276" s="30">
        <f t="shared" si="420"/>
        <v>10</v>
      </c>
      <c r="DI276" s="30">
        <v>1</v>
      </c>
      <c r="DJ276" s="23"/>
      <c r="DK276" s="29">
        <f t="shared" si="366"/>
        <v>1</v>
      </c>
      <c r="DL276" s="29">
        <f t="shared" si="421"/>
        <v>-2.3565135967967949E+18</v>
      </c>
      <c r="DM276" s="29">
        <f t="shared" si="422"/>
        <v>9.7277751951204434E+18</v>
      </c>
      <c r="DN276" s="29">
        <f t="shared" si="423"/>
        <v>3000</v>
      </c>
      <c r="DQ276" s="144">
        <f t="shared" si="367"/>
        <v>2743.74006409291</v>
      </c>
    </row>
    <row r="277" spans="1:121">
      <c r="A277" s="23">
        <f t="shared" si="368"/>
        <v>146783.81088562723</v>
      </c>
      <c r="B277" s="23">
        <v>0</v>
      </c>
      <c r="C277" s="41">
        <f t="shared" si="341"/>
        <v>8</v>
      </c>
      <c r="D277" s="44"/>
      <c r="E277" s="134">
        <f t="shared" si="427"/>
        <v>1</v>
      </c>
      <c r="F277" s="76">
        <f t="shared" si="347"/>
        <v>9</v>
      </c>
      <c r="G277" s="161">
        <f t="shared" si="369"/>
        <v>280.13918752274924</v>
      </c>
      <c r="H277" s="24">
        <f t="shared" si="370"/>
        <v>2.0693109934103368E+16</v>
      </c>
      <c r="I277" s="23">
        <f t="shared" si="424"/>
        <v>54.200000000000024</v>
      </c>
      <c r="J277" s="26">
        <v>271</v>
      </c>
      <c r="K277" s="30">
        <f t="shared" si="371"/>
        <v>271</v>
      </c>
      <c r="L277" s="30">
        <f t="shared" si="372"/>
        <v>1</v>
      </c>
      <c r="M277" s="22">
        <v>1</v>
      </c>
      <c r="N277" s="23">
        <f t="shared" si="373"/>
        <v>2.0693109934103368E+19</v>
      </c>
      <c r="O277" s="29">
        <f t="shared" si="348"/>
        <v>3.9743446920769655E+37</v>
      </c>
      <c r="P277" s="29">
        <f t="shared" si="374"/>
        <v>1.0770474115528577E+40</v>
      </c>
      <c r="Q277" s="29">
        <f t="shared" si="375"/>
        <v>1.117427936441582E+19</v>
      </c>
      <c r="R277" s="29">
        <f t="shared" si="376"/>
        <v>300</v>
      </c>
      <c r="S277" s="29">
        <f t="shared" si="377"/>
        <v>4403514.3265688168</v>
      </c>
      <c r="T277" s="52">
        <f t="shared" si="378"/>
        <v>1.0374918731112355E-21</v>
      </c>
      <c r="U277" s="144">
        <f t="shared" si="349"/>
        <v>2801.3918752274922</v>
      </c>
      <c r="W277" s="30">
        <f t="shared" si="379"/>
        <v>266</v>
      </c>
      <c r="X277" s="30">
        <f t="shared" si="380"/>
        <v>2</v>
      </c>
      <c r="Y277" s="22">
        <v>1</v>
      </c>
      <c r="Z277" s="23"/>
      <c r="AA277" s="29">
        <f t="shared" si="350"/>
        <v>3.6951551889145344E+36</v>
      </c>
      <c r="AB277" s="29">
        <f t="shared" si="381"/>
        <v>1.7716984920637144E+39</v>
      </c>
      <c r="AC277" s="29">
        <f t="shared" si="382"/>
        <v>1.117427936441582E+19</v>
      </c>
      <c r="AD277" s="29">
        <f t="shared" si="383"/>
        <v>600</v>
      </c>
      <c r="AF277" s="52">
        <f t="shared" si="429"/>
        <v>6.3070998900042902E-21</v>
      </c>
      <c r="AG277" s="144">
        <f t="shared" si="351"/>
        <v>2801.3918752274922</v>
      </c>
      <c r="AH277" s="30">
        <f t="shared" si="384"/>
        <v>256</v>
      </c>
      <c r="AI277" s="30">
        <f t="shared" si="385"/>
        <v>3</v>
      </c>
      <c r="AJ277" s="22">
        <v>1</v>
      </c>
      <c r="AK277" s="23"/>
      <c r="AL277" s="29">
        <f t="shared" si="352"/>
        <v>4.1057279876828162E+36</v>
      </c>
      <c r="AM277" s="29">
        <f t="shared" si="386"/>
        <v>6.1554049210470745E+39</v>
      </c>
      <c r="AN277" s="29">
        <f t="shared" si="387"/>
        <v>1.117427936441582E+19</v>
      </c>
      <c r="AO277" s="29">
        <f t="shared" si="388"/>
        <v>900</v>
      </c>
      <c r="AQ277" s="52">
        <f t="shared" si="345"/>
        <v>1.8153605664848773E-21</v>
      </c>
      <c r="AR277" s="144">
        <f t="shared" si="353"/>
        <v>2801.3918752274922</v>
      </c>
      <c r="AS277" s="30">
        <f t="shared" si="389"/>
        <v>241</v>
      </c>
      <c r="AT277" s="30">
        <f t="shared" si="390"/>
        <v>4</v>
      </c>
      <c r="AU277" s="22">
        <v>1</v>
      </c>
      <c r="AV277" s="23"/>
      <c r="AW277" s="29">
        <f t="shared" si="354"/>
        <v>4.2335999872992002E+35</v>
      </c>
      <c r="AX277" s="29">
        <f t="shared" si="391"/>
        <v>3.4992892425244418E+39</v>
      </c>
      <c r="AY277" s="29">
        <f t="shared" si="392"/>
        <v>1.117427936441582E+19</v>
      </c>
      <c r="AZ277" s="29">
        <f t="shared" si="393"/>
        <v>1200</v>
      </c>
      <c r="BB277" s="52">
        <f t="shared" si="425"/>
        <v>3.1932997217327825E-21</v>
      </c>
      <c r="BC277" s="144">
        <f t="shared" si="355"/>
        <v>2801.3918752274922</v>
      </c>
      <c r="BD277" s="30">
        <f t="shared" si="394"/>
        <v>211</v>
      </c>
      <c r="BE277" s="30">
        <f t="shared" si="395"/>
        <v>5</v>
      </c>
      <c r="BF277" s="22">
        <v>1</v>
      </c>
      <c r="BG277" s="23"/>
      <c r="BH277" s="29">
        <f t="shared" si="356"/>
        <v>4.6079999861759994E+34</v>
      </c>
      <c r="BI277" s="29">
        <f t="shared" si="396"/>
        <v>1.143670397780751E+40</v>
      </c>
      <c r="BJ277" s="29">
        <f t="shared" si="397"/>
        <v>1.117427936441582E+19</v>
      </c>
      <c r="BK277" s="29">
        <f t="shared" si="398"/>
        <v>1500</v>
      </c>
      <c r="BM277" s="52">
        <f t="shared" si="346"/>
        <v>9.7705417453307224E-22</v>
      </c>
      <c r="BN277" s="144">
        <f t="shared" si="357"/>
        <v>2801.3918752274922</v>
      </c>
      <c r="BO277" s="30">
        <f t="shared" si="399"/>
        <v>166</v>
      </c>
      <c r="BP277" s="30">
        <f t="shared" si="400"/>
        <v>6</v>
      </c>
      <c r="BQ277" s="22">
        <v>1</v>
      </c>
      <c r="BR277" s="23"/>
      <c r="BS277" s="29">
        <f t="shared" si="358"/>
        <v>5.7599999827200002E+31</v>
      </c>
      <c r="BT277" s="29">
        <f t="shared" si="401"/>
        <v>2.2589987612125004E+39</v>
      </c>
      <c r="BU277" s="29">
        <f t="shared" si="402"/>
        <v>1.117427936441582E+19</v>
      </c>
      <c r="BV277" s="29">
        <f t="shared" si="403"/>
        <v>1800</v>
      </c>
      <c r="BX277" s="52">
        <f t="shared" si="344"/>
        <v>4.9465628562001113E-21</v>
      </c>
      <c r="BY277" s="144">
        <f t="shared" si="359"/>
        <v>2801.3918752274922</v>
      </c>
      <c r="BZ277" s="30">
        <f t="shared" si="404"/>
        <v>116</v>
      </c>
      <c r="CA277" s="30">
        <f t="shared" si="405"/>
        <v>7</v>
      </c>
      <c r="CB277" s="30">
        <v>1</v>
      </c>
      <c r="CC277" s="23"/>
      <c r="CD277" s="29">
        <f t="shared" si="360"/>
        <v>9.5999999712E+29</v>
      </c>
      <c r="CE277" s="29">
        <f t="shared" si="406"/>
        <v>9.5251013787483202E+39</v>
      </c>
      <c r="CF277" s="29">
        <f t="shared" si="407"/>
        <v>1.117427936441582E+19</v>
      </c>
      <c r="CG277" s="29">
        <f t="shared" si="408"/>
        <v>2100</v>
      </c>
      <c r="CI277" s="52">
        <f t="shared" si="342"/>
        <v>1.1731402029323298E-21</v>
      </c>
      <c r="CJ277" s="144">
        <f t="shared" si="361"/>
        <v>2801.3918752274922</v>
      </c>
      <c r="CK277" s="30">
        <f t="shared" si="409"/>
        <v>61</v>
      </c>
      <c r="CL277" s="30">
        <f t="shared" si="410"/>
        <v>8</v>
      </c>
      <c r="CM277" s="30">
        <v>1</v>
      </c>
      <c r="CN277" s="23"/>
      <c r="CO277" s="29">
        <f t="shared" si="362"/>
        <v>9.9999999699999999E+26</v>
      </c>
      <c r="CP277" s="29">
        <f t="shared" si="411"/>
        <v>3.4048711287503521E+39</v>
      </c>
      <c r="CQ277" s="29">
        <f t="shared" si="412"/>
        <v>1.117427936441582E+19</v>
      </c>
      <c r="CR277" s="29">
        <f t="shared" si="413"/>
        <v>2400</v>
      </c>
      <c r="CT277" s="52">
        <f t="shared" si="426"/>
        <v>3.2818508959300839E-21</v>
      </c>
      <c r="CU277" s="144">
        <f t="shared" si="363"/>
        <v>2801.3918752274922</v>
      </c>
      <c r="CV277" s="30">
        <f t="shared" si="414"/>
        <v>11</v>
      </c>
      <c r="CW277" s="30">
        <f t="shared" si="415"/>
        <v>9</v>
      </c>
      <c r="CX277" s="30">
        <v>1</v>
      </c>
      <c r="CY277" s="23"/>
      <c r="CZ277" s="29">
        <f t="shared" si="364"/>
        <v>1</v>
      </c>
      <c r="DA277" s="29">
        <f t="shared" si="416"/>
        <v>222289266870250.91</v>
      </c>
      <c r="DB277" s="29">
        <f t="shared" si="417"/>
        <v>1.117427936441582E+19</v>
      </c>
      <c r="DC277" s="29">
        <f t="shared" si="418"/>
        <v>2700</v>
      </c>
      <c r="DE277" s="52">
        <f t="shared" si="428"/>
        <v>50269.090909090941</v>
      </c>
      <c r="DF277" s="144">
        <f t="shared" si="365"/>
        <v>2801.3918752274922</v>
      </c>
      <c r="DG277" s="30">
        <f t="shared" si="419"/>
        <v>-54</v>
      </c>
      <c r="DH277" s="30">
        <f t="shared" si="420"/>
        <v>10</v>
      </c>
      <c r="DI277" s="30">
        <v>1</v>
      </c>
      <c r="DJ277" s="23"/>
      <c r="DK277" s="29">
        <f t="shared" si="366"/>
        <v>1</v>
      </c>
      <c r="DL277" s="29">
        <f t="shared" si="421"/>
        <v>-2.3136678950368532E+18</v>
      </c>
      <c r="DM277" s="29">
        <f t="shared" si="422"/>
        <v>1.117427936441582E+19</v>
      </c>
      <c r="DN277" s="29">
        <f t="shared" si="423"/>
        <v>3000</v>
      </c>
      <c r="DQ277" s="144">
        <f t="shared" si="367"/>
        <v>2801.3918752274922</v>
      </c>
    </row>
    <row r="278" spans="1:121">
      <c r="A278" s="23">
        <f t="shared" si="368"/>
        <v>153371.05040424273</v>
      </c>
      <c r="B278" s="23">
        <v>0</v>
      </c>
      <c r="C278" s="41">
        <f t="shared" ref="C278:C341" si="430">IF(D278&gt;0,C277+D278,C277)</f>
        <v>8</v>
      </c>
      <c r="D278" s="44"/>
      <c r="E278" s="134">
        <f t="shared" si="427"/>
        <v>1</v>
      </c>
      <c r="F278" s="76">
        <f t="shared" si="347"/>
        <v>9</v>
      </c>
      <c r="G278" s="161">
        <f t="shared" si="369"/>
        <v>286.02550734648821</v>
      </c>
      <c r="H278" s="24">
        <f t="shared" si="370"/>
        <v>2.3770141341077344E+16</v>
      </c>
      <c r="I278" s="23">
        <f t="shared" si="424"/>
        <v>54.400000000000027</v>
      </c>
      <c r="J278" s="26">
        <v>272</v>
      </c>
      <c r="K278" s="30">
        <f t="shared" si="371"/>
        <v>272</v>
      </c>
      <c r="L278" s="30">
        <f t="shared" si="372"/>
        <v>1</v>
      </c>
      <c r="M278" s="22">
        <v>1</v>
      </c>
      <c r="N278" s="23">
        <f t="shared" si="373"/>
        <v>2.3770141341077344E+19</v>
      </c>
      <c r="O278" s="29">
        <f t="shared" si="348"/>
        <v>3.9743446920769655E+37</v>
      </c>
      <c r="P278" s="29">
        <f t="shared" si="374"/>
        <v>1.0810217562449346E+40</v>
      </c>
      <c r="Q278" s="29">
        <f t="shared" si="375"/>
        <v>1.2835876324181764E+19</v>
      </c>
      <c r="R278" s="29">
        <f t="shared" si="376"/>
        <v>300</v>
      </c>
      <c r="S278" s="29">
        <f t="shared" si="377"/>
        <v>4601131.5121272821</v>
      </c>
      <c r="T278" s="52">
        <f t="shared" si="378"/>
        <v>1.1873837182305007E-21</v>
      </c>
      <c r="U278" s="144">
        <f t="shared" si="349"/>
        <v>2860.2550734648821</v>
      </c>
      <c r="W278" s="30">
        <f t="shared" si="379"/>
        <v>267</v>
      </c>
      <c r="X278" s="30">
        <f t="shared" si="380"/>
        <v>2</v>
      </c>
      <c r="Y278" s="22">
        <v>1</v>
      </c>
      <c r="Z278" s="23"/>
      <c r="AA278" s="29">
        <f t="shared" si="350"/>
        <v>3.6951551889145344E+36</v>
      </c>
      <c r="AB278" s="29">
        <f t="shared" si="381"/>
        <v>1.7783590127105702E+39</v>
      </c>
      <c r="AC278" s="29">
        <f t="shared" si="382"/>
        <v>1.2835876324181764E+19</v>
      </c>
      <c r="AD278" s="29">
        <f t="shared" si="383"/>
        <v>600</v>
      </c>
      <c r="AF278" s="52">
        <f t="shared" si="429"/>
        <v>7.21782060452313E-21</v>
      </c>
      <c r="AG278" s="144">
        <f t="shared" si="351"/>
        <v>2860.2550734648821</v>
      </c>
      <c r="AH278" s="30">
        <f t="shared" si="384"/>
        <v>257</v>
      </c>
      <c r="AI278" s="30">
        <f t="shared" si="385"/>
        <v>3</v>
      </c>
      <c r="AJ278" s="22">
        <v>1</v>
      </c>
      <c r="AK278" s="23"/>
      <c r="AL278" s="29">
        <f t="shared" si="352"/>
        <v>4.1057279876828162E+36</v>
      </c>
      <c r="AM278" s="29">
        <f t="shared" si="386"/>
        <v>6.1794494715199145E+39</v>
      </c>
      <c r="AN278" s="29">
        <f t="shared" si="387"/>
        <v>1.2835876324181764E+19</v>
      </c>
      <c r="AO278" s="29">
        <f t="shared" si="388"/>
        <v>900</v>
      </c>
      <c r="AQ278" s="52">
        <f t="shared" si="345"/>
        <v>2.0771876820645994E-21</v>
      </c>
      <c r="AR278" s="144">
        <f t="shared" si="353"/>
        <v>2860.2550734648821</v>
      </c>
      <c r="AS278" s="30">
        <f t="shared" si="389"/>
        <v>242</v>
      </c>
      <c r="AT278" s="30">
        <f t="shared" si="390"/>
        <v>4</v>
      </c>
      <c r="AU278" s="22">
        <v>1</v>
      </c>
      <c r="AV278" s="23"/>
      <c r="AW278" s="29">
        <f t="shared" si="354"/>
        <v>4.2335999872992002E+35</v>
      </c>
      <c r="AX278" s="29">
        <f t="shared" si="391"/>
        <v>3.5138091149000629E+39</v>
      </c>
      <c r="AY278" s="29">
        <f t="shared" si="392"/>
        <v>1.2835876324181764E+19</v>
      </c>
      <c r="AZ278" s="29">
        <f t="shared" si="393"/>
        <v>1200</v>
      </c>
      <c r="BB278" s="52">
        <f t="shared" si="425"/>
        <v>3.6529805417579815E-21</v>
      </c>
      <c r="BC278" s="144">
        <f t="shared" si="355"/>
        <v>2860.2550734648821</v>
      </c>
      <c r="BD278" s="30">
        <f t="shared" si="394"/>
        <v>212</v>
      </c>
      <c r="BE278" s="30">
        <f t="shared" si="395"/>
        <v>5</v>
      </c>
      <c r="BF278" s="22">
        <v>1</v>
      </c>
      <c r="BG278" s="23"/>
      <c r="BH278" s="29">
        <f t="shared" si="356"/>
        <v>4.6079999861759994E+34</v>
      </c>
      <c r="BI278" s="29">
        <f t="shared" si="396"/>
        <v>1.1490906366327924E+40</v>
      </c>
      <c r="BJ278" s="29">
        <f t="shared" si="397"/>
        <v>1.2835876324181764E+19</v>
      </c>
      <c r="BK278" s="29">
        <f t="shared" si="398"/>
        <v>1500</v>
      </c>
      <c r="BM278" s="52">
        <f t="shared" si="346"/>
        <v>1.1170464639582337E-21</v>
      </c>
      <c r="BN278" s="144">
        <f t="shared" si="357"/>
        <v>2860.2550734648821</v>
      </c>
      <c r="BO278" s="30">
        <f t="shared" si="399"/>
        <v>167</v>
      </c>
      <c r="BP278" s="30">
        <f t="shared" si="400"/>
        <v>6</v>
      </c>
      <c r="BQ278" s="22">
        <v>1</v>
      </c>
      <c r="BR278" s="23"/>
      <c r="BS278" s="29">
        <f t="shared" si="358"/>
        <v>5.7599999827200002E+31</v>
      </c>
      <c r="BT278" s="29">
        <f t="shared" si="401"/>
        <v>2.272607187484865E+39</v>
      </c>
      <c r="BU278" s="29">
        <f t="shared" si="402"/>
        <v>1.2835876324181764E+19</v>
      </c>
      <c r="BV278" s="29">
        <f t="shared" si="403"/>
        <v>1800</v>
      </c>
      <c r="BX278" s="52">
        <f t="shared" si="344"/>
        <v>5.6480840133166426E-21</v>
      </c>
      <c r="BY278" s="144">
        <f t="shared" si="359"/>
        <v>2860.2550734648821</v>
      </c>
      <c r="BZ278" s="30">
        <f t="shared" si="404"/>
        <v>117</v>
      </c>
      <c r="CA278" s="30">
        <f t="shared" si="405"/>
        <v>7</v>
      </c>
      <c r="CB278" s="30">
        <v>1</v>
      </c>
      <c r="CC278" s="23"/>
      <c r="CD278" s="29">
        <f t="shared" si="360"/>
        <v>9.5999999712E+29</v>
      </c>
      <c r="CE278" s="29">
        <f t="shared" si="406"/>
        <v>9.6072143216685652E+39</v>
      </c>
      <c r="CF278" s="29">
        <f t="shared" si="407"/>
        <v>1.2835876324181764E+19</v>
      </c>
      <c r="CG278" s="29">
        <f t="shared" si="408"/>
        <v>2100</v>
      </c>
      <c r="CI278" s="52">
        <f t="shared" ref="CI278:CI341" si="431">CF278/CE278</f>
        <v>1.3360664074320817E-21</v>
      </c>
      <c r="CJ278" s="144">
        <f t="shared" si="361"/>
        <v>2860.2550734648821</v>
      </c>
      <c r="CK278" s="30">
        <f t="shared" si="409"/>
        <v>62</v>
      </c>
      <c r="CL278" s="30">
        <f t="shared" si="410"/>
        <v>8</v>
      </c>
      <c r="CM278" s="30">
        <v>1</v>
      </c>
      <c r="CN278" s="23"/>
      <c r="CO278" s="29">
        <f t="shared" si="362"/>
        <v>9.9999999699999999E+26</v>
      </c>
      <c r="CP278" s="29">
        <f t="shared" si="411"/>
        <v>3.4606886882380633E+39</v>
      </c>
      <c r="CQ278" s="29">
        <f t="shared" si="412"/>
        <v>1.2835876324181764E+19</v>
      </c>
      <c r="CR278" s="29">
        <f t="shared" si="413"/>
        <v>2400</v>
      </c>
      <c r="CT278" s="52">
        <f t="shared" si="426"/>
        <v>3.7090525847665537E-21</v>
      </c>
      <c r="CU278" s="144">
        <f t="shared" si="363"/>
        <v>2860.2550734648821</v>
      </c>
      <c r="CV278" s="30">
        <f t="shared" si="414"/>
        <v>12</v>
      </c>
      <c r="CW278" s="30">
        <f t="shared" si="415"/>
        <v>9</v>
      </c>
      <c r="CX278" s="30">
        <v>1</v>
      </c>
      <c r="CY278" s="23"/>
      <c r="CZ278" s="29">
        <f t="shared" si="364"/>
        <v>1</v>
      </c>
      <c r="DA278" s="29">
        <f t="shared" si="416"/>
        <v>242497382040273.69</v>
      </c>
      <c r="DB278" s="29">
        <f t="shared" si="417"/>
        <v>1.2835876324181764E+19</v>
      </c>
      <c r="DC278" s="29">
        <f t="shared" si="418"/>
        <v>2700</v>
      </c>
      <c r="DE278" s="52">
        <f t="shared" si="428"/>
        <v>52932.020198263403</v>
      </c>
      <c r="DF278" s="144">
        <f t="shared" si="365"/>
        <v>2860.2550734648821</v>
      </c>
      <c r="DG278" s="30">
        <f t="shared" si="419"/>
        <v>-53</v>
      </c>
      <c r="DH278" s="30">
        <f t="shared" si="420"/>
        <v>10</v>
      </c>
      <c r="DI278" s="30">
        <v>1</v>
      </c>
      <c r="DJ278" s="23"/>
      <c r="DK278" s="29">
        <f t="shared" si="366"/>
        <v>1</v>
      </c>
      <c r="DL278" s="29">
        <f t="shared" si="421"/>
        <v>-2.2708221932769116E+18</v>
      </c>
      <c r="DM278" s="29">
        <f t="shared" si="422"/>
        <v>1.2835876324181764E+19</v>
      </c>
      <c r="DN278" s="29">
        <f t="shared" si="423"/>
        <v>3000</v>
      </c>
      <c r="DQ278" s="144">
        <f t="shared" si="367"/>
        <v>2860.2550734648821</v>
      </c>
    </row>
    <row r="279" spans="1:121">
      <c r="A279" s="23">
        <f t="shared" si="368"/>
        <v>160253.90647766626</v>
      </c>
      <c r="B279" s="23">
        <v>0</v>
      </c>
      <c r="C279" s="41">
        <f t="shared" si="430"/>
        <v>8</v>
      </c>
      <c r="D279" s="44"/>
      <c r="E279" s="134">
        <f t="shared" si="427"/>
        <v>1</v>
      </c>
      <c r="F279" s="76">
        <f t="shared" si="347"/>
        <v>9</v>
      </c>
      <c r="G279" s="161">
        <f t="shared" si="369"/>
        <v>292.03551126231633</v>
      </c>
      <c r="H279" s="24">
        <f t="shared" si="370"/>
        <v>2.7304722256542564E+16</v>
      </c>
      <c r="I279" s="23">
        <f t="shared" si="424"/>
        <v>54.60000000000003</v>
      </c>
      <c r="J279" s="26">
        <v>273</v>
      </c>
      <c r="K279" s="30">
        <f t="shared" si="371"/>
        <v>273</v>
      </c>
      <c r="L279" s="30">
        <f t="shared" si="372"/>
        <v>1</v>
      </c>
      <c r="M279" s="22">
        <v>1</v>
      </c>
      <c r="N279" s="23">
        <f t="shared" si="373"/>
        <v>2.7304722256542564E+19</v>
      </c>
      <c r="O279" s="29">
        <f t="shared" si="348"/>
        <v>3.9743446920769655E+37</v>
      </c>
      <c r="P279" s="29">
        <f t="shared" si="374"/>
        <v>1.0849961009370116E+40</v>
      </c>
      <c r="Q279" s="29">
        <f t="shared" si="375"/>
        <v>1.4744550018532983E+19</v>
      </c>
      <c r="R279" s="29">
        <f t="shared" si="376"/>
        <v>300</v>
      </c>
      <c r="S279" s="29">
        <f t="shared" si="377"/>
        <v>4807617.1943299873</v>
      </c>
      <c r="T279" s="52">
        <f t="shared" si="378"/>
        <v>1.3589495856989225E-21</v>
      </c>
      <c r="U279" s="144">
        <f t="shared" si="349"/>
        <v>2920.3551126231632</v>
      </c>
      <c r="W279" s="30">
        <f t="shared" si="379"/>
        <v>268</v>
      </c>
      <c r="X279" s="30">
        <f t="shared" si="380"/>
        <v>2</v>
      </c>
      <c r="Y279" s="22">
        <v>1</v>
      </c>
      <c r="Z279" s="23"/>
      <c r="AA279" s="29">
        <f t="shared" si="350"/>
        <v>3.6951551889145344E+36</v>
      </c>
      <c r="AB279" s="29">
        <f t="shared" si="381"/>
        <v>1.7850195333574266E+39</v>
      </c>
      <c r="AC279" s="29">
        <f t="shared" si="382"/>
        <v>1.4744550018532983E+19</v>
      </c>
      <c r="AD279" s="29">
        <f t="shared" si="383"/>
        <v>600</v>
      </c>
      <c r="AF279" s="52">
        <f t="shared" si="429"/>
        <v>8.2601617197992764E-21</v>
      </c>
      <c r="AG279" s="144">
        <f t="shared" si="351"/>
        <v>2920.3551126231632</v>
      </c>
      <c r="AH279" s="30">
        <f t="shared" si="384"/>
        <v>258</v>
      </c>
      <c r="AI279" s="30">
        <f t="shared" si="385"/>
        <v>3</v>
      </c>
      <c r="AJ279" s="22">
        <v>1</v>
      </c>
      <c r="AK279" s="23"/>
      <c r="AL279" s="29">
        <f t="shared" si="352"/>
        <v>4.1057279876828162E+36</v>
      </c>
      <c r="AM279" s="29">
        <f t="shared" si="386"/>
        <v>6.2034940219927545E+39</v>
      </c>
      <c r="AN279" s="29">
        <f t="shared" si="387"/>
        <v>1.4744550018532983E+19</v>
      </c>
      <c r="AO279" s="29">
        <f t="shared" si="388"/>
        <v>900</v>
      </c>
      <c r="AQ279" s="52">
        <f t="shared" si="345"/>
        <v>2.3768137707976024E-21</v>
      </c>
      <c r="AR279" s="144">
        <f t="shared" si="353"/>
        <v>2920.3551126231632</v>
      </c>
      <c r="AS279" s="30">
        <f t="shared" si="389"/>
        <v>243</v>
      </c>
      <c r="AT279" s="30">
        <f t="shared" si="390"/>
        <v>4</v>
      </c>
      <c r="AU279" s="22">
        <v>1</v>
      </c>
      <c r="AV279" s="23"/>
      <c r="AW279" s="29">
        <f t="shared" si="354"/>
        <v>4.2335999872992002E+35</v>
      </c>
      <c r="AX279" s="29">
        <f t="shared" si="391"/>
        <v>3.5283289872756827E+39</v>
      </c>
      <c r="AY279" s="29">
        <f t="shared" si="392"/>
        <v>1.4744550018532983E+19</v>
      </c>
      <c r="AZ279" s="29">
        <f t="shared" si="393"/>
        <v>1200</v>
      </c>
      <c r="BB279" s="52">
        <f t="shared" si="425"/>
        <v>4.1789045385809231E-21</v>
      </c>
      <c r="BC279" s="144">
        <f t="shared" si="355"/>
        <v>2920.3551126231632</v>
      </c>
      <c r="BD279" s="30">
        <f t="shared" si="394"/>
        <v>213</v>
      </c>
      <c r="BE279" s="30">
        <f t="shared" si="395"/>
        <v>5</v>
      </c>
      <c r="BF279" s="22">
        <v>1</v>
      </c>
      <c r="BG279" s="23"/>
      <c r="BH279" s="29">
        <f t="shared" si="356"/>
        <v>4.6079999861759994E+34</v>
      </c>
      <c r="BI279" s="29">
        <f t="shared" si="396"/>
        <v>1.1545108754848339E+40</v>
      </c>
      <c r="BJ279" s="29">
        <f t="shared" si="397"/>
        <v>1.4744550018532983E+19</v>
      </c>
      <c r="BK279" s="29">
        <f t="shared" si="398"/>
        <v>1500</v>
      </c>
      <c r="BM279" s="52">
        <f t="shared" si="346"/>
        <v>1.2771252598500682E-21</v>
      </c>
      <c r="BN279" s="144">
        <f t="shared" si="357"/>
        <v>2920.3551126231632</v>
      </c>
      <c r="BO279" s="30">
        <f t="shared" si="399"/>
        <v>168</v>
      </c>
      <c r="BP279" s="30">
        <f t="shared" si="400"/>
        <v>6</v>
      </c>
      <c r="BQ279" s="22">
        <v>1</v>
      </c>
      <c r="BR279" s="23"/>
      <c r="BS279" s="29">
        <f t="shared" si="358"/>
        <v>5.7599999827200002E+31</v>
      </c>
      <c r="BT279" s="29">
        <f t="shared" si="401"/>
        <v>2.2862156137572295E+39</v>
      </c>
      <c r="BU279" s="29">
        <f t="shared" si="402"/>
        <v>1.4744550018532983E+19</v>
      </c>
      <c r="BV279" s="29">
        <f t="shared" si="403"/>
        <v>1800</v>
      </c>
      <c r="BX279" s="52">
        <f t="shared" si="344"/>
        <v>6.4493260958450831E-21</v>
      </c>
      <c r="BY279" s="144">
        <f t="shared" si="359"/>
        <v>2920.3551126231632</v>
      </c>
      <c r="BZ279" s="30">
        <f t="shared" si="404"/>
        <v>118</v>
      </c>
      <c r="CA279" s="30">
        <f t="shared" si="405"/>
        <v>7</v>
      </c>
      <c r="CB279" s="30">
        <v>1</v>
      </c>
      <c r="CC279" s="23"/>
      <c r="CD279" s="29">
        <f t="shared" si="360"/>
        <v>9.5999999712E+29</v>
      </c>
      <c r="CE279" s="29">
        <f t="shared" si="406"/>
        <v>9.6893272645888089E+39</v>
      </c>
      <c r="CF279" s="29">
        <f t="shared" si="407"/>
        <v>1.4744550018532983E+19</v>
      </c>
      <c r="CG279" s="29">
        <f t="shared" si="408"/>
        <v>2100</v>
      </c>
      <c r="CI279" s="52">
        <f t="shared" si="431"/>
        <v>1.5217310362112849E-21</v>
      </c>
      <c r="CJ279" s="144">
        <f t="shared" si="361"/>
        <v>2920.3551126231632</v>
      </c>
      <c r="CK279" s="30">
        <f t="shared" si="409"/>
        <v>63</v>
      </c>
      <c r="CL279" s="30">
        <f t="shared" si="410"/>
        <v>8</v>
      </c>
      <c r="CM279" s="30">
        <v>1</v>
      </c>
      <c r="CN279" s="23"/>
      <c r="CO279" s="29">
        <f t="shared" si="362"/>
        <v>9.9999999699999999E+26</v>
      </c>
      <c r="CP279" s="29">
        <f t="shared" si="411"/>
        <v>3.5165062477257739E+39</v>
      </c>
      <c r="CQ279" s="29">
        <f t="shared" si="412"/>
        <v>1.4744550018532983E+19</v>
      </c>
      <c r="CR279" s="29">
        <f t="shared" si="413"/>
        <v>2400</v>
      </c>
      <c r="CT279" s="52">
        <f t="shared" si="426"/>
        <v>4.192954307437591E-21</v>
      </c>
      <c r="CU279" s="144">
        <f t="shared" si="363"/>
        <v>2920.3551126231632</v>
      </c>
      <c r="CV279" s="30">
        <f t="shared" si="414"/>
        <v>13</v>
      </c>
      <c r="CW279" s="30">
        <f t="shared" si="415"/>
        <v>9</v>
      </c>
      <c r="CX279" s="30">
        <v>1</v>
      </c>
      <c r="CY279" s="23"/>
      <c r="CZ279" s="29">
        <f t="shared" si="364"/>
        <v>1</v>
      </c>
      <c r="DA279" s="29">
        <f t="shared" si="416"/>
        <v>262705497210296.5</v>
      </c>
      <c r="DB279" s="29">
        <f t="shared" si="417"/>
        <v>1.4744550018532983E+19</v>
      </c>
      <c r="DC279" s="29">
        <f t="shared" si="418"/>
        <v>2700</v>
      </c>
      <c r="DE279" s="52">
        <f t="shared" si="428"/>
        <v>56125.776487767704</v>
      </c>
      <c r="DF279" s="144">
        <f t="shared" si="365"/>
        <v>2920.3551126231632</v>
      </c>
      <c r="DG279" s="30">
        <f t="shared" si="419"/>
        <v>-52</v>
      </c>
      <c r="DH279" s="30">
        <f t="shared" si="420"/>
        <v>10</v>
      </c>
      <c r="DI279" s="30">
        <v>1</v>
      </c>
      <c r="DJ279" s="23"/>
      <c r="DK279" s="29">
        <f t="shared" si="366"/>
        <v>1</v>
      </c>
      <c r="DL279" s="29">
        <f t="shared" si="421"/>
        <v>-2.22797649151697E+18</v>
      </c>
      <c r="DM279" s="29">
        <f t="shared" si="422"/>
        <v>1.4744550018532983E+19</v>
      </c>
      <c r="DN279" s="29">
        <f t="shared" si="423"/>
        <v>3000</v>
      </c>
      <c r="DQ279" s="144">
        <f t="shared" si="367"/>
        <v>2920.3551126231632</v>
      </c>
    </row>
    <row r="280" spans="1:121">
      <c r="A280" s="23">
        <f t="shared" si="368"/>
        <v>167445.6455352162</v>
      </c>
      <c r="B280" s="23">
        <v>0</v>
      </c>
      <c r="C280" s="41">
        <f t="shared" si="430"/>
        <v>8</v>
      </c>
      <c r="D280" s="44"/>
      <c r="E280" s="134">
        <f t="shared" si="427"/>
        <v>1</v>
      </c>
      <c r="F280" s="76">
        <f t="shared" si="347"/>
        <v>9</v>
      </c>
      <c r="G280" s="161">
        <f t="shared" si="369"/>
        <v>298.1717981359248</v>
      </c>
      <c r="H280" s="24">
        <f t="shared" si="370"/>
        <v>3.1364889539741372E+16</v>
      </c>
      <c r="I280" s="23">
        <f t="shared" si="424"/>
        <v>54.800000000000026</v>
      </c>
      <c r="J280" s="26">
        <v>274</v>
      </c>
      <c r="K280" s="30">
        <f t="shared" si="371"/>
        <v>274</v>
      </c>
      <c r="L280" s="30">
        <f t="shared" si="372"/>
        <v>1</v>
      </c>
      <c r="M280" s="22">
        <v>1</v>
      </c>
      <c r="N280" s="23">
        <f t="shared" si="373"/>
        <v>3.1364889539741372E+19</v>
      </c>
      <c r="O280" s="29">
        <f t="shared" si="348"/>
        <v>3.9743446920769655E+37</v>
      </c>
      <c r="P280" s="29">
        <f t="shared" si="374"/>
        <v>1.0889704456290886E+40</v>
      </c>
      <c r="Q280" s="29">
        <f t="shared" si="375"/>
        <v>1.693704035146034E+19</v>
      </c>
      <c r="R280" s="29">
        <f t="shared" si="376"/>
        <v>300</v>
      </c>
      <c r="S280" s="29">
        <f t="shared" si="377"/>
        <v>5023369.366056486</v>
      </c>
      <c r="T280" s="52">
        <f t="shared" si="378"/>
        <v>1.5553259888220348E-21</v>
      </c>
      <c r="U280" s="144">
        <f t="shared" si="349"/>
        <v>2981.7179813592479</v>
      </c>
      <c r="W280" s="30">
        <f t="shared" si="379"/>
        <v>269</v>
      </c>
      <c r="X280" s="30">
        <f t="shared" si="380"/>
        <v>2</v>
      </c>
      <c r="Y280" s="22">
        <v>1</v>
      </c>
      <c r="Z280" s="23"/>
      <c r="AA280" s="29">
        <f t="shared" si="350"/>
        <v>3.6951551889145344E+36</v>
      </c>
      <c r="AB280" s="29">
        <f t="shared" si="381"/>
        <v>1.7916800540042827E+39</v>
      </c>
      <c r="AC280" s="29">
        <f t="shared" si="382"/>
        <v>1.693704035146034E+19</v>
      </c>
      <c r="AD280" s="29">
        <f t="shared" si="383"/>
        <v>600</v>
      </c>
      <c r="AF280" s="52">
        <f t="shared" si="429"/>
        <v>9.4531611900278791E-21</v>
      </c>
      <c r="AG280" s="144">
        <f t="shared" si="351"/>
        <v>2981.7179813592479</v>
      </c>
      <c r="AH280" s="30">
        <f t="shared" si="384"/>
        <v>259</v>
      </c>
      <c r="AI280" s="30">
        <f t="shared" si="385"/>
        <v>3</v>
      </c>
      <c r="AJ280" s="22">
        <v>1</v>
      </c>
      <c r="AK280" s="23"/>
      <c r="AL280" s="29">
        <f t="shared" si="352"/>
        <v>4.1057279876828162E+36</v>
      </c>
      <c r="AM280" s="29">
        <f t="shared" si="386"/>
        <v>6.2275385724655945E+39</v>
      </c>
      <c r="AN280" s="29">
        <f t="shared" si="387"/>
        <v>1.693704035146034E+19</v>
      </c>
      <c r="AO280" s="29">
        <f t="shared" si="388"/>
        <v>900</v>
      </c>
      <c r="AQ280" s="52">
        <f t="shared" si="345"/>
        <v>2.7197005934809749E-21</v>
      </c>
      <c r="AR280" s="144">
        <f t="shared" si="353"/>
        <v>2981.7179813592479</v>
      </c>
      <c r="AS280" s="30">
        <f t="shared" si="389"/>
        <v>244</v>
      </c>
      <c r="AT280" s="30">
        <f t="shared" si="390"/>
        <v>4</v>
      </c>
      <c r="AU280" s="22">
        <v>1</v>
      </c>
      <c r="AV280" s="23"/>
      <c r="AW280" s="29">
        <f t="shared" si="354"/>
        <v>4.2335999872992002E+35</v>
      </c>
      <c r="AX280" s="29">
        <f t="shared" si="391"/>
        <v>3.5428488596513025E+39</v>
      </c>
      <c r="AY280" s="29">
        <f t="shared" si="392"/>
        <v>1.693704035146034E+19</v>
      </c>
      <c r="AZ280" s="29">
        <f t="shared" si="393"/>
        <v>1200</v>
      </c>
      <c r="BB280" s="52">
        <f t="shared" si="425"/>
        <v>4.7806274053495275E-21</v>
      </c>
      <c r="BC280" s="144">
        <f t="shared" si="355"/>
        <v>2981.7179813592479</v>
      </c>
      <c r="BD280" s="30">
        <f t="shared" si="394"/>
        <v>214</v>
      </c>
      <c r="BE280" s="30">
        <f t="shared" si="395"/>
        <v>5</v>
      </c>
      <c r="BF280" s="22">
        <v>1</v>
      </c>
      <c r="BG280" s="23"/>
      <c r="BH280" s="29">
        <f t="shared" si="356"/>
        <v>4.6079999861759994E+34</v>
      </c>
      <c r="BI280" s="29">
        <f t="shared" si="396"/>
        <v>1.1599311143368754E+40</v>
      </c>
      <c r="BJ280" s="29">
        <f t="shared" si="397"/>
        <v>1.693704035146034E+19</v>
      </c>
      <c r="BK280" s="29">
        <f t="shared" si="398"/>
        <v>1500</v>
      </c>
      <c r="BM280" s="52">
        <f t="shared" si="346"/>
        <v>1.4601763968667336E-21</v>
      </c>
      <c r="BN280" s="144">
        <f t="shared" si="357"/>
        <v>2981.7179813592479</v>
      </c>
      <c r="BO280" s="30">
        <f t="shared" si="399"/>
        <v>169</v>
      </c>
      <c r="BP280" s="30">
        <f t="shared" si="400"/>
        <v>6</v>
      </c>
      <c r="BQ280" s="22">
        <v>1</v>
      </c>
      <c r="BR280" s="23"/>
      <c r="BS280" s="29">
        <f t="shared" si="358"/>
        <v>5.7599999827200002E+31</v>
      </c>
      <c r="BT280" s="29">
        <f t="shared" si="401"/>
        <v>2.2998240400295938E+39</v>
      </c>
      <c r="BU280" s="29">
        <f t="shared" si="402"/>
        <v>1.693704035146034E+19</v>
      </c>
      <c r="BV280" s="29">
        <f t="shared" si="403"/>
        <v>1800</v>
      </c>
      <c r="BX280" s="52">
        <f t="shared" si="344"/>
        <v>7.3644940033074866E-21</v>
      </c>
      <c r="BY280" s="144">
        <f t="shared" si="359"/>
        <v>2981.7179813592479</v>
      </c>
      <c r="BZ280" s="30">
        <f t="shared" si="404"/>
        <v>119</v>
      </c>
      <c r="CA280" s="30">
        <f t="shared" si="405"/>
        <v>7</v>
      </c>
      <c r="CB280" s="30">
        <v>1</v>
      </c>
      <c r="CC280" s="23"/>
      <c r="CD280" s="29">
        <f t="shared" si="360"/>
        <v>9.5999999712E+29</v>
      </c>
      <c r="CE280" s="29">
        <f t="shared" si="406"/>
        <v>9.7714402075090526E+39</v>
      </c>
      <c r="CF280" s="29">
        <f t="shared" si="407"/>
        <v>1.693704035146034E+19</v>
      </c>
      <c r="CG280" s="29">
        <f t="shared" si="408"/>
        <v>2100</v>
      </c>
      <c r="CI280" s="52">
        <f t="shared" si="431"/>
        <v>1.733320778900611E-21</v>
      </c>
      <c r="CJ280" s="144">
        <f t="shared" si="361"/>
        <v>2981.7179813592479</v>
      </c>
      <c r="CK280" s="30">
        <f t="shared" si="409"/>
        <v>64</v>
      </c>
      <c r="CL280" s="30">
        <f t="shared" si="410"/>
        <v>8</v>
      </c>
      <c r="CM280" s="30">
        <v>1</v>
      </c>
      <c r="CN280" s="23"/>
      <c r="CO280" s="29">
        <f t="shared" si="362"/>
        <v>9.9999999699999999E+26</v>
      </c>
      <c r="CP280" s="29">
        <f t="shared" si="411"/>
        <v>3.5723238072134844E+39</v>
      </c>
      <c r="CQ280" s="29">
        <f t="shared" si="412"/>
        <v>1.693704035146034E+19</v>
      </c>
      <c r="CR280" s="29">
        <f t="shared" si="413"/>
        <v>2400</v>
      </c>
      <c r="CT280" s="52">
        <f t="shared" si="426"/>
        <v>4.7411828449761166E-21</v>
      </c>
      <c r="CU280" s="144">
        <f t="shared" si="363"/>
        <v>2981.7179813592479</v>
      </c>
      <c r="CV280" s="30">
        <f t="shared" si="414"/>
        <v>14</v>
      </c>
      <c r="CW280" s="30">
        <f t="shared" si="415"/>
        <v>9</v>
      </c>
      <c r="CX280" s="30">
        <v>1</v>
      </c>
      <c r="CY280" s="23"/>
      <c r="CZ280" s="29">
        <f t="shared" si="364"/>
        <v>1</v>
      </c>
      <c r="DA280" s="29">
        <f t="shared" si="416"/>
        <v>282913612380319.31</v>
      </c>
      <c r="DB280" s="29">
        <f t="shared" si="417"/>
        <v>1.693704035146034E+19</v>
      </c>
      <c r="DC280" s="29">
        <f t="shared" si="418"/>
        <v>2700</v>
      </c>
      <c r="DE280" s="52">
        <f t="shared" si="428"/>
        <v>59866.473758399305</v>
      </c>
      <c r="DF280" s="144">
        <f t="shared" si="365"/>
        <v>2981.7179813592479</v>
      </c>
      <c r="DG280" s="30">
        <f t="shared" si="419"/>
        <v>-51</v>
      </c>
      <c r="DH280" s="30">
        <f t="shared" si="420"/>
        <v>10</v>
      </c>
      <c r="DI280" s="30">
        <v>1</v>
      </c>
      <c r="DJ280" s="23"/>
      <c r="DK280" s="29">
        <f t="shared" si="366"/>
        <v>1</v>
      </c>
      <c r="DL280" s="29">
        <f t="shared" si="421"/>
        <v>-2.1851307897570281E+18</v>
      </c>
      <c r="DM280" s="29">
        <f t="shared" si="422"/>
        <v>1.693704035146034E+19</v>
      </c>
      <c r="DN280" s="29">
        <f t="shared" si="423"/>
        <v>3000</v>
      </c>
      <c r="DQ280" s="144">
        <f t="shared" si="367"/>
        <v>2981.7179813592479</v>
      </c>
    </row>
    <row r="281" spans="1:121">
      <c r="A281" s="23">
        <f t="shared" si="368"/>
        <v>174960.12936578738</v>
      </c>
      <c r="B281" s="23">
        <v>0</v>
      </c>
      <c r="C281" s="41">
        <f t="shared" si="430"/>
        <v>8</v>
      </c>
      <c r="D281" s="44"/>
      <c r="E281" s="134">
        <f t="shared" si="427"/>
        <v>1</v>
      </c>
      <c r="F281" s="76">
        <f t="shared" si="347"/>
        <v>9</v>
      </c>
      <c r="G281" s="161">
        <f t="shared" si="369"/>
        <v>304.43702144069641</v>
      </c>
      <c r="H281" s="24">
        <f t="shared" si="370"/>
        <v>3.6028797018964632E+16</v>
      </c>
      <c r="I281" s="23">
        <f t="shared" si="424"/>
        <v>55.000000000000028</v>
      </c>
      <c r="J281" s="26">
        <v>275</v>
      </c>
      <c r="K281" s="30">
        <f t="shared" si="371"/>
        <v>275</v>
      </c>
      <c r="L281" s="30">
        <f t="shared" si="372"/>
        <v>1</v>
      </c>
      <c r="M281" s="22">
        <v>1</v>
      </c>
      <c r="N281" s="23">
        <f t="shared" si="373"/>
        <v>3.6028797018964632E+19</v>
      </c>
      <c r="O281" s="29">
        <f t="shared" si="348"/>
        <v>3.9743446920769655E+37</v>
      </c>
      <c r="P281" s="29">
        <f t="shared" si="374"/>
        <v>1.0929447903211654E+40</v>
      </c>
      <c r="Q281" s="29">
        <f t="shared" si="375"/>
        <v>1.9455550390240903E+19</v>
      </c>
      <c r="R281" s="29">
        <f t="shared" si="376"/>
        <v>300</v>
      </c>
      <c r="S281" s="29">
        <f t="shared" si="377"/>
        <v>5248803.8809736213</v>
      </c>
      <c r="T281" s="52">
        <f t="shared" si="378"/>
        <v>1.7801036760991216E-21</v>
      </c>
      <c r="U281" s="144">
        <f t="shared" si="349"/>
        <v>3044.3702144069639</v>
      </c>
      <c r="W281" s="30">
        <f t="shared" si="379"/>
        <v>270</v>
      </c>
      <c r="X281" s="30">
        <f t="shared" si="380"/>
        <v>2</v>
      </c>
      <c r="Y281" s="22">
        <v>1</v>
      </c>
      <c r="Z281" s="23"/>
      <c r="AA281" s="29">
        <f t="shared" si="350"/>
        <v>3.6951551889145344E+36</v>
      </c>
      <c r="AB281" s="29">
        <f t="shared" si="381"/>
        <v>1.7983405746511388E+39</v>
      </c>
      <c r="AC281" s="29">
        <f t="shared" si="382"/>
        <v>1.9455550390240903E+19</v>
      </c>
      <c r="AD281" s="29">
        <f t="shared" si="383"/>
        <v>600</v>
      </c>
      <c r="AF281" s="52">
        <f t="shared" si="429"/>
        <v>1.0818612816993854E-20</v>
      </c>
      <c r="AG281" s="144">
        <f t="shared" si="351"/>
        <v>3044.3702144069639</v>
      </c>
      <c r="AH281" s="30">
        <f t="shared" si="384"/>
        <v>260</v>
      </c>
      <c r="AI281" s="30">
        <f t="shared" si="385"/>
        <v>3</v>
      </c>
      <c r="AJ281" s="22">
        <v>1</v>
      </c>
      <c r="AK281" s="23"/>
      <c r="AL281" s="29">
        <f t="shared" si="352"/>
        <v>4.1057279876828162E+36</v>
      </c>
      <c r="AM281" s="29">
        <f t="shared" si="386"/>
        <v>6.2515831229384357E+39</v>
      </c>
      <c r="AN281" s="29">
        <f t="shared" si="387"/>
        <v>1.9455550390240903E+19</v>
      </c>
      <c r="AO281" s="29">
        <f t="shared" si="388"/>
        <v>900</v>
      </c>
      <c r="AQ281" s="52">
        <f t="shared" si="345"/>
        <v>3.1120997685936866E-21</v>
      </c>
      <c r="AR281" s="144">
        <f t="shared" si="353"/>
        <v>3044.3702144069639</v>
      </c>
      <c r="AS281" s="30">
        <f t="shared" si="389"/>
        <v>245</v>
      </c>
      <c r="AT281" s="30">
        <f t="shared" si="390"/>
        <v>4</v>
      </c>
      <c r="AU281" s="22">
        <v>1</v>
      </c>
      <c r="AV281" s="23"/>
      <c r="AW281" s="29">
        <f t="shared" si="354"/>
        <v>4.2335999872992002E+35</v>
      </c>
      <c r="AX281" s="29">
        <f t="shared" si="391"/>
        <v>3.557368732026923E+39</v>
      </c>
      <c r="AY281" s="29">
        <f t="shared" si="392"/>
        <v>1.9455550390240903E+19</v>
      </c>
      <c r="AZ281" s="29">
        <f t="shared" si="393"/>
        <v>1200</v>
      </c>
      <c r="BB281" s="52">
        <f t="shared" si="425"/>
        <v>5.4690845554139369E-21</v>
      </c>
      <c r="BC281" s="144">
        <f t="shared" si="355"/>
        <v>3044.3702144069639</v>
      </c>
      <c r="BD281" s="30">
        <f t="shared" si="394"/>
        <v>215</v>
      </c>
      <c r="BE281" s="30">
        <f t="shared" si="395"/>
        <v>5</v>
      </c>
      <c r="BF281" s="22">
        <v>1</v>
      </c>
      <c r="BG281" s="23"/>
      <c r="BH281" s="29">
        <f t="shared" si="356"/>
        <v>4.6079999861759994E+34</v>
      </c>
      <c r="BI281" s="29">
        <f t="shared" si="396"/>
        <v>1.1653513531889169E+40</v>
      </c>
      <c r="BJ281" s="29">
        <f t="shared" si="397"/>
        <v>1.9455550390240903E+19</v>
      </c>
      <c r="BK281" s="29">
        <f t="shared" si="398"/>
        <v>1500</v>
      </c>
      <c r="BM281" s="52">
        <f t="shared" si="346"/>
        <v>1.6695008193882394E-21</v>
      </c>
      <c r="BN281" s="144">
        <f t="shared" si="357"/>
        <v>3044.3702144069639</v>
      </c>
      <c r="BO281" s="30">
        <f t="shared" si="399"/>
        <v>170</v>
      </c>
      <c r="BP281" s="30">
        <f t="shared" si="400"/>
        <v>6</v>
      </c>
      <c r="BQ281" s="22">
        <v>1</v>
      </c>
      <c r="BR281" s="23"/>
      <c r="BS281" s="29">
        <f t="shared" si="358"/>
        <v>5.7599999827200002E+31</v>
      </c>
      <c r="BT281" s="29">
        <f t="shared" si="401"/>
        <v>2.3134324663019581E+39</v>
      </c>
      <c r="BU281" s="29">
        <f t="shared" si="402"/>
        <v>1.9455550390240903E+19</v>
      </c>
      <c r="BV281" s="29">
        <f t="shared" si="403"/>
        <v>1800</v>
      </c>
      <c r="BX281" s="52">
        <f t="shared" si="344"/>
        <v>8.4098198990614013E-21</v>
      </c>
      <c r="BY281" s="144">
        <f t="shared" si="359"/>
        <v>3044.3702144069639</v>
      </c>
      <c r="BZ281" s="30">
        <f t="shared" si="404"/>
        <v>120</v>
      </c>
      <c r="CA281" s="30">
        <f t="shared" si="405"/>
        <v>7</v>
      </c>
      <c r="CB281" s="30">
        <v>1</v>
      </c>
      <c r="CC281" s="23"/>
      <c r="CD281" s="29">
        <f t="shared" si="360"/>
        <v>9.5999999712E+29</v>
      </c>
      <c r="CE281" s="29">
        <f t="shared" si="406"/>
        <v>9.8535531504292976E+39</v>
      </c>
      <c r="CF281" s="29">
        <f t="shared" si="407"/>
        <v>1.9455550390240903E+19</v>
      </c>
      <c r="CG281" s="29">
        <f t="shared" si="408"/>
        <v>2100</v>
      </c>
      <c r="CI281" s="52">
        <f t="shared" si="431"/>
        <v>1.9744705380102676E-21</v>
      </c>
      <c r="CJ281" s="144">
        <f t="shared" si="361"/>
        <v>3044.3702144069639</v>
      </c>
      <c r="CK281" s="30">
        <f t="shared" si="409"/>
        <v>65</v>
      </c>
      <c r="CL281" s="30">
        <f t="shared" si="410"/>
        <v>8</v>
      </c>
      <c r="CM281" s="30">
        <v>1</v>
      </c>
      <c r="CN281" s="23"/>
      <c r="CO281" s="29">
        <f t="shared" si="362"/>
        <v>9.9999999699999999E+26</v>
      </c>
      <c r="CP281" s="29">
        <f t="shared" si="411"/>
        <v>3.6281413667011956E+39</v>
      </c>
      <c r="CQ281" s="29">
        <f t="shared" si="412"/>
        <v>1.9455550390240903E+19</v>
      </c>
      <c r="CR281" s="29">
        <f t="shared" si="413"/>
        <v>2400</v>
      </c>
      <c r="CT281" s="52">
        <f t="shared" si="426"/>
        <v>5.3624014126909327E-21</v>
      </c>
      <c r="CU281" s="144">
        <f t="shared" si="363"/>
        <v>3044.3702144069639</v>
      </c>
      <c r="CV281" s="30">
        <f t="shared" si="414"/>
        <v>15</v>
      </c>
      <c r="CW281" s="30">
        <f t="shared" si="415"/>
        <v>9</v>
      </c>
      <c r="CX281" s="30">
        <v>1</v>
      </c>
      <c r="CY281" s="23"/>
      <c r="CZ281" s="29">
        <f t="shared" si="364"/>
        <v>1</v>
      </c>
      <c r="DA281" s="29">
        <f t="shared" si="416"/>
        <v>303121727550342.12</v>
      </c>
      <c r="DB281" s="29">
        <f t="shared" si="417"/>
        <v>1.9455550390240903E+19</v>
      </c>
      <c r="DC281" s="29">
        <f t="shared" si="418"/>
        <v>2700</v>
      </c>
      <c r="DE281" s="52">
        <f t="shared" si="428"/>
        <v>64183.951930696712</v>
      </c>
      <c r="DF281" s="144">
        <f t="shared" si="365"/>
        <v>3044.3702144069639</v>
      </c>
      <c r="DG281" s="30">
        <f t="shared" si="419"/>
        <v>-50</v>
      </c>
      <c r="DH281" s="30">
        <f t="shared" si="420"/>
        <v>10</v>
      </c>
      <c r="DI281" s="30">
        <v>1</v>
      </c>
      <c r="DJ281" s="23"/>
      <c r="DK281" s="29">
        <f t="shared" si="366"/>
        <v>1</v>
      </c>
      <c r="DL281" s="29">
        <f t="shared" si="421"/>
        <v>-2.1422850879970865E+18</v>
      </c>
      <c r="DM281" s="29">
        <f t="shared" si="422"/>
        <v>1.9455550390240903E+19</v>
      </c>
      <c r="DN281" s="29">
        <f t="shared" si="423"/>
        <v>3000</v>
      </c>
      <c r="DQ281" s="144">
        <f t="shared" si="367"/>
        <v>3044.3702144069639</v>
      </c>
    </row>
    <row r="282" spans="1:121">
      <c r="A282" s="23">
        <f t="shared" si="368"/>
        <v>182811.84183589357</v>
      </c>
      <c r="B282" s="23">
        <v>0</v>
      </c>
      <c r="C282" s="41">
        <f t="shared" si="430"/>
        <v>8</v>
      </c>
      <c r="D282" s="44"/>
      <c r="E282" s="134">
        <f t="shared" si="427"/>
        <v>1</v>
      </c>
      <c r="F282" s="76">
        <f t="shared" si="347"/>
        <v>9</v>
      </c>
      <c r="G282" s="161">
        <f t="shared" si="369"/>
        <v>310.8338904051318</v>
      </c>
      <c r="H282" s="24">
        <f t="shared" si="370"/>
        <v>4.1386219868206752E+16</v>
      </c>
      <c r="I282" s="23">
        <f t="shared" si="424"/>
        <v>55.200000000000031</v>
      </c>
      <c r="J282" s="26">
        <v>276</v>
      </c>
      <c r="K282" s="30">
        <f t="shared" si="371"/>
        <v>276</v>
      </c>
      <c r="L282" s="30">
        <f t="shared" si="372"/>
        <v>1</v>
      </c>
      <c r="M282" s="22">
        <v>1</v>
      </c>
      <c r="N282" s="23">
        <f t="shared" si="373"/>
        <v>4.1386219868206752E+19</v>
      </c>
      <c r="O282" s="29">
        <f t="shared" si="348"/>
        <v>3.9743446920769655E+37</v>
      </c>
      <c r="P282" s="29">
        <f t="shared" si="374"/>
        <v>1.0969191350132425E+40</v>
      </c>
      <c r="Q282" s="29">
        <f t="shared" si="375"/>
        <v>2.2348558728831648E+19</v>
      </c>
      <c r="R282" s="29">
        <f t="shared" si="376"/>
        <v>300</v>
      </c>
      <c r="S282" s="29">
        <f t="shared" si="377"/>
        <v>5484355.255076807</v>
      </c>
      <c r="T282" s="52">
        <f t="shared" si="378"/>
        <v>2.0373934609648182E-21</v>
      </c>
      <c r="U282" s="144">
        <f t="shared" si="349"/>
        <v>3108.338904051318</v>
      </c>
      <c r="W282" s="30">
        <f t="shared" si="379"/>
        <v>271</v>
      </c>
      <c r="X282" s="30">
        <f t="shared" si="380"/>
        <v>2</v>
      </c>
      <c r="Y282" s="22">
        <v>1</v>
      </c>
      <c r="Z282" s="23"/>
      <c r="AA282" s="29">
        <f t="shared" si="350"/>
        <v>3.6951551889145344E+36</v>
      </c>
      <c r="AB282" s="29">
        <f t="shared" si="381"/>
        <v>1.8050010952979948E+39</v>
      </c>
      <c r="AC282" s="29">
        <f t="shared" si="382"/>
        <v>2.2348558728831648E+19</v>
      </c>
      <c r="AD282" s="29">
        <f t="shared" si="383"/>
        <v>600</v>
      </c>
      <c r="AF282" s="52">
        <f t="shared" si="429"/>
        <v>1.2381465466724293E-20</v>
      </c>
      <c r="AG282" s="144">
        <f t="shared" si="351"/>
        <v>3108.338904051318</v>
      </c>
      <c r="AH282" s="30">
        <f t="shared" si="384"/>
        <v>261</v>
      </c>
      <c r="AI282" s="30">
        <f t="shared" si="385"/>
        <v>3</v>
      </c>
      <c r="AJ282" s="22">
        <v>1</v>
      </c>
      <c r="AK282" s="23"/>
      <c r="AL282" s="29">
        <f t="shared" si="352"/>
        <v>4.1057279876828162E+36</v>
      </c>
      <c r="AM282" s="29">
        <f t="shared" si="386"/>
        <v>6.2756276734112746E+39</v>
      </c>
      <c r="AN282" s="29">
        <f t="shared" si="387"/>
        <v>2.2348558728831648E+19</v>
      </c>
      <c r="AO282" s="29">
        <f t="shared" si="388"/>
        <v>900</v>
      </c>
      <c r="AQ282" s="52">
        <f t="shared" si="345"/>
        <v>3.5611670882768493E-21</v>
      </c>
      <c r="AR282" s="144">
        <f t="shared" si="353"/>
        <v>3108.338904051318</v>
      </c>
      <c r="AS282" s="30">
        <f t="shared" si="389"/>
        <v>246</v>
      </c>
      <c r="AT282" s="30">
        <f t="shared" si="390"/>
        <v>4</v>
      </c>
      <c r="AU282" s="22">
        <v>1</v>
      </c>
      <c r="AV282" s="23"/>
      <c r="AW282" s="29">
        <f t="shared" si="354"/>
        <v>4.2335999872992002E+35</v>
      </c>
      <c r="AX282" s="29">
        <f t="shared" si="391"/>
        <v>3.5718886044025428E+39</v>
      </c>
      <c r="AY282" s="29">
        <f t="shared" si="392"/>
        <v>2.2348558728831648E+19</v>
      </c>
      <c r="AZ282" s="29">
        <f t="shared" si="393"/>
        <v>1200</v>
      </c>
      <c r="BB282" s="52">
        <f t="shared" si="425"/>
        <v>6.2567905116878116E-21</v>
      </c>
      <c r="BC282" s="144">
        <f t="shared" si="355"/>
        <v>3108.338904051318</v>
      </c>
      <c r="BD282" s="30">
        <f t="shared" si="394"/>
        <v>216</v>
      </c>
      <c r="BE282" s="30">
        <f t="shared" si="395"/>
        <v>5</v>
      </c>
      <c r="BF282" s="22">
        <v>1</v>
      </c>
      <c r="BG282" s="23"/>
      <c r="BH282" s="29">
        <f t="shared" si="356"/>
        <v>4.6079999861759994E+34</v>
      </c>
      <c r="BI282" s="29">
        <f t="shared" si="396"/>
        <v>1.1707715920409582E+40</v>
      </c>
      <c r="BJ282" s="29">
        <f t="shared" si="397"/>
        <v>2.2348558728831648E+19</v>
      </c>
      <c r="BK282" s="29">
        <f t="shared" si="398"/>
        <v>1500</v>
      </c>
      <c r="BM282" s="52">
        <f t="shared" si="346"/>
        <v>1.9088743595044293E-21</v>
      </c>
      <c r="BN282" s="144">
        <f t="shared" si="357"/>
        <v>3108.338904051318</v>
      </c>
      <c r="BO282" s="30">
        <f t="shared" si="399"/>
        <v>171</v>
      </c>
      <c r="BP282" s="30">
        <f t="shared" si="400"/>
        <v>6</v>
      </c>
      <c r="BQ282" s="22">
        <v>1</v>
      </c>
      <c r="BR282" s="23"/>
      <c r="BS282" s="29">
        <f t="shared" si="358"/>
        <v>5.7599999827200002E+31</v>
      </c>
      <c r="BT282" s="29">
        <f t="shared" si="401"/>
        <v>2.3270408925743227E+39</v>
      </c>
      <c r="BU282" s="29">
        <f t="shared" si="402"/>
        <v>2.2348558728831648E+19</v>
      </c>
      <c r="BV282" s="29">
        <f t="shared" si="403"/>
        <v>1800</v>
      </c>
      <c r="BX282" s="52">
        <f t="shared" si="344"/>
        <v>9.603853030751098E-21</v>
      </c>
      <c r="BY282" s="144">
        <f t="shared" si="359"/>
        <v>3108.338904051318</v>
      </c>
      <c r="BZ282" s="30">
        <f t="shared" si="404"/>
        <v>121</v>
      </c>
      <c r="CA282" s="30">
        <f t="shared" si="405"/>
        <v>7</v>
      </c>
      <c r="CB282" s="30">
        <v>1</v>
      </c>
      <c r="CC282" s="23"/>
      <c r="CD282" s="29">
        <f t="shared" si="360"/>
        <v>9.5999999712E+29</v>
      </c>
      <c r="CE282" s="29">
        <f t="shared" si="406"/>
        <v>9.9356660933495413E+39</v>
      </c>
      <c r="CF282" s="29">
        <f t="shared" si="407"/>
        <v>2.2348558728831648E+19</v>
      </c>
      <c r="CG282" s="29">
        <f t="shared" si="408"/>
        <v>2100</v>
      </c>
      <c r="CI282" s="52">
        <f t="shared" si="431"/>
        <v>2.2493266700851292E-21</v>
      </c>
      <c r="CJ282" s="144">
        <f t="shared" si="361"/>
        <v>3108.338904051318</v>
      </c>
      <c r="CK282" s="30">
        <f t="shared" si="409"/>
        <v>66</v>
      </c>
      <c r="CL282" s="30">
        <f t="shared" si="410"/>
        <v>8</v>
      </c>
      <c r="CM282" s="30">
        <v>1</v>
      </c>
      <c r="CN282" s="23"/>
      <c r="CO282" s="29">
        <f t="shared" si="362"/>
        <v>9.9999999699999999E+26</v>
      </c>
      <c r="CP282" s="29">
        <f t="shared" si="411"/>
        <v>3.6839589261889062E+39</v>
      </c>
      <c r="CQ282" s="29">
        <f t="shared" si="412"/>
        <v>2.2348558728831648E+19</v>
      </c>
      <c r="CR282" s="29">
        <f t="shared" si="413"/>
        <v>2400</v>
      </c>
      <c r="CT282" s="52">
        <f t="shared" si="426"/>
        <v>6.0664516561131868E-21</v>
      </c>
      <c r="CU282" s="144">
        <f t="shared" si="363"/>
        <v>3108.338904051318</v>
      </c>
      <c r="CV282" s="30">
        <f t="shared" si="414"/>
        <v>16</v>
      </c>
      <c r="CW282" s="30">
        <f t="shared" si="415"/>
        <v>9</v>
      </c>
      <c r="CX282" s="30">
        <v>1</v>
      </c>
      <c r="CY282" s="23"/>
      <c r="CZ282" s="29">
        <f t="shared" si="364"/>
        <v>1</v>
      </c>
      <c r="DA282" s="29">
        <f t="shared" si="416"/>
        <v>323329842720364.94</v>
      </c>
      <c r="DB282" s="29">
        <f t="shared" si="417"/>
        <v>2.2348558728831648E+19</v>
      </c>
      <c r="DC282" s="29">
        <f t="shared" si="418"/>
        <v>2700</v>
      </c>
      <c r="DE282" s="52">
        <f t="shared" si="428"/>
        <v>69120.000000000073</v>
      </c>
      <c r="DF282" s="144">
        <f t="shared" si="365"/>
        <v>3108.338904051318</v>
      </c>
      <c r="DG282" s="30">
        <f t="shared" si="419"/>
        <v>-49</v>
      </c>
      <c r="DH282" s="30">
        <f t="shared" si="420"/>
        <v>10</v>
      </c>
      <c r="DI282" s="30">
        <v>1</v>
      </c>
      <c r="DJ282" s="23"/>
      <c r="DK282" s="29">
        <f t="shared" si="366"/>
        <v>1</v>
      </c>
      <c r="DL282" s="29">
        <f t="shared" si="421"/>
        <v>-2.0994393862371446E+18</v>
      </c>
      <c r="DM282" s="29">
        <f t="shared" si="422"/>
        <v>2.2348558728831648E+19</v>
      </c>
      <c r="DN282" s="29">
        <f t="shared" si="423"/>
        <v>3000</v>
      </c>
      <c r="DQ282" s="144">
        <f t="shared" si="367"/>
        <v>3108.338904051318</v>
      </c>
    </row>
    <row r="283" spans="1:121">
      <c r="A283" s="23">
        <f t="shared" si="368"/>
        <v>191015.91680674034</v>
      </c>
      <c r="B283" s="23">
        <v>0</v>
      </c>
      <c r="C283" s="41">
        <f t="shared" si="430"/>
        <v>8</v>
      </c>
      <c r="D283" s="44"/>
      <c r="E283" s="134">
        <f t="shared" si="427"/>
        <v>1</v>
      </c>
      <c r="F283" s="76">
        <f t="shared" si="347"/>
        <v>9</v>
      </c>
      <c r="G283" s="161">
        <f t="shared" si="369"/>
        <v>317.3651711843803</v>
      </c>
      <c r="H283" s="24">
        <f t="shared" si="370"/>
        <v>4.7540282682154696E+16</v>
      </c>
      <c r="I283" s="23">
        <f t="shared" si="424"/>
        <v>55.400000000000034</v>
      </c>
      <c r="J283" s="26">
        <v>277</v>
      </c>
      <c r="K283" s="30">
        <f t="shared" si="371"/>
        <v>277</v>
      </c>
      <c r="L283" s="30">
        <f t="shared" si="372"/>
        <v>1</v>
      </c>
      <c r="M283" s="22">
        <v>1</v>
      </c>
      <c r="N283" s="23">
        <f t="shared" si="373"/>
        <v>4.7540282682154697E+19</v>
      </c>
      <c r="O283" s="29">
        <f t="shared" si="348"/>
        <v>3.9743446920769655E+37</v>
      </c>
      <c r="P283" s="29">
        <f t="shared" si="374"/>
        <v>1.1008934797053193E+40</v>
      </c>
      <c r="Q283" s="29">
        <f t="shared" si="375"/>
        <v>2.5671752648363532E+19</v>
      </c>
      <c r="R283" s="29">
        <f t="shared" si="376"/>
        <v>300</v>
      </c>
      <c r="S283" s="29">
        <f t="shared" si="377"/>
        <v>5730477.5042022103</v>
      </c>
      <c r="T283" s="52">
        <f t="shared" si="378"/>
        <v>2.3319015982577349E-21</v>
      </c>
      <c r="U283" s="144">
        <f t="shared" si="349"/>
        <v>3173.6517118438032</v>
      </c>
      <c r="W283" s="30">
        <f t="shared" si="379"/>
        <v>272</v>
      </c>
      <c r="X283" s="30">
        <f t="shared" si="380"/>
        <v>2</v>
      </c>
      <c r="Y283" s="22">
        <v>1</v>
      </c>
      <c r="Z283" s="23"/>
      <c r="AA283" s="29">
        <f t="shared" si="350"/>
        <v>3.6951551889145344E+36</v>
      </c>
      <c r="AB283" s="29">
        <f t="shared" si="381"/>
        <v>1.8116616159448506E+39</v>
      </c>
      <c r="AC283" s="29">
        <f t="shared" si="382"/>
        <v>2.5671752648363532E+19</v>
      </c>
      <c r="AD283" s="29">
        <f t="shared" si="383"/>
        <v>600</v>
      </c>
      <c r="AF283" s="52">
        <f t="shared" si="429"/>
        <v>1.4170280157409383E-20</v>
      </c>
      <c r="AG283" s="144">
        <f t="shared" si="351"/>
        <v>3173.6517118438032</v>
      </c>
      <c r="AH283" s="30">
        <f t="shared" si="384"/>
        <v>262</v>
      </c>
      <c r="AI283" s="30">
        <f t="shared" si="385"/>
        <v>3</v>
      </c>
      <c r="AJ283" s="22">
        <v>1</v>
      </c>
      <c r="AK283" s="23"/>
      <c r="AL283" s="29">
        <f t="shared" si="352"/>
        <v>4.1057279876828162E+36</v>
      </c>
      <c r="AM283" s="29">
        <f t="shared" si="386"/>
        <v>6.2996722238841158E+39</v>
      </c>
      <c r="AN283" s="29">
        <f t="shared" si="387"/>
        <v>2.5671752648363532E+19</v>
      </c>
      <c r="AO283" s="29">
        <f t="shared" si="388"/>
        <v>900</v>
      </c>
      <c r="AQ283" s="52">
        <f t="shared" si="345"/>
        <v>4.0750933915313133E-21</v>
      </c>
      <c r="AR283" s="144">
        <f t="shared" si="353"/>
        <v>3173.6517118438032</v>
      </c>
      <c r="AS283" s="30">
        <f t="shared" si="389"/>
        <v>247</v>
      </c>
      <c r="AT283" s="30">
        <f t="shared" si="390"/>
        <v>4</v>
      </c>
      <c r="AU283" s="22">
        <v>1</v>
      </c>
      <c r="AV283" s="23"/>
      <c r="AW283" s="29">
        <f t="shared" si="354"/>
        <v>4.2335999872992002E+35</v>
      </c>
      <c r="AX283" s="29">
        <f t="shared" si="391"/>
        <v>3.5864084767781626E+39</v>
      </c>
      <c r="AY283" s="29">
        <f t="shared" si="392"/>
        <v>2.5671752648363532E+19</v>
      </c>
      <c r="AZ283" s="29">
        <f t="shared" si="393"/>
        <v>1200</v>
      </c>
      <c r="BB283" s="52">
        <f t="shared" si="425"/>
        <v>7.1580671344569368E-21</v>
      </c>
      <c r="BC283" s="144">
        <f t="shared" si="355"/>
        <v>3173.6517118438032</v>
      </c>
      <c r="BD283" s="30">
        <f t="shared" si="394"/>
        <v>217</v>
      </c>
      <c r="BE283" s="30">
        <f t="shared" si="395"/>
        <v>5</v>
      </c>
      <c r="BF283" s="22">
        <v>1</v>
      </c>
      <c r="BG283" s="23"/>
      <c r="BH283" s="29">
        <f t="shared" si="356"/>
        <v>4.6079999861759994E+34</v>
      </c>
      <c r="BI283" s="29">
        <f t="shared" si="396"/>
        <v>1.1761918308929999E+40</v>
      </c>
      <c r="BJ283" s="29">
        <f t="shared" si="397"/>
        <v>2.5671752648363532E+19</v>
      </c>
      <c r="BK283" s="29">
        <f t="shared" si="398"/>
        <v>1500</v>
      </c>
      <c r="BM283" s="52">
        <f t="shared" si="346"/>
        <v>2.1826161323423556E-21</v>
      </c>
      <c r="BN283" s="144">
        <f t="shared" si="357"/>
        <v>3173.6517118438032</v>
      </c>
      <c r="BO283" s="30">
        <f t="shared" si="399"/>
        <v>172</v>
      </c>
      <c r="BP283" s="30">
        <f t="shared" si="400"/>
        <v>6</v>
      </c>
      <c r="BQ283" s="22">
        <v>1</v>
      </c>
      <c r="BR283" s="23"/>
      <c r="BS283" s="29">
        <f t="shared" si="358"/>
        <v>5.7599999827200002E+31</v>
      </c>
      <c r="BT283" s="29">
        <f t="shared" si="401"/>
        <v>2.340649318846687E+39</v>
      </c>
      <c r="BU283" s="29">
        <f t="shared" si="402"/>
        <v>2.5671752648363532E+19</v>
      </c>
      <c r="BV283" s="29">
        <f t="shared" si="403"/>
        <v>1800</v>
      </c>
      <c r="BX283" s="52">
        <f t="shared" si="344"/>
        <v>1.0967791049114879E-20</v>
      </c>
      <c r="BY283" s="144">
        <f t="shared" si="359"/>
        <v>3173.6517118438032</v>
      </c>
      <c r="BZ283" s="30">
        <f t="shared" si="404"/>
        <v>122</v>
      </c>
      <c r="CA283" s="30">
        <f t="shared" si="405"/>
        <v>7</v>
      </c>
      <c r="CB283" s="30">
        <v>1</v>
      </c>
      <c r="CC283" s="23"/>
      <c r="CD283" s="29">
        <f t="shared" si="360"/>
        <v>9.5999999712E+29</v>
      </c>
      <c r="CE283" s="29">
        <f t="shared" si="406"/>
        <v>1.0017779036269786E+40</v>
      </c>
      <c r="CF283" s="29">
        <f t="shared" si="407"/>
        <v>2.5671752648363532E+19</v>
      </c>
      <c r="CG283" s="29">
        <f t="shared" si="408"/>
        <v>2100</v>
      </c>
      <c r="CI283" s="52">
        <f t="shared" si="431"/>
        <v>2.5626191749107146E-21</v>
      </c>
      <c r="CJ283" s="144">
        <f t="shared" si="361"/>
        <v>3173.6517118438032</v>
      </c>
      <c r="CK283" s="30">
        <f t="shared" si="409"/>
        <v>67</v>
      </c>
      <c r="CL283" s="30">
        <f t="shared" si="410"/>
        <v>8</v>
      </c>
      <c r="CM283" s="30">
        <v>1</v>
      </c>
      <c r="CN283" s="23"/>
      <c r="CO283" s="29">
        <f t="shared" si="362"/>
        <v>9.9999999699999999E+26</v>
      </c>
      <c r="CP283" s="29">
        <f t="shared" si="411"/>
        <v>3.7397764856766168E+39</v>
      </c>
      <c r="CQ283" s="29">
        <f t="shared" si="412"/>
        <v>2.5671752648363532E+19</v>
      </c>
      <c r="CR283" s="29">
        <f t="shared" si="413"/>
        <v>2400</v>
      </c>
      <c r="CT283" s="52">
        <f t="shared" si="426"/>
        <v>6.8645152315082508E-21</v>
      </c>
      <c r="CU283" s="144">
        <f t="shared" si="363"/>
        <v>3173.6517118438032</v>
      </c>
      <c r="CV283" s="30">
        <f t="shared" si="414"/>
        <v>17</v>
      </c>
      <c r="CW283" s="30">
        <f t="shared" si="415"/>
        <v>9</v>
      </c>
      <c r="CX283" s="30">
        <v>1</v>
      </c>
      <c r="CY283" s="23"/>
      <c r="CZ283" s="29">
        <f t="shared" si="364"/>
        <v>1</v>
      </c>
      <c r="DA283" s="29">
        <f t="shared" si="416"/>
        <v>343537957890387.75</v>
      </c>
      <c r="DB283" s="29">
        <f t="shared" si="417"/>
        <v>2.5671752648363532E+19</v>
      </c>
      <c r="DC283" s="29">
        <f t="shared" si="418"/>
        <v>2700</v>
      </c>
      <c r="DE283" s="52">
        <f t="shared" si="428"/>
        <v>74727.5579269601</v>
      </c>
      <c r="DF283" s="144">
        <f t="shared" si="365"/>
        <v>3173.6517118438032</v>
      </c>
      <c r="DG283" s="30">
        <f t="shared" si="419"/>
        <v>-48</v>
      </c>
      <c r="DH283" s="30">
        <f t="shared" si="420"/>
        <v>10</v>
      </c>
      <c r="DI283" s="30">
        <v>1</v>
      </c>
      <c r="DJ283" s="23"/>
      <c r="DK283" s="29">
        <f t="shared" si="366"/>
        <v>1</v>
      </c>
      <c r="DL283" s="29">
        <f t="shared" si="421"/>
        <v>-2.0565936844772029E+18</v>
      </c>
      <c r="DM283" s="29">
        <f t="shared" si="422"/>
        <v>2.5671752648363532E+19</v>
      </c>
      <c r="DN283" s="29">
        <f t="shared" si="423"/>
        <v>3000</v>
      </c>
      <c r="DQ283" s="144">
        <f t="shared" si="367"/>
        <v>3173.6517118438032</v>
      </c>
    </row>
    <row r="284" spans="1:121">
      <c r="A284" s="23">
        <f t="shared" si="368"/>
        <v>199588.16730413586</v>
      </c>
      <c r="B284" s="23">
        <v>0</v>
      </c>
      <c r="C284" s="41">
        <f t="shared" si="430"/>
        <v>8</v>
      </c>
      <c r="D284" s="44"/>
      <c r="E284" s="134">
        <f t="shared" si="427"/>
        <v>1</v>
      </c>
      <c r="F284" s="76">
        <f t="shared" si="347"/>
        <v>9</v>
      </c>
      <c r="G284" s="161">
        <f t="shared" si="369"/>
        <v>324.03368805639138</v>
      </c>
      <c r="H284" s="24">
        <f t="shared" si="370"/>
        <v>5.4609444513085136E+16</v>
      </c>
      <c r="I284" s="23">
        <f t="shared" si="424"/>
        <v>55.600000000000023</v>
      </c>
      <c r="J284" s="26">
        <v>278</v>
      </c>
      <c r="K284" s="30">
        <f t="shared" si="371"/>
        <v>278</v>
      </c>
      <c r="L284" s="30">
        <f t="shared" si="372"/>
        <v>1</v>
      </c>
      <c r="M284" s="22">
        <v>1</v>
      </c>
      <c r="N284" s="23">
        <f t="shared" si="373"/>
        <v>5.4609444513085137E+19</v>
      </c>
      <c r="O284" s="29">
        <f t="shared" si="348"/>
        <v>3.9743446920769655E+37</v>
      </c>
      <c r="P284" s="29">
        <f t="shared" si="374"/>
        <v>1.1048678243973964E+40</v>
      </c>
      <c r="Q284" s="29">
        <f t="shared" si="375"/>
        <v>2.9489100037065974E+19</v>
      </c>
      <c r="R284" s="29">
        <f t="shared" si="376"/>
        <v>300</v>
      </c>
      <c r="S284" s="29">
        <f t="shared" si="377"/>
        <v>5987645.0191240758</v>
      </c>
      <c r="T284" s="52">
        <f t="shared" si="378"/>
        <v>2.6690160927755824E-21</v>
      </c>
      <c r="U284" s="144">
        <f t="shared" si="349"/>
        <v>3240.3368805639138</v>
      </c>
      <c r="W284" s="30">
        <f t="shared" si="379"/>
        <v>273</v>
      </c>
      <c r="X284" s="30">
        <f t="shared" si="380"/>
        <v>2</v>
      </c>
      <c r="Y284" s="22">
        <v>1</v>
      </c>
      <c r="Z284" s="23"/>
      <c r="AA284" s="29">
        <f t="shared" si="350"/>
        <v>3.6951551889145344E+36</v>
      </c>
      <c r="AB284" s="29">
        <f t="shared" si="381"/>
        <v>1.818322136591707E+39</v>
      </c>
      <c r="AC284" s="29">
        <f t="shared" si="382"/>
        <v>2.9489100037065974E+19</v>
      </c>
      <c r="AD284" s="29">
        <f t="shared" si="383"/>
        <v>600</v>
      </c>
      <c r="AF284" s="52">
        <f t="shared" si="429"/>
        <v>1.6217753413232284E-20</v>
      </c>
      <c r="AG284" s="144">
        <f t="shared" si="351"/>
        <v>3240.3368805639138</v>
      </c>
      <c r="AH284" s="30">
        <f t="shared" si="384"/>
        <v>263</v>
      </c>
      <c r="AI284" s="30">
        <f t="shared" si="385"/>
        <v>3</v>
      </c>
      <c r="AJ284" s="22">
        <v>1</v>
      </c>
      <c r="AK284" s="23"/>
      <c r="AL284" s="29">
        <f t="shared" si="352"/>
        <v>4.1057279876828162E+36</v>
      </c>
      <c r="AM284" s="29">
        <f t="shared" si="386"/>
        <v>6.3237167743569558E+39</v>
      </c>
      <c r="AN284" s="29">
        <f t="shared" si="387"/>
        <v>2.9489100037065974E+19</v>
      </c>
      <c r="AO284" s="29">
        <f t="shared" si="388"/>
        <v>900</v>
      </c>
      <c r="AQ284" s="52">
        <f t="shared" si="345"/>
        <v>4.6632543944165896E-21</v>
      </c>
      <c r="AR284" s="144">
        <f t="shared" si="353"/>
        <v>3240.3368805639138</v>
      </c>
      <c r="AS284" s="30">
        <f t="shared" si="389"/>
        <v>248</v>
      </c>
      <c r="AT284" s="30">
        <f t="shared" si="390"/>
        <v>4</v>
      </c>
      <c r="AU284" s="22">
        <v>1</v>
      </c>
      <c r="AV284" s="23"/>
      <c r="AW284" s="29">
        <f t="shared" si="354"/>
        <v>4.2335999872992002E+35</v>
      </c>
      <c r="AX284" s="29">
        <f t="shared" si="391"/>
        <v>3.6009283491537831E+39</v>
      </c>
      <c r="AY284" s="29">
        <f t="shared" si="392"/>
        <v>2.9489100037065974E+19</v>
      </c>
      <c r="AZ284" s="29">
        <f t="shared" si="393"/>
        <v>1200</v>
      </c>
      <c r="BB284" s="52">
        <f t="shared" si="425"/>
        <v>8.1893048618964895E-21</v>
      </c>
      <c r="BC284" s="144">
        <f t="shared" si="355"/>
        <v>3240.3368805639138</v>
      </c>
      <c r="BD284" s="30">
        <f t="shared" si="394"/>
        <v>218</v>
      </c>
      <c r="BE284" s="30">
        <f t="shared" si="395"/>
        <v>5</v>
      </c>
      <c r="BF284" s="22">
        <v>1</v>
      </c>
      <c r="BG284" s="23"/>
      <c r="BH284" s="29">
        <f t="shared" si="356"/>
        <v>4.6079999861759994E+34</v>
      </c>
      <c r="BI284" s="29">
        <f t="shared" si="396"/>
        <v>1.1816120697450412E+40</v>
      </c>
      <c r="BJ284" s="29">
        <f t="shared" si="397"/>
        <v>2.9489100037065974E+19</v>
      </c>
      <c r="BK284" s="29">
        <f t="shared" si="398"/>
        <v>1500</v>
      </c>
      <c r="BM284" s="52">
        <f t="shared" si="346"/>
        <v>2.4956667921840794E-21</v>
      </c>
      <c r="BN284" s="144">
        <f t="shared" si="357"/>
        <v>3240.3368805639138</v>
      </c>
      <c r="BO284" s="30">
        <f t="shared" si="399"/>
        <v>173</v>
      </c>
      <c r="BP284" s="30">
        <f t="shared" si="400"/>
        <v>6</v>
      </c>
      <c r="BQ284" s="22">
        <v>1</v>
      </c>
      <c r="BR284" s="23"/>
      <c r="BS284" s="29">
        <f t="shared" si="358"/>
        <v>5.7599999827200002E+31</v>
      </c>
      <c r="BT284" s="29">
        <f t="shared" si="401"/>
        <v>2.3542577451190515E+39</v>
      </c>
      <c r="BU284" s="29">
        <f t="shared" si="402"/>
        <v>2.9489100037065974E+19</v>
      </c>
      <c r="BV284" s="29">
        <f t="shared" si="403"/>
        <v>1800</v>
      </c>
      <c r="BX284" s="52">
        <f t="shared" si="344"/>
        <v>1.2525858775745368E-20</v>
      </c>
      <c r="BY284" s="144">
        <f t="shared" si="359"/>
        <v>3240.3368805639138</v>
      </c>
      <c r="BZ284" s="30">
        <f t="shared" si="404"/>
        <v>123</v>
      </c>
      <c r="CA284" s="30">
        <f t="shared" si="405"/>
        <v>7</v>
      </c>
      <c r="CB284" s="30">
        <v>1</v>
      </c>
      <c r="CC284" s="23"/>
      <c r="CD284" s="29">
        <f t="shared" si="360"/>
        <v>9.5999999712E+29</v>
      </c>
      <c r="CE284" s="29">
        <f t="shared" si="406"/>
        <v>1.009989197919003E+40</v>
      </c>
      <c r="CF284" s="29">
        <f t="shared" si="407"/>
        <v>2.9489100037065974E+19</v>
      </c>
      <c r="CG284" s="29">
        <f t="shared" si="408"/>
        <v>2100</v>
      </c>
      <c r="CI284" s="52">
        <f t="shared" si="431"/>
        <v>2.9197441019988888E-21</v>
      </c>
      <c r="CJ284" s="144">
        <f t="shared" si="361"/>
        <v>3240.3368805639138</v>
      </c>
      <c r="CK284" s="30">
        <f t="shared" si="409"/>
        <v>68</v>
      </c>
      <c r="CL284" s="30">
        <f t="shared" si="410"/>
        <v>8</v>
      </c>
      <c r="CM284" s="30">
        <v>1</v>
      </c>
      <c r="CN284" s="23"/>
      <c r="CO284" s="29">
        <f t="shared" si="362"/>
        <v>9.9999999699999999E+26</v>
      </c>
      <c r="CP284" s="29">
        <f t="shared" si="411"/>
        <v>3.7955940451643274E+39</v>
      </c>
      <c r="CQ284" s="29">
        <f t="shared" si="412"/>
        <v>2.9489100037065974E+19</v>
      </c>
      <c r="CR284" s="29">
        <f t="shared" si="413"/>
        <v>2400</v>
      </c>
      <c r="CT284" s="52">
        <f t="shared" si="426"/>
        <v>7.7692976873108326E-21</v>
      </c>
      <c r="CU284" s="144">
        <f t="shared" si="363"/>
        <v>3240.3368805639138</v>
      </c>
      <c r="CV284" s="30">
        <f t="shared" si="414"/>
        <v>18</v>
      </c>
      <c r="CW284" s="30">
        <f t="shared" si="415"/>
        <v>9</v>
      </c>
      <c r="CX284" s="30">
        <v>1</v>
      </c>
      <c r="CY284" s="23"/>
      <c r="CZ284" s="29">
        <f t="shared" si="364"/>
        <v>1</v>
      </c>
      <c r="DA284" s="29">
        <f t="shared" si="416"/>
        <v>363746073060410.56</v>
      </c>
      <c r="DB284" s="29">
        <f t="shared" si="417"/>
        <v>2.9489100037065974E+19</v>
      </c>
      <c r="DC284" s="29">
        <f t="shared" si="418"/>
        <v>2700</v>
      </c>
      <c r="DE284" s="52">
        <f t="shared" si="428"/>
        <v>81070.566037886703</v>
      </c>
      <c r="DF284" s="144">
        <f t="shared" si="365"/>
        <v>3240.3368805639138</v>
      </c>
      <c r="DG284" s="30">
        <f t="shared" si="419"/>
        <v>-47</v>
      </c>
      <c r="DH284" s="30">
        <f t="shared" si="420"/>
        <v>10</v>
      </c>
      <c r="DI284" s="30">
        <v>1</v>
      </c>
      <c r="DJ284" s="23"/>
      <c r="DK284" s="29">
        <f t="shared" si="366"/>
        <v>1</v>
      </c>
      <c r="DL284" s="29">
        <f t="shared" si="421"/>
        <v>-2.0137479827172613E+18</v>
      </c>
      <c r="DM284" s="29">
        <f t="shared" si="422"/>
        <v>2.9489100037065974E+19</v>
      </c>
      <c r="DN284" s="29">
        <f t="shared" si="423"/>
        <v>3000</v>
      </c>
      <c r="DQ284" s="144">
        <f t="shared" si="367"/>
        <v>3240.3368805639138</v>
      </c>
    </row>
    <row r="285" spans="1:121">
      <c r="A285" s="23">
        <f t="shared" si="368"/>
        <v>208545.11599746466</v>
      </c>
      <c r="B285" s="23">
        <v>0</v>
      </c>
      <c r="C285" s="41">
        <f t="shared" si="430"/>
        <v>8</v>
      </c>
      <c r="D285" s="44"/>
      <c r="E285" s="134">
        <f t="shared" si="427"/>
        <v>1</v>
      </c>
      <c r="F285" s="76">
        <f t="shared" si="347"/>
        <v>9</v>
      </c>
      <c r="G285" s="161">
        <f t="shared" si="369"/>
        <v>330.84232464319797</v>
      </c>
      <c r="H285" s="24">
        <f t="shared" si="370"/>
        <v>6.2729779079482768E+16</v>
      </c>
      <c r="I285" s="23">
        <f t="shared" si="424"/>
        <v>55.800000000000026</v>
      </c>
      <c r="J285" s="26">
        <v>279</v>
      </c>
      <c r="K285" s="30">
        <f t="shared" si="371"/>
        <v>279</v>
      </c>
      <c r="L285" s="30">
        <f t="shared" si="372"/>
        <v>1</v>
      </c>
      <c r="M285" s="22">
        <v>1</v>
      </c>
      <c r="N285" s="23">
        <f t="shared" si="373"/>
        <v>6.2729779079482769E+19</v>
      </c>
      <c r="O285" s="29">
        <f t="shared" si="348"/>
        <v>3.9743446920769655E+37</v>
      </c>
      <c r="P285" s="29">
        <f t="shared" si="374"/>
        <v>1.1088421690894733E+40</v>
      </c>
      <c r="Q285" s="29">
        <f t="shared" si="375"/>
        <v>3.3874080702920696E+19</v>
      </c>
      <c r="R285" s="29">
        <f t="shared" si="376"/>
        <v>300</v>
      </c>
      <c r="S285" s="29">
        <f t="shared" si="377"/>
        <v>6256353.4799239393</v>
      </c>
      <c r="T285" s="52">
        <f t="shared" si="378"/>
        <v>3.0549055264318118E-21</v>
      </c>
      <c r="U285" s="144">
        <f t="shared" si="349"/>
        <v>3308.4232464319798</v>
      </c>
      <c r="W285" s="30">
        <f t="shared" si="379"/>
        <v>274</v>
      </c>
      <c r="X285" s="30">
        <f t="shared" si="380"/>
        <v>2</v>
      </c>
      <c r="Y285" s="22">
        <v>1</v>
      </c>
      <c r="Z285" s="23"/>
      <c r="AA285" s="29">
        <f t="shared" si="350"/>
        <v>3.6951551889145344E+36</v>
      </c>
      <c r="AB285" s="29">
        <f t="shared" si="381"/>
        <v>1.8249826572385631E+39</v>
      </c>
      <c r="AC285" s="29">
        <f t="shared" si="382"/>
        <v>3.3874080702920696E+19</v>
      </c>
      <c r="AD285" s="29">
        <f t="shared" si="383"/>
        <v>600</v>
      </c>
      <c r="AF285" s="52">
        <f t="shared" si="429"/>
        <v>1.8561316497208035E-20</v>
      </c>
      <c r="AG285" s="144">
        <f t="shared" si="351"/>
        <v>3308.4232464319798</v>
      </c>
      <c r="AH285" s="30">
        <f t="shared" si="384"/>
        <v>264</v>
      </c>
      <c r="AI285" s="30">
        <f t="shared" si="385"/>
        <v>3</v>
      </c>
      <c r="AJ285" s="22">
        <v>1</v>
      </c>
      <c r="AK285" s="23"/>
      <c r="AL285" s="29">
        <f t="shared" si="352"/>
        <v>4.1057279876828162E+36</v>
      </c>
      <c r="AM285" s="29">
        <f t="shared" si="386"/>
        <v>6.3477613248297958E+39</v>
      </c>
      <c r="AN285" s="29">
        <f t="shared" si="387"/>
        <v>3.3874080702920696E+19</v>
      </c>
      <c r="AO285" s="29">
        <f t="shared" si="388"/>
        <v>900</v>
      </c>
      <c r="AQ285" s="52">
        <f t="shared" si="345"/>
        <v>5.336382225087672E-21</v>
      </c>
      <c r="AR285" s="144">
        <f t="shared" si="353"/>
        <v>3308.4232464319798</v>
      </c>
      <c r="AS285" s="30">
        <f t="shared" si="389"/>
        <v>249</v>
      </c>
      <c r="AT285" s="30">
        <f t="shared" si="390"/>
        <v>4</v>
      </c>
      <c r="AU285" s="22">
        <v>1</v>
      </c>
      <c r="AV285" s="23"/>
      <c r="AW285" s="29">
        <f t="shared" si="354"/>
        <v>4.2335999872992002E+35</v>
      </c>
      <c r="AX285" s="29">
        <f t="shared" si="391"/>
        <v>3.6154482215294029E+39</v>
      </c>
      <c r="AY285" s="29">
        <f t="shared" si="392"/>
        <v>3.3874080702920696E+19</v>
      </c>
      <c r="AZ285" s="29">
        <f t="shared" si="393"/>
        <v>1200</v>
      </c>
      <c r="BB285" s="52">
        <f t="shared" si="425"/>
        <v>9.3692617422111274E-21</v>
      </c>
      <c r="BC285" s="144">
        <f t="shared" si="355"/>
        <v>3308.4232464319798</v>
      </c>
      <c r="BD285" s="30">
        <f t="shared" si="394"/>
        <v>219</v>
      </c>
      <c r="BE285" s="30">
        <f t="shared" si="395"/>
        <v>5</v>
      </c>
      <c r="BF285" s="22">
        <v>1</v>
      </c>
      <c r="BG285" s="23"/>
      <c r="BH285" s="29">
        <f t="shared" si="356"/>
        <v>4.6079999861759994E+34</v>
      </c>
      <c r="BI285" s="29">
        <f t="shared" si="396"/>
        <v>1.1870323085970826E+40</v>
      </c>
      <c r="BJ285" s="29">
        <f t="shared" si="397"/>
        <v>3.3874080702920696E+19</v>
      </c>
      <c r="BK285" s="29">
        <f t="shared" si="398"/>
        <v>1500</v>
      </c>
      <c r="BM285" s="52">
        <f t="shared" si="346"/>
        <v>2.8536780724153532E-21</v>
      </c>
      <c r="BN285" s="144">
        <f t="shared" si="357"/>
        <v>3308.4232464319798</v>
      </c>
      <c r="BO285" s="30">
        <f t="shared" si="399"/>
        <v>174</v>
      </c>
      <c r="BP285" s="30">
        <f t="shared" si="400"/>
        <v>6</v>
      </c>
      <c r="BQ285" s="22">
        <v>1</v>
      </c>
      <c r="BR285" s="23"/>
      <c r="BS285" s="29">
        <f t="shared" si="358"/>
        <v>5.7599999827200002E+31</v>
      </c>
      <c r="BT285" s="29">
        <f t="shared" si="401"/>
        <v>2.3678661713914161E+39</v>
      </c>
      <c r="BU285" s="29">
        <f t="shared" si="402"/>
        <v>3.3874080702920696E+19</v>
      </c>
      <c r="BV285" s="29">
        <f t="shared" si="403"/>
        <v>1800</v>
      </c>
      <c r="BX285" s="52">
        <f t="shared" si="344"/>
        <v>1.43057412248157E-20</v>
      </c>
      <c r="BY285" s="144">
        <f t="shared" si="359"/>
        <v>3308.4232464319798</v>
      </c>
      <c r="BZ285" s="30">
        <f t="shared" si="404"/>
        <v>124</v>
      </c>
      <c r="CA285" s="30">
        <f t="shared" si="405"/>
        <v>7</v>
      </c>
      <c r="CB285" s="30">
        <v>1</v>
      </c>
      <c r="CC285" s="23"/>
      <c r="CD285" s="29">
        <f t="shared" si="360"/>
        <v>9.5999999712E+29</v>
      </c>
      <c r="CE285" s="29">
        <f t="shared" si="406"/>
        <v>1.0182004922110274E+40</v>
      </c>
      <c r="CF285" s="29">
        <f t="shared" si="407"/>
        <v>3.3874080702920696E+19</v>
      </c>
      <c r="CG285" s="29">
        <f t="shared" si="408"/>
        <v>2100</v>
      </c>
      <c r="CI285" s="52">
        <f t="shared" si="431"/>
        <v>3.3268576240189164E-21</v>
      </c>
      <c r="CJ285" s="144">
        <f t="shared" si="361"/>
        <v>3308.4232464319798</v>
      </c>
      <c r="CK285" s="30">
        <f t="shared" si="409"/>
        <v>69</v>
      </c>
      <c r="CL285" s="30">
        <f t="shared" si="410"/>
        <v>8</v>
      </c>
      <c r="CM285" s="30">
        <v>1</v>
      </c>
      <c r="CN285" s="23"/>
      <c r="CO285" s="29">
        <f t="shared" si="362"/>
        <v>9.9999999699999999E+26</v>
      </c>
      <c r="CP285" s="29">
        <f t="shared" si="411"/>
        <v>3.8514116046520386E+39</v>
      </c>
      <c r="CQ285" s="29">
        <f t="shared" si="412"/>
        <v>3.3874080702920696E+19</v>
      </c>
      <c r="CR285" s="29">
        <f t="shared" si="413"/>
        <v>2400</v>
      </c>
      <c r="CT285" s="52">
        <f t="shared" si="426"/>
        <v>8.7952377414049727E-21</v>
      </c>
      <c r="CU285" s="144">
        <f t="shared" si="363"/>
        <v>3308.4232464319798</v>
      </c>
      <c r="CV285" s="30">
        <f t="shared" si="414"/>
        <v>19</v>
      </c>
      <c r="CW285" s="30">
        <f t="shared" si="415"/>
        <v>9</v>
      </c>
      <c r="CX285" s="30">
        <v>1</v>
      </c>
      <c r="CY285" s="23"/>
      <c r="CZ285" s="29">
        <f t="shared" si="364"/>
        <v>1</v>
      </c>
      <c r="DA285" s="29">
        <f t="shared" si="416"/>
        <v>383954188230433.37</v>
      </c>
      <c r="DB285" s="29">
        <f t="shared" si="417"/>
        <v>3.3874080702920696E+19</v>
      </c>
      <c r="DC285" s="29">
        <f t="shared" si="418"/>
        <v>2700</v>
      </c>
      <c r="DE285" s="52">
        <f t="shared" si="428"/>
        <v>88224.277117641119</v>
      </c>
      <c r="DF285" s="144">
        <f t="shared" si="365"/>
        <v>3308.4232464319798</v>
      </c>
      <c r="DG285" s="30">
        <f t="shared" si="419"/>
        <v>-46</v>
      </c>
      <c r="DH285" s="30">
        <f t="shared" si="420"/>
        <v>10</v>
      </c>
      <c r="DI285" s="30">
        <v>1</v>
      </c>
      <c r="DJ285" s="23"/>
      <c r="DK285" s="29">
        <f t="shared" si="366"/>
        <v>1</v>
      </c>
      <c r="DL285" s="29">
        <f t="shared" si="421"/>
        <v>-1.9709022809573194E+18</v>
      </c>
      <c r="DM285" s="29">
        <f t="shared" si="422"/>
        <v>3.3874080702920696E+19</v>
      </c>
      <c r="DN285" s="29">
        <f t="shared" si="423"/>
        <v>3000</v>
      </c>
      <c r="DQ285" s="144">
        <f t="shared" si="367"/>
        <v>3308.4232464319798</v>
      </c>
    </row>
    <row r="286" spans="1:121">
      <c r="A286" s="23">
        <f t="shared" si="368"/>
        <v>217904.02704647096</v>
      </c>
      <c r="B286" s="23">
        <v>0</v>
      </c>
      <c r="C286" s="41">
        <f t="shared" si="430"/>
        <v>8</v>
      </c>
      <c r="D286" s="44"/>
      <c r="E286" s="134">
        <f t="shared" si="427"/>
        <v>1</v>
      </c>
      <c r="F286" s="76">
        <f t="shared" si="347"/>
        <v>9</v>
      </c>
      <c r="G286" s="161">
        <f t="shared" si="369"/>
        <v>337.79402515786057</v>
      </c>
      <c r="H286" s="24">
        <f t="shared" si="370"/>
        <v>7.205759403792928E+16</v>
      </c>
      <c r="I286" s="23">
        <f t="shared" si="424"/>
        <v>56.000000000000028</v>
      </c>
      <c r="J286" s="26">
        <v>280</v>
      </c>
      <c r="K286" s="30">
        <f t="shared" si="371"/>
        <v>280</v>
      </c>
      <c r="L286" s="30">
        <f t="shared" si="372"/>
        <v>1</v>
      </c>
      <c r="M286" s="22">
        <v>1</v>
      </c>
      <c r="N286" s="23">
        <f t="shared" si="373"/>
        <v>7.2057594037929279E+19</v>
      </c>
      <c r="O286" s="29">
        <f t="shared" si="348"/>
        <v>3.9743446920769655E+37</v>
      </c>
      <c r="P286" s="29">
        <f t="shared" si="374"/>
        <v>1.1128165137815504E+40</v>
      </c>
      <c r="Q286" s="29">
        <f t="shared" si="375"/>
        <v>3.8911100780481815E+19</v>
      </c>
      <c r="R286" s="29">
        <f t="shared" si="376"/>
        <v>300</v>
      </c>
      <c r="S286" s="29">
        <f t="shared" si="377"/>
        <v>6537120.8113941289</v>
      </c>
      <c r="T286" s="52">
        <f t="shared" si="378"/>
        <v>3.4966322209089893E-21</v>
      </c>
      <c r="U286" s="144">
        <f t="shared" si="349"/>
        <v>3377.940251578606</v>
      </c>
      <c r="W286" s="30">
        <f t="shared" si="379"/>
        <v>275</v>
      </c>
      <c r="X286" s="30">
        <f t="shared" si="380"/>
        <v>2</v>
      </c>
      <c r="Y286" s="22">
        <v>1</v>
      </c>
      <c r="Z286" s="23"/>
      <c r="AA286" s="29">
        <f t="shared" si="350"/>
        <v>3.6951551889145344E+36</v>
      </c>
      <c r="AB286" s="29">
        <f t="shared" si="381"/>
        <v>1.8316431778854189E+39</v>
      </c>
      <c r="AC286" s="29">
        <f t="shared" si="382"/>
        <v>3.8911100780481815E+19</v>
      </c>
      <c r="AD286" s="29">
        <f t="shared" si="383"/>
        <v>600</v>
      </c>
      <c r="AF286" s="52">
        <f t="shared" si="429"/>
        <v>2.1243821531551577E-20</v>
      </c>
      <c r="AG286" s="144">
        <f t="shared" si="351"/>
        <v>3377.940251578606</v>
      </c>
      <c r="AH286" s="30">
        <f t="shared" si="384"/>
        <v>265</v>
      </c>
      <c r="AI286" s="30">
        <f t="shared" si="385"/>
        <v>3</v>
      </c>
      <c r="AJ286" s="22">
        <v>1</v>
      </c>
      <c r="AK286" s="23"/>
      <c r="AL286" s="29">
        <f t="shared" si="352"/>
        <v>4.1057279876828162E+36</v>
      </c>
      <c r="AM286" s="29">
        <f t="shared" si="386"/>
        <v>6.3718058753026359E+39</v>
      </c>
      <c r="AN286" s="29">
        <f t="shared" si="387"/>
        <v>3.8911100780481815E+19</v>
      </c>
      <c r="AO286" s="29">
        <f t="shared" si="388"/>
        <v>900</v>
      </c>
      <c r="AQ286" s="52">
        <f t="shared" si="345"/>
        <v>6.1067618100706326E-21</v>
      </c>
      <c r="AR286" s="144">
        <f t="shared" si="353"/>
        <v>3377.940251578606</v>
      </c>
      <c r="AS286" s="30">
        <f t="shared" si="389"/>
        <v>250</v>
      </c>
      <c r="AT286" s="30">
        <f t="shared" si="390"/>
        <v>4</v>
      </c>
      <c r="AU286" s="22">
        <v>1</v>
      </c>
      <c r="AV286" s="23"/>
      <c r="AW286" s="29">
        <f t="shared" si="354"/>
        <v>4.2335999872992002E+35</v>
      </c>
      <c r="AX286" s="29">
        <f t="shared" si="391"/>
        <v>3.6299680939050227E+39</v>
      </c>
      <c r="AY286" s="29">
        <f t="shared" si="392"/>
        <v>3.8911100780481815E+19</v>
      </c>
      <c r="AZ286" s="29">
        <f t="shared" si="393"/>
        <v>1200</v>
      </c>
      <c r="BB286" s="52">
        <f t="shared" si="425"/>
        <v>1.0719405728611319E-20</v>
      </c>
      <c r="BC286" s="144">
        <f t="shared" si="355"/>
        <v>3377.940251578606</v>
      </c>
      <c r="BD286" s="30">
        <f t="shared" si="394"/>
        <v>220</v>
      </c>
      <c r="BE286" s="30">
        <f t="shared" si="395"/>
        <v>5</v>
      </c>
      <c r="BF286" s="22">
        <v>1</v>
      </c>
      <c r="BG286" s="23"/>
      <c r="BH286" s="29">
        <f t="shared" si="356"/>
        <v>4.6079999861759994E+34</v>
      </c>
      <c r="BI286" s="29">
        <f t="shared" si="396"/>
        <v>1.1924525474491241E+40</v>
      </c>
      <c r="BJ286" s="29">
        <f t="shared" si="397"/>
        <v>3.8911100780481815E+19</v>
      </c>
      <c r="BK286" s="29">
        <f t="shared" si="398"/>
        <v>1500</v>
      </c>
      <c r="BM286" s="52">
        <f t="shared" si="346"/>
        <v>3.2631152378951961E-21</v>
      </c>
      <c r="BN286" s="144">
        <f t="shared" si="357"/>
        <v>3377.940251578606</v>
      </c>
      <c r="BO286" s="30">
        <f t="shared" si="399"/>
        <v>175</v>
      </c>
      <c r="BP286" s="30">
        <f t="shared" si="400"/>
        <v>6</v>
      </c>
      <c r="BQ286" s="22">
        <v>1</v>
      </c>
      <c r="BR286" s="23"/>
      <c r="BS286" s="29">
        <f t="shared" si="358"/>
        <v>5.7599999827200002E+31</v>
      </c>
      <c r="BT286" s="29">
        <f t="shared" si="401"/>
        <v>2.3814745976637804E+39</v>
      </c>
      <c r="BU286" s="29">
        <f t="shared" si="402"/>
        <v>3.8911100780481815E+19</v>
      </c>
      <c r="BV286" s="29">
        <f t="shared" si="403"/>
        <v>1800</v>
      </c>
      <c r="BX286" s="52">
        <f t="shared" si="344"/>
        <v>1.6339078661033583E-20</v>
      </c>
      <c r="BY286" s="144">
        <f t="shared" si="359"/>
        <v>3377.940251578606</v>
      </c>
      <c r="BZ286" s="30">
        <f t="shared" si="404"/>
        <v>125</v>
      </c>
      <c r="CA286" s="30">
        <f t="shared" si="405"/>
        <v>7</v>
      </c>
      <c r="CB286" s="30">
        <v>1</v>
      </c>
      <c r="CC286" s="23"/>
      <c r="CD286" s="29">
        <f t="shared" si="360"/>
        <v>9.5999999712E+29</v>
      </c>
      <c r="CE286" s="29">
        <f t="shared" si="406"/>
        <v>1.0264117865030519E+40</v>
      </c>
      <c r="CF286" s="29">
        <f t="shared" si="407"/>
        <v>3.8911100780481815E+19</v>
      </c>
      <c r="CG286" s="29">
        <f t="shared" si="408"/>
        <v>2100</v>
      </c>
      <c r="CI286" s="52">
        <f t="shared" si="431"/>
        <v>3.7909834329797146E-21</v>
      </c>
      <c r="CJ286" s="144">
        <f t="shared" si="361"/>
        <v>3377.940251578606</v>
      </c>
      <c r="CK286" s="30">
        <f t="shared" si="409"/>
        <v>70</v>
      </c>
      <c r="CL286" s="30">
        <f t="shared" si="410"/>
        <v>8</v>
      </c>
      <c r="CM286" s="30">
        <v>1</v>
      </c>
      <c r="CN286" s="23"/>
      <c r="CO286" s="29">
        <f t="shared" si="362"/>
        <v>9.9999999699999999E+26</v>
      </c>
      <c r="CP286" s="29">
        <f t="shared" si="411"/>
        <v>3.9072291641397485E+39</v>
      </c>
      <c r="CQ286" s="29">
        <f t="shared" si="412"/>
        <v>3.8911100780481815E+19</v>
      </c>
      <c r="CR286" s="29">
        <f t="shared" si="413"/>
        <v>2400</v>
      </c>
      <c r="CT286" s="52">
        <f t="shared" si="426"/>
        <v>9.9587454807117364E-21</v>
      </c>
      <c r="CU286" s="144">
        <f t="shared" si="363"/>
        <v>3377.940251578606</v>
      </c>
      <c r="CV286" s="30">
        <f t="shared" si="414"/>
        <v>20</v>
      </c>
      <c r="CW286" s="30">
        <f t="shared" si="415"/>
        <v>9</v>
      </c>
      <c r="CX286" s="30">
        <v>1</v>
      </c>
      <c r="CY286" s="23"/>
      <c r="CZ286" s="29">
        <f t="shared" si="364"/>
        <v>1</v>
      </c>
      <c r="DA286" s="29">
        <f t="shared" si="416"/>
        <v>404162303400456.19</v>
      </c>
      <c r="DB286" s="29">
        <f t="shared" si="417"/>
        <v>3.8911100780481815E+19</v>
      </c>
      <c r="DC286" s="29">
        <f t="shared" si="418"/>
        <v>2700</v>
      </c>
      <c r="DE286" s="52">
        <f t="shared" si="428"/>
        <v>96275.927896045076</v>
      </c>
      <c r="DF286" s="144">
        <f t="shared" si="365"/>
        <v>3377.940251578606</v>
      </c>
      <c r="DG286" s="30">
        <f t="shared" si="419"/>
        <v>-45</v>
      </c>
      <c r="DH286" s="30">
        <f t="shared" si="420"/>
        <v>10</v>
      </c>
      <c r="DI286" s="30">
        <v>1</v>
      </c>
      <c r="DJ286" s="23"/>
      <c r="DK286" s="29">
        <f t="shared" si="366"/>
        <v>1</v>
      </c>
      <c r="DL286" s="29">
        <f t="shared" si="421"/>
        <v>-1.9280565791973778E+18</v>
      </c>
      <c r="DM286" s="29">
        <f t="shared" si="422"/>
        <v>3.8911100780481815E+19</v>
      </c>
      <c r="DN286" s="29">
        <f t="shared" si="423"/>
        <v>3000</v>
      </c>
      <c r="DQ286" s="144">
        <f t="shared" si="367"/>
        <v>3377.940251578606</v>
      </c>
    </row>
    <row r="287" spans="1:121">
      <c r="A287" s="23">
        <f t="shared" si="368"/>
        <v>227682.93937723478</v>
      </c>
      <c r="B287" s="23">
        <v>0</v>
      </c>
      <c r="C287" s="41">
        <f t="shared" si="430"/>
        <v>8</v>
      </c>
      <c r="D287" s="44"/>
      <c r="E287" s="134">
        <f t="shared" si="427"/>
        <v>1</v>
      </c>
      <c r="F287" s="76">
        <f t="shared" si="347"/>
        <v>9</v>
      </c>
      <c r="G287" s="161">
        <f t="shared" si="369"/>
        <v>344.89179567761664</v>
      </c>
      <c r="H287" s="24">
        <f t="shared" si="370"/>
        <v>8.2772439736413536E+16</v>
      </c>
      <c r="I287" s="23">
        <f t="shared" si="424"/>
        <v>56.200000000000031</v>
      </c>
      <c r="J287" s="26">
        <v>281</v>
      </c>
      <c r="K287" s="30">
        <f t="shared" si="371"/>
        <v>281</v>
      </c>
      <c r="L287" s="30">
        <f t="shared" si="372"/>
        <v>1</v>
      </c>
      <c r="M287" s="22">
        <v>1</v>
      </c>
      <c r="N287" s="23">
        <f t="shared" si="373"/>
        <v>8.2772439736413536E+19</v>
      </c>
      <c r="O287" s="29">
        <f t="shared" si="348"/>
        <v>3.9743446920769655E+37</v>
      </c>
      <c r="P287" s="29">
        <f t="shared" si="374"/>
        <v>1.1167908584736272E+40</v>
      </c>
      <c r="Q287" s="29">
        <f t="shared" si="375"/>
        <v>4.4697117457663312E+19</v>
      </c>
      <c r="R287" s="29">
        <f t="shared" si="376"/>
        <v>300</v>
      </c>
      <c r="S287" s="29">
        <f t="shared" si="377"/>
        <v>6830488.1813170435</v>
      </c>
      <c r="T287" s="52">
        <f t="shared" si="378"/>
        <v>4.0022818165572246E-21</v>
      </c>
      <c r="U287" s="144">
        <f t="shared" si="349"/>
        <v>3448.9179567761666</v>
      </c>
      <c r="W287" s="30">
        <f t="shared" si="379"/>
        <v>276</v>
      </c>
      <c r="X287" s="30">
        <f t="shared" si="380"/>
        <v>2</v>
      </c>
      <c r="Y287" s="22">
        <v>1</v>
      </c>
      <c r="Z287" s="23"/>
      <c r="AA287" s="29">
        <f t="shared" si="350"/>
        <v>3.6951551889145344E+36</v>
      </c>
      <c r="AB287" s="29">
        <f t="shared" si="381"/>
        <v>1.8383036985322752E+39</v>
      </c>
      <c r="AC287" s="29">
        <f t="shared" si="382"/>
        <v>4.4697117457663312E+19</v>
      </c>
      <c r="AD287" s="29">
        <f t="shared" si="383"/>
        <v>600</v>
      </c>
      <c r="AF287" s="52">
        <f t="shared" si="429"/>
        <v>2.4314327112190467E-20</v>
      </c>
      <c r="AG287" s="144">
        <f t="shared" si="351"/>
        <v>3448.9179567761666</v>
      </c>
      <c r="AH287" s="30">
        <f t="shared" si="384"/>
        <v>266</v>
      </c>
      <c r="AI287" s="30">
        <f t="shared" si="385"/>
        <v>3</v>
      </c>
      <c r="AJ287" s="22">
        <v>1</v>
      </c>
      <c r="AK287" s="23"/>
      <c r="AL287" s="29">
        <f t="shared" si="352"/>
        <v>4.1057279876828162E+36</v>
      </c>
      <c r="AM287" s="29">
        <f t="shared" si="386"/>
        <v>6.3958504257754759E+39</v>
      </c>
      <c r="AN287" s="29">
        <f t="shared" si="387"/>
        <v>4.4697117457663312E+19</v>
      </c>
      <c r="AO287" s="29">
        <f t="shared" si="388"/>
        <v>900</v>
      </c>
      <c r="AQ287" s="52">
        <f t="shared" si="345"/>
        <v>6.9884557145884053E-21</v>
      </c>
      <c r="AR287" s="144">
        <f t="shared" si="353"/>
        <v>3448.9179567761666</v>
      </c>
      <c r="AS287" s="30">
        <f t="shared" si="389"/>
        <v>251</v>
      </c>
      <c r="AT287" s="30">
        <f t="shared" si="390"/>
        <v>4</v>
      </c>
      <c r="AU287" s="22">
        <v>1</v>
      </c>
      <c r="AV287" s="23"/>
      <c r="AW287" s="29">
        <f t="shared" si="354"/>
        <v>4.2335999872992002E+35</v>
      </c>
      <c r="AX287" s="29">
        <f t="shared" si="391"/>
        <v>3.6444879662806432E+39</v>
      </c>
      <c r="AY287" s="29">
        <f t="shared" si="392"/>
        <v>4.4697117457663312E+19</v>
      </c>
      <c r="AZ287" s="29">
        <f t="shared" si="393"/>
        <v>1200</v>
      </c>
      <c r="BB287" s="52">
        <f t="shared" si="425"/>
        <v>1.2264306500997627E-20</v>
      </c>
      <c r="BC287" s="144">
        <f t="shared" si="355"/>
        <v>3448.9179567761666</v>
      </c>
      <c r="BD287" s="30">
        <f t="shared" si="394"/>
        <v>221</v>
      </c>
      <c r="BE287" s="30">
        <f t="shared" si="395"/>
        <v>5</v>
      </c>
      <c r="BF287" s="22">
        <v>1</v>
      </c>
      <c r="BG287" s="23"/>
      <c r="BH287" s="29">
        <f t="shared" si="356"/>
        <v>4.6079999861759994E+34</v>
      </c>
      <c r="BI287" s="29">
        <f t="shared" si="396"/>
        <v>1.1978727863011656E+40</v>
      </c>
      <c r="BJ287" s="29">
        <f t="shared" si="397"/>
        <v>4.4697117457663312E+19</v>
      </c>
      <c r="BK287" s="29">
        <f t="shared" si="398"/>
        <v>1500</v>
      </c>
      <c r="BM287" s="52">
        <f t="shared" si="346"/>
        <v>3.7313743136014187E-21</v>
      </c>
      <c r="BN287" s="144">
        <f t="shared" si="357"/>
        <v>3448.9179567761666</v>
      </c>
      <c r="BO287" s="30">
        <f t="shared" si="399"/>
        <v>176</v>
      </c>
      <c r="BP287" s="30">
        <f t="shared" si="400"/>
        <v>6</v>
      </c>
      <c r="BQ287" s="22">
        <v>1</v>
      </c>
      <c r="BR287" s="23"/>
      <c r="BS287" s="29">
        <f t="shared" si="358"/>
        <v>5.7599999827200002E+31</v>
      </c>
      <c r="BT287" s="29">
        <f t="shared" si="401"/>
        <v>2.395083023936145E+39</v>
      </c>
      <c r="BU287" s="29">
        <f t="shared" si="402"/>
        <v>4.4697117457663312E+19</v>
      </c>
      <c r="BV287" s="29">
        <f t="shared" si="403"/>
        <v>1800</v>
      </c>
      <c r="BX287" s="52">
        <f t="shared" ref="BX287:BX350" si="432">BU287/BT287</f>
        <v>1.8662032593845891E-20</v>
      </c>
      <c r="BY287" s="144">
        <f t="shared" si="359"/>
        <v>3448.9179567761666</v>
      </c>
      <c r="BZ287" s="30">
        <f t="shared" si="404"/>
        <v>126</v>
      </c>
      <c r="CA287" s="30">
        <f t="shared" si="405"/>
        <v>7</v>
      </c>
      <c r="CB287" s="30">
        <v>1</v>
      </c>
      <c r="CC287" s="23"/>
      <c r="CD287" s="29">
        <f t="shared" si="360"/>
        <v>9.5999999712E+29</v>
      </c>
      <c r="CE287" s="29">
        <f t="shared" si="406"/>
        <v>1.0346230807950762E+40</v>
      </c>
      <c r="CF287" s="29">
        <f t="shared" si="407"/>
        <v>4.4697117457663312E+19</v>
      </c>
      <c r="CG287" s="29">
        <f t="shared" si="408"/>
        <v>2100</v>
      </c>
      <c r="CI287" s="52">
        <f t="shared" si="431"/>
        <v>4.3201353504809641E-21</v>
      </c>
      <c r="CJ287" s="144">
        <f t="shared" si="361"/>
        <v>3448.9179567761666</v>
      </c>
      <c r="CK287" s="30">
        <f t="shared" si="409"/>
        <v>71</v>
      </c>
      <c r="CL287" s="30">
        <f t="shared" si="410"/>
        <v>8</v>
      </c>
      <c r="CM287" s="30">
        <v>1</v>
      </c>
      <c r="CN287" s="23"/>
      <c r="CO287" s="29">
        <f t="shared" si="362"/>
        <v>9.9999999699999999E+26</v>
      </c>
      <c r="CP287" s="29">
        <f t="shared" si="411"/>
        <v>3.9630467236274597E+39</v>
      </c>
      <c r="CQ287" s="29">
        <f t="shared" si="412"/>
        <v>4.4697117457663312E+19</v>
      </c>
      <c r="CR287" s="29">
        <f t="shared" si="413"/>
        <v>2400</v>
      </c>
      <c r="CT287" s="52">
        <f t="shared" si="426"/>
        <v>1.127847350150621E-20</v>
      </c>
      <c r="CU287" s="144">
        <f t="shared" si="363"/>
        <v>3448.9179567761666</v>
      </c>
      <c r="CV287" s="30">
        <f t="shared" si="414"/>
        <v>21</v>
      </c>
      <c r="CW287" s="30">
        <f t="shared" si="415"/>
        <v>9</v>
      </c>
      <c r="CX287" s="30">
        <v>1</v>
      </c>
      <c r="CY287" s="23"/>
      <c r="CZ287" s="29">
        <f t="shared" si="364"/>
        <v>1</v>
      </c>
      <c r="DA287" s="29">
        <f t="shared" si="416"/>
        <v>424370418570479</v>
      </c>
      <c r="DB287" s="29">
        <f t="shared" si="417"/>
        <v>4.4697117457663312E+19</v>
      </c>
      <c r="DC287" s="29">
        <f t="shared" si="418"/>
        <v>2700</v>
      </c>
      <c r="DE287" s="52">
        <f t="shared" si="428"/>
        <v>105325.71428571444</v>
      </c>
      <c r="DF287" s="144">
        <f t="shared" si="365"/>
        <v>3448.9179567761666</v>
      </c>
      <c r="DG287" s="30">
        <f t="shared" si="419"/>
        <v>-44</v>
      </c>
      <c r="DH287" s="30">
        <f t="shared" si="420"/>
        <v>10</v>
      </c>
      <c r="DI287" s="30">
        <v>1</v>
      </c>
      <c r="DJ287" s="23"/>
      <c r="DK287" s="29">
        <f t="shared" si="366"/>
        <v>1</v>
      </c>
      <c r="DL287" s="29">
        <f t="shared" si="421"/>
        <v>-1.8852108774374359E+18</v>
      </c>
      <c r="DM287" s="29">
        <f t="shared" si="422"/>
        <v>4.4697117457663312E+19</v>
      </c>
      <c r="DN287" s="29">
        <f t="shared" si="423"/>
        <v>3000</v>
      </c>
      <c r="DQ287" s="144">
        <f t="shared" si="367"/>
        <v>3448.9179567761666</v>
      </c>
    </row>
    <row r="288" spans="1:121">
      <c r="A288" s="23">
        <f t="shared" si="368"/>
        <v>237900.7014514794</v>
      </c>
      <c r="B288" s="23">
        <v>0</v>
      </c>
      <c r="C288" s="41">
        <f t="shared" si="430"/>
        <v>8</v>
      </c>
      <c r="D288" s="44"/>
      <c r="E288" s="134">
        <f t="shared" si="427"/>
        <v>1</v>
      </c>
      <c r="F288" s="76">
        <f t="shared" si="347"/>
        <v>9</v>
      </c>
      <c r="G288" s="161">
        <f t="shared" si="369"/>
        <v>352.13870544377397</v>
      </c>
      <c r="H288" s="24">
        <f t="shared" si="370"/>
        <v>9.5080565364309424E+16</v>
      </c>
      <c r="I288" s="23">
        <f t="shared" si="424"/>
        <v>56.400000000000027</v>
      </c>
      <c r="J288" s="26">
        <v>282</v>
      </c>
      <c r="K288" s="30">
        <f t="shared" si="371"/>
        <v>282</v>
      </c>
      <c r="L288" s="30">
        <f t="shared" si="372"/>
        <v>1</v>
      </c>
      <c r="M288" s="22">
        <v>1</v>
      </c>
      <c r="N288" s="23">
        <f t="shared" si="373"/>
        <v>9.5080565364309426E+19</v>
      </c>
      <c r="O288" s="29">
        <f t="shared" si="348"/>
        <v>3.9743446920769655E+37</v>
      </c>
      <c r="P288" s="29">
        <f t="shared" si="374"/>
        <v>1.1207652031657043E+40</v>
      </c>
      <c r="Q288" s="29">
        <f t="shared" si="375"/>
        <v>5.1343505296727089E+19</v>
      </c>
      <c r="R288" s="29">
        <f t="shared" si="376"/>
        <v>300</v>
      </c>
      <c r="S288" s="29">
        <f t="shared" si="377"/>
        <v>7137021.0435443819</v>
      </c>
      <c r="T288" s="52">
        <f t="shared" si="378"/>
        <v>4.5811116504779624E-21</v>
      </c>
      <c r="U288" s="144">
        <f t="shared" si="349"/>
        <v>3521.3870544377396</v>
      </c>
      <c r="W288" s="30">
        <f t="shared" si="379"/>
        <v>277</v>
      </c>
      <c r="X288" s="30">
        <f t="shared" si="380"/>
        <v>2</v>
      </c>
      <c r="Y288" s="22">
        <v>1</v>
      </c>
      <c r="Z288" s="23"/>
      <c r="AA288" s="29">
        <f t="shared" si="350"/>
        <v>3.6951551889145344E+36</v>
      </c>
      <c r="AB288" s="29">
        <f t="shared" si="381"/>
        <v>1.844964219179131E+39</v>
      </c>
      <c r="AC288" s="29">
        <f t="shared" si="382"/>
        <v>5.1343505296727089E+19</v>
      </c>
      <c r="AD288" s="29">
        <f t="shared" si="383"/>
        <v>600</v>
      </c>
      <c r="AF288" s="52">
        <f t="shared" si="429"/>
        <v>2.782899785426248E-20</v>
      </c>
      <c r="AG288" s="144">
        <f t="shared" si="351"/>
        <v>3521.3870544377396</v>
      </c>
      <c r="AH288" s="30">
        <f t="shared" si="384"/>
        <v>267</v>
      </c>
      <c r="AI288" s="30">
        <f t="shared" si="385"/>
        <v>3</v>
      </c>
      <c r="AJ288" s="22">
        <v>1</v>
      </c>
      <c r="AK288" s="23"/>
      <c r="AL288" s="29">
        <f t="shared" si="352"/>
        <v>4.1057279876828162E+36</v>
      </c>
      <c r="AM288" s="29">
        <f t="shared" si="386"/>
        <v>6.4198949762483159E+39</v>
      </c>
      <c r="AN288" s="29">
        <f t="shared" si="387"/>
        <v>5.1343505296727089E+19</v>
      </c>
      <c r="AO288" s="29">
        <f t="shared" si="388"/>
        <v>900</v>
      </c>
      <c r="AQ288" s="52">
        <f t="shared" si="345"/>
        <v>7.9975615624060273E-21</v>
      </c>
      <c r="AR288" s="144">
        <f t="shared" si="353"/>
        <v>3521.3870544377396</v>
      </c>
      <c r="AS288" s="30">
        <f t="shared" si="389"/>
        <v>252</v>
      </c>
      <c r="AT288" s="30">
        <f t="shared" si="390"/>
        <v>4</v>
      </c>
      <c r="AU288" s="22">
        <v>1</v>
      </c>
      <c r="AV288" s="23"/>
      <c r="AW288" s="29">
        <f t="shared" si="354"/>
        <v>4.2335999872992002E+35</v>
      </c>
      <c r="AX288" s="29">
        <f t="shared" si="391"/>
        <v>3.6590078386562636E+39</v>
      </c>
      <c r="AY288" s="29">
        <f t="shared" si="392"/>
        <v>5.1343505296727089E+19</v>
      </c>
      <c r="AZ288" s="29">
        <f t="shared" si="393"/>
        <v>1200</v>
      </c>
      <c r="BB288" s="52">
        <f t="shared" si="425"/>
        <v>1.4032083985800509E-20</v>
      </c>
      <c r="BC288" s="144">
        <f t="shared" si="355"/>
        <v>3521.3870544377396</v>
      </c>
      <c r="BD288" s="30">
        <f t="shared" si="394"/>
        <v>222</v>
      </c>
      <c r="BE288" s="30">
        <f t="shared" si="395"/>
        <v>5</v>
      </c>
      <c r="BF288" s="22">
        <v>1</v>
      </c>
      <c r="BG288" s="23"/>
      <c r="BH288" s="29">
        <f t="shared" si="356"/>
        <v>4.6079999861759994E+34</v>
      </c>
      <c r="BI288" s="29">
        <f t="shared" si="396"/>
        <v>1.2032930251532071E+40</v>
      </c>
      <c r="BJ288" s="29">
        <f t="shared" si="397"/>
        <v>5.1343505296727089E+19</v>
      </c>
      <c r="BK288" s="29">
        <f t="shared" si="398"/>
        <v>1500</v>
      </c>
      <c r="BM288" s="52">
        <f t="shared" si="346"/>
        <v>4.2669162226873101E-21</v>
      </c>
      <c r="BN288" s="144">
        <f t="shared" si="357"/>
        <v>3521.3870544377396</v>
      </c>
      <c r="BO288" s="30">
        <f t="shared" si="399"/>
        <v>177</v>
      </c>
      <c r="BP288" s="30">
        <f t="shared" si="400"/>
        <v>6</v>
      </c>
      <c r="BQ288" s="22">
        <v>1</v>
      </c>
      <c r="BR288" s="23"/>
      <c r="BS288" s="29">
        <f t="shared" si="358"/>
        <v>5.7599999827200002E+31</v>
      </c>
      <c r="BT288" s="29">
        <f t="shared" si="401"/>
        <v>2.4086914502085096E+39</v>
      </c>
      <c r="BU288" s="29">
        <f t="shared" si="402"/>
        <v>5.1343505296727089E+19</v>
      </c>
      <c r="BV288" s="29">
        <f t="shared" si="403"/>
        <v>1800</v>
      </c>
      <c r="BX288" s="52">
        <f t="shared" si="432"/>
        <v>2.1315932886415365E-20</v>
      </c>
      <c r="BY288" s="144">
        <f t="shared" si="359"/>
        <v>3521.3870544377396</v>
      </c>
      <c r="BZ288" s="30">
        <f t="shared" si="404"/>
        <v>127</v>
      </c>
      <c r="CA288" s="30">
        <f t="shared" si="405"/>
        <v>7</v>
      </c>
      <c r="CB288" s="30">
        <v>1</v>
      </c>
      <c r="CC288" s="23"/>
      <c r="CD288" s="29">
        <f t="shared" si="360"/>
        <v>9.5999999712E+29</v>
      </c>
      <c r="CE288" s="29">
        <f t="shared" si="406"/>
        <v>1.0428343750871007E+40</v>
      </c>
      <c r="CF288" s="29">
        <f t="shared" si="407"/>
        <v>5.1343505296727089E+19</v>
      </c>
      <c r="CG288" s="29">
        <f t="shared" si="408"/>
        <v>2100</v>
      </c>
      <c r="CI288" s="52">
        <f t="shared" si="431"/>
        <v>4.9234573124268867E-21</v>
      </c>
      <c r="CJ288" s="144">
        <f t="shared" si="361"/>
        <v>3521.3870544377396</v>
      </c>
      <c r="CK288" s="30">
        <f t="shared" si="409"/>
        <v>72</v>
      </c>
      <c r="CL288" s="30">
        <f t="shared" si="410"/>
        <v>8</v>
      </c>
      <c r="CM288" s="30">
        <v>1</v>
      </c>
      <c r="CN288" s="23"/>
      <c r="CO288" s="29">
        <f t="shared" si="362"/>
        <v>9.9999999699999999E+26</v>
      </c>
      <c r="CP288" s="29">
        <f t="shared" si="411"/>
        <v>4.0188642831151703E+39</v>
      </c>
      <c r="CQ288" s="29">
        <f t="shared" si="412"/>
        <v>5.1343505296727089E+19</v>
      </c>
      <c r="CR288" s="29">
        <f t="shared" si="413"/>
        <v>2400</v>
      </c>
      <c r="CT288" s="52">
        <f t="shared" si="426"/>
        <v>1.2775625569751473E-20</v>
      </c>
      <c r="CU288" s="144">
        <f t="shared" si="363"/>
        <v>3521.3870544377396</v>
      </c>
      <c r="CV288" s="30">
        <f t="shared" si="414"/>
        <v>22</v>
      </c>
      <c r="CW288" s="30">
        <f t="shared" si="415"/>
        <v>9</v>
      </c>
      <c r="CX288" s="30">
        <v>1</v>
      </c>
      <c r="CY288" s="23"/>
      <c r="CZ288" s="29">
        <f t="shared" si="364"/>
        <v>1</v>
      </c>
      <c r="DA288" s="29">
        <f t="shared" si="416"/>
        <v>444578533740501.81</v>
      </c>
      <c r="DB288" s="29">
        <f t="shared" si="417"/>
        <v>5.1343505296727089E+19</v>
      </c>
      <c r="DC288" s="29">
        <f t="shared" si="418"/>
        <v>2700</v>
      </c>
      <c r="DE288" s="52">
        <f t="shared" si="428"/>
        <v>115488.0440689384</v>
      </c>
      <c r="DF288" s="144">
        <f t="shared" si="365"/>
        <v>3521.3870544377396</v>
      </c>
      <c r="DG288" s="30">
        <f t="shared" si="419"/>
        <v>-43</v>
      </c>
      <c r="DH288" s="30">
        <f t="shared" si="420"/>
        <v>10</v>
      </c>
      <c r="DI288" s="30">
        <v>1</v>
      </c>
      <c r="DJ288" s="23"/>
      <c r="DK288" s="29">
        <f t="shared" si="366"/>
        <v>1</v>
      </c>
      <c r="DL288" s="29">
        <f t="shared" si="421"/>
        <v>-1.8423651756774943E+18</v>
      </c>
      <c r="DM288" s="29">
        <f t="shared" si="422"/>
        <v>5.1343505296727089E+19</v>
      </c>
      <c r="DN288" s="29">
        <f t="shared" si="423"/>
        <v>3000</v>
      </c>
      <c r="DQ288" s="144">
        <f t="shared" si="367"/>
        <v>3521.3870544377396</v>
      </c>
    </row>
    <row r="289" spans="1:121">
      <c r="A289" s="23">
        <f t="shared" si="368"/>
        <v>248577.00759622589</v>
      </c>
      <c r="B289" s="23">
        <v>0</v>
      </c>
      <c r="C289" s="41">
        <f t="shared" si="430"/>
        <v>8</v>
      </c>
      <c r="D289" s="44"/>
      <c r="E289" s="134">
        <f t="shared" si="427"/>
        <v>1</v>
      </c>
      <c r="F289" s="76">
        <f t="shared" si="347"/>
        <v>9</v>
      </c>
      <c r="G289" s="161">
        <f t="shared" si="369"/>
        <v>359.53788818892713</v>
      </c>
      <c r="H289" s="24">
        <f t="shared" si="370"/>
        <v>1.092188890261703E+17</v>
      </c>
      <c r="I289" s="23">
        <f t="shared" si="424"/>
        <v>56.60000000000003</v>
      </c>
      <c r="J289" s="26">
        <v>283</v>
      </c>
      <c r="K289" s="30">
        <f t="shared" si="371"/>
        <v>283</v>
      </c>
      <c r="L289" s="30">
        <f t="shared" si="372"/>
        <v>1</v>
      </c>
      <c r="M289" s="22">
        <v>1</v>
      </c>
      <c r="N289" s="23">
        <f t="shared" si="373"/>
        <v>1.0921888902617031E+20</v>
      </c>
      <c r="O289" s="29">
        <f t="shared" si="348"/>
        <v>3.9743446920769655E+37</v>
      </c>
      <c r="P289" s="29">
        <f t="shared" si="374"/>
        <v>1.1247395478577812E+40</v>
      </c>
      <c r="Q289" s="29">
        <f t="shared" si="375"/>
        <v>5.8978200074131964E+19</v>
      </c>
      <c r="R289" s="29">
        <f t="shared" si="376"/>
        <v>300</v>
      </c>
      <c r="S289" s="29">
        <f t="shared" si="377"/>
        <v>7457310.2278867764</v>
      </c>
      <c r="T289" s="52">
        <f t="shared" si="378"/>
        <v>5.2437206628382488E-21</v>
      </c>
      <c r="U289" s="144">
        <f t="shared" si="349"/>
        <v>3595.3788818892713</v>
      </c>
      <c r="W289" s="30">
        <f t="shared" si="379"/>
        <v>278</v>
      </c>
      <c r="X289" s="30">
        <f t="shared" si="380"/>
        <v>2</v>
      </c>
      <c r="Y289" s="22">
        <v>1</v>
      </c>
      <c r="Z289" s="23"/>
      <c r="AA289" s="29">
        <f t="shared" si="350"/>
        <v>3.6951551889145344E+36</v>
      </c>
      <c r="AB289" s="29">
        <f t="shared" si="381"/>
        <v>1.8516247398259874E+39</v>
      </c>
      <c r="AC289" s="29">
        <f t="shared" si="382"/>
        <v>5.8978200074131964E+19</v>
      </c>
      <c r="AD289" s="29">
        <f t="shared" si="383"/>
        <v>600</v>
      </c>
      <c r="AF289" s="52">
        <f t="shared" si="429"/>
        <v>3.1852134401528161E-20</v>
      </c>
      <c r="AG289" s="144">
        <f t="shared" si="351"/>
        <v>3595.3788818892713</v>
      </c>
      <c r="AH289" s="30">
        <f t="shared" si="384"/>
        <v>268</v>
      </c>
      <c r="AI289" s="30">
        <f t="shared" si="385"/>
        <v>3</v>
      </c>
      <c r="AJ289" s="22">
        <v>1</v>
      </c>
      <c r="AK289" s="23"/>
      <c r="AL289" s="29">
        <f t="shared" si="352"/>
        <v>4.1057279876828162E+36</v>
      </c>
      <c r="AM289" s="29">
        <f t="shared" si="386"/>
        <v>6.4439395267211559E+39</v>
      </c>
      <c r="AN289" s="29">
        <f t="shared" si="387"/>
        <v>5.8978200074131964E+19</v>
      </c>
      <c r="AO289" s="29">
        <f t="shared" si="388"/>
        <v>900</v>
      </c>
      <c r="AQ289" s="52">
        <f t="shared" si="345"/>
        <v>9.1525067591907724E-21</v>
      </c>
      <c r="AR289" s="144">
        <f t="shared" si="353"/>
        <v>3595.3788818892713</v>
      </c>
      <c r="AS289" s="30">
        <f t="shared" si="389"/>
        <v>253</v>
      </c>
      <c r="AT289" s="30">
        <f t="shared" si="390"/>
        <v>4</v>
      </c>
      <c r="AU289" s="22">
        <v>1</v>
      </c>
      <c r="AV289" s="23"/>
      <c r="AW289" s="29">
        <f t="shared" si="354"/>
        <v>4.2335999872992002E+35</v>
      </c>
      <c r="AX289" s="29">
        <f t="shared" si="391"/>
        <v>3.6735277110318835E+39</v>
      </c>
      <c r="AY289" s="29">
        <f t="shared" si="392"/>
        <v>5.8978200074131964E+19</v>
      </c>
      <c r="AZ289" s="29">
        <f t="shared" si="393"/>
        <v>1200</v>
      </c>
      <c r="BB289" s="52">
        <f t="shared" si="425"/>
        <v>1.6054921784587588E-20</v>
      </c>
      <c r="BC289" s="144">
        <f t="shared" si="355"/>
        <v>3595.3788818892713</v>
      </c>
      <c r="BD289" s="30">
        <f t="shared" si="394"/>
        <v>223</v>
      </c>
      <c r="BE289" s="30">
        <f t="shared" si="395"/>
        <v>5</v>
      </c>
      <c r="BF289" s="22">
        <v>1</v>
      </c>
      <c r="BG289" s="23"/>
      <c r="BH289" s="29">
        <f t="shared" si="356"/>
        <v>4.6079999861759994E+34</v>
      </c>
      <c r="BI289" s="29">
        <f t="shared" si="396"/>
        <v>1.2087132640052486E+40</v>
      </c>
      <c r="BJ289" s="29">
        <f t="shared" si="397"/>
        <v>5.8978200074131964E+19</v>
      </c>
      <c r="BK289" s="29">
        <f t="shared" si="398"/>
        <v>1500</v>
      </c>
      <c r="BM289" s="52">
        <f t="shared" si="346"/>
        <v>4.8794202753016089E-21</v>
      </c>
      <c r="BN289" s="144">
        <f t="shared" si="357"/>
        <v>3595.3788818892713</v>
      </c>
      <c r="BO289" s="30">
        <f t="shared" si="399"/>
        <v>178</v>
      </c>
      <c r="BP289" s="30">
        <f t="shared" si="400"/>
        <v>6</v>
      </c>
      <c r="BQ289" s="22">
        <v>1</v>
      </c>
      <c r="BR289" s="23"/>
      <c r="BS289" s="29">
        <f t="shared" si="358"/>
        <v>5.7599999827200002E+31</v>
      </c>
      <c r="BT289" s="29">
        <f t="shared" si="401"/>
        <v>2.4222998764808738E+39</v>
      </c>
      <c r="BU289" s="29">
        <f t="shared" si="402"/>
        <v>5.8978200074131964E+19</v>
      </c>
      <c r="BV289" s="29">
        <f t="shared" si="403"/>
        <v>1800</v>
      </c>
      <c r="BX289" s="52">
        <f t="shared" si="432"/>
        <v>2.4348017620269093E-20</v>
      </c>
      <c r="BY289" s="144">
        <f t="shared" si="359"/>
        <v>3595.3788818892713</v>
      </c>
      <c r="BZ289" s="30">
        <f t="shared" si="404"/>
        <v>128</v>
      </c>
      <c r="CA289" s="30">
        <f t="shared" si="405"/>
        <v>7</v>
      </c>
      <c r="CB289" s="30">
        <v>1</v>
      </c>
      <c r="CC289" s="23"/>
      <c r="CD289" s="29">
        <f t="shared" si="360"/>
        <v>9.5999999712E+29</v>
      </c>
      <c r="CE289" s="29">
        <f t="shared" si="406"/>
        <v>1.0510456693791251E+40</v>
      </c>
      <c r="CF289" s="29">
        <f t="shared" si="407"/>
        <v>5.8978200074131964E+19</v>
      </c>
      <c r="CG289" s="29">
        <f t="shared" si="408"/>
        <v>2100</v>
      </c>
      <c r="CI289" s="52">
        <f t="shared" si="431"/>
        <v>5.6113831960291156E-21</v>
      </c>
      <c r="CJ289" s="144">
        <f t="shared" si="361"/>
        <v>3595.3788818892713</v>
      </c>
      <c r="CK289" s="30">
        <f t="shared" si="409"/>
        <v>73</v>
      </c>
      <c r="CL289" s="30">
        <f t="shared" si="410"/>
        <v>8</v>
      </c>
      <c r="CM289" s="30">
        <v>1</v>
      </c>
      <c r="CN289" s="23"/>
      <c r="CO289" s="29">
        <f t="shared" si="362"/>
        <v>9.9999999699999999E+26</v>
      </c>
      <c r="CP289" s="29">
        <f t="shared" si="411"/>
        <v>4.0746818426028809E+39</v>
      </c>
      <c r="CQ289" s="29">
        <f t="shared" si="412"/>
        <v>5.8978200074131964E+19</v>
      </c>
      <c r="CR289" s="29">
        <f t="shared" si="413"/>
        <v>2400</v>
      </c>
      <c r="CT289" s="52">
        <f t="shared" si="426"/>
        <v>1.4474308020195526E-20</v>
      </c>
      <c r="CU289" s="144">
        <f t="shared" si="363"/>
        <v>3595.3788818892713</v>
      </c>
      <c r="CV289" s="30">
        <f t="shared" si="414"/>
        <v>23</v>
      </c>
      <c r="CW289" s="30">
        <f t="shared" si="415"/>
        <v>9</v>
      </c>
      <c r="CX289" s="30">
        <v>1</v>
      </c>
      <c r="CY289" s="23"/>
      <c r="CZ289" s="29">
        <f t="shared" si="364"/>
        <v>1</v>
      </c>
      <c r="DA289" s="29">
        <f t="shared" si="416"/>
        <v>464786648910524.62</v>
      </c>
      <c r="DB289" s="29">
        <f t="shared" si="417"/>
        <v>5.8978200074131964E+19</v>
      </c>
      <c r="DC289" s="29">
        <f t="shared" si="418"/>
        <v>2700</v>
      </c>
      <c r="DE289" s="52">
        <f t="shared" si="428"/>
        <v>126893.05988538791</v>
      </c>
      <c r="DF289" s="144">
        <f t="shared" si="365"/>
        <v>3595.3788818892713</v>
      </c>
      <c r="DG289" s="30">
        <f t="shared" si="419"/>
        <v>-42</v>
      </c>
      <c r="DH289" s="30">
        <f t="shared" si="420"/>
        <v>10</v>
      </c>
      <c r="DI289" s="30">
        <v>1</v>
      </c>
      <c r="DJ289" s="23"/>
      <c r="DK289" s="29">
        <f t="shared" si="366"/>
        <v>1</v>
      </c>
      <c r="DL289" s="29">
        <f t="shared" si="421"/>
        <v>-1.7995194739175526E+18</v>
      </c>
      <c r="DM289" s="29">
        <f t="shared" si="422"/>
        <v>5.8978200074131964E+19</v>
      </c>
      <c r="DN289" s="29">
        <f t="shared" si="423"/>
        <v>3000</v>
      </c>
      <c r="DQ289" s="144">
        <f t="shared" si="367"/>
        <v>3595.3788818892713</v>
      </c>
    </row>
    <row r="290" spans="1:121">
      <c r="A290" s="23">
        <f t="shared" si="368"/>
        <v>259732.43596381968</v>
      </c>
      <c r="B290" s="23">
        <v>0</v>
      </c>
      <c r="C290" s="41">
        <f t="shared" si="430"/>
        <v>8</v>
      </c>
      <c r="D290" s="44"/>
      <c r="E290" s="134">
        <f t="shared" si="427"/>
        <v>1</v>
      </c>
      <c r="F290" s="76">
        <f t="shared" si="347"/>
        <v>9</v>
      </c>
      <c r="G290" s="161">
        <f t="shared" si="369"/>
        <v>367.09254349205162</v>
      </c>
      <c r="H290" s="24">
        <f t="shared" si="370"/>
        <v>1.2545955815896558E+17</v>
      </c>
      <c r="I290" s="23">
        <f t="shared" si="424"/>
        <v>56.800000000000033</v>
      </c>
      <c r="J290" s="26">
        <v>284</v>
      </c>
      <c r="K290" s="30">
        <f t="shared" si="371"/>
        <v>284</v>
      </c>
      <c r="L290" s="30">
        <f t="shared" si="372"/>
        <v>1</v>
      </c>
      <c r="M290" s="22">
        <v>1</v>
      </c>
      <c r="N290" s="23">
        <f t="shared" si="373"/>
        <v>1.2545955815896559E+20</v>
      </c>
      <c r="O290" s="29">
        <f t="shared" si="348"/>
        <v>3.9743446920769655E+37</v>
      </c>
      <c r="P290" s="29">
        <f t="shared" si="374"/>
        <v>1.1287138925498582E+40</v>
      </c>
      <c r="Q290" s="29">
        <f t="shared" si="375"/>
        <v>6.7748161405841416E+19</v>
      </c>
      <c r="R290" s="29">
        <f t="shared" si="376"/>
        <v>300</v>
      </c>
      <c r="S290" s="29">
        <f t="shared" si="377"/>
        <v>7791973.0789145902</v>
      </c>
      <c r="T290" s="52">
        <f t="shared" si="378"/>
        <v>6.0022439568625053E-21</v>
      </c>
      <c r="U290" s="144">
        <f t="shared" si="349"/>
        <v>3670.9254349205162</v>
      </c>
      <c r="W290" s="30">
        <f t="shared" si="379"/>
        <v>279</v>
      </c>
      <c r="X290" s="30">
        <f t="shared" si="380"/>
        <v>2</v>
      </c>
      <c r="Y290" s="22">
        <v>1</v>
      </c>
      <c r="Z290" s="23"/>
      <c r="AA290" s="29">
        <f t="shared" si="350"/>
        <v>3.6951551889145344E+36</v>
      </c>
      <c r="AB290" s="29">
        <f t="shared" si="381"/>
        <v>1.8582852604728432E+39</v>
      </c>
      <c r="AC290" s="29">
        <f t="shared" si="382"/>
        <v>6.7748161405841416E+19</v>
      </c>
      <c r="AD290" s="29">
        <f t="shared" si="383"/>
        <v>600</v>
      </c>
      <c r="AF290" s="52">
        <f t="shared" si="429"/>
        <v>3.6457352833225831E-20</v>
      </c>
      <c r="AG290" s="144">
        <f t="shared" si="351"/>
        <v>3670.9254349205162</v>
      </c>
      <c r="AH290" s="30">
        <f t="shared" si="384"/>
        <v>269</v>
      </c>
      <c r="AI290" s="30">
        <f t="shared" si="385"/>
        <v>3</v>
      </c>
      <c r="AJ290" s="22">
        <v>1</v>
      </c>
      <c r="AK290" s="23"/>
      <c r="AL290" s="29">
        <f t="shared" si="352"/>
        <v>4.1057279876828162E+36</v>
      </c>
      <c r="AM290" s="29">
        <f t="shared" si="386"/>
        <v>6.4679840771939959E+39</v>
      </c>
      <c r="AN290" s="29">
        <f t="shared" si="387"/>
        <v>6.7748161405841416E+19</v>
      </c>
      <c r="AO290" s="29">
        <f t="shared" si="388"/>
        <v>900</v>
      </c>
      <c r="AQ290" s="52">
        <f t="shared" si="345"/>
        <v>1.0474385928796625E-20</v>
      </c>
      <c r="AR290" s="144">
        <f t="shared" si="353"/>
        <v>3670.9254349205162</v>
      </c>
      <c r="AS290" s="30">
        <f t="shared" si="389"/>
        <v>254</v>
      </c>
      <c r="AT290" s="30">
        <f t="shared" si="390"/>
        <v>4</v>
      </c>
      <c r="AU290" s="22">
        <v>1</v>
      </c>
      <c r="AV290" s="23"/>
      <c r="AW290" s="29">
        <f t="shared" si="354"/>
        <v>4.2335999872992002E+35</v>
      </c>
      <c r="AX290" s="29">
        <f t="shared" si="391"/>
        <v>3.6880475834075033E+39</v>
      </c>
      <c r="AY290" s="29">
        <f t="shared" si="392"/>
        <v>6.7748161405841416E+19</v>
      </c>
      <c r="AZ290" s="29">
        <f t="shared" si="393"/>
        <v>1200</v>
      </c>
      <c r="BB290" s="52">
        <f t="shared" si="425"/>
        <v>1.8369654911894264E-20</v>
      </c>
      <c r="BC290" s="144">
        <f t="shared" si="355"/>
        <v>3670.9254349205162</v>
      </c>
      <c r="BD290" s="30">
        <f t="shared" si="394"/>
        <v>224</v>
      </c>
      <c r="BE290" s="30">
        <f t="shared" si="395"/>
        <v>5</v>
      </c>
      <c r="BF290" s="22">
        <v>1</v>
      </c>
      <c r="BG290" s="23"/>
      <c r="BH290" s="29">
        <f t="shared" si="356"/>
        <v>4.6079999861759994E+34</v>
      </c>
      <c r="BI290" s="29">
        <f t="shared" si="396"/>
        <v>1.2141335028572901E+40</v>
      </c>
      <c r="BJ290" s="29">
        <f t="shared" si="397"/>
        <v>6.7748161405841416E+19</v>
      </c>
      <c r="BK290" s="29">
        <f t="shared" si="398"/>
        <v>1500</v>
      </c>
      <c r="BM290" s="52">
        <f t="shared" si="346"/>
        <v>5.5799598023121654E-21</v>
      </c>
      <c r="BN290" s="144">
        <f t="shared" si="357"/>
        <v>3670.9254349205162</v>
      </c>
      <c r="BO290" s="30">
        <f t="shared" si="399"/>
        <v>179</v>
      </c>
      <c r="BP290" s="30">
        <f t="shared" si="400"/>
        <v>6</v>
      </c>
      <c r="BQ290" s="22">
        <v>1</v>
      </c>
      <c r="BR290" s="23"/>
      <c r="BS290" s="29">
        <f t="shared" si="358"/>
        <v>5.7599999827200002E+31</v>
      </c>
      <c r="BT290" s="29">
        <f t="shared" si="401"/>
        <v>2.4359083027532384E+39</v>
      </c>
      <c r="BU290" s="29">
        <f t="shared" si="402"/>
        <v>6.7748161405841416E+19</v>
      </c>
      <c r="BV290" s="29">
        <f t="shared" si="403"/>
        <v>1800</v>
      </c>
      <c r="BX290" s="52">
        <f t="shared" si="432"/>
        <v>2.7812279029250645E-20</v>
      </c>
      <c r="BY290" s="144">
        <f t="shared" si="359"/>
        <v>3670.9254349205162</v>
      </c>
      <c r="BZ290" s="30">
        <f t="shared" si="404"/>
        <v>129</v>
      </c>
      <c r="CA290" s="30">
        <f t="shared" si="405"/>
        <v>7</v>
      </c>
      <c r="CB290" s="30">
        <v>1</v>
      </c>
      <c r="CC290" s="23"/>
      <c r="CD290" s="29">
        <f t="shared" si="360"/>
        <v>9.5999999712E+29</v>
      </c>
      <c r="CE290" s="29">
        <f t="shared" si="406"/>
        <v>1.0592569636711495E+40</v>
      </c>
      <c r="CF290" s="29">
        <f t="shared" si="407"/>
        <v>6.7748161405841416E+19</v>
      </c>
      <c r="CG290" s="29">
        <f t="shared" si="408"/>
        <v>2100</v>
      </c>
      <c r="CI290" s="52">
        <f t="shared" si="431"/>
        <v>6.3958193081914069E-21</v>
      </c>
      <c r="CJ290" s="144">
        <f t="shared" si="361"/>
        <v>3670.9254349205162</v>
      </c>
      <c r="CK290" s="30">
        <f t="shared" si="409"/>
        <v>74</v>
      </c>
      <c r="CL290" s="30">
        <f t="shared" si="410"/>
        <v>8</v>
      </c>
      <c r="CM290" s="30">
        <v>1</v>
      </c>
      <c r="CN290" s="23"/>
      <c r="CO290" s="29">
        <f t="shared" si="362"/>
        <v>9.9999999699999999E+26</v>
      </c>
      <c r="CP290" s="29">
        <f t="shared" si="411"/>
        <v>4.1304994020905915E+39</v>
      </c>
      <c r="CQ290" s="29">
        <f t="shared" si="412"/>
        <v>6.7748161405841416E+19</v>
      </c>
      <c r="CR290" s="29">
        <f t="shared" si="413"/>
        <v>2400</v>
      </c>
      <c r="CT290" s="52">
        <f t="shared" si="426"/>
        <v>1.6401929842079552E-20</v>
      </c>
      <c r="CU290" s="144">
        <f t="shared" si="363"/>
        <v>3670.9254349205162</v>
      </c>
      <c r="CV290" s="30">
        <f t="shared" si="414"/>
        <v>24</v>
      </c>
      <c r="CW290" s="30">
        <f t="shared" si="415"/>
        <v>9</v>
      </c>
      <c r="CX290" s="30">
        <v>1</v>
      </c>
      <c r="CY290" s="23"/>
      <c r="CZ290" s="29">
        <f t="shared" si="364"/>
        <v>1</v>
      </c>
      <c r="DA290" s="29">
        <f t="shared" si="416"/>
        <v>484994764080547.37</v>
      </c>
      <c r="DB290" s="29">
        <f t="shared" si="417"/>
        <v>6.7748161405841416E+19</v>
      </c>
      <c r="DC290" s="29">
        <f t="shared" si="418"/>
        <v>2700</v>
      </c>
      <c r="DE290" s="52">
        <f t="shared" si="428"/>
        <v>139688.43876959852</v>
      </c>
      <c r="DF290" s="144">
        <f t="shared" si="365"/>
        <v>3670.9254349205162</v>
      </c>
      <c r="DG290" s="30">
        <f t="shared" si="419"/>
        <v>-41</v>
      </c>
      <c r="DH290" s="30">
        <f t="shared" si="420"/>
        <v>10</v>
      </c>
      <c r="DI290" s="30">
        <v>1</v>
      </c>
      <c r="DJ290" s="23"/>
      <c r="DK290" s="29">
        <f t="shared" si="366"/>
        <v>1</v>
      </c>
      <c r="DL290" s="29">
        <f t="shared" si="421"/>
        <v>-1.7566737721576108E+18</v>
      </c>
      <c r="DM290" s="29">
        <f t="shared" si="422"/>
        <v>6.7748161405841416E+19</v>
      </c>
      <c r="DN290" s="29">
        <f t="shared" si="423"/>
        <v>3000</v>
      </c>
      <c r="DQ290" s="144">
        <f t="shared" si="367"/>
        <v>3670.9254349205162</v>
      </c>
    </row>
    <row r="291" spans="1:121">
      <c r="A291" s="23">
        <f t="shared" si="368"/>
        <v>271388.4881954944</v>
      </c>
      <c r="B291" s="23">
        <v>0</v>
      </c>
      <c r="C291" s="41">
        <f t="shared" si="430"/>
        <v>8</v>
      </c>
      <c r="D291" s="44"/>
      <c r="E291" s="134">
        <f t="shared" si="427"/>
        <v>1</v>
      </c>
      <c r="F291" s="76">
        <f t="shared" si="347"/>
        <v>9</v>
      </c>
      <c r="G291" s="161">
        <f t="shared" si="369"/>
        <v>374.80593816207988</v>
      </c>
      <c r="H291" s="24">
        <f t="shared" si="370"/>
        <v>1.4411518807585862E+17</v>
      </c>
      <c r="I291" s="23">
        <f t="shared" si="424"/>
        <v>57.000000000000036</v>
      </c>
      <c r="J291" s="26">
        <v>285</v>
      </c>
      <c r="K291" s="30">
        <f t="shared" si="371"/>
        <v>285</v>
      </c>
      <c r="L291" s="30">
        <f t="shared" si="372"/>
        <v>1</v>
      </c>
      <c r="M291" s="22">
        <v>1</v>
      </c>
      <c r="N291" s="23">
        <f t="shared" si="373"/>
        <v>1.4411518807585862E+20</v>
      </c>
      <c r="O291" s="29">
        <f t="shared" si="348"/>
        <v>3.9743446920769655E+37</v>
      </c>
      <c r="P291" s="29">
        <f t="shared" si="374"/>
        <v>1.1326882372419351E+40</v>
      </c>
      <c r="Q291" s="29">
        <f t="shared" si="375"/>
        <v>7.7822201560963662E+19</v>
      </c>
      <c r="R291" s="29">
        <f t="shared" si="376"/>
        <v>300</v>
      </c>
      <c r="S291" s="29">
        <f t="shared" si="377"/>
        <v>8141654.6458648322</v>
      </c>
      <c r="T291" s="52">
        <f t="shared" si="378"/>
        <v>6.8705755919615266E-21</v>
      </c>
      <c r="U291" s="144">
        <f t="shared" si="349"/>
        <v>3748.0593816207988</v>
      </c>
      <c r="W291" s="30">
        <f t="shared" si="379"/>
        <v>280</v>
      </c>
      <c r="X291" s="30">
        <f t="shared" si="380"/>
        <v>2</v>
      </c>
      <c r="Y291" s="22">
        <v>1</v>
      </c>
      <c r="Z291" s="23"/>
      <c r="AA291" s="29">
        <f t="shared" si="350"/>
        <v>3.6951551889145344E+36</v>
      </c>
      <c r="AB291" s="29">
        <f t="shared" si="381"/>
        <v>1.8649457811196993E+39</v>
      </c>
      <c r="AC291" s="29">
        <f t="shared" si="382"/>
        <v>7.7822201560963662E+19</v>
      </c>
      <c r="AD291" s="29">
        <f t="shared" si="383"/>
        <v>600</v>
      </c>
      <c r="AF291" s="52">
        <f t="shared" si="429"/>
        <v>4.1728935151262041E-20</v>
      </c>
      <c r="AG291" s="144">
        <f t="shared" si="351"/>
        <v>3748.0593816207988</v>
      </c>
      <c r="AH291" s="30">
        <f t="shared" si="384"/>
        <v>270</v>
      </c>
      <c r="AI291" s="30">
        <f t="shared" si="385"/>
        <v>3</v>
      </c>
      <c r="AJ291" s="22">
        <v>1</v>
      </c>
      <c r="AK291" s="23"/>
      <c r="AL291" s="29">
        <f t="shared" si="352"/>
        <v>4.1057279876828162E+36</v>
      </c>
      <c r="AM291" s="29">
        <f t="shared" si="386"/>
        <v>6.492028627666836E+39</v>
      </c>
      <c r="AN291" s="29">
        <f t="shared" si="387"/>
        <v>7.7822201560963662E+19</v>
      </c>
      <c r="AO291" s="29">
        <f t="shared" si="388"/>
        <v>900</v>
      </c>
      <c r="AQ291" s="52">
        <f t="shared" si="345"/>
        <v>1.1987347256805321E-20</v>
      </c>
      <c r="AR291" s="144">
        <f t="shared" si="353"/>
        <v>3748.0593816207988</v>
      </c>
      <c r="AS291" s="30">
        <f t="shared" si="389"/>
        <v>255</v>
      </c>
      <c r="AT291" s="30">
        <f t="shared" si="390"/>
        <v>4</v>
      </c>
      <c r="AU291" s="22">
        <v>1</v>
      </c>
      <c r="AV291" s="23"/>
      <c r="AW291" s="29">
        <f t="shared" si="354"/>
        <v>4.2335999872992002E+35</v>
      </c>
      <c r="AX291" s="29">
        <f t="shared" si="391"/>
        <v>3.7025674557831237E+39</v>
      </c>
      <c r="AY291" s="29">
        <f t="shared" si="392"/>
        <v>7.7822201560963662E+19</v>
      </c>
      <c r="AZ291" s="29">
        <f t="shared" si="393"/>
        <v>1200</v>
      </c>
      <c r="BB291" s="52">
        <f t="shared" si="425"/>
        <v>2.1018442605120241E-20</v>
      </c>
      <c r="BC291" s="144">
        <f t="shared" si="355"/>
        <v>3748.0593816207988</v>
      </c>
      <c r="BD291" s="30">
        <f t="shared" si="394"/>
        <v>225</v>
      </c>
      <c r="BE291" s="30">
        <f t="shared" si="395"/>
        <v>5</v>
      </c>
      <c r="BF291" s="22">
        <v>1</v>
      </c>
      <c r="BG291" s="23"/>
      <c r="BH291" s="29">
        <f t="shared" si="356"/>
        <v>4.6079999861759994E+34</v>
      </c>
      <c r="BI291" s="29">
        <f t="shared" si="396"/>
        <v>1.2195537417093316E+40</v>
      </c>
      <c r="BJ291" s="29">
        <f t="shared" si="397"/>
        <v>7.7822201560963662E+19</v>
      </c>
      <c r="BK291" s="29">
        <f t="shared" si="398"/>
        <v>1500</v>
      </c>
      <c r="BM291" s="52">
        <f t="shared" si="346"/>
        <v>6.3812031318839417E-21</v>
      </c>
      <c r="BN291" s="144">
        <f t="shared" si="357"/>
        <v>3748.0593816207988</v>
      </c>
      <c r="BO291" s="30">
        <f t="shared" si="399"/>
        <v>180</v>
      </c>
      <c r="BP291" s="30">
        <f t="shared" si="400"/>
        <v>6</v>
      </c>
      <c r="BQ291" s="22">
        <v>1</v>
      </c>
      <c r="BR291" s="23"/>
      <c r="BS291" s="29">
        <f t="shared" si="358"/>
        <v>5.7599999827200002E+31</v>
      </c>
      <c r="BT291" s="29">
        <f t="shared" si="401"/>
        <v>2.449516729025603E+39</v>
      </c>
      <c r="BU291" s="29">
        <f t="shared" si="402"/>
        <v>7.7822201560963662E+19</v>
      </c>
      <c r="BV291" s="29">
        <f t="shared" si="403"/>
        <v>1800</v>
      </c>
      <c r="BX291" s="52">
        <f t="shared" si="432"/>
        <v>3.1770430729787533E-20</v>
      </c>
      <c r="BY291" s="144">
        <f t="shared" si="359"/>
        <v>3748.0593816207988</v>
      </c>
      <c r="BZ291" s="30">
        <f t="shared" si="404"/>
        <v>130</v>
      </c>
      <c r="CA291" s="30">
        <f t="shared" si="405"/>
        <v>7</v>
      </c>
      <c r="CB291" s="30">
        <v>1</v>
      </c>
      <c r="CC291" s="23"/>
      <c r="CD291" s="29">
        <f t="shared" si="360"/>
        <v>9.5999999712E+29</v>
      </c>
      <c r="CE291" s="29">
        <f t="shared" si="406"/>
        <v>1.067468257963174E+40</v>
      </c>
      <c r="CF291" s="29">
        <f t="shared" si="407"/>
        <v>7.7822201560963662E+19</v>
      </c>
      <c r="CG291" s="29">
        <f t="shared" si="408"/>
        <v>2100</v>
      </c>
      <c r="CI291" s="52">
        <f t="shared" si="431"/>
        <v>7.290352755730224E-21</v>
      </c>
      <c r="CJ291" s="144">
        <f t="shared" si="361"/>
        <v>3748.0593816207988</v>
      </c>
      <c r="CK291" s="30">
        <f t="shared" si="409"/>
        <v>75</v>
      </c>
      <c r="CL291" s="30">
        <f t="shared" si="410"/>
        <v>8</v>
      </c>
      <c r="CM291" s="30">
        <v>1</v>
      </c>
      <c r="CN291" s="23"/>
      <c r="CO291" s="29">
        <f t="shared" si="362"/>
        <v>9.9999999699999999E+26</v>
      </c>
      <c r="CP291" s="29">
        <f t="shared" si="411"/>
        <v>4.1863169615783026E+39</v>
      </c>
      <c r="CQ291" s="29">
        <f t="shared" si="412"/>
        <v>7.7822201560963662E+19</v>
      </c>
      <c r="CR291" s="29">
        <f t="shared" si="413"/>
        <v>2400</v>
      </c>
      <c r="CT291" s="52">
        <f t="shared" si="426"/>
        <v>1.8589658230661913E-20</v>
      </c>
      <c r="CU291" s="144">
        <f t="shared" si="363"/>
        <v>3748.0593816207988</v>
      </c>
      <c r="CV291" s="30">
        <f t="shared" si="414"/>
        <v>25</v>
      </c>
      <c r="CW291" s="30">
        <f t="shared" si="415"/>
        <v>9</v>
      </c>
      <c r="CX291" s="30">
        <v>1</v>
      </c>
      <c r="CY291" s="23"/>
      <c r="CZ291" s="29">
        <f t="shared" si="364"/>
        <v>1</v>
      </c>
      <c r="DA291" s="29">
        <f t="shared" si="416"/>
        <v>505202879250570.19</v>
      </c>
      <c r="DB291" s="29">
        <f t="shared" si="417"/>
        <v>7.7822201560963662E+19</v>
      </c>
      <c r="DC291" s="29">
        <f t="shared" si="418"/>
        <v>2700</v>
      </c>
      <c r="DE291" s="52">
        <f t="shared" si="428"/>
        <v>154041.4846336722</v>
      </c>
      <c r="DF291" s="144">
        <f t="shared" si="365"/>
        <v>3748.0593816207988</v>
      </c>
      <c r="DG291" s="30">
        <f t="shared" si="419"/>
        <v>-40</v>
      </c>
      <c r="DH291" s="30">
        <f t="shared" si="420"/>
        <v>10</v>
      </c>
      <c r="DI291" s="30">
        <v>1</v>
      </c>
      <c r="DJ291" s="23"/>
      <c r="DK291" s="29">
        <f t="shared" si="366"/>
        <v>1</v>
      </c>
      <c r="DL291" s="29">
        <f t="shared" si="421"/>
        <v>-1.7138280703976691E+18</v>
      </c>
      <c r="DM291" s="29">
        <f t="shared" si="422"/>
        <v>7.7822201560963662E+19</v>
      </c>
      <c r="DN291" s="29">
        <f t="shared" si="423"/>
        <v>3000</v>
      </c>
      <c r="DQ291" s="144">
        <f t="shared" si="367"/>
        <v>3748.0593816207988</v>
      </c>
    </row>
    <row r="292" spans="1:121">
      <c r="A292" s="23">
        <f t="shared" si="368"/>
        <v>283567.63086492423</v>
      </c>
      <c r="B292" s="23">
        <v>0</v>
      </c>
      <c r="C292" s="41">
        <f t="shared" si="430"/>
        <v>8</v>
      </c>
      <c r="D292" s="44"/>
      <c r="E292" s="134">
        <f t="shared" si="427"/>
        <v>1</v>
      </c>
      <c r="F292" s="76">
        <f t="shared" si="347"/>
        <v>9</v>
      </c>
      <c r="G292" s="161">
        <f t="shared" si="369"/>
        <v>382.68140765054397</v>
      </c>
      <c r="H292" s="24">
        <f t="shared" si="370"/>
        <v>1.6554487947282707E+17</v>
      </c>
      <c r="I292" s="23">
        <f t="shared" si="424"/>
        <v>57.200000000000024</v>
      </c>
      <c r="J292" s="26">
        <v>286</v>
      </c>
      <c r="K292" s="30">
        <f t="shared" si="371"/>
        <v>286</v>
      </c>
      <c r="L292" s="30">
        <f t="shared" si="372"/>
        <v>1</v>
      </c>
      <c r="M292" s="22">
        <v>1</v>
      </c>
      <c r="N292" s="23">
        <f t="shared" si="373"/>
        <v>1.6554487947282707E+20</v>
      </c>
      <c r="O292" s="29">
        <f t="shared" si="348"/>
        <v>3.9743446920769655E+37</v>
      </c>
      <c r="P292" s="29">
        <f t="shared" si="374"/>
        <v>1.1366625819340122E+40</v>
      </c>
      <c r="Q292" s="29">
        <f t="shared" si="375"/>
        <v>8.9394234915326624E+19</v>
      </c>
      <c r="R292" s="29">
        <f t="shared" si="376"/>
        <v>300</v>
      </c>
      <c r="S292" s="29">
        <f t="shared" si="377"/>
        <v>8507028.9259477276</v>
      </c>
      <c r="T292" s="52">
        <f t="shared" si="378"/>
        <v>7.864623709458602E-21</v>
      </c>
      <c r="U292" s="144">
        <f t="shared" si="349"/>
        <v>3826.8140765054395</v>
      </c>
      <c r="W292" s="30">
        <f t="shared" si="379"/>
        <v>281</v>
      </c>
      <c r="X292" s="30">
        <f t="shared" si="380"/>
        <v>2</v>
      </c>
      <c r="Y292" s="22">
        <v>1</v>
      </c>
      <c r="Z292" s="23"/>
      <c r="AA292" s="29">
        <f t="shared" si="350"/>
        <v>3.6951551889145344E+36</v>
      </c>
      <c r="AB292" s="29">
        <f t="shared" si="381"/>
        <v>1.8716063017665556E+39</v>
      </c>
      <c r="AC292" s="29">
        <f t="shared" si="382"/>
        <v>8.9394234915326624E+19</v>
      </c>
      <c r="AD292" s="29">
        <f t="shared" si="383"/>
        <v>600</v>
      </c>
      <c r="AF292" s="52">
        <f t="shared" si="429"/>
        <v>4.7763375679463122E-20</v>
      </c>
      <c r="AG292" s="144">
        <f t="shared" si="351"/>
        <v>3826.8140765054395</v>
      </c>
      <c r="AH292" s="30">
        <f t="shared" si="384"/>
        <v>271</v>
      </c>
      <c r="AI292" s="30">
        <f t="shared" si="385"/>
        <v>3</v>
      </c>
      <c r="AJ292" s="22">
        <v>1</v>
      </c>
      <c r="AK292" s="23"/>
      <c r="AL292" s="29">
        <f t="shared" si="352"/>
        <v>4.1057279876828162E+36</v>
      </c>
      <c r="AM292" s="29">
        <f t="shared" si="386"/>
        <v>6.5160731781396772E+39</v>
      </c>
      <c r="AN292" s="29">
        <f t="shared" si="387"/>
        <v>8.9394234915326624E+19</v>
      </c>
      <c r="AO292" s="29">
        <f t="shared" si="388"/>
        <v>900</v>
      </c>
      <c r="AQ292" s="52">
        <f t="shared" si="345"/>
        <v>1.3719034834542551E-20</v>
      </c>
      <c r="AR292" s="144">
        <f t="shared" si="353"/>
        <v>3826.8140765054395</v>
      </c>
      <c r="AS292" s="30">
        <f t="shared" si="389"/>
        <v>256</v>
      </c>
      <c r="AT292" s="30">
        <f t="shared" si="390"/>
        <v>4</v>
      </c>
      <c r="AU292" s="22">
        <v>1</v>
      </c>
      <c r="AV292" s="23"/>
      <c r="AW292" s="29">
        <f t="shared" si="354"/>
        <v>4.2335999872992002E+35</v>
      </c>
      <c r="AX292" s="29">
        <f t="shared" si="391"/>
        <v>3.7170873281587436E+39</v>
      </c>
      <c r="AY292" s="29">
        <f t="shared" si="392"/>
        <v>8.9394234915326624E+19</v>
      </c>
      <c r="AZ292" s="29">
        <f t="shared" si="393"/>
        <v>1200</v>
      </c>
      <c r="BB292" s="52">
        <f t="shared" si="425"/>
        <v>2.4049538529300033E-20</v>
      </c>
      <c r="BC292" s="144">
        <f t="shared" si="355"/>
        <v>3826.8140765054395</v>
      </c>
      <c r="BD292" s="30">
        <f t="shared" si="394"/>
        <v>226</v>
      </c>
      <c r="BE292" s="30">
        <f t="shared" si="395"/>
        <v>5</v>
      </c>
      <c r="BF292" s="22">
        <v>1</v>
      </c>
      <c r="BG292" s="23"/>
      <c r="BH292" s="29">
        <f t="shared" si="356"/>
        <v>4.6079999861759994E+34</v>
      </c>
      <c r="BI292" s="29">
        <f t="shared" si="396"/>
        <v>1.2249739805613731E+40</v>
      </c>
      <c r="BJ292" s="29">
        <f t="shared" si="397"/>
        <v>8.9394234915326624E+19</v>
      </c>
      <c r="BK292" s="29">
        <f t="shared" si="398"/>
        <v>1500</v>
      </c>
      <c r="BM292" s="52">
        <f t="shared" si="346"/>
        <v>7.2976435690788816E-21</v>
      </c>
      <c r="BN292" s="144">
        <f t="shared" si="357"/>
        <v>3826.8140765054395</v>
      </c>
      <c r="BO292" s="30">
        <f t="shared" si="399"/>
        <v>181</v>
      </c>
      <c r="BP292" s="30">
        <f t="shared" si="400"/>
        <v>6</v>
      </c>
      <c r="BQ292" s="22">
        <v>1</v>
      </c>
      <c r="BR292" s="23"/>
      <c r="BS292" s="29">
        <f t="shared" si="358"/>
        <v>5.7599999827200002E+31</v>
      </c>
      <c r="BT292" s="29">
        <f t="shared" si="401"/>
        <v>2.463125155297967E+39</v>
      </c>
      <c r="BU292" s="29">
        <f t="shared" si="402"/>
        <v>8.9394234915326624E+19</v>
      </c>
      <c r="BV292" s="29">
        <f t="shared" si="403"/>
        <v>1800</v>
      </c>
      <c r="BX292" s="52">
        <f t="shared" si="432"/>
        <v>3.6293013663169914E-20</v>
      </c>
      <c r="BY292" s="144">
        <f t="shared" si="359"/>
        <v>3826.8140765054395</v>
      </c>
      <c r="BZ292" s="30">
        <f t="shared" si="404"/>
        <v>131</v>
      </c>
      <c r="CA292" s="30">
        <f t="shared" si="405"/>
        <v>7</v>
      </c>
      <c r="CB292" s="30">
        <v>1</v>
      </c>
      <c r="CC292" s="23"/>
      <c r="CD292" s="29">
        <f t="shared" si="360"/>
        <v>9.5999999712E+29</v>
      </c>
      <c r="CE292" s="29">
        <f t="shared" si="406"/>
        <v>1.0756795522551983E+40</v>
      </c>
      <c r="CF292" s="29">
        <f t="shared" si="407"/>
        <v>8.9394234915326624E+19</v>
      </c>
      <c r="CG292" s="29">
        <f t="shared" si="408"/>
        <v>2100</v>
      </c>
      <c r="CI292" s="52">
        <f t="shared" si="431"/>
        <v>8.3104893764977324E-21</v>
      </c>
      <c r="CJ292" s="144">
        <f t="shared" si="361"/>
        <v>3826.8140765054395</v>
      </c>
      <c r="CK292" s="30">
        <f t="shared" si="409"/>
        <v>76</v>
      </c>
      <c r="CL292" s="30">
        <f t="shared" si="410"/>
        <v>8</v>
      </c>
      <c r="CM292" s="30">
        <v>1</v>
      </c>
      <c r="CN292" s="23"/>
      <c r="CO292" s="29">
        <f t="shared" si="362"/>
        <v>9.9999999699999999E+26</v>
      </c>
      <c r="CP292" s="29">
        <f t="shared" si="411"/>
        <v>4.2421345210660126E+39</v>
      </c>
      <c r="CQ292" s="29">
        <f t="shared" si="412"/>
        <v>8.9394234915326624E+19</v>
      </c>
      <c r="CR292" s="29">
        <f t="shared" si="413"/>
        <v>2400</v>
      </c>
      <c r="CT292" s="52">
        <f t="shared" si="426"/>
        <v>2.1072937331761609E-20</v>
      </c>
      <c r="CU292" s="144">
        <f t="shared" si="363"/>
        <v>3826.8140765054395</v>
      </c>
      <c r="CV292" s="30">
        <f t="shared" si="414"/>
        <v>26</v>
      </c>
      <c r="CW292" s="30">
        <f t="shared" si="415"/>
        <v>9</v>
      </c>
      <c r="CX292" s="30">
        <v>1</v>
      </c>
      <c r="CY292" s="23"/>
      <c r="CZ292" s="29">
        <f t="shared" si="364"/>
        <v>1</v>
      </c>
      <c r="DA292" s="29">
        <f t="shared" si="416"/>
        <v>525410994420593</v>
      </c>
      <c r="DB292" s="29">
        <f t="shared" si="417"/>
        <v>8.9394234915326624E+19</v>
      </c>
      <c r="DC292" s="29">
        <f t="shared" si="418"/>
        <v>2700</v>
      </c>
      <c r="DE292" s="52">
        <f t="shared" si="428"/>
        <v>170141.5384615387</v>
      </c>
      <c r="DF292" s="144">
        <f t="shared" si="365"/>
        <v>3826.8140765054395</v>
      </c>
      <c r="DG292" s="30">
        <f t="shared" si="419"/>
        <v>-39</v>
      </c>
      <c r="DH292" s="30">
        <f t="shared" si="420"/>
        <v>10</v>
      </c>
      <c r="DI292" s="30">
        <v>1</v>
      </c>
      <c r="DJ292" s="23"/>
      <c r="DK292" s="29">
        <f t="shared" si="366"/>
        <v>1</v>
      </c>
      <c r="DL292" s="29">
        <f t="shared" si="421"/>
        <v>-1.6709823686377275E+18</v>
      </c>
      <c r="DM292" s="29">
        <f t="shared" si="422"/>
        <v>8.9394234915326624E+19</v>
      </c>
      <c r="DN292" s="29">
        <f t="shared" si="423"/>
        <v>3000</v>
      </c>
      <c r="DQ292" s="144">
        <f t="shared" si="367"/>
        <v>3826.8140765054395</v>
      </c>
    </row>
    <row r="293" spans="1:121">
      <c r="A293" s="23">
        <f t="shared" si="368"/>
        <v>296293.33878164453</v>
      </c>
      <c r="B293" s="23">
        <v>0</v>
      </c>
      <c r="C293" s="41">
        <f t="shared" si="430"/>
        <v>8</v>
      </c>
      <c r="D293" s="44"/>
      <c r="E293" s="134">
        <f t="shared" si="427"/>
        <v>1</v>
      </c>
      <c r="F293" s="76">
        <f t="shared" si="347"/>
        <v>9</v>
      </c>
      <c r="G293" s="161">
        <f t="shared" si="369"/>
        <v>390.72235749390319</v>
      </c>
      <c r="H293" s="24">
        <f t="shared" si="370"/>
        <v>1.9016113072861894E+17</v>
      </c>
      <c r="I293" s="23">
        <f t="shared" si="424"/>
        <v>57.400000000000027</v>
      </c>
      <c r="J293" s="26">
        <v>287</v>
      </c>
      <c r="K293" s="30">
        <f t="shared" si="371"/>
        <v>287</v>
      </c>
      <c r="L293" s="30">
        <f t="shared" si="372"/>
        <v>1</v>
      </c>
      <c r="M293" s="22">
        <v>1</v>
      </c>
      <c r="N293" s="23">
        <f t="shared" si="373"/>
        <v>1.9016113072861895E+20</v>
      </c>
      <c r="O293" s="29">
        <f t="shared" si="348"/>
        <v>3.9743446920769655E+37</v>
      </c>
      <c r="P293" s="29">
        <f t="shared" si="374"/>
        <v>1.140636926626089E+40</v>
      </c>
      <c r="Q293" s="29">
        <f t="shared" si="375"/>
        <v>1.0268701059345423E+20</v>
      </c>
      <c r="R293" s="29">
        <f t="shared" si="376"/>
        <v>300</v>
      </c>
      <c r="S293" s="29">
        <f t="shared" si="377"/>
        <v>8888800.1634493358</v>
      </c>
      <c r="T293" s="52">
        <f t="shared" si="378"/>
        <v>9.0026026859566979E-21</v>
      </c>
      <c r="U293" s="144">
        <f t="shared" si="349"/>
        <v>3907.223574939032</v>
      </c>
      <c r="W293" s="30">
        <f t="shared" si="379"/>
        <v>282</v>
      </c>
      <c r="X293" s="30">
        <f t="shared" si="380"/>
        <v>2</v>
      </c>
      <c r="Y293" s="22">
        <v>1</v>
      </c>
      <c r="Z293" s="23"/>
      <c r="AA293" s="29">
        <f t="shared" si="350"/>
        <v>3.6951551889145344E+36</v>
      </c>
      <c r="AB293" s="29">
        <f t="shared" si="381"/>
        <v>1.8782668224134114E+39</v>
      </c>
      <c r="AC293" s="29">
        <f t="shared" si="382"/>
        <v>1.0268701059345423E+20</v>
      </c>
      <c r="AD293" s="29">
        <f t="shared" si="383"/>
        <v>600</v>
      </c>
      <c r="AF293" s="52">
        <f t="shared" si="429"/>
        <v>5.4671151812983765E-20</v>
      </c>
      <c r="AG293" s="144">
        <f t="shared" si="351"/>
        <v>3907.223574939032</v>
      </c>
      <c r="AH293" s="30">
        <f t="shared" si="384"/>
        <v>272</v>
      </c>
      <c r="AI293" s="30">
        <f t="shared" si="385"/>
        <v>3</v>
      </c>
      <c r="AJ293" s="22">
        <v>1</v>
      </c>
      <c r="AK293" s="23"/>
      <c r="AL293" s="29">
        <f t="shared" si="352"/>
        <v>4.1057279876828162E+36</v>
      </c>
      <c r="AM293" s="29">
        <f t="shared" si="386"/>
        <v>6.540117728612516E+39</v>
      </c>
      <c r="AN293" s="29">
        <f t="shared" si="387"/>
        <v>1.0268701059345423E+20</v>
      </c>
      <c r="AO293" s="29">
        <f t="shared" si="388"/>
        <v>900</v>
      </c>
      <c r="AQ293" s="52">
        <f t="shared" si="345"/>
        <v>1.5701095126194195E-20</v>
      </c>
      <c r="AR293" s="144">
        <f t="shared" si="353"/>
        <v>3907.223574939032</v>
      </c>
      <c r="AS293" s="30">
        <f t="shared" si="389"/>
        <v>257</v>
      </c>
      <c r="AT293" s="30">
        <f t="shared" si="390"/>
        <v>4</v>
      </c>
      <c r="AU293" s="22">
        <v>1</v>
      </c>
      <c r="AV293" s="23"/>
      <c r="AW293" s="29">
        <f t="shared" si="354"/>
        <v>4.2335999872992002E+35</v>
      </c>
      <c r="AX293" s="29">
        <f t="shared" si="391"/>
        <v>3.7316072005343634E+39</v>
      </c>
      <c r="AY293" s="29">
        <f t="shared" si="392"/>
        <v>1.0268701059345423E+20</v>
      </c>
      <c r="AZ293" s="29">
        <f t="shared" si="393"/>
        <v>1200</v>
      </c>
      <c r="BB293" s="52">
        <f t="shared" si="425"/>
        <v>2.751817248577222E-20</v>
      </c>
      <c r="BC293" s="144">
        <f t="shared" si="355"/>
        <v>3907.223574939032</v>
      </c>
      <c r="BD293" s="30">
        <f t="shared" si="394"/>
        <v>227</v>
      </c>
      <c r="BE293" s="30">
        <f t="shared" si="395"/>
        <v>5</v>
      </c>
      <c r="BF293" s="22">
        <v>1</v>
      </c>
      <c r="BG293" s="23"/>
      <c r="BH293" s="29">
        <f t="shared" si="356"/>
        <v>4.6079999861759994E+34</v>
      </c>
      <c r="BI293" s="29">
        <f t="shared" si="396"/>
        <v>1.2303942194134146E+40</v>
      </c>
      <c r="BJ293" s="29">
        <f t="shared" si="397"/>
        <v>1.0268701059345423E+20</v>
      </c>
      <c r="BK293" s="29">
        <f t="shared" si="398"/>
        <v>1500</v>
      </c>
      <c r="BM293" s="52">
        <f t="shared" si="346"/>
        <v>8.3458625677232009E-21</v>
      </c>
      <c r="BN293" s="144">
        <f t="shared" si="357"/>
        <v>3907.223574939032</v>
      </c>
      <c r="BO293" s="30">
        <f t="shared" si="399"/>
        <v>182</v>
      </c>
      <c r="BP293" s="30">
        <f t="shared" si="400"/>
        <v>6</v>
      </c>
      <c r="BQ293" s="22">
        <v>1</v>
      </c>
      <c r="BR293" s="23"/>
      <c r="BS293" s="29">
        <f t="shared" si="358"/>
        <v>5.7599999827200002E+31</v>
      </c>
      <c r="BT293" s="29">
        <f t="shared" si="401"/>
        <v>2.4767335815703316E+39</v>
      </c>
      <c r="BU293" s="29">
        <f t="shared" si="402"/>
        <v>1.0268701059345423E+20</v>
      </c>
      <c r="BV293" s="29">
        <f t="shared" si="403"/>
        <v>1800</v>
      </c>
      <c r="BX293" s="52">
        <f t="shared" si="432"/>
        <v>4.1460660669181562E-20</v>
      </c>
      <c r="BY293" s="144">
        <f t="shared" si="359"/>
        <v>3907.223574939032</v>
      </c>
      <c r="BZ293" s="30">
        <f t="shared" si="404"/>
        <v>132</v>
      </c>
      <c r="CA293" s="30">
        <f t="shared" si="405"/>
        <v>7</v>
      </c>
      <c r="CB293" s="30">
        <v>1</v>
      </c>
      <c r="CC293" s="23"/>
      <c r="CD293" s="29">
        <f t="shared" si="360"/>
        <v>9.5999999712E+29</v>
      </c>
      <c r="CE293" s="29">
        <f t="shared" si="406"/>
        <v>1.0838908465472228E+40</v>
      </c>
      <c r="CF293" s="29">
        <f t="shared" si="407"/>
        <v>1.0268701059345423E+20</v>
      </c>
      <c r="CG293" s="29">
        <f t="shared" si="408"/>
        <v>2100</v>
      </c>
      <c r="CI293" s="52">
        <f t="shared" si="431"/>
        <v>9.4739254345184082E-21</v>
      </c>
      <c r="CJ293" s="144">
        <f t="shared" si="361"/>
        <v>3907.223574939032</v>
      </c>
      <c r="CK293" s="30">
        <f t="shared" si="409"/>
        <v>77</v>
      </c>
      <c r="CL293" s="30">
        <f t="shared" si="410"/>
        <v>8</v>
      </c>
      <c r="CM293" s="30">
        <v>1</v>
      </c>
      <c r="CN293" s="23"/>
      <c r="CO293" s="29">
        <f t="shared" si="362"/>
        <v>9.9999999699999999E+26</v>
      </c>
      <c r="CP293" s="29">
        <f t="shared" si="411"/>
        <v>4.2979520805537238E+39</v>
      </c>
      <c r="CQ293" s="29">
        <f t="shared" si="412"/>
        <v>1.0268701059345423E+20</v>
      </c>
      <c r="CR293" s="29">
        <f t="shared" si="413"/>
        <v>2400</v>
      </c>
      <c r="CT293" s="52">
        <f t="shared" si="426"/>
        <v>2.3892078987587179E-20</v>
      </c>
      <c r="CU293" s="144">
        <f t="shared" si="363"/>
        <v>3907.223574939032</v>
      </c>
      <c r="CV293" s="30">
        <f t="shared" si="414"/>
        <v>27</v>
      </c>
      <c r="CW293" s="30">
        <f t="shared" si="415"/>
        <v>9</v>
      </c>
      <c r="CX293" s="30">
        <v>1</v>
      </c>
      <c r="CY293" s="23"/>
      <c r="CZ293" s="29">
        <f t="shared" si="364"/>
        <v>1</v>
      </c>
      <c r="DA293" s="29">
        <f t="shared" si="416"/>
        <v>545619109590615.81</v>
      </c>
      <c r="DB293" s="29">
        <f t="shared" si="417"/>
        <v>1.0268701059345423E+20</v>
      </c>
      <c r="DC293" s="29">
        <f t="shared" si="418"/>
        <v>2700</v>
      </c>
      <c r="DE293" s="52">
        <f t="shared" si="428"/>
        <v>188202.73848271454</v>
      </c>
      <c r="DF293" s="144">
        <f t="shared" si="365"/>
        <v>3907.223574939032</v>
      </c>
      <c r="DG293" s="30">
        <f t="shared" si="419"/>
        <v>-38</v>
      </c>
      <c r="DH293" s="30">
        <f t="shared" si="420"/>
        <v>10</v>
      </c>
      <c r="DI293" s="30">
        <v>1</v>
      </c>
      <c r="DJ293" s="23"/>
      <c r="DK293" s="29">
        <f t="shared" si="366"/>
        <v>1</v>
      </c>
      <c r="DL293" s="29">
        <f t="shared" si="421"/>
        <v>-1.6281366668777856E+18</v>
      </c>
      <c r="DM293" s="29">
        <f t="shared" si="422"/>
        <v>1.0268701059345423E+20</v>
      </c>
      <c r="DN293" s="29">
        <f t="shared" si="423"/>
        <v>3000</v>
      </c>
      <c r="DQ293" s="144">
        <f t="shared" si="367"/>
        <v>3907.223574939032</v>
      </c>
    </row>
    <row r="294" spans="1:121">
      <c r="A294" s="23">
        <f t="shared" si="368"/>
        <v>309590.14023780625</v>
      </c>
      <c r="B294" s="23">
        <v>0</v>
      </c>
      <c r="C294" s="41">
        <f t="shared" si="430"/>
        <v>8</v>
      </c>
      <c r="D294" s="44"/>
      <c r="E294" s="134">
        <f t="shared" si="427"/>
        <v>1</v>
      </c>
      <c r="F294" s="76">
        <f t="shared" si="347"/>
        <v>9</v>
      </c>
      <c r="G294" s="161">
        <f t="shared" si="369"/>
        <v>398.93226478617561</v>
      </c>
      <c r="H294" s="24">
        <f t="shared" si="370"/>
        <v>2.1843777805234074E+17</v>
      </c>
      <c r="I294" s="23">
        <f t="shared" si="424"/>
        <v>57.60000000000003</v>
      </c>
      <c r="J294" s="26">
        <v>288</v>
      </c>
      <c r="K294" s="30">
        <f t="shared" si="371"/>
        <v>288</v>
      </c>
      <c r="L294" s="30">
        <f t="shared" si="372"/>
        <v>1</v>
      </c>
      <c r="M294" s="22">
        <v>1</v>
      </c>
      <c r="N294" s="23">
        <f t="shared" si="373"/>
        <v>2.1843777805234074E+20</v>
      </c>
      <c r="O294" s="29">
        <f t="shared" si="348"/>
        <v>3.9743446920769655E+37</v>
      </c>
      <c r="P294" s="29">
        <f t="shared" si="374"/>
        <v>1.1446112713181661E+40</v>
      </c>
      <c r="Q294" s="29">
        <f t="shared" si="375"/>
        <v>1.1795640014826399E+20</v>
      </c>
      <c r="R294" s="29">
        <f t="shared" si="376"/>
        <v>300</v>
      </c>
      <c r="S294" s="29">
        <f t="shared" si="377"/>
        <v>9287704.2071341872</v>
      </c>
      <c r="T294" s="52">
        <f t="shared" si="378"/>
        <v>1.0305367691550173E-20</v>
      </c>
      <c r="U294" s="144">
        <f t="shared" si="349"/>
        <v>3989.3226478617562</v>
      </c>
      <c r="W294" s="30">
        <f t="shared" si="379"/>
        <v>283</v>
      </c>
      <c r="X294" s="30">
        <f t="shared" si="380"/>
        <v>2</v>
      </c>
      <c r="Y294" s="22">
        <v>1</v>
      </c>
      <c r="Z294" s="23"/>
      <c r="AA294" s="29">
        <f t="shared" si="350"/>
        <v>3.6951551889145344E+36</v>
      </c>
      <c r="AB294" s="29">
        <f t="shared" si="381"/>
        <v>1.8849273430602675E+39</v>
      </c>
      <c r="AC294" s="29">
        <f t="shared" si="382"/>
        <v>1.1795640014826399E+20</v>
      </c>
      <c r="AD294" s="29">
        <f t="shared" si="383"/>
        <v>600</v>
      </c>
      <c r="AF294" s="52">
        <f t="shared" si="429"/>
        <v>6.2578751686394592E-20</v>
      </c>
      <c r="AG294" s="144">
        <f t="shared" si="351"/>
        <v>3989.3226478617562</v>
      </c>
      <c r="AH294" s="30">
        <f t="shared" si="384"/>
        <v>273</v>
      </c>
      <c r="AI294" s="30">
        <f t="shared" si="385"/>
        <v>3</v>
      </c>
      <c r="AJ294" s="22">
        <v>1</v>
      </c>
      <c r="AK294" s="23"/>
      <c r="AL294" s="29">
        <f t="shared" si="352"/>
        <v>4.1057279876828162E+36</v>
      </c>
      <c r="AM294" s="29">
        <f t="shared" si="386"/>
        <v>6.5641622790853572E+39</v>
      </c>
      <c r="AN294" s="29">
        <f t="shared" si="387"/>
        <v>1.1795640014826399E+20</v>
      </c>
      <c r="AO294" s="29">
        <f t="shared" si="388"/>
        <v>900</v>
      </c>
      <c r="AQ294" s="52">
        <f t="shared" si="345"/>
        <v>1.7969756860535737E-20</v>
      </c>
      <c r="AR294" s="144">
        <f t="shared" si="353"/>
        <v>3989.3226478617562</v>
      </c>
      <c r="AS294" s="30">
        <f t="shared" si="389"/>
        <v>258</v>
      </c>
      <c r="AT294" s="30">
        <f t="shared" si="390"/>
        <v>4</v>
      </c>
      <c r="AU294" s="22">
        <v>1</v>
      </c>
      <c r="AV294" s="23"/>
      <c r="AW294" s="29">
        <f t="shared" si="354"/>
        <v>4.2335999872992002E+35</v>
      </c>
      <c r="AX294" s="29">
        <f t="shared" si="391"/>
        <v>3.7461270729099838E+39</v>
      </c>
      <c r="AY294" s="29">
        <f t="shared" si="392"/>
        <v>1.1795640014826399E+20</v>
      </c>
      <c r="AZ294" s="29">
        <f t="shared" si="393"/>
        <v>1200</v>
      </c>
      <c r="BB294" s="52">
        <f t="shared" si="425"/>
        <v>3.1487559779074899E-20</v>
      </c>
      <c r="BC294" s="144">
        <f t="shared" si="355"/>
        <v>3989.3226478617562</v>
      </c>
      <c r="BD294" s="30">
        <f t="shared" si="394"/>
        <v>228</v>
      </c>
      <c r="BE294" s="30">
        <f t="shared" si="395"/>
        <v>5</v>
      </c>
      <c r="BF294" s="22">
        <v>1</v>
      </c>
      <c r="BG294" s="23"/>
      <c r="BH294" s="29">
        <f t="shared" si="356"/>
        <v>4.6079999861759994E+34</v>
      </c>
      <c r="BI294" s="29">
        <f t="shared" si="396"/>
        <v>1.2358144582654561E+40</v>
      </c>
      <c r="BJ294" s="29">
        <f t="shared" si="397"/>
        <v>1.1795640014826399E+20</v>
      </c>
      <c r="BK294" s="29">
        <f t="shared" si="398"/>
        <v>1500</v>
      </c>
      <c r="BM294" s="52">
        <f t="shared" si="346"/>
        <v>9.5448308894057838E-21</v>
      </c>
      <c r="BN294" s="144">
        <f t="shared" si="357"/>
        <v>3989.3226478617562</v>
      </c>
      <c r="BO294" s="30">
        <f t="shared" si="399"/>
        <v>183</v>
      </c>
      <c r="BP294" s="30">
        <f t="shared" si="400"/>
        <v>6</v>
      </c>
      <c r="BQ294" s="22">
        <v>1</v>
      </c>
      <c r="BR294" s="23"/>
      <c r="BS294" s="29">
        <f t="shared" si="358"/>
        <v>5.7599999827200002E+31</v>
      </c>
      <c r="BT294" s="29">
        <f t="shared" si="401"/>
        <v>2.4903420078426961E+39</v>
      </c>
      <c r="BU294" s="29">
        <f t="shared" si="402"/>
        <v>1.1795640014826399E+20</v>
      </c>
      <c r="BV294" s="29">
        <f t="shared" si="403"/>
        <v>1800</v>
      </c>
      <c r="BX294" s="52">
        <f t="shared" si="432"/>
        <v>4.7365542474403291E-20</v>
      </c>
      <c r="BY294" s="144">
        <f t="shared" si="359"/>
        <v>3989.3226478617562</v>
      </c>
      <c r="BZ294" s="30">
        <f t="shared" si="404"/>
        <v>133</v>
      </c>
      <c r="CA294" s="30">
        <f t="shared" si="405"/>
        <v>7</v>
      </c>
      <c r="CB294" s="30">
        <v>1</v>
      </c>
      <c r="CC294" s="23"/>
      <c r="CD294" s="29">
        <f t="shared" si="360"/>
        <v>9.5999999712E+29</v>
      </c>
      <c r="CE294" s="29">
        <f t="shared" si="406"/>
        <v>1.0921021408392472E+40</v>
      </c>
      <c r="CF294" s="29">
        <f t="shared" si="407"/>
        <v>1.1795640014826399E+20</v>
      </c>
      <c r="CG294" s="29">
        <f t="shared" si="408"/>
        <v>2100</v>
      </c>
      <c r="CI294" s="52">
        <f t="shared" si="431"/>
        <v>1.0800857881078604E-20</v>
      </c>
      <c r="CJ294" s="144">
        <f t="shared" si="361"/>
        <v>3989.3226478617562</v>
      </c>
      <c r="CK294" s="30">
        <f t="shared" si="409"/>
        <v>78</v>
      </c>
      <c r="CL294" s="30">
        <f t="shared" si="410"/>
        <v>8</v>
      </c>
      <c r="CM294" s="30">
        <v>1</v>
      </c>
      <c r="CN294" s="23"/>
      <c r="CO294" s="29">
        <f t="shared" si="362"/>
        <v>9.9999999699999999E+26</v>
      </c>
      <c r="CP294" s="29">
        <f t="shared" si="411"/>
        <v>4.3537696400414344E+39</v>
      </c>
      <c r="CQ294" s="29">
        <f t="shared" si="412"/>
        <v>1.1795640014826399E+20</v>
      </c>
      <c r="CR294" s="29">
        <f t="shared" si="413"/>
        <v>2400</v>
      </c>
      <c r="CT294" s="52">
        <f t="shared" si="426"/>
        <v>2.7092935524981384E-20</v>
      </c>
      <c r="CU294" s="144">
        <f t="shared" si="363"/>
        <v>3989.3226478617562</v>
      </c>
      <c r="CV294" s="30">
        <f t="shared" si="414"/>
        <v>28</v>
      </c>
      <c r="CW294" s="30">
        <f t="shared" si="415"/>
        <v>9</v>
      </c>
      <c r="CX294" s="30">
        <v>1</v>
      </c>
      <c r="CY294" s="23"/>
      <c r="CZ294" s="29">
        <f t="shared" si="364"/>
        <v>1</v>
      </c>
      <c r="DA294" s="29">
        <f t="shared" si="416"/>
        <v>565827224760638.62</v>
      </c>
      <c r="DB294" s="29">
        <f t="shared" si="417"/>
        <v>1.1795640014826399E+20</v>
      </c>
      <c r="DC294" s="29">
        <f t="shared" si="418"/>
        <v>2700</v>
      </c>
      <c r="DE294" s="52">
        <f t="shared" si="428"/>
        <v>208467.16981170882</v>
      </c>
      <c r="DF294" s="144">
        <f t="shared" si="365"/>
        <v>3989.3226478617562</v>
      </c>
      <c r="DG294" s="30">
        <f t="shared" si="419"/>
        <v>-37</v>
      </c>
      <c r="DH294" s="30">
        <f t="shared" si="420"/>
        <v>10</v>
      </c>
      <c r="DI294" s="30">
        <v>1</v>
      </c>
      <c r="DJ294" s="23"/>
      <c r="DK294" s="29">
        <f t="shared" si="366"/>
        <v>1</v>
      </c>
      <c r="DL294" s="29">
        <f t="shared" si="421"/>
        <v>-1.585290965117844E+18</v>
      </c>
      <c r="DM294" s="29">
        <f t="shared" si="422"/>
        <v>1.1795640014826399E+20</v>
      </c>
      <c r="DN294" s="29">
        <f t="shared" si="423"/>
        <v>3000</v>
      </c>
      <c r="DQ294" s="144">
        <f t="shared" si="367"/>
        <v>3989.3226478617562</v>
      </c>
    </row>
    <row r="295" spans="1:121">
      <c r="A295" s="23">
        <f t="shared" si="368"/>
        <v>323483.66428547673</v>
      </c>
      <c r="B295" s="23">
        <v>0</v>
      </c>
      <c r="C295" s="41">
        <f t="shared" si="430"/>
        <v>8</v>
      </c>
      <c r="D295" s="44"/>
      <c r="E295" s="134">
        <f t="shared" si="427"/>
        <v>1</v>
      </c>
      <c r="F295" s="76">
        <f t="shared" si="347"/>
        <v>9</v>
      </c>
      <c r="G295" s="161">
        <f t="shared" si="369"/>
        <v>407.31467968251832</v>
      </c>
      <c r="H295" s="24">
        <f t="shared" si="370"/>
        <v>2.5091911631793126E+17</v>
      </c>
      <c r="I295" s="23">
        <f t="shared" si="424"/>
        <v>57.800000000000033</v>
      </c>
      <c r="J295" s="26">
        <v>289</v>
      </c>
      <c r="K295" s="30">
        <f t="shared" si="371"/>
        <v>289</v>
      </c>
      <c r="L295" s="30">
        <f t="shared" si="372"/>
        <v>1</v>
      </c>
      <c r="M295" s="22">
        <v>1</v>
      </c>
      <c r="N295" s="23">
        <f t="shared" si="373"/>
        <v>2.5091911631793127E+20</v>
      </c>
      <c r="O295" s="29">
        <f t="shared" si="348"/>
        <v>3.9743446920769655E+37</v>
      </c>
      <c r="P295" s="29">
        <f t="shared" si="374"/>
        <v>1.148585616010243E+40</v>
      </c>
      <c r="Q295" s="29">
        <f t="shared" si="375"/>
        <v>1.3549632281168288E+20</v>
      </c>
      <c r="R295" s="29">
        <f t="shared" si="376"/>
        <v>300</v>
      </c>
      <c r="S295" s="29">
        <f t="shared" si="377"/>
        <v>9704509.9285643026</v>
      </c>
      <c r="T295" s="52">
        <f t="shared" si="378"/>
        <v>1.1796797811411434E-20</v>
      </c>
      <c r="U295" s="144">
        <f t="shared" si="349"/>
        <v>4073.1467968251832</v>
      </c>
      <c r="W295" s="30">
        <f t="shared" si="379"/>
        <v>284</v>
      </c>
      <c r="X295" s="30">
        <f t="shared" si="380"/>
        <v>2</v>
      </c>
      <c r="Y295" s="22">
        <v>1</v>
      </c>
      <c r="Z295" s="23"/>
      <c r="AA295" s="29">
        <f t="shared" si="350"/>
        <v>3.6951551889145344E+36</v>
      </c>
      <c r="AB295" s="29">
        <f t="shared" si="381"/>
        <v>1.8915878637071236E+39</v>
      </c>
      <c r="AC295" s="29">
        <f t="shared" si="382"/>
        <v>1.3549632281168288E+20</v>
      </c>
      <c r="AD295" s="29">
        <f t="shared" si="383"/>
        <v>600</v>
      </c>
      <c r="AF295" s="52">
        <f t="shared" si="429"/>
        <v>7.1630996059647966E-20</v>
      </c>
      <c r="AG295" s="144">
        <f t="shared" si="351"/>
        <v>4073.1467968251832</v>
      </c>
      <c r="AH295" s="30">
        <f t="shared" si="384"/>
        <v>274</v>
      </c>
      <c r="AI295" s="30">
        <f t="shared" si="385"/>
        <v>3</v>
      </c>
      <c r="AJ295" s="22">
        <v>1</v>
      </c>
      <c r="AK295" s="23"/>
      <c r="AL295" s="29">
        <f t="shared" si="352"/>
        <v>4.1057279876828162E+36</v>
      </c>
      <c r="AM295" s="29">
        <f t="shared" si="386"/>
        <v>6.5882068295581973E+39</v>
      </c>
      <c r="AN295" s="29">
        <f t="shared" si="387"/>
        <v>1.3549632281168288E+20</v>
      </c>
      <c r="AO295" s="29">
        <f t="shared" si="388"/>
        <v>900</v>
      </c>
      <c r="AQ295" s="52">
        <f t="shared" si="345"/>
        <v>2.0566494998878051E-20</v>
      </c>
      <c r="AR295" s="144">
        <f t="shared" si="353"/>
        <v>4073.1467968251832</v>
      </c>
      <c r="AS295" s="30">
        <f t="shared" si="389"/>
        <v>259</v>
      </c>
      <c r="AT295" s="30">
        <f t="shared" si="390"/>
        <v>4</v>
      </c>
      <c r="AU295" s="22">
        <v>1</v>
      </c>
      <c r="AV295" s="23"/>
      <c r="AW295" s="29">
        <f t="shared" si="354"/>
        <v>4.2335999872992002E+35</v>
      </c>
      <c r="AX295" s="29">
        <f t="shared" si="391"/>
        <v>3.7606469452856037E+39</v>
      </c>
      <c r="AY295" s="29">
        <f t="shared" si="392"/>
        <v>1.3549632281168288E+20</v>
      </c>
      <c r="AZ295" s="29">
        <f t="shared" si="393"/>
        <v>1200</v>
      </c>
      <c r="BB295" s="52">
        <f t="shared" si="425"/>
        <v>3.603005673838722E-20</v>
      </c>
      <c r="BC295" s="144">
        <f t="shared" si="355"/>
        <v>4073.1467968251832</v>
      </c>
      <c r="BD295" s="30">
        <f t="shared" si="394"/>
        <v>229</v>
      </c>
      <c r="BE295" s="30">
        <f t="shared" si="395"/>
        <v>5</v>
      </c>
      <c r="BF295" s="22">
        <v>1</v>
      </c>
      <c r="BG295" s="23"/>
      <c r="BH295" s="29">
        <f t="shared" si="356"/>
        <v>4.6079999861759994E+34</v>
      </c>
      <c r="BI295" s="29">
        <f t="shared" si="396"/>
        <v>1.2412346971174973E+40</v>
      </c>
      <c r="BJ295" s="29">
        <f t="shared" si="397"/>
        <v>1.3549632281168288E+20</v>
      </c>
      <c r="BK295" s="29">
        <f t="shared" si="398"/>
        <v>1500</v>
      </c>
      <c r="BM295" s="52">
        <f t="shared" si="346"/>
        <v>1.0916253237711142E-20</v>
      </c>
      <c r="BN295" s="144">
        <f t="shared" si="357"/>
        <v>4073.1467968251832</v>
      </c>
      <c r="BO295" s="30">
        <f t="shared" si="399"/>
        <v>184</v>
      </c>
      <c r="BP295" s="30">
        <f t="shared" si="400"/>
        <v>6</v>
      </c>
      <c r="BQ295" s="22">
        <v>1</v>
      </c>
      <c r="BR295" s="23"/>
      <c r="BS295" s="29">
        <f t="shared" si="358"/>
        <v>5.7599999827200002E+31</v>
      </c>
      <c r="BT295" s="29">
        <f t="shared" si="401"/>
        <v>2.5039504341150604E+39</v>
      </c>
      <c r="BU295" s="29">
        <f t="shared" si="402"/>
        <v>1.3549632281168288E+20</v>
      </c>
      <c r="BV295" s="29">
        <f t="shared" si="403"/>
        <v>1800</v>
      </c>
      <c r="BX295" s="52">
        <f t="shared" si="432"/>
        <v>5.4113021154737686E-20</v>
      </c>
      <c r="BY295" s="144">
        <f t="shared" si="359"/>
        <v>4073.1467968251832</v>
      </c>
      <c r="BZ295" s="30">
        <f t="shared" si="404"/>
        <v>134</v>
      </c>
      <c r="CA295" s="30">
        <f t="shared" si="405"/>
        <v>7</v>
      </c>
      <c r="CB295" s="30">
        <v>1</v>
      </c>
      <c r="CC295" s="23"/>
      <c r="CD295" s="29">
        <f t="shared" si="360"/>
        <v>9.5999999712E+29</v>
      </c>
      <c r="CE295" s="29">
        <f t="shared" si="406"/>
        <v>1.1003134351312715E+40</v>
      </c>
      <c r="CF295" s="29">
        <f t="shared" si="407"/>
        <v>1.3549632281168288E+20</v>
      </c>
      <c r="CG295" s="29">
        <f t="shared" si="408"/>
        <v>2100</v>
      </c>
      <c r="CI295" s="52">
        <f t="shared" si="431"/>
        <v>1.2314338668010326E-20</v>
      </c>
      <c r="CJ295" s="144">
        <f t="shared" si="361"/>
        <v>4073.1467968251832</v>
      </c>
      <c r="CK295" s="30">
        <f t="shared" si="409"/>
        <v>79</v>
      </c>
      <c r="CL295" s="30">
        <f t="shared" si="410"/>
        <v>8</v>
      </c>
      <c r="CM295" s="30">
        <v>1</v>
      </c>
      <c r="CN295" s="23"/>
      <c r="CO295" s="29">
        <f t="shared" si="362"/>
        <v>9.9999999699999999E+26</v>
      </c>
      <c r="CP295" s="29">
        <f t="shared" si="411"/>
        <v>4.409587199529145E+39</v>
      </c>
      <c r="CQ295" s="29">
        <f t="shared" si="412"/>
        <v>1.3549632281168288E+20</v>
      </c>
      <c r="CR295" s="29">
        <f t="shared" si="413"/>
        <v>2400</v>
      </c>
      <c r="CT295" s="52">
        <f t="shared" si="426"/>
        <v>3.0727666033262966E-20</v>
      </c>
      <c r="CU295" s="144">
        <f t="shared" si="363"/>
        <v>4073.1467968251832</v>
      </c>
      <c r="CV295" s="30">
        <f t="shared" si="414"/>
        <v>29</v>
      </c>
      <c r="CW295" s="30">
        <f t="shared" si="415"/>
        <v>9</v>
      </c>
      <c r="CX295" s="30">
        <v>1</v>
      </c>
      <c r="CY295" s="23"/>
      <c r="CZ295" s="29">
        <f t="shared" si="364"/>
        <v>1</v>
      </c>
      <c r="DA295" s="29">
        <f t="shared" si="416"/>
        <v>586035339930661.5</v>
      </c>
      <c r="DB295" s="29">
        <f t="shared" si="417"/>
        <v>1.3549632281168288E+20</v>
      </c>
      <c r="DC295" s="29">
        <f t="shared" si="418"/>
        <v>2700</v>
      </c>
      <c r="DE295" s="52">
        <f t="shared" ref="DE295:DE326" si="433">DB295/DA295</f>
        <v>231208.45037726653</v>
      </c>
      <c r="DF295" s="144">
        <f t="shared" si="365"/>
        <v>4073.1467968251832</v>
      </c>
      <c r="DG295" s="30">
        <f t="shared" si="419"/>
        <v>-36</v>
      </c>
      <c r="DH295" s="30">
        <f t="shared" si="420"/>
        <v>10</v>
      </c>
      <c r="DI295" s="30">
        <v>1</v>
      </c>
      <c r="DJ295" s="23"/>
      <c r="DK295" s="29">
        <f t="shared" si="366"/>
        <v>1</v>
      </c>
      <c r="DL295" s="29">
        <f t="shared" si="421"/>
        <v>-1.5424452633579023E+18</v>
      </c>
      <c r="DM295" s="29">
        <f t="shared" si="422"/>
        <v>1.3549632281168288E+20</v>
      </c>
      <c r="DN295" s="29">
        <f t="shared" si="423"/>
        <v>3000</v>
      </c>
      <c r="DQ295" s="144">
        <f t="shared" si="367"/>
        <v>4073.1467968251832</v>
      </c>
    </row>
    <row r="296" spans="1:121">
      <c r="A296" s="23">
        <f t="shared" si="368"/>
        <v>338000.69013561076</v>
      </c>
      <c r="B296" s="23">
        <v>0</v>
      </c>
      <c r="C296" s="41">
        <f t="shared" si="430"/>
        <v>8</v>
      </c>
      <c r="D296" s="44"/>
      <c r="E296" s="134">
        <f t="shared" si="427"/>
        <v>1</v>
      </c>
      <c r="F296" s="76">
        <f t="shared" si="347"/>
        <v>9</v>
      </c>
      <c r="G296" s="161">
        <f t="shared" si="369"/>
        <v>415.87322693439216</v>
      </c>
      <c r="H296" s="24">
        <f t="shared" si="370"/>
        <v>2.8823037615171731E+17</v>
      </c>
      <c r="I296" s="23">
        <f t="shared" si="424"/>
        <v>58.000000000000036</v>
      </c>
      <c r="J296" s="26">
        <v>290</v>
      </c>
      <c r="K296" s="30">
        <f t="shared" si="371"/>
        <v>290</v>
      </c>
      <c r="L296" s="30">
        <f t="shared" si="372"/>
        <v>1</v>
      </c>
      <c r="M296" s="22">
        <v>1</v>
      </c>
      <c r="N296" s="23">
        <f t="shared" si="373"/>
        <v>2.8823037615171731E+20</v>
      </c>
      <c r="O296" s="29">
        <f t="shared" si="348"/>
        <v>3.9743446920769655E+37</v>
      </c>
      <c r="P296" s="29">
        <f t="shared" si="374"/>
        <v>1.15255996070232E+40</v>
      </c>
      <c r="Q296" s="29">
        <f t="shared" si="375"/>
        <v>1.5564440312192736E+20</v>
      </c>
      <c r="R296" s="29">
        <f t="shared" si="376"/>
        <v>300</v>
      </c>
      <c r="S296" s="29">
        <f t="shared" si="377"/>
        <v>10140020.704068322</v>
      </c>
      <c r="T296" s="52">
        <f t="shared" si="378"/>
        <v>1.3504234784200244E-20</v>
      </c>
      <c r="U296" s="144">
        <f t="shared" si="349"/>
        <v>4158.7322693439219</v>
      </c>
      <c r="W296" s="30">
        <f t="shared" si="379"/>
        <v>285</v>
      </c>
      <c r="X296" s="30">
        <f t="shared" si="380"/>
        <v>2</v>
      </c>
      <c r="Y296" s="22">
        <v>1</v>
      </c>
      <c r="Z296" s="23"/>
      <c r="AA296" s="29">
        <f t="shared" si="350"/>
        <v>3.6951551889145344E+36</v>
      </c>
      <c r="AB296" s="29">
        <f t="shared" si="381"/>
        <v>1.8982483843539796E+39</v>
      </c>
      <c r="AC296" s="29">
        <f t="shared" si="382"/>
        <v>1.5564440312192736E+20</v>
      </c>
      <c r="AD296" s="29">
        <f t="shared" si="383"/>
        <v>600</v>
      </c>
      <c r="AF296" s="52">
        <f t="shared" si="429"/>
        <v>8.1993697139321925E-20</v>
      </c>
      <c r="AG296" s="144">
        <f t="shared" si="351"/>
        <v>4158.7322693439219</v>
      </c>
      <c r="AH296" s="30">
        <f t="shared" si="384"/>
        <v>275</v>
      </c>
      <c r="AI296" s="30">
        <f t="shared" si="385"/>
        <v>3</v>
      </c>
      <c r="AJ296" s="22">
        <v>1</v>
      </c>
      <c r="AK296" s="23"/>
      <c r="AL296" s="29">
        <f t="shared" si="352"/>
        <v>4.1057279876828162E+36</v>
      </c>
      <c r="AM296" s="29">
        <f t="shared" si="386"/>
        <v>6.6122513800310361E+39</v>
      </c>
      <c r="AN296" s="29">
        <f t="shared" si="387"/>
        <v>1.5564440312192736E+20</v>
      </c>
      <c r="AO296" s="29">
        <f t="shared" si="388"/>
        <v>900</v>
      </c>
      <c r="AQ296" s="52">
        <f t="shared" si="345"/>
        <v>2.3538790976999549E-20</v>
      </c>
      <c r="AR296" s="144">
        <f t="shared" si="353"/>
        <v>4158.7322693439219</v>
      </c>
      <c r="AS296" s="30">
        <f t="shared" si="389"/>
        <v>260</v>
      </c>
      <c r="AT296" s="30">
        <f t="shared" si="390"/>
        <v>4</v>
      </c>
      <c r="AU296" s="22">
        <v>1</v>
      </c>
      <c r="AV296" s="23"/>
      <c r="AW296" s="29">
        <f t="shared" si="354"/>
        <v>4.2335999872992002E+35</v>
      </c>
      <c r="AX296" s="29">
        <f t="shared" si="391"/>
        <v>3.7751668176612241E+39</v>
      </c>
      <c r="AY296" s="29">
        <f t="shared" si="392"/>
        <v>1.5564440312192736E+20</v>
      </c>
      <c r="AZ296" s="29">
        <f t="shared" si="393"/>
        <v>1200</v>
      </c>
      <c r="BB296" s="52">
        <f t="shared" si="425"/>
        <v>4.1228483571582018E-20</v>
      </c>
      <c r="BC296" s="144">
        <f t="shared" si="355"/>
        <v>4158.7322693439219</v>
      </c>
      <c r="BD296" s="30">
        <f t="shared" si="394"/>
        <v>230</v>
      </c>
      <c r="BE296" s="30">
        <f t="shared" si="395"/>
        <v>5</v>
      </c>
      <c r="BF296" s="22">
        <v>1</v>
      </c>
      <c r="BG296" s="23"/>
      <c r="BH296" s="29">
        <f t="shared" si="356"/>
        <v>4.6079999861759994E+34</v>
      </c>
      <c r="BI296" s="29">
        <f t="shared" si="396"/>
        <v>1.246654935969539E+40</v>
      </c>
      <c r="BJ296" s="29">
        <f t="shared" si="397"/>
        <v>1.5564440312192736E+20</v>
      </c>
      <c r="BK296" s="29">
        <f t="shared" si="398"/>
        <v>1500</v>
      </c>
      <c r="BM296" s="52">
        <f t="shared" si="346"/>
        <v>1.2484962649338148E-20</v>
      </c>
      <c r="BN296" s="144">
        <f t="shared" si="357"/>
        <v>4158.7322693439219</v>
      </c>
      <c r="BO296" s="30">
        <f t="shared" si="399"/>
        <v>185</v>
      </c>
      <c r="BP296" s="30">
        <f t="shared" si="400"/>
        <v>6</v>
      </c>
      <c r="BQ296" s="22">
        <v>1</v>
      </c>
      <c r="BR296" s="23"/>
      <c r="BS296" s="29">
        <f t="shared" si="358"/>
        <v>5.7599999827200002E+31</v>
      </c>
      <c r="BT296" s="29">
        <f t="shared" si="401"/>
        <v>2.517558860387425E+39</v>
      </c>
      <c r="BU296" s="29">
        <f t="shared" si="402"/>
        <v>1.5564440312192736E+20</v>
      </c>
      <c r="BV296" s="29">
        <f t="shared" si="403"/>
        <v>1800</v>
      </c>
      <c r="BX296" s="52">
        <f t="shared" si="432"/>
        <v>6.1823540879586576E-20</v>
      </c>
      <c r="BY296" s="144">
        <f t="shared" si="359"/>
        <v>4158.7322693439219</v>
      </c>
      <c r="BZ296" s="30">
        <f t="shared" si="404"/>
        <v>135</v>
      </c>
      <c r="CA296" s="30">
        <f t="shared" si="405"/>
        <v>7</v>
      </c>
      <c r="CB296" s="30">
        <v>1</v>
      </c>
      <c r="CC296" s="23"/>
      <c r="CD296" s="29">
        <f t="shared" si="360"/>
        <v>9.5999999712E+29</v>
      </c>
      <c r="CE296" s="29">
        <f t="shared" si="406"/>
        <v>1.1085247294232959E+40</v>
      </c>
      <c r="CF296" s="29">
        <f t="shared" si="407"/>
        <v>1.5564440312192736E+20</v>
      </c>
      <c r="CG296" s="29">
        <f t="shared" si="408"/>
        <v>2100</v>
      </c>
      <c r="CI296" s="52">
        <f t="shared" si="431"/>
        <v>1.404067938140636E-20</v>
      </c>
      <c r="CJ296" s="144">
        <f t="shared" si="361"/>
        <v>4158.7322693439219</v>
      </c>
      <c r="CK296" s="30">
        <f t="shared" si="409"/>
        <v>80</v>
      </c>
      <c r="CL296" s="30">
        <f t="shared" si="410"/>
        <v>8</v>
      </c>
      <c r="CM296" s="30">
        <v>1</v>
      </c>
      <c r="CN296" s="23"/>
      <c r="CO296" s="29">
        <f t="shared" si="362"/>
        <v>9.9999999699999999E+26</v>
      </c>
      <c r="CP296" s="29">
        <f t="shared" si="411"/>
        <v>4.4654047590168562E+39</v>
      </c>
      <c r="CQ296" s="29">
        <f t="shared" si="412"/>
        <v>1.5564440312192736E+20</v>
      </c>
      <c r="CR296" s="29">
        <f t="shared" si="413"/>
        <v>2400</v>
      </c>
      <c r="CT296" s="52">
        <f t="shared" si="426"/>
        <v>3.4855609182491092E-20</v>
      </c>
      <c r="CU296" s="144">
        <f t="shared" si="363"/>
        <v>4158.7322693439219</v>
      </c>
      <c r="CV296" s="30">
        <f t="shared" si="414"/>
        <v>30</v>
      </c>
      <c r="CW296" s="30">
        <f t="shared" si="415"/>
        <v>9</v>
      </c>
      <c r="CX296" s="30">
        <v>1</v>
      </c>
      <c r="CY296" s="23"/>
      <c r="CZ296" s="29">
        <f t="shared" si="364"/>
        <v>1</v>
      </c>
      <c r="DA296" s="29">
        <f t="shared" si="416"/>
        <v>606243455100684.25</v>
      </c>
      <c r="DB296" s="29">
        <f t="shared" si="417"/>
        <v>1.5564440312192736E+20</v>
      </c>
      <c r="DC296" s="29">
        <f t="shared" si="418"/>
        <v>2700</v>
      </c>
      <c r="DE296" s="52">
        <f t="shared" si="433"/>
        <v>256735.80772278705</v>
      </c>
      <c r="DF296" s="144">
        <f t="shared" si="365"/>
        <v>4158.7322693439219</v>
      </c>
      <c r="DG296" s="30">
        <f t="shared" si="419"/>
        <v>-35</v>
      </c>
      <c r="DH296" s="30">
        <f t="shared" si="420"/>
        <v>10</v>
      </c>
      <c r="DI296" s="30">
        <v>1</v>
      </c>
      <c r="DJ296" s="23"/>
      <c r="DK296" s="29">
        <f t="shared" si="366"/>
        <v>1</v>
      </c>
      <c r="DL296" s="29">
        <f t="shared" si="421"/>
        <v>-1.4995995615979604E+18</v>
      </c>
      <c r="DM296" s="29">
        <f t="shared" si="422"/>
        <v>1.5564440312192736E+20</v>
      </c>
      <c r="DN296" s="29">
        <f t="shared" si="423"/>
        <v>3000</v>
      </c>
      <c r="DQ296" s="144">
        <f t="shared" si="367"/>
        <v>4158.7322693439219</v>
      </c>
    </row>
    <row r="297" spans="1:121">
      <c r="A297" s="23">
        <f t="shared" si="368"/>
        <v>353169.19877390645</v>
      </c>
      <c r="B297" s="23">
        <v>0</v>
      </c>
      <c r="C297" s="41">
        <f t="shared" si="430"/>
        <v>8</v>
      </c>
      <c r="D297" s="44"/>
      <c r="E297" s="134">
        <f t="shared" si="427"/>
        <v>1</v>
      </c>
      <c r="F297" s="76">
        <f t="shared" si="347"/>
        <v>9</v>
      </c>
      <c r="G297" s="161">
        <f t="shared" si="369"/>
        <v>424.61160745699408</v>
      </c>
      <c r="H297" s="24">
        <f t="shared" si="370"/>
        <v>3.310897589456544E+17</v>
      </c>
      <c r="I297" s="23">
        <f t="shared" si="424"/>
        <v>58.200000000000024</v>
      </c>
      <c r="J297" s="26">
        <v>291</v>
      </c>
      <c r="K297" s="30">
        <f t="shared" si="371"/>
        <v>291</v>
      </c>
      <c r="L297" s="30">
        <f t="shared" si="372"/>
        <v>1</v>
      </c>
      <c r="M297" s="22">
        <v>1</v>
      </c>
      <c r="N297" s="23">
        <f t="shared" si="373"/>
        <v>3.3108975894565441E+20</v>
      </c>
      <c r="O297" s="29">
        <f t="shared" si="348"/>
        <v>3.9743446920769655E+37</v>
      </c>
      <c r="P297" s="29">
        <f t="shared" si="374"/>
        <v>1.1565343053943969E+40</v>
      </c>
      <c r="Q297" s="29">
        <f t="shared" si="375"/>
        <v>1.7878846983065338E+20</v>
      </c>
      <c r="R297" s="29">
        <f t="shared" si="376"/>
        <v>300</v>
      </c>
      <c r="S297" s="29">
        <f t="shared" si="377"/>
        <v>10595075.963217193</v>
      </c>
      <c r="T297" s="52">
        <f t="shared" si="378"/>
        <v>1.5458985435774308E-20</v>
      </c>
      <c r="U297" s="144">
        <f t="shared" si="349"/>
        <v>4246.1160745699408</v>
      </c>
      <c r="W297" s="30">
        <f t="shared" si="379"/>
        <v>286</v>
      </c>
      <c r="X297" s="30">
        <f t="shared" si="380"/>
        <v>2</v>
      </c>
      <c r="Y297" s="22">
        <v>1</v>
      </c>
      <c r="Z297" s="23"/>
      <c r="AA297" s="29">
        <f t="shared" si="350"/>
        <v>3.6951551889145344E+36</v>
      </c>
      <c r="AB297" s="29">
        <f t="shared" si="381"/>
        <v>1.904908905000836E+39</v>
      </c>
      <c r="AC297" s="29">
        <f t="shared" si="382"/>
        <v>1.7878846983065338E+20</v>
      </c>
      <c r="AD297" s="29">
        <f t="shared" si="383"/>
        <v>600</v>
      </c>
      <c r="AF297" s="52">
        <f t="shared" si="429"/>
        <v>9.3856703258245788E-20</v>
      </c>
      <c r="AG297" s="144">
        <f t="shared" si="351"/>
        <v>4246.1160745699408</v>
      </c>
      <c r="AH297" s="30">
        <f t="shared" si="384"/>
        <v>276</v>
      </c>
      <c r="AI297" s="30">
        <f t="shared" si="385"/>
        <v>3</v>
      </c>
      <c r="AJ297" s="22">
        <v>1</v>
      </c>
      <c r="AK297" s="23"/>
      <c r="AL297" s="29">
        <f t="shared" si="352"/>
        <v>4.1057279876828162E+36</v>
      </c>
      <c r="AM297" s="29">
        <f t="shared" si="386"/>
        <v>6.6362959305038773E+39</v>
      </c>
      <c r="AN297" s="29">
        <f t="shared" si="387"/>
        <v>1.7878846983065338E+20</v>
      </c>
      <c r="AO297" s="29">
        <f t="shared" si="388"/>
        <v>900</v>
      </c>
      <c r="AQ297" s="52">
        <f t="shared" si="345"/>
        <v>2.6941003189572714E-20</v>
      </c>
      <c r="AR297" s="144">
        <f t="shared" si="353"/>
        <v>4246.1160745699408</v>
      </c>
      <c r="AS297" s="30">
        <f t="shared" si="389"/>
        <v>261</v>
      </c>
      <c r="AT297" s="30">
        <f t="shared" si="390"/>
        <v>4</v>
      </c>
      <c r="AU297" s="22">
        <v>1</v>
      </c>
      <c r="AV297" s="23"/>
      <c r="AW297" s="29">
        <f t="shared" si="354"/>
        <v>4.2335999872992002E+35</v>
      </c>
      <c r="AX297" s="29">
        <f t="shared" si="391"/>
        <v>3.7896866900368446E+39</v>
      </c>
      <c r="AY297" s="29">
        <f t="shared" si="392"/>
        <v>1.7878846983065338E+20</v>
      </c>
      <c r="AZ297" s="29">
        <f t="shared" si="393"/>
        <v>1200</v>
      </c>
      <c r="BB297" s="52">
        <f t="shared" si="425"/>
        <v>4.7177638800772512E-20</v>
      </c>
      <c r="BC297" s="144">
        <f t="shared" si="355"/>
        <v>4246.1160745699408</v>
      </c>
      <c r="BD297" s="30">
        <f t="shared" si="394"/>
        <v>231</v>
      </c>
      <c r="BE297" s="30">
        <f t="shared" si="395"/>
        <v>5</v>
      </c>
      <c r="BF297" s="22">
        <v>1</v>
      </c>
      <c r="BG297" s="23"/>
      <c r="BH297" s="29">
        <f t="shared" si="356"/>
        <v>4.6079999861759994E+34</v>
      </c>
      <c r="BI297" s="29">
        <f t="shared" si="396"/>
        <v>1.2520751748215803E+40</v>
      </c>
      <c r="BJ297" s="29">
        <f t="shared" si="397"/>
        <v>1.7878846983065338E+20</v>
      </c>
      <c r="BK297" s="29">
        <f t="shared" si="398"/>
        <v>1500</v>
      </c>
      <c r="BM297" s="52">
        <f t="shared" si="346"/>
        <v>1.4279371832137043E-20</v>
      </c>
      <c r="BN297" s="144">
        <f t="shared" si="357"/>
        <v>4246.1160745699408</v>
      </c>
      <c r="BO297" s="30">
        <f t="shared" si="399"/>
        <v>186</v>
      </c>
      <c r="BP297" s="30">
        <f t="shared" si="400"/>
        <v>6</v>
      </c>
      <c r="BQ297" s="22">
        <v>1</v>
      </c>
      <c r="BR297" s="23"/>
      <c r="BS297" s="29">
        <f t="shared" si="358"/>
        <v>5.7599999827200002E+31</v>
      </c>
      <c r="BT297" s="29">
        <f t="shared" si="401"/>
        <v>2.5311672866597896E+39</v>
      </c>
      <c r="BU297" s="29">
        <f t="shared" si="402"/>
        <v>1.7878846983065338E+20</v>
      </c>
      <c r="BV297" s="29">
        <f t="shared" si="403"/>
        <v>1800</v>
      </c>
      <c r="BX297" s="52">
        <f t="shared" si="432"/>
        <v>7.0634790032621051E-20</v>
      </c>
      <c r="BY297" s="144">
        <f t="shared" si="359"/>
        <v>4246.1160745699408</v>
      </c>
      <c r="BZ297" s="30">
        <f t="shared" si="404"/>
        <v>136</v>
      </c>
      <c r="CA297" s="30">
        <f t="shared" si="405"/>
        <v>7</v>
      </c>
      <c r="CB297" s="30">
        <v>1</v>
      </c>
      <c r="CC297" s="23"/>
      <c r="CD297" s="29">
        <f t="shared" si="360"/>
        <v>9.5999999712E+29</v>
      </c>
      <c r="CE297" s="29">
        <f t="shared" si="406"/>
        <v>1.1167360237153204E+40</v>
      </c>
      <c r="CF297" s="29">
        <f t="shared" si="407"/>
        <v>1.7878846983065338E+20</v>
      </c>
      <c r="CG297" s="29">
        <f t="shared" si="408"/>
        <v>2100</v>
      </c>
      <c r="CI297" s="52">
        <f t="shared" si="431"/>
        <v>1.6009913357664759E-20</v>
      </c>
      <c r="CJ297" s="144">
        <f t="shared" si="361"/>
        <v>4246.1160745699408</v>
      </c>
      <c r="CK297" s="30">
        <f t="shared" si="409"/>
        <v>81</v>
      </c>
      <c r="CL297" s="30">
        <f t="shared" si="410"/>
        <v>8</v>
      </c>
      <c r="CM297" s="30">
        <v>1</v>
      </c>
      <c r="CN297" s="23"/>
      <c r="CO297" s="29">
        <f t="shared" si="362"/>
        <v>9.9999999699999999E+26</v>
      </c>
      <c r="CP297" s="29">
        <f t="shared" si="411"/>
        <v>4.5212223185045661E+39</v>
      </c>
      <c r="CQ297" s="29">
        <f t="shared" si="412"/>
        <v>1.7878846983065338E+20</v>
      </c>
      <c r="CR297" s="29">
        <f t="shared" si="413"/>
        <v>2400</v>
      </c>
      <c r="CT297" s="52">
        <f t="shared" si="426"/>
        <v>3.9544277462071193E-20</v>
      </c>
      <c r="CU297" s="144">
        <f t="shared" si="363"/>
        <v>4246.1160745699408</v>
      </c>
      <c r="CV297" s="30">
        <f t="shared" si="414"/>
        <v>31</v>
      </c>
      <c r="CW297" s="30">
        <f t="shared" si="415"/>
        <v>9</v>
      </c>
      <c r="CX297" s="30">
        <v>1</v>
      </c>
      <c r="CY297" s="23"/>
      <c r="CZ297" s="29">
        <f t="shared" si="364"/>
        <v>1</v>
      </c>
      <c r="DA297" s="29">
        <f t="shared" si="416"/>
        <v>626451570270707.12</v>
      </c>
      <c r="DB297" s="29">
        <f t="shared" si="417"/>
        <v>1.7878846983065338E+20</v>
      </c>
      <c r="DC297" s="29">
        <f t="shared" si="418"/>
        <v>2700</v>
      </c>
      <c r="DE297" s="52">
        <f t="shared" si="433"/>
        <v>285398.70967741992</v>
      </c>
      <c r="DF297" s="144">
        <f t="shared" si="365"/>
        <v>4246.1160745699408</v>
      </c>
      <c r="DG297" s="30">
        <f t="shared" si="419"/>
        <v>-34</v>
      </c>
      <c r="DH297" s="30">
        <f t="shared" si="420"/>
        <v>10</v>
      </c>
      <c r="DI297" s="30">
        <v>1</v>
      </c>
      <c r="DJ297" s="23"/>
      <c r="DK297" s="29">
        <f t="shared" si="366"/>
        <v>1</v>
      </c>
      <c r="DL297" s="29">
        <f t="shared" si="421"/>
        <v>-1.4567538598380188E+18</v>
      </c>
      <c r="DM297" s="29">
        <f t="shared" si="422"/>
        <v>1.7878846983065338E+20</v>
      </c>
      <c r="DN297" s="29">
        <f t="shared" si="423"/>
        <v>3000</v>
      </c>
      <c r="DQ297" s="144">
        <f t="shared" si="367"/>
        <v>4246.1160745699408</v>
      </c>
    </row>
    <row r="298" spans="1:121">
      <c r="A298" s="23">
        <f t="shared" si="368"/>
        <v>369018.42689303443</v>
      </c>
      <c r="B298" s="23">
        <v>0</v>
      </c>
      <c r="C298" s="41">
        <f t="shared" si="430"/>
        <v>8</v>
      </c>
      <c r="D298" s="44"/>
      <c r="E298" s="134">
        <f t="shared" si="427"/>
        <v>1</v>
      </c>
      <c r="F298" s="76">
        <f t="shared" si="347"/>
        <v>9</v>
      </c>
      <c r="G298" s="161">
        <f t="shared" si="369"/>
        <v>433.53359992961379</v>
      </c>
      <c r="H298" s="24">
        <f t="shared" si="370"/>
        <v>3.8032226145723802E+17</v>
      </c>
      <c r="I298" s="23">
        <f t="shared" si="424"/>
        <v>58.400000000000027</v>
      </c>
      <c r="J298" s="26">
        <v>292</v>
      </c>
      <c r="K298" s="30">
        <f t="shared" si="371"/>
        <v>292</v>
      </c>
      <c r="L298" s="30">
        <f t="shared" si="372"/>
        <v>1</v>
      </c>
      <c r="M298" s="22">
        <v>1</v>
      </c>
      <c r="N298" s="23">
        <f t="shared" si="373"/>
        <v>3.8032226145723803E+20</v>
      </c>
      <c r="O298" s="29">
        <f t="shared" si="348"/>
        <v>3.9743446920769655E+37</v>
      </c>
      <c r="P298" s="29">
        <f t="shared" si="374"/>
        <v>1.160508650086474E+40</v>
      </c>
      <c r="Q298" s="29">
        <f t="shared" si="375"/>
        <v>2.0537402118690852E+20</v>
      </c>
      <c r="R298" s="29">
        <f t="shared" si="376"/>
        <v>300</v>
      </c>
      <c r="S298" s="29">
        <f t="shared" si="377"/>
        <v>11070552.806791034</v>
      </c>
      <c r="T298" s="52">
        <f t="shared" si="378"/>
        <v>1.76968970607505E-20</v>
      </c>
      <c r="U298" s="144">
        <f t="shared" si="349"/>
        <v>4335.3359992961377</v>
      </c>
      <c r="W298" s="30">
        <f t="shared" si="379"/>
        <v>287</v>
      </c>
      <c r="X298" s="30">
        <f t="shared" si="380"/>
        <v>2</v>
      </c>
      <c r="Y298" s="22">
        <v>1</v>
      </c>
      <c r="Z298" s="23"/>
      <c r="AA298" s="29">
        <f t="shared" si="350"/>
        <v>3.6951551889145344E+36</v>
      </c>
      <c r="AB298" s="29">
        <f t="shared" si="381"/>
        <v>1.9115694256476918E+39</v>
      </c>
      <c r="AC298" s="29">
        <f t="shared" si="382"/>
        <v>2.0537402118690852E+20</v>
      </c>
      <c r="AD298" s="29">
        <f t="shared" si="383"/>
        <v>600</v>
      </c>
      <c r="AF298" s="52">
        <f t="shared" si="429"/>
        <v>1.0743738544433049E-19</v>
      </c>
      <c r="AG298" s="144">
        <f t="shared" si="351"/>
        <v>4335.3359992961377</v>
      </c>
      <c r="AH298" s="30">
        <f t="shared" si="384"/>
        <v>277</v>
      </c>
      <c r="AI298" s="30">
        <f t="shared" si="385"/>
        <v>3</v>
      </c>
      <c r="AJ298" s="22">
        <v>1</v>
      </c>
      <c r="AK298" s="23"/>
      <c r="AL298" s="29">
        <f t="shared" si="352"/>
        <v>4.1057279876828162E+36</v>
      </c>
      <c r="AM298" s="29">
        <f t="shared" si="386"/>
        <v>6.6603404809767173E+39</v>
      </c>
      <c r="AN298" s="29">
        <f t="shared" si="387"/>
        <v>2.0537402118690852E+20</v>
      </c>
      <c r="AO298" s="29">
        <f t="shared" si="388"/>
        <v>900</v>
      </c>
      <c r="AQ298" s="52">
        <f t="shared" ref="AQ298:AQ361" si="434">AN298/AM298</f>
        <v>3.0835363713536624E-20</v>
      </c>
      <c r="AR298" s="144">
        <f t="shared" si="353"/>
        <v>4335.3359992961377</v>
      </c>
      <c r="AS298" s="30">
        <f t="shared" si="389"/>
        <v>262</v>
      </c>
      <c r="AT298" s="30">
        <f t="shared" si="390"/>
        <v>4</v>
      </c>
      <c r="AU298" s="22">
        <v>1</v>
      </c>
      <c r="AV298" s="23"/>
      <c r="AW298" s="29">
        <f t="shared" si="354"/>
        <v>4.2335999872992002E+35</v>
      </c>
      <c r="AX298" s="29">
        <f t="shared" si="391"/>
        <v>3.8042065624124644E+39</v>
      </c>
      <c r="AY298" s="29">
        <f t="shared" si="392"/>
        <v>2.0537402118690852E+20</v>
      </c>
      <c r="AZ298" s="29">
        <f t="shared" si="393"/>
        <v>1200</v>
      </c>
      <c r="BB298" s="52">
        <f t="shared" si="425"/>
        <v>5.3986033044606583E-20</v>
      </c>
      <c r="BC298" s="144">
        <f t="shared" si="355"/>
        <v>4335.3359992961377</v>
      </c>
      <c r="BD298" s="30">
        <f t="shared" si="394"/>
        <v>232</v>
      </c>
      <c r="BE298" s="30">
        <f t="shared" si="395"/>
        <v>5</v>
      </c>
      <c r="BF298" s="22">
        <v>1</v>
      </c>
      <c r="BG298" s="23"/>
      <c r="BH298" s="29">
        <f t="shared" si="356"/>
        <v>4.6079999861759994E+34</v>
      </c>
      <c r="BI298" s="29">
        <f t="shared" si="396"/>
        <v>1.2574954136736218E+40</v>
      </c>
      <c r="BJ298" s="29">
        <f t="shared" si="397"/>
        <v>2.0537402118690852E+20</v>
      </c>
      <c r="BK298" s="29">
        <f t="shared" si="398"/>
        <v>1500</v>
      </c>
      <c r="BM298" s="52">
        <f t="shared" si="346"/>
        <v>1.6331989679941098E-20</v>
      </c>
      <c r="BN298" s="144">
        <f t="shared" si="357"/>
        <v>4335.3359992961377</v>
      </c>
      <c r="BO298" s="30">
        <f t="shared" si="399"/>
        <v>187</v>
      </c>
      <c r="BP298" s="30">
        <f t="shared" si="400"/>
        <v>6</v>
      </c>
      <c r="BQ298" s="22">
        <v>1</v>
      </c>
      <c r="BR298" s="23"/>
      <c r="BS298" s="29">
        <f t="shared" si="358"/>
        <v>5.7599999827200002E+31</v>
      </c>
      <c r="BT298" s="29">
        <f t="shared" si="401"/>
        <v>2.5447757129321539E+39</v>
      </c>
      <c r="BU298" s="29">
        <f t="shared" si="402"/>
        <v>2.0537402118690852E+20</v>
      </c>
      <c r="BV298" s="29">
        <f t="shared" si="403"/>
        <v>1800</v>
      </c>
      <c r="BX298" s="52">
        <f t="shared" si="432"/>
        <v>8.0704173708995153E-20</v>
      </c>
      <c r="BY298" s="144">
        <f t="shared" si="359"/>
        <v>4335.3359992961377</v>
      </c>
      <c r="BZ298" s="30">
        <f t="shared" si="404"/>
        <v>137</v>
      </c>
      <c r="CA298" s="30">
        <f t="shared" si="405"/>
        <v>7</v>
      </c>
      <c r="CB298" s="30">
        <v>1</v>
      </c>
      <c r="CC298" s="23"/>
      <c r="CD298" s="29">
        <f t="shared" si="360"/>
        <v>9.5999999712E+29</v>
      </c>
      <c r="CE298" s="29">
        <f t="shared" si="406"/>
        <v>1.1249473180073449E+40</v>
      </c>
      <c r="CF298" s="29">
        <f t="shared" si="407"/>
        <v>2.0537402118690852E+20</v>
      </c>
      <c r="CG298" s="29">
        <f t="shared" si="408"/>
        <v>2100</v>
      </c>
      <c r="CI298" s="52">
        <f t="shared" si="431"/>
        <v>1.8256323465057374E-20</v>
      </c>
      <c r="CJ298" s="144">
        <f t="shared" si="361"/>
        <v>4335.3359992961377</v>
      </c>
      <c r="CK298" s="30">
        <f t="shared" si="409"/>
        <v>82</v>
      </c>
      <c r="CL298" s="30">
        <f t="shared" si="410"/>
        <v>8</v>
      </c>
      <c r="CM298" s="30">
        <v>1</v>
      </c>
      <c r="CN298" s="23"/>
      <c r="CO298" s="29">
        <f t="shared" si="362"/>
        <v>9.9999999699999999E+26</v>
      </c>
      <c r="CP298" s="29">
        <f t="shared" si="411"/>
        <v>4.5770398779922767E+39</v>
      </c>
      <c r="CQ298" s="29">
        <f t="shared" si="412"/>
        <v>2.0537402118690852E+20</v>
      </c>
      <c r="CR298" s="29">
        <f t="shared" si="413"/>
        <v>2400</v>
      </c>
      <c r="CT298" s="52">
        <f t="shared" si="426"/>
        <v>4.4870489805956433E-20</v>
      </c>
      <c r="CU298" s="144">
        <f t="shared" si="363"/>
        <v>4335.3359992961377</v>
      </c>
      <c r="CV298" s="30">
        <f t="shared" si="414"/>
        <v>32</v>
      </c>
      <c r="CW298" s="30">
        <f t="shared" si="415"/>
        <v>9</v>
      </c>
      <c r="CX298" s="30">
        <v>1</v>
      </c>
      <c r="CY298" s="23"/>
      <c r="CZ298" s="29">
        <f t="shared" si="364"/>
        <v>1</v>
      </c>
      <c r="DA298" s="29">
        <f t="shared" si="416"/>
        <v>646659685440729.87</v>
      </c>
      <c r="DB298" s="29">
        <f t="shared" si="417"/>
        <v>2.0537402118690852E+20</v>
      </c>
      <c r="DC298" s="29">
        <f t="shared" si="418"/>
        <v>2700</v>
      </c>
      <c r="DE298" s="52">
        <f t="shared" si="433"/>
        <v>317592.12118958088</v>
      </c>
      <c r="DF298" s="144">
        <f t="shared" si="365"/>
        <v>4335.3359992961377</v>
      </c>
      <c r="DG298" s="30">
        <f t="shared" si="419"/>
        <v>-33</v>
      </c>
      <c r="DH298" s="30">
        <f t="shared" si="420"/>
        <v>10</v>
      </c>
      <c r="DI298" s="30">
        <v>1</v>
      </c>
      <c r="DJ298" s="23"/>
      <c r="DK298" s="29">
        <f t="shared" si="366"/>
        <v>1</v>
      </c>
      <c r="DL298" s="29">
        <f t="shared" si="421"/>
        <v>-1.4139081580780769E+18</v>
      </c>
      <c r="DM298" s="29">
        <f t="shared" si="422"/>
        <v>2.0537402118690852E+20</v>
      </c>
      <c r="DN298" s="29">
        <f t="shared" si="423"/>
        <v>3000</v>
      </c>
      <c r="DQ298" s="144">
        <f t="shared" si="367"/>
        <v>4335.3359992961377</v>
      </c>
    </row>
    <row r="299" spans="1:121">
      <c r="A299" s="23">
        <f t="shared" si="368"/>
        <v>385578.92324519122</v>
      </c>
      <c r="B299" s="23">
        <v>0</v>
      </c>
      <c r="C299" s="41">
        <f t="shared" si="430"/>
        <v>8</v>
      </c>
      <c r="D299" s="44"/>
      <c r="E299" s="134">
        <f t="shared" si="427"/>
        <v>1</v>
      </c>
      <c r="F299" s="76">
        <f t="shared" si="347"/>
        <v>9</v>
      </c>
      <c r="G299" s="161">
        <f t="shared" si="369"/>
        <v>442.64306242962681</v>
      </c>
      <c r="H299" s="24">
        <f t="shared" si="370"/>
        <v>4.3687555610468154E+17</v>
      </c>
      <c r="I299" s="23">
        <f t="shared" si="424"/>
        <v>58.60000000000003</v>
      </c>
      <c r="J299" s="26">
        <v>293</v>
      </c>
      <c r="K299" s="30">
        <f t="shared" si="371"/>
        <v>293</v>
      </c>
      <c r="L299" s="30">
        <f t="shared" si="372"/>
        <v>1</v>
      </c>
      <c r="M299" s="22">
        <v>1</v>
      </c>
      <c r="N299" s="23">
        <f t="shared" si="373"/>
        <v>4.3687555610468155E+20</v>
      </c>
      <c r="O299" s="29">
        <f t="shared" si="348"/>
        <v>3.9743446920769655E+37</v>
      </c>
      <c r="P299" s="29">
        <f t="shared" si="374"/>
        <v>1.1644829947785508E+40</v>
      </c>
      <c r="Q299" s="29">
        <f t="shared" si="375"/>
        <v>2.3591280029652802E+20</v>
      </c>
      <c r="R299" s="29">
        <f t="shared" si="376"/>
        <v>300</v>
      </c>
      <c r="S299" s="29">
        <f t="shared" si="377"/>
        <v>11567367.697355736</v>
      </c>
      <c r="T299" s="52">
        <f t="shared" si="378"/>
        <v>2.0259016349259051E-20</v>
      </c>
      <c r="U299" s="144">
        <f t="shared" si="349"/>
        <v>4426.4306242962684</v>
      </c>
      <c r="W299" s="30">
        <f t="shared" si="379"/>
        <v>288</v>
      </c>
      <c r="X299" s="30">
        <f t="shared" si="380"/>
        <v>2</v>
      </c>
      <c r="Y299" s="22">
        <v>1</v>
      </c>
      <c r="Z299" s="23"/>
      <c r="AA299" s="29">
        <f t="shared" si="350"/>
        <v>3.6951551889145344E+36</v>
      </c>
      <c r="AB299" s="29">
        <f t="shared" si="381"/>
        <v>1.9182299462945479E+39</v>
      </c>
      <c r="AC299" s="29">
        <f t="shared" si="382"/>
        <v>2.3591280029652802E+20</v>
      </c>
      <c r="AD299" s="29">
        <f t="shared" si="383"/>
        <v>600</v>
      </c>
      <c r="AF299" s="52">
        <f t="shared" si="429"/>
        <v>1.2298463005034494E-19</v>
      </c>
      <c r="AG299" s="144">
        <f t="shared" si="351"/>
        <v>4426.4306242962684</v>
      </c>
      <c r="AH299" s="30">
        <f t="shared" si="384"/>
        <v>278</v>
      </c>
      <c r="AI299" s="30">
        <f t="shared" si="385"/>
        <v>3</v>
      </c>
      <c r="AJ299" s="22">
        <v>1</v>
      </c>
      <c r="AK299" s="23"/>
      <c r="AL299" s="29">
        <f t="shared" si="352"/>
        <v>4.1057279876828162E+36</v>
      </c>
      <c r="AM299" s="29">
        <f t="shared" si="386"/>
        <v>6.6843850314495573E+39</v>
      </c>
      <c r="AN299" s="29">
        <f t="shared" si="387"/>
        <v>2.3591280029652802E+20</v>
      </c>
      <c r="AO299" s="29">
        <f t="shared" si="388"/>
        <v>900</v>
      </c>
      <c r="AQ299" s="52">
        <f t="shared" si="434"/>
        <v>3.5293119589397536E-20</v>
      </c>
      <c r="AR299" s="144">
        <f t="shared" si="353"/>
        <v>4426.4306242962684</v>
      </c>
      <c r="AS299" s="30">
        <f t="shared" si="389"/>
        <v>263</v>
      </c>
      <c r="AT299" s="30">
        <f t="shared" si="390"/>
        <v>4</v>
      </c>
      <c r="AU299" s="22">
        <v>1</v>
      </c>
      <c r="AV299" s="23"/>
      <c r="AW299" s="29">
        <f t="shared" si="354"/>
        <v>4.2335999872992002E+35</v>
      </c>
      <c r="AX299" s="29">
        <f t="shared" si="391"/>
        <v>3.8187264347880842E+39</v>
      </c>
      <c r="AY299" s="29">
        <f t="shared" si="392"/>
        <v>2.3591280029652802E+20</v>
      </c>
      <c r="AZ299" s="29">
        <f t="shared" si="393"/>
        <v>1200</v>
      </c>
      <c r="BB299" s="52">
        <f t="shared" si="425"/>
        <v>6.1777873939173577E-20</v>
      </c>
      <c r="BC299" s="144">
        <f t="shared" si="355"/>
        <v>4426.4306242962684</v>
      </c>
      <c r="BD299" s="30">
        <f t="shared" si="394"/>
        <v>233</v>
      </c>
      <c r="BE299" s="30">
        <f t="shared" si="395"/>
        <v>5</v>
      </c>
      <c r="BF299" s="22">
        <v>1</v>
      </c>
      <c r="BG299" s="23"/>
      <c r="BH299" s="29">
        <f t="shared" si="356"/>
        <v>4.6079999861759994E+34</v>
      </c>
      <c r="BI299" s="29">
        <f t="shared" si="396"/>
        <v>1.2629156525256633E+40</v>
      </c>
      <c r="BJ299" s="29">
        <f t="shared" si="397"/>
        <v>2.3591280029652802E+20</v>
      </c>
      <c r="BK299" s="29">
        <f t="shared" si="398"/>
        <v>1500</v>
      </c>
      <c r="BM299" s="52">
        <f t="shared" si="346"/>
        <v>1.8680012384416473E-20</v>
      </c>
      <c r="BN299" s="144">
        <f t="shared" si="357"/>
        <v>4426.4306242962684</v>
      </c>
      <c r="BO299" s="30">
        <f t="shared" si="399"/>
        <v>188</v>
      </c>
      <c r="BP299" s="30">
        <f t="shared" si="400"/>
        <v>6</v>
      </c>
      <c r="BQ299" s="22">
        <v>1</v>
      </c>
      <c r="BR299" s="23"/>
      <c r="BS299" s="29">
        <f t="shared" si="358"/>
        <v>5.7599999827200002E+31</v>
      </c>
      <c r="BT299" s="29">
        <f t="shared" si="401"/>
        <v>2.5583841392045185E+39</v>
      </c>
      <c r="BU299" s="29">
        <f t="shared" si="402"/>
        <v>2.3591280029652802E+20</v>
      </c>
      <c r="BV299" s="29">
        <f t="shared" si="403"/>
        <v>1800</v>
      </c>
      <c r="BX299" s="52">
        <f t="shared" si="432"/>
        <v>9.2211641200168123E-20</v>
      </c>
      <c r="BY299" s="144">
        <f t="shared" si="359"/>
        <v>4426.4306242962684</v>
      </c>
      <c r="BZ299" s="30">
        <f t="shared" si="404"/>
        <v>138</v>
      </c>
      <c r="CA299" s="30">
        <f t="shared" si="405"/>
        <v>7</v>
      </c>
      <c r="CB299" s="30">
        <v>1</v>
      </c>
      <c r="CC299" s="23"/>
      <c r="CD299" s="29">
        <f t="shared" si="360"/>
        <v>9.5999999712E+29</v>
      </c>
      <c r="CE299" s="29">
        <f t="shared" si="406"/>
        <v>1.1331586122993692E+40</v>
      </c>
      <c r="CF299" s="29">
        <f t="shared" si="407"/>
        <v>2.3591280029652802E+20</v>
      </c>
      <c r="CG299" s="29">
        <f t="shared" si="408"/>
        <v>2100</v>
      </c>
      <c r="CI299" s="52">
        <f t="shared" si="431"/>
        <v>2.0819044901209488E-20</v>
      </c>
      <c r="CJ299" s="144">
        <f t="shared" si="361"/>
        <v>4426.4306242962684</v>
      </c>
      <c r="CK299" s="30">
        <f t="shared" si="409"/>
        <v>83</v>
      </c>
      <c r="CL299" s="30">
        <f t="shared" si="410"/>
        <v>8</v>
      </c>
      <c r="CM299" s="30">
        <v>1</v>
      </c>
      <c r="CN299" s="23"/>
      <c r="CO299" s="29">
        <f t="shared" si="362"/>
        <v>9.9999999699999999E+26</v>
      </c>
      <c r="CP299" s="29">
        <f t="shared" si="411"/>
        <v>4.6328574374799879E+39</v>
      </c>
      <c r="CQ299" s="29">
        <f t="shared" si="412"/>
        <v>2.3591280029652802E+20</v>
      </c>
      <c r="CR299" s="29">
        <f t="shared" si="413"/>
        <v>2400</v>
      </c>
      <c r="CT299" s="52">
        <f t="shared" si="426"/>
        <v>5.0921661950567428E-20</v>
      </c>
      <c r="CU299" s="144">
        <f t="shared" si="363"/>
        <v>4426.4306242962684</v>
      </c>
      <c r="CV299" s="30">
        <f t="shared" si="414"/>
        <v>33</v>
      </c>
      <c r="CW299" s="30">
        <f t="shared" si="415"/>
        <v>9</v>
      </c>
      <c r="CX299" s="30">
        <v>1</v>
      </c>
      <c r="CY299" s="23"/>
      <c r="CZ299" s="29">
        <f t="shared" si="364"/>
        <v>1</v>
      </c>
      <c r="DA299" s="29">
        <f t="shared" si="416"/>
        <v>666867800610752.62</v>
      </c>
      <c r="DB299" s="29">
        <f t="shared" si="417"/>
        <v>2.3591280029652802E+20</v>
      </c>
      <c r="DC299" s="29">
        <f t="shared" si="418"/>
        <v>2700</v>
      </c>
      <c r="DE299" s="52">
        <f t="shared" si="433"/>
        <v>353762.46998350596</v>
      </c>
      <c r="DF299" s="144">
        <f t="shared" si="365"/>
        <v>4426.4306242962684</v>
      </c>
      <c r="DG299" s="30">
        <f t="shared" si="419"/>
        <v>-32</v>
      </c>
      <c r="DH299" s="30">
        <f t="shared" si="420"/>
        <v>10</v>
      </c>
      <c r="DI299" s="30">
        <v>1</v>
      </c>
      <c r="DJ299" s="23"/>
      <c r="DK299" s="29">
        <f t="shared" si="366"/>
        <v>1</v>
      </c>
      <c r="DL299" s="29">
        <f t="shared" si="421"/>
        <v>-1.3710624563181353E+18</v>
      </c>
      <c r="DM299" s="29">
        <f t="shared" si="422"/>
        <v>2.3591280029652802E+20</v>
      </c>
      <c r="DN299" s="29">
        <f t="shared" si="423"/>
        <v>3000</v>
      </c>
      <c r="DQ299" s="144">
        <f t="shared" si="367"/>
        <v>4426.4306242962684</v>
      </c>
    </row>
    <row r="300" spans="1:121">
      <c r="A300" s="23">
        <f t="shared" si="368"/>
        <v>402882.60752359586</v>
      </c>
      <c r="B300" s="23">
        <v>0</v>
      </c>
      <c r="C300" s="41">
        <f t="shared" si="430"/>
        <v>8</v>
      </c>
      <c r="D300" s="44"/>
      <c r="E300" s="134">
        <f t="shared" si="427"/>
        <v>1</v>
      </c>
      <c r="F300" s="76">
        <f t="shared" si="347"/>
        <v>9</v>
      </c>
      <c r="G300" s="161">
        <f t="shared" si="369"/>
        <v>451.94393410081506</v>
      </c>
      <c r="H300" s="24">
        <f t="shared" si="370"/>
        <v>5.0183823263586259E+17</v>
      </c>
      <c r="I300" s="23">
        <f t="shared" si="424"/>
        <v>58.800000000000033</v>
      </c>
      <c r="J300" s="26">
        <v>294</v>
      </c>
      <c r="K300" s="30">
        <f t="shared" si="371"/>
        <v>294</v>
      </c>
      <c r="L300" s="30">
        <f t="shared" si="372"/>
        <v>1</v>
      </c>
      <c r="M300" s="22">
        <v>1</v>
      </c>
      <c r="N300" s="23">
        <f t="shared" si="373"/>
        <v>5.0183823263586261E+20</v>
      </c>
      <c r="O300" s="29">
        <f t="shared" si="348"/>
        <v>3.9743446920769655E+37</v>
      </c>
      <c r="P300" s="29">
        <f t="shared" si="374"/>
        <v>1.1684573394706279E+40</v>
      </c>
      <c r="Q300" s="29">
        <f t="shared" si="375"/>
        <v>2.709926456233658E+20</v>
      </c>
      <c r="R300" s="29">
        <f t="shared" si="376"/>
        <v>300</v>
      </c>
      <c r="S300" s="29">
        <f t="shared" si="377"/>
        <v>12086478.225707876</v>
      </c>
      <c r="T300" s="52">
        <f t="shared" si="378"/>
        <v>2.3192343996584385E-20</v>
      </c>
      <c r="U300" s="144">
        <f t="shared" si="349"/>
        <v>4519.4393410081502</v>
      </c>
      <c r="W300" s="30">
        <f t="shared" si="379"/>
        <v>289</v>
      </c>
      <c r="X300" s="30">
        <f t="shared" si="380"/>
        <v>2</v>
      </c>
      <c r="Y300" s="22">
        <v>1</v>
      </c>
      <c r="Z300" s="23"/>
      <c r="AA300" s="29">
        <f t="shared" si="350"/>
        <v>3.6951551889145344E+36</v>
      </c>
      <c r="AB300" s="29">
        <f t="shared" si="381"/>
        <v>1.924890466941404E+39</v>
      </c>
      <c r="AC300" s="29">
        <f t="shared" si="382"/>
        <v>2.709926456233658E+20</v>
      </c>
      <c r="AD300" s="29">
        <f t="shared" si="383"/>
        <v>600</v>
      </c>
      <c r="AF300" s="52">
        <f t="shared" si="429"/>
        <v>1.407834109407614E-19</v>
      </c>
      <c r="AG300" s="144">
        <f t="shared" si="351"/>
        <v>4519.4393410081502</v>
      </c>
      <c r="AH300" s="30">
        <f t="shared" si="384"/>
        <v>279</v>
      </c>
      <c r="AI300" s="30">
        <f t="shared" si="385"/>
        <v>3</v>
      </c>
      <c r="AJ300" s="22">
        <v>1</v>
      </c>
      <c r="AK300" s="23"/>
      <c r="AL300" s="29">
        <f t="shared" si="352"/>
        <v>4.1057279876828162E+36</v>
      </c>
      <c r="AM300" s="29">
        <f t="shared" si="386"/>
        <v>6.7084295819223974E+39</v>
      </c>
      <c r="AN300" s="29">
        <f t="shared" si="387"/>
        <v>2.709926456233658E+20</v>
      </c>
      <c r="AO300" s="29">
        <f t="shared" si="388"/>
        <v>900</v>
      </c>
      <c r="AQ300" s="52">
        <f t="shared" si="434"/>
        <v>4.0395839639373386E-20</v>
      </c>
      <c r="AR300" s="144">
        <f t="shared" si="353"/>
        <v>4519.4393410081502</v>
      </c>
      <c r="AS300" s="30">
        <f t="shared" si="389"/>
        <v>264</v>
      </c>
      <c r="AT300" s="30">
        <f t="shared" si="390"/>
        <v>4</v>
      </c>
      <c r="AU300" s="22">
        <v>1</v>
      </c>
      <c r="AV300" s="23"/>
      <c r="AW300" s="29">
        <f t="shared" si="354"/>
        <v>4.2335999872992002E+35</v>
      </c>
      <c r="AX300" s="29">
        <f t="shared" si="391"/>
        <v>3.8332463071637041E+39</v>
      </c>
      <c r="AY300" s="29">
        <f t="shared" si="392"/>
        <v>2.709926456233658E+20</v>
      </c>
      <c r="AZ300" s="29">
        <f t="shared" si="393"/>
        <v>1200</v>
      </c>
      <c r="BB300" s="52">
        <f t="shared" si="425"/>
        <v>7.069533860032039E-20</v>
      </c>
      <c r="BC300" s="144">
        <f t="shared" si="355"/>
        <v>4519.4393410081502</v>
      </c>
      <c r="BD300" s="30">
        <f t="shared" si="394"/>
        <v>234</v>
      </c>
      <c r="BE300" s="30">
        <f t="shared" si="395"/>
        <v>5</v>
      </c>
      <c r="BF300" s="22">
        <v>1</v>
      </c>
      <c r="BG300" s="23"/>
      <c r="BH300" s="29">
        <f t="shared" si="356"/>
        <v>4.6079999861759994E+34</v>
      </c>
      <c r="BI300" s="29">
        <f t="shared" si="396"/>
        <v>1.2683358913777048E+40</v>
      </c>
      <c r="BJ300" s="29">
        <f t="shared" si="397"/>
        <v>2.709926456233658E+20</v>
      </c>
      <c r="BK300" s="29">
        <f t="shared" si="398"/>
        <v>1500</v>
      </c>
      <c r="BM300" s="52">
        <f t="shared" si="346"/>
        <v>2.1365999926802149E-20</v>
      </c>
      <c r="BN300" s="144">
        <f t="shared" si="357"/>
        <v>4519.4393410081502</v>
      </c>
      <c r="BO300" s="30">
        <f t="shared" si="399"/>
        <v>189</v>
      </c>
      <c r="BP300" s="30">
        <f t="shared" si="400"/>
        <v>6</v>
      </c>
      <c r="BQ300" s="22">
        <v>1</v>
      </c>
      <c r="BR300" s="23"/>
      <c r="BS300" s="29">
        <f t="shared" si="358"/>
        <v>5.7599999827200002E+31</v>
      </c>
      <c r="BT300" s="29">
        <f t="shared" si="401"/>
        <v>2.571992565476883E+39</v>
      </c>
      <c r="BU300" s="29">
        <f t="shared" si="402"/>
        <v>2.709926456233658E+20</v>
      </c>
      <c r="BV300" s="29">
        <f t="shared" si="403"/>
        <v>1800</v>
      </c>
      <c r="BX300" s="52">
        <f t="shared" si="432"/>
        <v>1.0536291949705539E-19</v>
      </c>
      <c r="BY300" s="144">
        <f t="shared" si="359"/>
        <v>4519.4393410081502</v>
      </c>
      <c r="BZ300" s="30">
        <f t="shared" si="404"/>
        <v>139</v>
      </c>
      <c r="CA300" s="30">
        <f t="shared" si="405"/>
        <v>7</v>
      </c>
      <c r="CB300" s="30">
        <v>1</v>
      </c>
      <c r="CC300" s="23"/>
      <c r="CD300" s="29">
        <f t="shared" si="360"/>
        <v>9.5999999712E+29</v>
      </c>
      <c r="CE300" s="29">
        <f t="shared" si="406"/>
        <v>1.1413699065913937E+40</v>
      </c>
      <c r="CF300" s="29">
        <f t="shared" si="407"/>
        <v>2.709926456233658E+20</v>
      </c>
      <c r="CG300" s="29">
        <f t="shared" si="408"/>
        <v>2100</v>
      </c>
      <c r="CI300" s="52">
        <f t="shared" si="431"/>
        <v>2.3742753690840055E-20</v>
      </c>
      <c r="CJ300" s="144">
        <f t="shared" si="361"/>
        <v>4519.4393410081502</v>
      </c>
      <c r="CK300" s="30">
        <f t="shared" si="409"/>
        <v>84</v>
      </c>
      <c r="CL300" s="30">
        <f t="shared" si="410"/>
        <v>8</v>
      </c>
      <c r="CM300" s="30">
        <v>1</v>
      </c>
      <c r="CN300" s="23"/>
      <c r="CO300" s="29">
        <f t="shared" si="362"/>
        <v>9.9999999699999999E+26</v>
      </c>
      <c r="CP300" s="29">
        <f t="shared" si="411"/>
        <v>4.6886749969676991E+39</v>
      </c>
      <c r="CQ300" s="29">
        <f t="shared" si="412"/>
        <v>2.709926456233658E+20</v>
      </c>
      <c r="CR300" s="29">
        <f t="shared" si="413"/>
        <v>2400</v>
      </c>
      <c r="CT300" s="52">
        <f t="shared" si="426"/>
        <v>5.7797276586375586E-20</v>
      </c>
      <c r="CU300" s="144">
        <f t="shared" si="363"/>
        <v>4519.4393410081502</v>
      </c>
      <c r="CV300" s="30">
        <f t="shared" si="414"/>
        <v>34</v>
      </c>
      <c r="CW300" s="30">
        <f t="shared" si="415"/>
        <v>9</v>
      </c>
      <c r="CX300" s="30">
        <v>1</v>
      </c>
      <c r="CY300" s="23"/>
      <c r="CZ300" s="29">
        <f t="shared" si="364"/>
        <v>1</v>
      </c>
      <c r="DA300" s="29">
        <f t="shared" si="416"/>
        <v>687075915780775.5</v>
      </c>
      <c r="DB300" s="29">
        <f t="shared" si="417"/>
        <v>2.709926456233658E+20</v>
      </c>
      <c r="DC300" s="29">
        <f t="shared" si="418"/>
        <v>2700</v>
      </c>
      <c r="DE300" s="52">
        <f t="shared" si="433"/>
        <v>394414.41534945479</v>
      </c>
      <c r="DF300" s="144">
        <f t="shared" si="365"/>
        <v>4519.4393410081502</v>
      </c>
      <c r="DG300" s="30">
        <f t="shared" si="419"/>
        <v>-31</v>
      </c>
      <c r="DH300" s="30">
        <f t="shared" si="420"/>
        <v>10</v>
      </c>
      <c r="DI300" s="30">
        <v>1</v>
      </c>
      <c r="DJ300" s="23"/>
      <c r="DK300" s="29">
        <f t="shared" si="366"/>
        <v>1</v>
      </c>
      <c r="DL300" s="29">
        <f t="shared" si="421"/>
        <v>-1.3282167545581937E+18</v>
      </c>
      <c r="DM300" s="29">
        <f t="shared" si="422"/>
        <v>2.709926456233658E+20</v>
      </c>
      <c r="DN300" s="29">
        <f t="shared" si="423"/>
        <v>3000</v>
      </c>
      <c r="DQ300" s="144">
        <f t="shared" si="367"/>
        <v>4519.4393410081502</v>
      </c>
    </row>
    <row r="301" spans="1:121">
      <c r="A301" s="23">
        <f t="shared" si="368"/>
        <v>420962.83188641857</v>
      </c>
      <c r="B301" s="23">
        <v>0</v>
      </c>
      <c r="C301" s="41">
        <f t="shared" si="430"/>
        <v>8</v>
      </c>
      <c r="D301" s="44"/>
      <c r="E301" s="134">
        <f t="shared" si="427"/>
        <v>1</v>
      </c>
      <c r="F301" s="76">
        <f t="shared" si="347"/>
        <v>9</v>
      </c>
      <c r="G301" s="161">
        <f t="shared" si="369"/>
        <v>461.44023685674483</v>
      </c>
      <c r="H301" s="24">
        <f t="shared" si="370"/>
        <v>5.7646075230343488E+17</v>
      </c>
      <c r="I301" s="23">
        <f t="shared" si="424"/>
        <v>59.000000000000028</v>
      </c>
      <c r="J301" s="26">
        <v>295</v>
      </c>
      <c r="K301" s="30">
        <f t="shared" si="371"/>
        <v>295</v>
      </c>
      <c r="L301" s="30">
        <f t="shared" si="372"/>
        <v>1</v>
      </c>
      <c r="M301" s="22">
        <v>1</v>
      </c>
      <c r="N301" s="23">
        <f t="shared" si="373"/>
        <v>5.7646075230343489E+20</v>
      </c>
      <c r="O301" s="29">
        <f t="shared" si="348"/>
        <v>3.9743446920769655E+37</v>
      </c>
      <c r="P301" s="29">
        <f t="shared" si="374"/>
        <v>1.1724316841627048E+40</v>
      </c>
      <c r="Q301" s="29">
        <f t="shared" si="375"/>
        <v>3.1128880624385484E+20</v>
      </c>
      <c r="R301" s="29">
        <f t="shared" si="376"/>
        <v>300</v>
      </c>
      <c r="S301" s="29">
        <f t="shared" si="377"/>
        <v>12628884.956592558</v>
      </c>
      <c r="T301" s="52">
        <f t="shared" si="378"/>
        <v>2.6550698897749645E-20</v>
      </c>
      <c r="U301" s="144">
        <f t="shared" si="349"/>
        <v>4614.4023685674483</v>
      </c>
      <c r="W301" s="30">
        <f t="shared" si="379"/>
        <v>290</v>
      </c>
      <c r="X301" s="30">
        <f t="shared" si="380"/>
        <v>2</v>
      </c>
      <c r="Y301" s="22">
        <v>1</v>
      </c>
      <c r="Z301" s="23"/>
      <c r="AA301" s="29">
        <f t="shared" si="350"/>
        <v>3.6951551889145344E+36</v>
      </c>
      <c r="AB301" s="29">
        <f t="shared" si="381"/>
        <v>1.93155098758826E+39</v>
      </c>
      <c r="AC301" s="29">
        <f t="shared" si="382"/>
        <v>3.1128880624385484E+20</v>
      </c>
      <c r="AD301" s="29">
        <f t="shared" si="383"/>
        <v>600</v>
      </c>
      <c r="AF301" s="52">
        <f t="shared" si="429"/>
        <v>1.6116002541177072E-19</v>
      </c>
      <c r="AG301" s="144">
        <f t="shared" si="351"/>
        <v>4614.4023685674483</v>
      </c>
      <c r="AH301" s="30">
        <f t="shared" si="384"/>
        <v>280</v>
      </c>
      <c r="AI301" s="30">
        <f t="shared" si="385"/>
        <v>3</v>
      </c>
      <c r="AJ301" s="22">
        <v>1</v>
      </c>
      <c r="AK301" s="23"/>
      <c r="AL301" s="29">
        <f t="shared" si="352"/>
        <v>4.1057279876828162E+36</v>
      </c>
      <c r="AM301" s="29">
        <f t="shared" si="386"/>
        <v>6.7324741323952374E+39</v>
      </c>
      <c r="AN301" s="29">
        <f t="shared" si="387"/>
        <v>3.1128880624385484E+20</v>
      </c>
      <c r="AO301" s="29">
        <f t="shared" si="388"/>
        <v>900</v>
      </c>
      <c r="AQ301" s="52">
        <f t="shared" si="434"/>
        <v>4.6236910847677699E-20</v>
      </c>
      <c r="AR301" s="144">
        <f t="shared" si="353"/>
        <v>4614.4023685674483</v>
      </c>
      <c r="AS301" s="30">
        <f t="shared" si="389"/>
        <v>265</v>
      </c>
      <c r="AT301" s="30">
        <f t="shared" si="390"/>
        <v>4</v>
      </c>
      <c r="AU301" s="22">
        <v>1</v>
      </c>
      <c r="AV301" s="23"/>
      <c r="AW301" s="29">
        <f t="shared" si="354"/>
        <v>4.2335999872992002E+35</v>
      </c>
      <c r="AX301" s="29">
        <f t="shared" si="391"/>
        <v>3.8477661795393245E+39</v>
      </c>
      <c r="AY301" s="29">
        <f t="shared" si="392"/>
        <v>3.1128880624385484E+20</v>
      </c>
      <c r="AZ301" s="29">
        <f t="shared" si="393"/>
        <v>1200</v>
      </c>
      <c r="BB301" s="52">
        <f t="shared" si="425"/>
        <v>8.0901175310274195E-20</v>
      </c>
      <c r="BC301" s="144">
        <f t="shared" si="355"/>
        <v>4614.4023685674483</v>
      </c>
      <c r="BD301" s="30">
        <f t="shared" si="394"/>
        <v>235</v>
      </c>
      <c r="BE301" s="30">
        <f t="shared" si="395"/>
        <v>5</v>
      </c>
      <c r="BF301" s="22">
        <v>1</v>
      </c>
      <c r="BG301" s="23"/>
      <c r="BH301" s="29">
        <f t="shared" si="356"/>
        <v>4.6079999861759994E+34</v>
      </c>
      <c r="BI301" s="29">
        <f t="shared" si="396"/>
        <v>1.2737561302297465E+40</v>
      </c>
      <c r="BJ301" s="29">
        <f t="shared" si="397"/>
        <v>3.1128880624385484E+20</v>
      </c>
      <c r="BK301" s="29">
        <f t="shared" si="398"/>
        <v>1500</v>
      </c>
      <c r="BM301" s="52">
        <f t="shared" ref="BM301:BM364" si="435">BJ301/BI301</f>
        <v>2.4438650292321491E-20</v>
      </c>
      <c r="BN301" s="144">
        <f t="shared" si="357"/>
        <v>4614.4023685674483</v>
      </c>
      <c r="BO301" s="30">
        <f t="shared" si="399"/>
        <v>190</v>
      </c>
      <c r="BP301" s="30">
        <f t="shared" si="400"/>
        <v>6</v>
      </c>
      <c r="BQ301" s="22">
        <v>1</v>
      </c>
      <c r="BR301" s="23"/>
      <c r="BS301" s="29">
        <f t="shared" si="358"/>
        <v>5.7599999827200002E+31</v>
      </c>
      <c r="BT301" s="29">
        <f t="shared" si="401"/>
        <v>2.5856009917492473E+39</v>
      </c>
      <c r="BU301" s="29">
        <f t="shared" si="402"/>
        <v>3.1128880624385484E+20</v>
      </c>
      <c r="BV301" s="29">
        <f t="shared" si="403"/>
        <v>1800</v>
      </c>
      <c r="BX301" s="52">
        <f t="shared" si="432"/>
        <v>1.2039321118656338E-19</v>
      </c>
      <c r="BY301" s="144">
        <f t="shared" si="359"/>
        <v>4614.4023685674483</v>
      </c>
      <c r="BZ301" s="30">
        <f t="shared" si="404"/>
        <v>140</v>
      </c>
      <c r="CA301" s="30">
        <f t="shared" si="405"/>
        <v>7</v>
      </c>
      <c r="CB301" s="30">
        <v>1</v>
      </c>
      <c r="CC301" s="23"/>
      <c r="CD301" s="29">
        <f t="shared" si="360"/>
        <v>9.5999999712E+29</v>
      </c>
      <c r="CE301" s="29">
        <f t="shared" si="406"/>
        <v>1.1495812008834182E+40</v>
      </c>
      <c r="CF301" s="29">
        <f t="shared" si="407"/>
        <v>3.1128880624385484E+20</v>
      </c>
      <c r="CG301" s="29">
        <f t="shared" si="408"/>
        <v>2100</v>
      </c>
      <c r="CI301" s="52">
        <f t="shared" si="431"/>
        <v>2.7078453092712273E-20</v>
      </c>
      <c r="CJ301" s="144">
        <f t="shared" si="361"/>
        <v>4614.4023685674483</v>
      </c>
      <c r="CK301" s="30">
        <f t="shared" si="409"/>
        <v>85</v>
      </c>
      <c r="CL301" s="30">
        <f t="shared" si="410"/>
        <v>8</v>
      </c>
      <c r="CM301" s="30">
        <v>1</v>
      </c>
      <c r="CN301" s="23"/>
      <c r="CO301" s="29">
        <f t="shared" si="362"/>
        <v>9.9999999699999999E+26</v>
      </c>
      <c r="CP301" s="29">
        <f t="shared" si="411"/>
        <v>4.7444925564554091E+39</v>
      </c>
      <c r="CQ301" s="29">
        <f t="shared" si="412"/>
        <v>3.1128880624385484E+20</v>
      </c>
      <c r="CR301" s="29">
        <f t="shared" si="413"/>
        <v>2400</v>
      </c>
      <c r="CT301" s="52">
        <f t="shared" si="426"/>
        <v>6.561055846115974E-20</v>
      </c>
      <c r="CU301" s="144">
        <f t="shared" si="363"/>
        <v>4614.4023685674483</v>
      </c>
      <c r="CV301" s="30">
        <f t="shared" si="414"/>
        <v>35</v>
      </c>
      <c r="CW301" s="30">
        <f t="shared" si="415"/>
        <v>9</v>
      </c>
      <c r="CX301" s="30">
        <v>1</v>
      </c>
      <c r="CY301" s="23"/>
      <c r="CZ301" s="29">
        <f t="shared" si="364"/>
        <v>1</v>
      </c>
      <c r="DA301" s="29">
        <f t="shared" si="416"/>
        <v>707284030950798.25</v>
      </c>
      <c r="DB301" s="29">
        <f t="shared" si="417"/>
        <v>3.1128880624385484E+20</v>
      </c>
      <c r="DC301" s="29">
        <f t="shared" si="418"/>
        <v>2700</v>
      </c>
      <c r="DE301" s="52">
        <f t="shared" si="433"/>
        <v>440118.52752477804</v>
      </c>
      <c r="DF301" s="144">
        <f t="shared" si="365"/>
        <v>4614.4023685674483</v>
      </c>
      <c r="DG301" s="30">
        <f t="shared" si="419"/>
        <v>-30</v>
      </c>
      <c r="DH301" s="30">
        <f t="shared" si="420"/>
        <v>10</v>
      </c>
      <c r="DI301" s="30">
        <v>1</v>
      </c>
      <c r="DJ301" s="23"/>
      <c r="DK301" s="29">
        <f t="shared" si="366"/>
        <v>1</v>
      </c>
      <c r="DL301" s="29">
        <f t="shared" si="421"/>
        <v>-1.2853710527982518E+18</v>
      </c>
      <c r="DM301" s="29">
        <f t="shared" si="422"/>
        <v>3.1128880624385484E+20</v>
      </c>
      <c r="DN301" s="29">
        <f t="shared" si="423"/>
        <v>3000</v>
      </c>
      <c r="DQ301" s="144">
        <f t="shared" si="367"/>
        <v>4614.4023685674483</v>
      </c>
    </row>
    <row r="302" spans="1:121">
      <c r="A302" s="23">
        <f t="shared" si="368"/>
        <v>439854.44524173049</v>
      </c>
      <c r="B302" s="23">
        <v>0</v>
      </c>
      <c r="C302" s="41">
        <f t="shared" si="430"/>
        <v>8</v>
      </c>
      <c r="D302" s="44"/>
      <c r="E302" s="134">
        <f t="shared" si="427"/>
        <v>1</v>
      </c>
      <c r="F302" s="76">
        <f t="shared" si="347"/>
        <v>9</v>
      </c>
      <c r="G302" s="161">
        <f t="shared" si="369"/>
        <v>471.13607711993575</v>
      </c>
      <c r="H302" s="24">
        <f t="shared" si="370"/>
        <v>6.6217951789130893E+17</v>
      </c>
      <c r="I302" s="23">
        <f t="shared" si="424"/>
        <v>59.200000000000031</v>
      </c>
      <c r="J302" s="26">
        <v>296</v>
      </c>
      <c r="K302" s="30">
        <f t="shared" si="371"/>
        <v>296</v>
      </c>
      <c r="L302" s="30">
        <f t="shared" si="372"/>
        <v>1</v>
      </c>
      <c r="M302" s="22">
        <v>1</v>
      </c>
      <c r="N302" s="23">
        <f t="shared" si="373"/>
        <v>6.6217951789130895E+20</v>
      </c>
      <c r="O302" s="29">
        <f t="shared" si="348"/>
        <v>3.9743446920769655E+37</v>
      </c>
      <c r="P302" s="29">
        <f t="shared" si="374"/>
        <v>1.1764060288547818E+40</v>
      </c>
      <c r="Q302" s="29">
        <f t="shared" si="375"/>
        <v>3.5757693966130682E+20</v>
      </c>
      <c r="R302" s="29">
        <f t="shared" si="376"/>
        <v>300</v>
      </c>
      <c r="S302" s="29">
        <f t="shared" si="377"/>
        <v>13195633.357251914</v>
      </c>
      <c r="T302" s="52">
        <f t="shared" si="378"/>
        <v>3.0395707850069756E-20</v>
      </c>
      <c r="U302" s="144">
        <f t="shared" si="349"/>
        <v>4711.3607711993573</v>
      </c>
      <c r="W302" s="30">
        <f t="shared" si="379"/>
        <v>291</v>
      </c>
      <c r="X302" s="30">
        <f t="shared" si="380"/>
        <v>2</v>
      </c>
      <c r="Y302" s="22">
        <v>1</v>
      </c>
      <c r="Z302" s="23"/>
      <c r="AA302" s="29">
        <f t="shared" si="350"/>
        <v>3.6951551889145344E+36</v>
      </c>
      <c r="AB302" s="29">
        <f t="shared" si="381"/>
        <v>1.9382115082351161E+39</v>
      </c>
      <c r="AC302" s="29">
        <f t="shared" si="382"/>
        <v>3.5757693966130682E+20</v>
      </c>
      <c r="AD302" s="29">
        <f t="shared" si="383"/>
        <v>600</v>
      </c>
      <c r="AF302" s="52">
        <f t="shared" si="429"/>
        <v>1.8448809025332167E-19</v>
      </c>
      <c r="AG302" s="144">
        <f t="shared" si="351"/>
        <v>4711.3607711993573</v>
      </c>
      <c r="AH302" s="30">
        <f t="shared" si="384"/>
        <v>281</v>
      </c>
      <c r="AI302" s="30">
        <f t="shared" si="385"/>
        <v>3</v>
      </c>
      <c r="AJ302" s="22">
        <v>1</v>
      </c>
      <c r="AK302" s="23"/>
      <c r="AL302" s="29">
        <f t="shared" si="352"/>
        <v>4.1057279876828162E+36</v>
      </c>
      <c r="AM302" s="29">
        <f t="shared" si="386"/>
        <v>6.7565186828680774E+39</v>
      </c>
      <c r="AN302" s="29">
        <f t="shared" si="387"/>
        <v>3.5757693966130682E+20</v>
      </c>
      <c r="AO302" s="29">
        <f t="shared" si="388"/>
        <v>900</v>
      </c>
      <c r="AQ302" s="52">
        <f t="shared" si="434"/>
        <v>5.2923251817238938E-20</v>
      </c>
      <c r="AR302" s="144">
        <f t="shared" si="353"/>
        <v>4711.3607711993573</v>
      </c>
      <c r="AS302" s="30">
        <f t="shared" si="389"/>
        <v>266</v>
      </c>
      <c r="AT302" s="30">
        <f t="shared" si="390"/>
        <v>4</v>
      </c>
      <c r="AU302" s="22">
        <v>1</v>
      </c>
      <c r="AV302" s="23"/>
      <c r="AW302" s="29">
        <f t="shared" si="354"/>
        <v>4.2335999872992002E+35</v>
      </c>
      <c r="AX302" s="29">
        <f t="shared" si="391"/>
        <v>3.8622860519149443E+39</v>
      </c>
      <c r="AY302" s="29">
        <f t="shared" si="392"/>
        <v>3.5757693966130682E+20</v>
      </c>
      <c r="AZ302" s="29">
        <f t="shared" si="393"/>
        <v>1200</v>
      </c>
      <c r="BB302" s="52">
        <f t="shared" si="425"/>
        <v>9.2581682157906992E-20</v>
      </c>
      <c r="BC302" s="144">
        <f t="shared" si="355"/>
        <v>4711.3607711993573</v>
      </c>
      <c r="BD302" s="30">
        <f t="shared" si="394"/>
        <v>236</v>
      </c>
      <c r="BE302" s="30">
        <f t="shared" si="395"/>
        <v>5</v>
      </c>
      <c r="BF302" s="22">
        <v>1</v>
      </c>
      <c r="BG302" s="23"/>
      <c r="BH302" s="29">
        <f t="shared" si="356"/>
        <v>4.6079999861759994E+34</v>
      </c>
      <c r="BI302" s="29">
        <f t="shared" si="396"/>
        <v>1.2791763690817877E+40</v>
      </c>
      <c r="BJ302" s="29">
        <f t="shared" si="397"/>
        <v>3.5757693966130682E+20</v>
      </c>
      <c r="BK302" s="29">
        <f t="shared" si="398"/>
        <v>1500</v>
      </c>
      <c r="BM302" s="52">
        <f t="shared" si="435"/>
        <v>2.7953685535793709E-20</v>
      </c>
      <c r="BN302" s="144">
        <f t="shared" si="357"/>
        <v>4711.3607711993573</v>
      </c>
      <c r="BO302" s="30">
        <f t="shared" si="399"/>
        <v>191</v>
      </c>
      <c r="BP302" s="30">
        <f t="shared" si="400"/>
        <v>6</v>
      </c>
      <c r="BQ302" s="22">
        <v>1</v>
      </c>
      <c r="BR302" s="23"/>
      <c r="BS302" s="29">
        <f t="shared" si="358"/>
        <v>5.7599999827200002E+31</v>
      </c>
      <c r="BT302" s="29">
        <f t="shared" si="401"/>
        <v>2.5992094180216119E+39</v>
      </c>
      <c r="BU302" s="29">
        <f t="shared" si="402"/>
        <v>3.5757693966130682E+20</v>
      </c>
      <c r="BV302" s="29">
        <f t="shared" si="403"/>
        <v>1800</v>
      </c>
      <c r="BX302" s="52">
        <f t="shared" si="432"/>
        <v>1.3757142351903161E-19</v>
      </c>
      <c r="BY302" s="144">
        <f t="shared" si="359"/>
        <v>4711.3607711993573</v>
      </c>
      <c r="BZ302" s="30">
        <f t="shared" si="404"/>
        <v>141</v>
      </c>
      <c r="CA302" s="30">
        <f t="shared" si="405"/>
        <v>7</v>
      </c>
      <c r="CB302" s="30">
        <v>1</v>
      </c>
      <c r="CC302" s="23"/>
      <c r="CD302" s="29">
        <f t="shared" si="360"/>
        <v>9.5999999712E+29</v>
      </c>
      <c r="CE302" s="29">
        <f t="shared" si="406"/>
        <v>1.1577924951754424E+40</v>
      </c>
      <c r="CF302" s="29">
        <f t="shared" si="407"/>
        <v>3.5757693966130682E+20</v>
      </c>
      <c r="CG302" s="29">
        <f t="shared" si="408"/>
        <v>2100</v>
      </c>
      <c r="CI302" s="52">
        <f t="shared" si="431"/>
        <v>3.0884371867268196E-20</v>
      </c>
      <c r="CJ302" s="144">
        <f t="shared" si="361"/>
        <v>4711.3607711993573</v>
      </c>
      <c r="CK302" s="30">
        <f t="shared" si="409"/>
        <v>86</v>
      </c>
      <c r="CL302" s="30">
        <f t="shared" si="410"/>
        <v>8</v>
      </c>
      <c r="CM302" s="30">
        <v>1</v>
      </c>
      <c r="CN302" s="23"/>
      <c r="CO302" s="29">
        <f t="shared" si="362"/>
        <v>9.9999999699999999E+26</v>
      </c>
      <c r="CP302" s="29">
        <f t="shared" si="411"/>
        <v>4.8003101159431196E+39</v>
      </c>
      <c r="CQ302" s="29">
        <f t="shared" si="412"/>
        <v>3.5757693966130682E+20</v>
      </c>
      <c r="CR302" s="29">
        <f t="shared" si="413"/>
        <v>2400</v>
      </c>
      <c r="CT302" s="52">
        <f t="shared" si="426"/>
        <v>7.4490383126227145E-20</v>
      </c>
      <c r="CU302" s="144">
        <f t="shared" si="363"/>
        <v>4711.3607711993573</v>
      </c>
      <c r="CV302" s="30">
        <f t="shared" si="414"/>
        <v>36</v>
      </c>
      <c r="CW302" s="30">
        <f t="shared" si="415"/>
        <v>9</v>
      </c>
      <c r="CX302" s="30">
        <v>1</v>
      </c>
      <c r="CY302" s="23"/>
      <c r="CZ302" s="29">
        <f t="shared" si="364"/>
        <v>1</v>
      </c>
      <c r="DA302" s="29">
        <f t="shared" si="416"/>
        <v>727492146120821.12</v>
      </c>
      <c r="DB302" s="29">
        <f t="shared" si="417"/>
        <v>3.5757693966130682E+20</v>
      </c>
      <c r="DC302" s="29">
        <f t="shared" si="418"/>
        <v>2700</v>
      </c>
      <c r="DE302" s="52">
        <f t="shared" si="433"/>
        <v>491520.00000000111</v>
      </c>
      <c r="DF302" s="144">
        <f t="shared" si="365"/>
        <v>4711.3607711993573</v>
      </c>
      <c r="DG302" s="30">
        <f t="shared" si="419"/>
        <v>-29</v>
      </c>
      <c r="DH302" s="30">
        <f t="shared" si="420"/>
        <v>10</v>
      </c>
      <c r="DI302" s="30">
        <v>1</v>
      </c>
      <c r="DJ302" s="23"/>
      <c r="DK302" s="29">
        <f t="shared" si="366"/>
        <v>1</v>
      </c>
      <c r="DL302" s="29">
        <f t="shared" si="421"/>
        <v>-1.2425253510383101E+18</v>
      </c>
      <c r="DM302" s="29">
        <f t="shared" si="422"/>
        <v>3.5757693966130682E+20</v>
      </c>
      <c r="DN302" s="29">
        <f t="shared" si="423"/>
        <v>3000</v>
      </c>
      <c r="DQ302" s="144">
        <f t="shared" si="367"/>
        <v>4711.3607711993573</v>
      </c>
    </row>
    <row r="303" spans="1:121">
      <c r="A303" s="23">
        <f t="shared" si="368"/>
        <v>459593.86041737715</v>
      </c>
      <c r="B303" s="23">
        <v>0</v>
      </c>
      <c r="C303" s="41">
        <f t="shared" si="430"/>
        <v>8</v>
      </c>
      <c r="D303" s="44"/>
      <c r="E303" s="134">
        <f t="shared" si="427"/>
        <v>1</v>
      </c>
      <c r="F303" s="76">
        <f t="shared" si="347"/>
        <v>9</v>
      </c>
      <c r="G303" s="161">
        <f t="shared" si="369"/>
        <v>481.0356475975741</v>
      </c>
      <c r="H303" s="24">
        <f t="shared" si="370"/>
        <v>7.6064452291447629E+17</v>
      </c>
      <c r="I303" s="23">
        <f t="shared" si="424"/>
        <v>59.400000000000034</v>
      </c>
      <c r="J303" s="26">
        <v>297</v>
      </c>
      <c r="K303" s="30">
        <f t="shared" si="371"/>
        <v>297</v>
      </c>
      <c r="L303" s="30">
        <f t="shared" si="372"/>
        <v>1</v>
      </c>
      <c r="M303" s="22">
        <v>1</v>
      </c>
      <c r="N303" s="23">
        <f t="shared" si="373"/>
        <v>7.6064452291447633E+20</v>
      </c>
      <c r="O303" s="29">
        <f t="shared" si="348"/>
        <v>3.9743446920769655E+37</v>
      </c>
      <c r="P303" s="29">
        <f t="shared" si="374"/>
        <v>1.1803803735468587E+40</v>
      </c>
      <c r="Q303" s="29">
        <f t="shared" si="375"/>
        <v>4.1074804237381717E+20</v>
      </c>
      <c r="R303" s="29">
        <f t="shared" si="376"/>
        <v>300</v>
      </c>
      <c r="S303" s="29">
        <f t="shared" si="377"/>
        <v>13787815.812521314</v>
      </c>
      <c r="T303" s="52">
        <f t="shared" si="378"/>
        <v>3.4797939001610427E-20</v>
      </c>
      <c r="U303" s="144">
        <f t="shared" si="349"/>
        <v>4810.356475975741</v>
      </c>
      <c r="W303" s="30">
        <f t="shared" si="379"/>
        <v>292</v>
      </c>
      <c r="X303" s="30">
        <f t="shared" si="380"/>
        <v>2</v>
      </c>
      <c r="Y303" s="22">
        <v>1</v>
      </c>
      <c r="Z303" s="23"/>
      <c r="AA303" s="29">
        <f t="shared" si="350"/>
        <v>3.6951551889145344E+36</v>
      </c>
      <c r="AB303" s="29">
        <f t="shared" si="381"/>
        <v>1.9448720288819722E+39</v>
      </c>
      <c r="AC303" s="29">
        <f t="shared" si="382"/>
        <v>4.1074804237381717E+20</v>
      </c>
      <c r="AD303" s="29">
        <f t="shared" si="383"/>
        <v>600</v>
      </c>
      <c r="AF303" s="52">
        <f t="shared" si="429"/>
        <v>2.1119540837344425E-19</v>
      </c>
      <c r="AG303" s="144">
        <f t="shared" si="351"/>
        <v>4810.356475975741</v>
      </c>
      <c r="AH303" s="30">
        <f t="shared" si="384"/>
        <v>282</v>
      </c>
      <c r="AI303" s="30">
        <f t="shared" si="385"/>
        <v>3</v>
      </c>
      <c r="AJ303" s="22">
        <v>1</v>
      </c>
      <c r="AK303" s="23"/>
      <c r="AL303" s="29">
        <f t="shared" si="352"/>
        <v>4.1057279876828162E+36</v>
      </c>
      <c r="AM303" s="29">
        <f t="shared" si="386"/>
        <v>6.7805632333409174E+39</v>
      </c>
      <c r="AN303" s="29">
        <f t="shared" si="387"/>
        <v>4.1074804237381717E+20</v>
      </c>
      <c r="AO303" s="29">
        <f t="shared" si="388"/>
        <v>900</v>
      </c>
      <c r="AQ303" s="52">
        <f t="shared" si="434"/>
        <v>6.0577274813118067E-20</v>
      </c>
      <c r="AR303" s="144">
        <f t="shared" si="353"/>
        <v>4810.356475975741</v>
      </c>
      <c r="AS303" s="30">
        <f t="shared" si="389"/>
        <v>267</v>
      </c>
      <c r="AT303" s="30">
        <f t="shared" si="390"/>
        <v>4</v>
      </c>
      <c r="AU303" s="22">
        <v>1</v>
      </c>
      <c r="AV303" s="23"/>
      <c r="AW303" s="29">
        <f t="shared" si="354"/>
        <v>4.2335999872992002E+35</v>
      </c>
      <c r="AX303" s="29">
        <f t="shared" si="391"/>
        <v>3.8768059242905642E+39</v>
      </c>
      <c r="AY303" s="29">
        <f t="shared" si="392"/>
        <v>4.1074804237381717E+20</v>
      </c>
      <c r="AZ303" s="29">
        <f t="shared" si="393"/>
        <v>1200</v>
      </c>
      <c r="BB303" s="52">
        <f t="shared" si="425"/>
        <v>1.0595011728604444E-19</v>
      </c>
      <c r="BC303" s="144">
        <f t="shared" si="355"/>
        <v>4810.356475975741</v>
      </c>
      <c r="BD303" s="30">
        <f t="shared" si="394"/>
        <v>237</v>
      </c>
      <c r="BE303" s="30">
        <f t="shared" si="395"/>
        <v>5</v>
      </c>
      <c r="BF303" s="22">
        <v>1</v>
      </c>
      <c r="BG303" s="23"/>
      <c r="BH303" s="29">
        <f t="shared" si="356"/>
        <v>4.6079999861759994E+34</v>
      </c>
      <c r="BI303" s="29">
        <f t="shared" si="396"/>
        <v>1.2845966079338292E+40</v>
      </c>
      <c r="BJ303" s="29">
        <f t="shared" si="397"/>
        <v>4.1074804237381717E+20</v>
      </c>
      <c r="BK303" s="29">
        <f t="shared" si="398"/>
        <v>1500</v>
      </c>
      <c r="BM303" s="52">
        <f t="shared" si="435"/>
        <v>3.1974865871277094E-20</v>
      </c>
      <c r="BN303" s="144">
        <f t="shared" si="357"/>
        <v>4810.356475975741</v>
      </c>
      <c r="BO303" s="30">
        <f t="shared" si="399"/>
        <v>192</v>
      </c>
      <c r="BP303" s="30">
        <f t="shared" si="400"/>
        <v>6</v>
      </c>
      <c r="BQ303" s="22">
        <v>1</v>
      </c>
      <c r="BR303" s="23"/>
      <c r="BS303" s="29">
        <f t="shared" si="358"/>
        <v>5.7599999827200002E+31</v>
      </c>
      <c r="BT303" s="29">
        <f t="shared" si="401"/>
        <v>2.6128178442939765E+39</v>
      </c>
      <c r="BU303" s="29">
        <f t="shared" si="402"/>
        <v>4.1074804237381717E+20</v>
      </c>
      <c r="BV303" s="29">
        <f t="shared" si="403"/>
        <v>1800</v>
      </c>
      <c r="BX303" s="52">
        <f t="shared" si="432"/>
        <v>1.572050050373135E-19</v>
      </c>
      <c r="BY303" s="144">
        <f t="shared" si="359"/>
        <v>4810.356475975741</v>
      </c>
      <c r="BZ303" s="30">
        <f t="shared" si="404"/>
        <v>142</v>
      </c>
      <c r="CA303" s="30">
        <f t="shared" si="405"/>
        <v>7</v>
      </c>
      <c r="CB303" s="30">
        <v>1</v>
      </c>
      <c r="CC303" s="23"/>
      <c r="CD303" s="29">
        <f t="shared" si="360"/>
        <v>9.5999999712E+29</v>
      </c>
      <c r="CE303" s="29">
        <f t="shared" si="406"/>
        <v>1.1660037894674669E+40</v>
      </c>
      <c r="CF303" s="29">
        <f t="shared" si="407"/>
        <v>4.1074804237381717E+20</v>
      </c>
      <c r="CG303" s="29">
        <f t="shared" si="408"/>
        <v>2100</v>
      </c>
      <c r="CI303" s="52">
        <f t="shared" si="431"/>
        <v>3.5226990348068473E-20</v>
      </c>
      <c r="CJ303" s="144">
        <f t="shared" si="361"/>
        <v>4810.356475975741</v>
      </c>
      <c r="CK303" s="30">
        <f t="shared" si="409"/>
        <v>87</v>
      </c>
      <c r="CL303" s="30">
        <f t="shared" si="410"/>
        <v>8</v>
      </c>
      <c r="CM303" s="30">
        <v>1</v>
      </c>
      <c r="CN303" s="23"/>
      <c r="CO303" s="29">
        <f t="shared" si="362"/>
        <v>9.9999999699999999E+26</v>
      </c>
      <c r="CP303" s="29">
        <f t="shared" si="411"/>
        <v>4.8561276754308308E+39</v>
      </c>
      <c r="CQ303" s="29">
        <f t="shared" si="412"/>
        <v>4.1074804237381717E+20</v>
      </c>
      <c r="CR303" s="29">
        <f t="shared" si="413"/>
        <v>2400</v>
      </c>
      <c r="CT303" s="52">
        <f t="shared" si="426"/>
        <v>8.4583452048009845E-20</v>
      </c>
      <c r="CU303" s="144">
        <f t="shared" si="363"/>
        <v>4810.356475975741</v>
      </c>
      <c r="CV303" s="30">
        <f t="shared" si="414"/>
        <v>37</v>
      </c>
      <c r="CW303" s="30">
        <f t="shared" si="415"/>
        <v>9</v>
      </c>
      <c r="CX303" s="30">
        <v>1</v>
      </c>
      <c r="CY303" s="23"/>
      <c r="CZ303" s="29">
        <f t="shared" si="364"/>
        <v>1</v>
      </c>
      <c r="DA303" s="29">
        <f t="shared" si="416"/>
        <v>747700261290843.87</v>
      </c>
      <c r="DB303" s="29">
        <f t="shared" si="417"/>
        <v>4.1074804237381717E+20</v>
      </c>
      <c r="DC303" s="29">
        <f t="shared" si="418"/>
        <v>2700</v>
      </c>
      <c r="DE303" s="52">
        <f t="shared" si="433"/>
        <v>549348.53394954547</v>
      </c>
      <c r="DF303" s="144">
        <f t="shared" si="365"/>
        <v>4810.356475975741</v>
      </c>
      <c r="DG303" s="30">
        <f t="shared" si="419"/>
        <v>-28</v>
      </c>
      <c r="DH303" s="30">
        <f t="shared" si="420"/>
        <v>10</v>
      </c>
      <c r="DI303" s="30">
        <v>1</v>
      </c>
      <c r="DJ303" s="23"/>
      <c r="DK303" s="29">
        <f t="shared" si="366"/>
        <v>1</v>
      </c>
      <c r="DL303" s="29">
        <f t="shared" si="421"/>
        <v>-1.1996796492783683E+18</v>
      </c>
      <c r="DM303" s="29">
        <f t="shared" si="422"/>
        <v>4.1074804237381717E+20</v>
      </c>
      <c r="DN303" s="29">
        <f t="shared" si="423"/>
        <v>3000</v>
      </c>
      <c r="DQ303" s="144">
        <f t="shared" si="367"/>
        <v>4810.356475975741</v>
      </c>
    </row>
    <row r="304" spans="1:121">
      <c r="A304" s="23">
        <f t="shared" si="368"/>
        <v>480219.12434524565</v>
      </c>
      <c r="B304" s="23">
        <v>0</v>
      </c>
      <c r="C304" s="41">
        <f t="shared" si="430"/>
        <v>8</v>
      </c>
      <c r="D304" s="44"/>
      <c r="E304" s="134">
        <f t="shared" si="427"/>
        <v>1</v>
      </c>
      <c r="F304" s="76">
        <f t="shared" si="347"/>
        <v>9</v>
      </c>
      <c r="G304" s="161">
        <f t="shared" si="369"/>
        <v>491.14322909453495</v>
      </c>
      <c r="H304" s="24">
        <f t="shared" si="370"/>
        <v>8.7375111220936346E+17</v>
      </c>
      <c r="I304" s="23">
        <f t="shared" si="424"/>
        <v>59.600000000000037</v>
      </c>
      <c r="J304" s="26">
        <v>298</v>
      </c>
      <c r="K304" s="30">
        <f t="shared" si="371"/>
        <v>298</v>
      </c>
      <c r="L304" s="30">
        <f t="shared" si="372"/>
        <v>1</v>
      </c>
      <c r="M304" s="22">
        <v>1</v>
      </c>
      <c r="N304" s="23">
        <f t="shared" si="373"/>
        <v>8.737511122093635E+20</v>
      </c>
      <c r="O304" s="29">
        <f t="shared" si="348"/>
        <v>3.9743446920769655E+37</v>
      </c>
      <c r="P304" s="29">
        <f t="shared" si="374"/>
        <v>1.1843547182389358E+40</v>
      </c>
      <c r="Q304" s="29">
        <f t="shared" si="375"/>
        <v>4.718256005930563E+20</v>
      </c>
      <c r="R304" s="29">
        <f t="shared" si="376"/>
        <v>300</v>
      </c>
      <c r="S304" s="29">
        <f t="shared" si="377"/>
        <v>14406573.730357369</v>
      </c>
      <c r="T304" s="52">
        <f t="shared" si="378"/>
        <v>3.983819993512016E-20</v>
      </c>
      <c r="U304" s="144">
        <f t="shared" si="349"/>
        <v>4911.4322909453495</v>
      </c>
      <c r="W304" s="30">
        <f t="shared" si="379"/>
        <v>293</v>
      </c>
      <c r="X304" s="30">
        <f t="shared" si="380"/>
        <v>2</v>
      </c>
      <c r="Y304" s="22">
        <v>1</v>
      </c>
      <c r="Z304" s="23"/>
      <c r="AA304" s="29">
        <f t="shared" si="350"/>
        <v>3.6951551889145344E+36</v>
      </c>
      <c r="AB304" s="29">
        <f t="shared" si="381"/>
        <v>1.9515325495288283E+39</v>
      </c>
      <c r="AC304" s="29">
        <f t="shared" si="382"/>
        <v>4.718256005930563E+20</v>
      </c>
      <c r="AD304" s="29">
        <f t="shared" si="383"/>
        <v>600</v>
      </c>
      <c r="AF304" s="52">
        <f t="shared" si="429"/>
        <v>2.4177183245392058E-19</v>
      </c>
      <c r="AG304" s="144">
        <f t="shared" si="351"/>
        <v>4911.4322909453495</v>
      </c>
      <c r="AH304" s="30">
        <f t="shared" si="384"/>
        <v>283</v>
      </c>
      <c r="AI304" s="30">
        <f t="shared" si="385"/>
        <v>3</v>
      </c>
      <c r="AJ304" s="22">
        <v>1</v>
      </c>
      <c r="AK304" s="23"/>
      <c r="AL304" s="29">
        <f t="shared" si="352"/>
        <v>4.1057279876828162E+36</v>
      </c>
      <c r="AM304" s="29">
        <f t="shared" si="386"/>
        <v>6.8046077838137587E+39</v>
      </c>
      <c r="AN304" s="29">
        <f t="shared" si="387"/>
        <v>4.718256005930563E+20</v>
      </c>
      <c r="AO304" s="29">
        <f t="shared" si="388"/>
        <v>900</v>
      </c>
      <c r="AQ304" s="52">
        <f t="shared" si="434"/>
        <v>6.9339132479523095E-20</v>
      </c>
      <c r="AR304" s="144">
        <f t="shared" si="353"/>
        <v>4911.4322909453495</v>
      </c>
      <c r="AS304" s="30">
        <f t="shared" si="389"/>
        <v>268</v>
      </c>
      <c r="AT304" s="30">
        <f t="shared" si="390"/>
        <v>4</v>
      </c>
      <c r="AU304" s="22">
        <v>1</v>
      </c>
      <c r="AV304" s="23"/>
      <c r="AW304" s="29">
        <f t="shared" si="354"/>
        <v>4.2335999872992002E+35</v>
      </c>
      <c r="AX304" s="29">
        <f t="shared" si="391"/>
        <v>3.8913257966661846E+39</v>
      </c>
      <c r="AY304" s="29">
        <f t="shared" si="392"/>
        <v>4.718256005930563E+20</v>
      </c>
      <c r="AZ304" s="29">
        <f t="shared" si="393"/>
        <v>1200</v>
      </c>
      <c r="BB304" s="52">
        <f t="shared" si="425"/>
        <v>1.2125060332837805E-19</v>
      </c>
      <c r="BC304" s="144">
        <f t="shared" si="355"/>
        <v>4911.4322909453495</v>
      </c>
      <c r="BD304" s="30">
        <f t="shared" si="394"/>
        <v>238</v>
      </c>
      <c r="BE304" s="30">
        <f t="shared" si="395"/>
        <v>5</v>
      </c>
      <c r="BF304" s="22">
        <v>1</v>
      </c>
      <c r="BG304" s="23"/>
      <c r="BH304" s="29">
        <f t="shared" si="356"/>
        <v>4.6079999861759994E+34</v>
      </c>
      <c r="BI304" s="29">
        <f t="shared" si="396"/>
        <v>1.2900168467858707E+40</v>
      </c>
      <c r="BJ304" s="29">
        <f t="shared" si="397"/>
        <v>4.718256005930563E+20</v>
      </c>
      <c r="BK304" s="29">
        <f t="shared" si="398"/>
        <v>1500</v>
      </c>
      <c r="BM304" s="52">
        <f t="shared" si="435"/>
        <v>3.6575150298899499E-20</v>
      </c>
      <c r="BN304" s="144">
        <f t="shared" si="357"/>
        <v>4911.4322909453495</v>
      </c>
      <c r="BO304" s="30">
        <f t="shared" si="399"/>
        <v>193</v>
      </c>
      <c r="BP304" s="30">
        <f t="shared" si="400"/>
        <v>6</v>
      </c>
      <c r="BQ304" s="22">
        <v>1</v>
      </c>
      <c r="BR304" s="23"/>
      <c r="BS304" s="29">
        <f t="shared" si="358"/>
        <v>5.7599999827200002E+31</v>
      </c>
      <c r="BT304" s="29">
        <f t="shared" si="401"/>
        <v>2.6264262705663408E+39</v>
      </c>
      <c r="BU304" s="29">
        <f t="shared" si="402"/>
        <v>4.718256005930563E+20</v>
      </c>
      <c r="BV304" s="29">
        <f t="shared" si="403"/>
        <v>1800</v>
      </c>
      <c r="BX304" s="52">
        <f t="shared" si="432"/>
        <v>1.796454771568043E-19</v>
      </c>
      <c r="BY304" s="144">
        <f t="shared" si="359"/>
        <v>4911.4322909453495</v>
      </c>
      <c r="BZ304" s="30">
        <f t="shared" si="404"/>
        <v>143</v>
      </c>
      <c r="CA304" s="30">
        <f t="shared" si="405"/>
        <v>7</v>
      </c>
      <c r="CB304" s="30">
        <v>1</v>
      </c>
      <c r="CC304" s="23"/>
      <c r="CD304" s="29">
        <f t="shared" si="360"/>
        <v>9.5999999712E+29</v>
      </c>
      <c r="CE304" s="29">
        <f t="shared" si="406"/>
        <v>1.1742150837594914E+40</v>
      </c>
      <c r="CF304" s="29">
        <f t="shared" si="407"/>
        <v>4.718256005930563E+20</v>
      </c>
      <c r="CG304" s="29">
        <f t="shared" si="408"/>
        <v>2100</v>
      </c>
      <c r="CI304" s="52">
        <f t="shared" si="431"/>
        <v>4.0182212536600149E-20</v>
      </c>
      <c r="CJ304" s="144">
        <f t="shared" si="361"/>
        <v>4911.4322909453495</v>
      </c>
      <c r="CK304" s="30">
        <f t="shared" si="409"/>
        <v>88</v>
      </c>
      <c r="CL304" s="30">
        <f t="shared" si="410"/>
        <v>8</v>
      </c>
      <c r="CM304" s="30">
        <v>1</v>
      </c>
      <c r="CN304" s="23"/>
      <c r="CO304" s="29">
        <f t="shared" si="362"/>
        <v>9.9999999699999999E+26</v>
      </c>
      <c r="CP304" s="29">
        <f t="shared" si="411"/>
        <v>4.9119452349185414E+39</v>
      </c>
      <c r="CQ304" s="29">
        <f t="shared" si="412"/>
        <v>4.718256005930563E+20</v>
      </c>
      <c r="CR304" s="29">
        <f t="shared" si="413"/>
        <v>2400</v>
      </c>
      <c r="CT304" s="52">
        <f t="shared" si="426"/>
        <v>9.6056771406752248E-20</v>
      </c>
      <c r="CU304" s="144">
        <f t="shared" si="363"/>
        <v>4911.4322909453495</v>
      </c>
      <c r="CV304" s="30">
        <f t="shared" si="414"/>
        <v>38</v>
      </c>
      <c r="CW304" s="30">
        <f t="shared" si="415"/>
        <v>9</v>
      </c>
      <c r="CX304" s="30">
        <v>1</v>
      </c>
      <c r="CY304" s="23"/>
      <c r="CZ304" s="29">
        <f t="shared" si="364"/>
        <v>1</v>
      </c>
      <c r="DA304" s="29">
        <f t="shared" si="416"/>
        <v>767908376460866.75</v>
      </c>
      <c r="DB304" s="29">
        <f t="shared" si="417"/>
        <v>4.718256005930563E+20</v>
      </c>
      <c r="DC304" s="29">
        <f t="shared" si="418"/>
        <v>2700</v>
      </c>
      <c r="DE304" s="52">
        <f t="shared" si="433"/>
        <v>614429.55312924751</v>
      </c>
      <c r="DF304" s="144">
        <f t="shared" si="365"/>
        <v>4911.4322909453495</v>
      </c>
      <c r="DG304" s="30">
        <f t="shared" si="419"/>
        <v>-27</v>
      </c>
      <c r="DH304" s="30">
        <f t="shared" si="420"/>
        <v>10</v>
      </c>
      <c r="DI304" s="30">
        <v>1</v>
      </c>
      <c r="DJ304" s="23"/>
      <c r="DK304" s="29">
        <f t="shared" si="366"/>
        <v>1</v>
      </c>
      <c r="DL304" s="29">
        <f t="shared" si="421"/>
        <v>-1.1568339475184266E+18</v>
      </c>
      <c r="DM304" s="29">
        <f t="shared" si="422"/>
        <v>4.718256005930563E+20</v>
      </c>
      <c r="DN304" s="29">
        <f t="shared" si="423"/>
        <v>3000</v>
      </c>
      <c r="DQ304" s="144">
        <f t="shared" si="367"/>
        <v>4911.4322909453495</v>
      </c>
    </row>
    <row r="305" spans="1:121">
      <c r="A305" s="23">
        <f t="shared" si="368"/>
        <v>501769.99139520089</v>
      </c>
      <c r="B305" s="23">
        <v>0</v>
      </c>
      <c r="C305" s="41">
        <f t="shared" si="430"/>
        <v>8</v>
      </c>
      <c r="D305" s="44"/>
      <c r="E305" s="134">
        <f t="shared" si="427"/>
        <v>1</v>
      </c>
      <c r="F305" s="76">
        <f t="shared" si="347"/>
        <v>9</v>
      </c>
      <c r="G305" s="161">
        <f t="shared" si="369"/>
        <v>501.46319236450654</v>
      </c>
      <c r="H305" s="24">
        <f t="shared" si="370"/>
        <v>1.0036764652717257E+18</v>
      </c>
      <c r="I305" s="23">
        <f t="shared" si="424"/>
        <v>59.800000000000026</v>
      </c>
      <c r="J305" s="26">
        <v>299</v>
      </c>
      <c r="K305" s="30">
        <f t="shared" si="371"/>
        <v>299</v>
      </c>
      <c r="L305" s="30">
        <f t="shared" si="372"/>
        <v>1</v>
      </c>
      <c r="M305" s="22">
        <v>1</v>
      </c>
      <c r="N305" s="23">
        <f t="shared" si="373"/>
        <v>1.0036764652717258E+21</v>
      </c>
      <c r="O305" s="29">
        <f t="shared" si="348"/>
        <v>3.9743446920769655E+37</v>
      </c>
      <c r="P305" s="29">
        <f t="shared" si="374"/>
        <v>1.1883290629310126E+40</v>
      </c>
      <c r="Q305" s="29">
        <f t="shared" si="375"/>
        <v>5.4198529124673185E+20</v>
      </c>
      <c r="R305" s="29">
        <f t="shared" si="376"/>
        <v>300</v>
      </c>
      <c r="S305" s="29">
        <f t="shared" si="377"/>
        <v>15053099.741856027</v>
      </c>
      <c r="T305" s="52">
        <f t="shared" si="378"/>
        <v>4.5609024314353266E-20</v>
      </c>
      <c r="U305" s="144">
        <f t="shared" si="349"/>
        <v>5014.6319236450654</v>
      </c>
      <c r="W305" s="30">
        <f t="shared" si="379"/>
        <v>294</v>
      </c>
      <c r="X305" s="30">
        <f t="shared" si="380"/>
        <v>2</v>
      </c>
      <c r="Y305" s="22">
        <v>1</v>
      </c>
      <c r="Z305" s="23"/>
      <c r="AA305" s="29">
        <f t="shared" si="350"/>
        <v>3.6951551889145344E+36</v>
      </c>
      <c r="AB305" s="29">
        <f t="shared" si="381"/>
        <v>1.9581930701756844E+39</v>
      </c>
      <c r="AC305" s="29">
        <f t="shared" si="382"/>
        <v>5.4198529124673185E+20</v>
      </c>
      <c r="AD305" s="29">
        <f t="shared" si="383"/>
        <v>600</v>
      </c>
      <c r="AF305" s="52">
        <f t="shared" si="429"/>
        <v>2.7677827048898007E-19</v>
      </c>
      <c r="AG305" s="144">
        <f t="shared" si="351"/>
        <v>5014.6319236450654</v>
      </c>
      <c r="AH305" s="30">
        <f t="shared" si="384"/>
        <v>284</v>
      </c>
      <c r="AI305" s="30">
        <f t="shared" si="385"/>
        <v>3</v>
      </c>
      <c r="AJ305" s="22">
        <v>1</v>
      </c>
      <c r="AK305" s="23"/>
      <c r="AL305" s="29">
        <f t="shared" si="352"/>
        <v>4.1057279876828162E+36</v>
      </c>
      <c r="AM305" s="29">
        <f t="shared" si="386"/>
        <v>6.8286523342865975E+39</v>
      </c>
      <c r="AN305" s="29">
        <f t="shared" si="387"/>
        <v>5.4198529124673185E+20</v>
      </c>
      <c r="AO305" s="29">
        <f t="shared" si="388"/>
        <v>900</v>
      </c>
      <c r="AQ305" s="52">
        <f t="shared" si="434"/>
        <v>7.9369290559050562E-20</v>
      </c>
      <c r="AR305" s="144">
        <f t="shared" si="353"/>
        <v>5014.6319236450654</v>
      </c>
      <c r="AS305" s="30">
        <f t="shared" si="389"/>
        <v>269</v>
      </c>
      <c r="AT305" s="30">
        <f t="shared" si="390"/>
        <v>4</v>
      </c>
      <c r="AU305" s="22">
        <v>1</v>
      </c>
      <c r="AV305" s="23"/>
      <c r="AW305" s="29">
        <f t="shared" si="354"/>
        <v>4.2335999872992002E+35</v>
      </c>
      <c r="AX305" s="29">
        <f t="shared" si="391"/>
        <v>3.905845669041805E+39</v>
      </c>
      <c r="AY305" s="29">
        <f t="shared" si="392"/>
        <v>5.4198529124673185E+20</v>
      </c>
      <c r="AZ305" s="29">
        <f t="shared" si="393"/>
        <v>1200</v>
      </c>
      <c r="BB305" s="52">
        <f t="shared" si="425"/>
        <v>1.3876259769877018E-19</v>
      </c>
      <c r="BC305" s="144">
        <f t="shared" si="355"/>
        <v>5014.6319236450654</v>
      </c>
      <c r="BD305" s="30">
        <f t="shared" si="394"/>
        <v>239</v>
      </c>
      <c r="BE305" s="30">
        <f t="shared" si="395"/>
        <v>5</v>
      </c>
      <c r="BF305" s="22">
        <v>1</v>
      </c>
      <c r="BG305" s="23"/>
      <c r="BH305" s="29">
        <f t="shared" si="356"/>
        <v>4.6079999861759994E+34</v>
      </c>
      <c r="BI305" s="29">
        <f t="shared" si="396"/>
        <v>1.295437085637912E+40</v>
      </c>
      <c r="BJ305" s="29">
        <f t="shared" si="397"/>
        <v>5.4198529124673185E+20</v>
      </c>
      <c r="BK305" s="29">
        <f t="shared" si="398"/>
        <v>1500</v>
      </c>
      <c r="BM305" s="52">
        <f t="shared" si="435"/>
        <v>4.1838024961269509E-20</v>
      </c>
      <c r="BN305" s="144">
        <f t="shared" si="357"/>
        <v>5014.6319236450654</v>
      </c>
      <c r="BO305" s="30">
        <f t="shared" si="399"/>
        <v>194</v>
      </c>
      <c r="BP305" s="30">
        <f t="shared" si="400"/>
        <v>6</v>
      </c>
      <c r="BQ305" s="22">
        <v>1</v>
      </c>
      <c r="BR305" s="23"/>
      <c r="BS305" s="29">
        <f t="shared" si="358"/>
        <v>5.7599999827200002E+31</v>
      </c>
      <c r="BT305" s="29">
        <f t="shared" si="401"/>
        <v>2.6400346968387053E+39</v>
      </c>
      <c r="BU305" s="29">
        <f t="shared" si="402"/>
        <v>5.4198529124673185E+20</v>
      </c>
      <c r="BV305" s="29">
        <f t="shared" si="403"/>
        <v>1800</v>
      </c>
      <c r="BX305" s="52">
        <f t="shared" si="432"/>
        <v>2.0529476066952039E-19</v>
      </c>
      <c r="BY305" s="144">
        <f t="shared" si="359"/>
        <v>5014.6319236450654</v>
      </c>
      <c r="BZ305" s="30">
        <f t="shared" si="404"/>
        <v>144</v>
      </c>
      <c r="CA305" s="30">
        <f t="shared" si="405"/>
        <v>7</v>
      </c>
      <c r="CB305" s="30">
        <v>1</v>
      </c>
      <c r="CC305" s="23"/>
      <c r="CD305" s="29">
        <f t="shared" si="360"/>
        <v>9.5999999712E+29</v>
      </c>
      <c r="CE305" s="29">
        <f t="shared" si="406"/>
        <v>1.1824263780515157E+40</v>
      </c>
      <c r="CF305" s="29">
        <f t="shared" si="407"/>
        <v>5.4198529124673185E+20</v>
      </c>
      <c r="CG305" s="29">
        <f t="shared" si="408"/>
        <v>2100</v>
      </c>
      <c r="CI305" s="52">
        <f t="shared" si="431"/>
        <v>4.5836705042038464E-20</v>
      </c>
      <c r="CJ305" s="144">
        <f t="shared" si="361"/>
        <v>5014.6319236450654</v>
      </c>
      <c r="CK305" s="30">
        <f t="shared" si="409"/>
        <v>89</v>
      </c>
      <c r="CL305" s="30">
        <f t="shared" si="410"/>
        <v>8</v>
      </c>
      <c r="CM305" s="30">
        <v>1</v>
      </c>
      <c r="CN305" s="23"/>
      <c r="CO305" s="29">
        <f t="shared" si="362"/>
        <v>9.9999999699999999E+26</v>
      </c>
      <c r="CP305" s="29">
        <f t="shared" si="411"/>
        <v>4.9677627944062514E+39</v>
      </c>
      <c r="CQ305" s="29">
        <f t="shared" si="412"/>
        <v>5.4198529124673185E+20</v>
      </c>
      <c r="CR305" s="29">
        <f t="shared" si="413"/>
        <v>2400</v>
      </c>
      <c r="CT305" s="52">
        <f t="shared" si="426"/>
        <v>1.0910047715181016E-19</v>
      </c>
      <c r="CU305" s="144">
        <f t="shared" si="363"/>
        <v>5014.6319236450654</v>
      </c>
      <c r="CV305" s="30">
        <f t="shared" si="414"/>
        <v>39</v>
      </c>
      <c r="CW305" s="30">
        <f t="shared" si="415"/>
        <v>9</v>
      </c>
      <c r="CX305" s="30">
        <v>1</v>
      </c>
      <c r="CY305" s="23"/>
      <c r="CZ305" s="29">
        <f t="shared" si="364"/>
        <v>1</v>
      </c>
      <c r="DA305" s="29">
        <f t="shared" si="416"/>
        <v>788116491630889.5</v>
      </c>
      <c r="DB305" s="29">
        <f t="shared" si="417"/>
        <v>5.4198529124673185E+20</v>
      </c>
      <c r="DC305" s="29">
        <f t="shared" si="418"/>
        <v>2700</v>
      </c>
      <c r="DE305" s="52">
        <f t="shared" si="433"/>
        <v>687696.92932725488</v>
      </c>
      <c r="DF305" s="144">
        <f t="shared" si="365"/>
        <v>5014.6319236450654</v>
      </c>
      <c r="DG305" s="30">
        <f t="shared" si="419"/>
        <v>-26</v>
      </c>
      <c r="DH305" s="30">
        <f t="shared" si="420"/>
        <v>10</v>
      </c>
      <c r="DI305" s="30">
        <v>1</v>
      </c>
      <c r="DJ305" s="23"/>
      <c r="DK305" s="29">
        <f t="shared" si="366"/>
        <v>1</v>
      </c>
      <c r="DL305" s="29">
        <f t="shared" si="421"/>
        <v>-1.113988245758485E+18</v>
      </c>
      <c r="DM305" s="29">
        <f t="shared" si="422"/>
        <v>5.4198529124673185E+20</v>
      </c>
      <c r="DN305" s="29">
        <f t="shared" si="423"/>
        <v>3000</v>
      </c>
      <c r="DQ305" s="144">
        <f t="shared" si="367"/>
        <v>5014.6319236450654</v>
      </c>
    </row>
    <row r="306" spans="1:121">
      <c r="A306" s="23">
        <f t="shared" si="368"/>
        <v>524288.00000004133</v>
      </c>
      <c r="B306" s="23">
        <v>0</v>
      </c>
      <c r="C306" s="41">
        <f t="shared" si="430"/>
        <v>8</v>
      </c>
      <c r="D306" s="44"/>
      <c r="E306" s="134">
        <f t="shared" si="427"/>
        <v>1</v>
      </c>
      <c r="F306" s="76">
        <f t="shared" si="347"/>
        <v>9</v>
      </c>
      <c r="G306" s="161">
        <f t="shared" si="369"/>
        <v>512</v>
      </c>
      <c r="H306" s="24">
        <f t="shared" si="370"/>
        <v>1.15292150460687E+18</v>
      </c>
      <c r="I306" s="23">
        <f t="shared" si="424"/>
        <v>60.000000000000028</v>
      </c>
      <c r="J306" s="26">
        <v>300</v>
      </c>
      <c r="K306" s="30">
        <f t="shared" si="371"/>
        <v>300</v>
      </c>
      <c r="L306" s="30">
        <f t="shared" si="372"/>
        <v>1</v>
      </c>
      <c r="M306" s="22">
        <v>1</v>
      </c>
      <c r="N306" s="23">
        <f t="shared" si="373"/>
        <v>1.15292150460687E+21</v>
      </c>
      <c r="O306" s="29">
        <f t="shared" si="348"/>
        <v>3.9743446920769655E+37</v>
      </c>
      <c r="P306" s="29">
        <f t="shared" si="374"/>
        <v>1.1923034076230897E+40</v>
      </c>
      <c r="Q306" s="29">
        <f t="shared" si="375"/>
        <v>6.2257761248770982E+20</v>
      </c>
      <c r="R306" s="29">
        <f t="shared" si="376"/>
        <v>300</v>
      </c>
      <c r="S306" s="29">
        <f t="shared" si="377"/>
        <v>15728640.000001241</v>
      </c>
      <c r="T306" s="52">
        <f t="shared" si="378"/>
        <v>5.2216374498907639E-20</v>
      </c>
      <c r="U306" s="144">
        <f t="shared" si="349"/>
        <v>5120</v>
      </c>
      <c r="V306" s="163"/>
      <c r="W306" s="30">
        <f t="shared" si="379"/>
        <v>295</v>
      </c>
      <c r="X306" s="30">
        <f t="shared" si="380"/>
        <v>2</v>
      </c>
      <c r="Y306" s="22">
        <v>1</v>
      </c>
      <c r="Z306" s="23"/>
      <c r="AA306" s="29">
        <f t="shared" si="350"/>
        <v>3.6951551889145344E+36</v>
      </c>
      <c r="AB306" s="29">
        <f t="shared" si="381"/>
        <v>1.9648535908225404E+39</v>
      </c>
      <c r="AC306" s="29">
        <f t="shared" si="382"/>
        <v>6.2257761248770982E+20</v>
      </c>
      <c r="AD306" s="29">
        <f t="shared" si="383"/>
        <v>600</v>
      </c>
      <c r="AF306" s="52">
        <f t="shared" si="429"/>
        <v>3.1685699911466794E-19</v>
      </c>
      <c r="AG306" s="144">
        <f t="shared" si="351"/>
        <v>5120</v>
      </c>
      <c r="AH306" s="30">
        <f t="shared" si="384"/>
        <v>285</v>
      </c>
      <c r="AI306" s="30">
        <f t="shared" si="385"/>
        <v>3</v>
      </c>
      <c r="AJ306" s="22">
        <v>1</v>
      </c>
      <c r="AK306" s="23"/>
      <c r="AL306" s="29">
        <f t="shared" si="352"/>
        <v>4.1057279876828162E+36</v>
      </c>
      <c r="AM306" s="29">
        <f t="shared" si="386"/>
        <v>6.8526968847594387E+39</v>
      </c>
      <c r="AN306" s="29">
        <f t="shared" si="387"/>
        <v>6.2257761248770982E+20</v>
      </c>
      <c r="AO306" s="29">
        <f t="shared" si="388"/>
        <v>900</v>
      </c>
      <c r="AQ306" s="52">
        <f t="shared" si="434"/>
        <v>9.0851473946314087E-20</v>
      </c>
      <c r="AR306" s="144">
        <f t="shared" si="353"/>
        <v>5120</v>
      </c>
      <c r="AS306" s="30">
        <f t="shared" si="389"/>
        <v>270</v>
      </c>
      <c r="AT306" s="30">
        <f t="shared" si="390"/>
        <v>4</v>
      </c>
      <c r="AU306" s="22">
        <v>1</v>
      </c>
      <c r="AV306" s="23"/>
      <c r="AW306" s="29">
        <f t="shared" si="354"/>
        <v>4.2335999872992002E+35</v>
      </c>
      <c r="AX306" s="29">
        <f t="shared" si="391"/>
        <v>3.9203655414174249E+39</v>
      </c>
      <c r="AY306" s="29">
        <f t="shared" si="392"/>
        <v>6.2257761248770982E+20</v>
      </c>
      <c r="AZ306" s="29">
        <f t="shared" si="393"/>
        <v>1200</v>
      </c>
      <c r="BB306" s="52">
        <f t="shared" si="425"/>
        <v>1.5880601079424197E-19</v>
      </c>
      <c r="BC306" s="144">
        <f t="shared" si="355"/>
        <v>5120</v>
      </c>
      <c r="BD306" s="30">
        <f t="shared" si="394"/>
        <v>240</v>
      </c>
      <c r="BE306" s="30">
        <f t="shared" si="395"/>
        <v>5</v>
      </c>
      <c r="BF306" s="22">
        <v>1</v>
      </c>
      <c r="BG306" s="23"/>
      <c r="BH306" s="29">
        <f t="shared" si="356"/>
        <v>4.6079999861759994E+34</v>
      </c>
      <c r="BI306" s="29">
        <f t="shared" si="396"/>
        <v>1.3008573244899535E+40</v>
      </c>
      <c r="BJ306" s="29">
        <f t="shared" si="397"/>
        <v>6.2257761248770982E+20</v>
      </c>
      <c r="BK306" s="29">
        <f t="shared" si="398"/>
        <v>1500</v>
      </c>
      <c r="BM306" s="52">
        <f t="shared" si="435"/>
        <v>4.7859023489129608E-20</v>
      </c>
      <c r="BN306" s="144">
        <f t="shared" si="357"/>
        <v>5120</v>
      </c>
      <c r="BO306" s="30">
        <f t="shared" si="399"/>
        <v>195</v>
      </c>
      <c r="BP306" s="30">
        <f t="shared" si="400"/>
        <v>6</v>
      </c>
      <c r="BQ306" s="22">
        <v>1</v>
      </c>
      <c r="BR306" s="23"/>
      <c r="BS306" s="29">
        <f t="shared" si="358"/>
        <v>5.7599999827200002E+31</v>
      </c>
      <c r="BT306" s="29">
        <f t="shared" si="401"/>
        <v>2.6536431231110699E+39</v>
      </c>
      <c r="BU306" s="29">
        <f t="shared" si="402"/>
        <v>6.2257761248770982E+20</v>
      </c>
      <c r="BV306" s="29">
        <f t="shared" si="403"/>
        <v>1800</v>
      </c>
      <c r="BX306" s="52">
        <f t="shared" si="432"/>
        <v>2.346124115430466E-19</v>
      </c>
      <c r="BY306" s="144">
        <f t="shared" si="359"/>
        <v>5120</v>
      </c>
      <c r="BZ306" s="30">
        <f t="shared" si="404"/>
        <v>145</v>
      </c>
      <c r="CA306" s="30">
        <f t="shared" si="405"/>
        <v>7</v>
      </c>
      <c r="CB306" s="30">
        <v>1</v>
      </c>
      <c r="CC306" s="23"/>
      <c r="CD306" s="29">
        <f t="shared" si="360"/>
        <v>9.5999999712E+29</v>
      </c>
      <c r="CE306" s="29">
        <f t="shared" si="406"/>
        <v>1.1906376723435402E+40</v>
      </c>
      <c r="CF306" s="29">
        <f t="shared" si="407"/>
        <v>6.2257761248770982E+20</v>
      </c>
      <c r="CG306" s="29">
        <f t="shared" si="408"/>
        <v>2100</v>
      </c>
      <c r="CI306" s="52">
        <f t="shared" si="431"/>
        <v>5.2289426661789234E-20</v>
      </c>
      <c r="CJ306" s="144">
        <f t="shared" si="361"/>
        <v>5120</v>
      </c>
      <c r="CK306" s="30">
        <f t="shared" si="409"/>
        <v>90</v>
      </c>
      <c r="CL306" s="30">
        <f t="shared" si="410"/>
        <v>8</v>
      </c>
      <c r="CM306" s="30">
        <v>1</v>
      </c>
      <c r="CN306" s="23"/>
      <c r="CO306" s="29">
        <f t="shared" si="362"/>
        <v>9.9999999699999999E+26</v>
      </c>
      <c r="CP306" s="29">
        <f t="shared" si="411"/>
        <v>5.0235803538939626E+39</v>
      </c>
      <c r="CQ306" s="29">
        <f t="shared" si="412"/>
        <v>6.2257761248770982E+20</v>
      </c>
      <c r="CR306" s="29">
        <f t="shared" si="413"/>
        <v>2400</v>
      </c>
      <c r="CT306" s="52">
        <f t="shared" si="426"/>
        <v>1.2393105487107954E-19</v>
      </c>
      <c r="CU306" s="144">
        <f t="shared" si="363"/>
        <v>5120</v>
      </c>
      <c r="CV306" s="30">
        <f t="shared" si="414"/>
        <v>40</v>
      </c>
      <c r="CW306" s="30">
        <f t="shared" si="415"/>
        <v>9</v>
      </c>
      <c r="CX306" s="30">
        <v>1</v>
      </c>
      <c r="CY306" s="23"/>
      <c r="CZ306" s="29">
        <f t="shared" si="364"/>
        <v>1</v>
      </c>
      <c r="DA306" s="29">
        <f t="shared" si="416"/>
        <v>808324606800912.37</v>
      </c>
      <c r="DB306" s="29">
        <f t="shared" si="417"/>
        <v>6.2257761248770982E+20</v>
      </c>
      <c r="DC306" s="29">
        <f t="shared" si="418"/>
        <v>2700</v>
      </c>
      <c r="DE306" s="52">
        <f t="shared" si="433"/>
        <v>770207.42316836165</v>
      </c>
      <c r="DF306" s="144">
        <f t="shared" si="365"/>
        <v>5120</v>
      </c>
      <c r="DG306" s="30">
        <f t="shared" si="419"/>
        <v>-25</v>
      </c>
      <c r="DH306" s="30">
        <f t="shared" si="420"/>
        <v>10</v>
      </c>
      <c r="DI306" s="30">
        <v>1</v>
      </c>
      <c r="DJ306" s="23"/>
      <c r="DK306" s="29">
        <f t="shared" si="366"/>
        <v>1</v>
      </c>
      <c r="DL306" s="29">
        <f t="shared" si="421"/>
        <v>-1.0711425439985432E+18</v>
      </c>
      <c r="DM306" s="29">
        <f t="shared" si="422"/>
        <v>6.2257761248770982E+20</v>
      </c>
      <c r="DN306" s="29">
        <f t="shared" si="423"/>
        <v>3000</v>
      </c>
      <c r="DQ306" s="144">
        <f t="shared" si="367"/>
        <v>5120</v>
      </c>
    </row>
    <row r="307" spans="1:121">
      <c r="A307" s="23">
        <f t="shared" si="368"/>
        <v>547816.55271916348</v>
      </c>
      <c r="B307" s="23">
        <v>0</v>
      </c>
      <c r="C307" s="41">
        <f t="shared" si="430"/>
        <v>8</v>
      </c>
      <c r="D307" s="44"/>
      <c r="E307" s="134">
        <f t="shared" si="427"/>
        <v>1</v>
      </c>
      <c r="F307" s="76">
        <f t="shared" si="347"/>
        <v>9</v>
      </c>
      <c r="G307" s="161">
        <f t="shared" si="369"/>
        <v>522.75820836208243</v>
      </c>
      <c r="H307" s="24">
        <f t="shared" si="370"/>
        <v>1.3243590357826181E+18</v>
      </c>
      <c r="I307" s="23">
        <f t="shared" si="424"/>
        <v>60.200000000000031</v>
      </c>
      <c r="J307" s="26">
        <v>301</v>
      </c>
      <c r="K307" s="30">
        <f t="shared" si="371"/>
        <v>301</v>
      </c>
      <c r="L307" s="30">
        <f t="shared" si="372"/>
        <v>1</v>
      </c>
      <c r="M307" s="22">
        <v>1</v>
      </c>
      <c r="N307" s="23">
        <f t="shared" si="373"/>
        <v>1.3243590357826182E+21</v>
      </c>
      <c r="O307" s="29">
        <f t="shared" si="348"/>
        <v>3.9743446920769655E+37</v>
      </c>
      <c r="P307" s="29">
        <f t="shared" si="374"/>
        <v>1.1962777523151666E+40</v>
      </c>
      <c r="Q307" s="29">
        <f t="shared" si="375"/>
        <v>7.1515387932261378E+20</v>
      </c>
      <c r="R307" s="29">
        <f t="shared" si="376"/>
        <v>300</v>
      </c>
      <c r="S307" s="29">
        <f t="shared" si="377"/>
        <v>16434496.581574904</v>
      </c>
      <c r="T307" s="52">
        <f t="shared" si="378"/>
        <v>5.9781591519074089E-20</v>
      </c>
      <c r="U307" s="144">
        <f t="shared" si="349"/>
        <v>5227.5820836208241</v>
      </c>
      <c r="W307" s="30">
        <f t="shared" si="379"/>
        <v>296</v>
      </c>
      <c r="X307" s="30">
        <f t="shared" si="380"/>
        <v>2</v>
      </c>
      <c r="Y307" s="22">
        <v>1</v>
      </c>
      <c r="Z307" s="23"/>
      <c r="AA307" s="29">
        <f t="shared" si="350"/>
        <v>3.6951551889145344E+36</v>
      </c>
      <c r="AB307" s="29">
        <f t="shared" si="381"/>
        <v>1.9715141114693962E+39</v>
      </c>
      <c r="AC307" s="29">
        <f t="shared" si="382"/>
        <v>7.1515387932261378E+20</v>
      </c>
      <c r="AD307" s="29">
        <f t="shared" si="383"/>
        <v>600</v>
      </c>
      <c r="AF307" s="52">
        <f t="shared" si="429"/>
        <v>3.6274347475484206E-19</v>
      </c>
      <c r="AG307" s="144">
        <f t="shared" si="351"/>
        <v>5227.5820836208241</v>
      </c>
      <c r="AH307" s="30">
        <f t="shared" si="384"/>
        <v>286</v>
      </c>
      <c r="AI307" s="30">
        <f t="shared" si="385"/>
        <v>3</v>
      </c>
      <c r="AJ307" s="22">
        <v>1</v>
      </c>
      <c r="AK307" s="23"/>
      <c r="AL307" s="29">
        <f t="shared" si="352"/>
        <v>4.1057279876828162E+36</v>
      </c>
      <c r="AM307" s="29">
        <f t="shared" si="386"/>
        <v>6.8767414352322787E+39</v>
      </c>
      <c r="AN307" s="29">
        <f t="shared" si="387"/>
        <v>7.1515387932261378E+20</v>
      </c>
      <c r="AO307" s="29">
        <f t="shared" si="388"/>
        <v>900</v>
      </c>
      <c r="AQ307" s="52">
        <f t="shared" si="434"/>
        <v>1.0399604028422478E-19</v>
      </c>
      <c r="AR307" s="144">
        <f t="shared" si="353"/>
        <v>5227.5820836208241</v>
      </c>
      <c r="AS307" s="30">
        <f t="shared" si="389"/>
        <v>271</v>
      </c>
      <c r="AT307" s="30">
        <f t="shared" si="390"/>
        <v>4</v>
      </c>
      <c r="AU307" s="22">
        <v>1</v>
      </c>
      <c r="AV307" s="23"/>
      <c r="AW307" s="29">
        <f t="shared" si="354"/>
        <v>4.2335999872992002E+35</v>
      </c>
      <c r="AX307" s="29">
        <f t="shared" si="391"/>
        <v>3.9348854137930453E+39</v>
      </c>
      <c r="AY307" s="29">
        <f t="shared" si="392"/>
        <v>7.1515387932261378E+20</v>
      </c>
      <c r="AZ307" s="29">
        <f t="shared" si="393"/>
        <v>1200</v>
      </c>
      <c r="BB307" s="52">
        <f t="shared" si="425"/>
        <v>1.8174706608120487E-19</v>
      </c>
      <c r="BC307" s="144">
        <f t="shared" si="355"/>
        <v>5227.5820836208241</v>
      </c>
      <c r="BD307" s="30">
        <f t="shared" si="394"/>
        <v>241</v>
      </c>
      <c r="BE307" s="30">
        <f t="shared" si="395"/>
        <v>5</v>
      </c>
      <c r="BF307" s="22">
        <v>1</v>
      </c>
      <c r="BG307" s="23"/>
      <c r="BH307" s="29">
        <f t="shared" si="356"/>
        <v>4.6079999861759994E+34</v>
      </c>
      <c r="BI307" s="29">
        <f t="shared" si="396"/>
        <v>1.3062775633419952E+40</v>
      </c>
      <c r="BJ307" s="29">
        <f t="shared" si="397"/>
        <v>7.1515387932261378E+20</v>
      </c>
      <c r="BK307" s="29">
        <f t="shared" si="398"/>
        <v>1500</v>
      </c>
      <c r="BM307" s="52">
        <f t="shared" si="435"/>
        <v>5.4747467107446605E-20</v>
      </c>
      <c r="BN307" s="144">
        <f t="shared" si="357"/>
        <v>5227.5820836208241</v>
      </c>
      <c r="BO307" s="30">
        <f t="shared" si="399"/>
        <v>196</v>
      </c>
      <c r="BP307" s="30">
        <f t="shared" si="400"/>
        <v>6</v>
      </c>
      <c r="BQ307" s="22">
        <v>1</v>
      </c>
      <c r="BR307" s="23"/>
      <c r="BS307" s="29">
        <f t="shared" si="358"/>
        <v>5.7599999827200002E+31</v>
      </c>
      <c r="BT307" s="29">
        <f t="shared" si="401"/>
        <v>2.6672515493834342E+39</v>
      </c>
      <c r="BU307" s="29">
        <f t="shared" si="402"/>
        <v>7.1515387932261378E+20</v>
      </c>
      <c r="BV307" s="29">
        <f t="shared" si="403"/>
        <v>1800</v>
      </c>
      <c r="BX307" s="52">
        <f t="shared" si="432"/>
        <v>2.6812389685852081E-19</v>
      </c>
      <c r="BY307" s="144">
        <f t="shared" si="359"/>
        <v>5227.5820836208241</v>
      </c>
      <c r="BZ307" s="30">
        <f t="shared" si="404"/>
        <v>146</v>
      </c>
      <c r="CA307" s="30">
        <f t="shared" si="405"/>
        <v>7</v>
      </c>
      <c r="CB307" s="30">
        <v>1</v>
      </c>
      <c r="CC307" s="23"/>
      <c r="CD307" s="29">
        <f t="shared" si="360"/>
        <v>9.5999999712E+29</v>
      </c>
      <c r="CE307" s="29">
        <f t="shared" si="406"/>
        <v>1.1988489666355644E+40</v>
      </c>
      <c r="CF307" s="29">
        <f t="shared" si="407"/>
        <v>7.1515387932261378E+20</v>
      </c>
      <c r="CG307" s="29">
        <f t="shared" si="408"/>
        <v>2100</v>
      </c>
      <c r="CI307" s="52">
        <f t="shared" si="431"/>
        <v>5.9653375798422144E-20</v>
      </c>
      <c r="CJ307" s="144">
        <f t="shared" si="361"/>
        <v>5227.5820836208241</v>
      </c>
      <c r="CK307" s="30">
        <f t="shared" si="409"/>
        <v>91</v>
      </c>
      <c r="CL307" s="30">
        <f t="shared" si="410"/>
        <v>8</v>
      </c>
      <c r="CM307" s="30">
        <v>1</v>
      </c>
      <c r="CN307" s="23"/>
      <c r="CO307" s="29">
        <f t="shared" si="362"/>
        <v>9.9999999699999999E+26</v>
      </c>
      <c r="CP307" s="29">
        <f t="shared" si="411"/>
        <v>5.0793979133816731E+39</v>
      </c>
      <c r="CQ307" s="29">
        <f t="shared" si="412"/>
        <v>7.1515387932261378E+20</v>
      </c>
      <c r="CR307" s="29">
        <f t="shared" si="413"/>
        <v>2400</v>
      </c>
      <c r="CT307" s="52">
        <f t="shared" si="426"/>
        <v>1.4079500986495682E-19</v>
      </c>
      <c r="CU307" s="144">
        <f t="shared" si="363"/>
        <v>5227.5820836208241</v>
      </c>
      <c r="CV307" s="30">
        <f t="shared" si="414"/>
        <v>41</v>
      </c>
      <c r="CW307" s="30">
        <f t="shared" si="415"/>
        <v>9</v>
      </c>
      <c r="CX307" s="30">
        <v>1</v>
      </c>
      <c r="CY307" s="23"/>
      <c r="CZ307" s="29">
        <f t="shared" si="364"/>
        <v>1</v>
      </c>
      <c r="DA307" s="29">
        <f t="shared" si="416"/>
        <v>828532721970935.12</v>
      </c>
      <c r="DB307" s="29">
        <f t="shared" si="417"/>
        <v>7.1515387932261378E+20</v>
      </c>
      <c r="DC307" s="29">
        <f t="shared" si="418"/>
        <v>2700</v>
      </c>
      <c r="DE307" s="52">
        <f t="shared" si="433"/>
        <v>863157.07317073387</v>
      </c>
      <c r="DF307" s="144">
        <f t="shared" si="365"/>
        <v>5227.5820836208241</v>
      </c>
      <c r="DG307" s="30">
        <f t="shared" si="419"/>
        <v>-24</v>
      </c>
      <c r="DH307" s="30">
        <f t="shared" si="420"/>
        <v>10</v>
      </c>
      <c r="DI307" s="30">
        <v>1</v>
      </c>
      <c r="DJ307" s="23"/>
      <c r="DK307" s="29">
        <f t="shared" si="366"/>
        <v>1</v>
      </c>
      <c r="DL307" s="29">
        <f t="shared" si="421"/>
        <v>-1.0282968422386015E+18</v>
      </c>
      <c r="DM307" s="29">
        <f t="shared" si="422"/>
        <v>7.1515387932261378E+20</v>
      </c>
      <c r="DN307" s="29">
        <f t="shared" si="423"/>
        <v>3000</v>
      </c>
      <c r="DQ307" s="144">
        <f t="shared" si="367"/>
        <v>5227.5820836208241</v>
      </c>
    </row>
    <row r="308" spans="1:121">
      <c r="A308" s="23">
        <f t="shared" si="368"/>
        <v>572400.99989525683</v>
      </c>
      <c r="B308" s="23">
        <v>0</v>
      </c>
      <c r="C308" s="41">
        <f t="shared" si="430"/>
        <v>8</v>
      </c>
      <c r="D308" s="44"/>
      <c r="E308" s="134">
        <f t="shared" si="427"/>
        <v>1</v>
      </c>
      <c r="F308" s="76">
        <f t="shared" si="347"/>
        <v>9</v>
      </c>
      <c r="G308" s="161">
        <f t="shared" si="369"/>
        <v>533.74246955065405</v>
      </c>
      <c r="H308" s="24">
        <f t="shared" si="370"/>
        <v>1.5212890458289531E+18</v>
      </c>
      <c r="I308" s="23">
        <f t="shared" si="424"/>
        <v>60.400000000000034</v>
      </c>
      <c r="J308" s="26">
        <v>302</v>
      </c>
      <c r="K308" s="30">
        <f t="shared" si="371"/>
        <v>302</v>
      </c>
      <c r="L308" s="30">
        <f t="shared" si="372"/>
        <v>1</v>
      </c>
      <c r="M308" s="22">
        <v>1</v>
      </c>
      <c r="N308" s="23">
        <f t="shared" si="373"/>
        <v>1.5212890458289532E+21</v>
      </c>
      <c r="O308" s="29">
        <f t="shared" si="348"/>
        <v>3.9743446920769655E+37</v>
      </c>
      <c r="P308" s="29">
        <f t="shared" si="374"/>
        <v>1.2002520970072437E+40</v>
      </c>
      <c r="Q308" s="29">
        <f t="shared" si="375"/>
        <v>8.2149608474763474E+20</v>
      </c>
      <c r="R308" s="29">
        <f t="shared" si="376"/>
        <v>300</v>
      </c>
      <c r="S308" s="29">
        <f t="shared" si="377"/>
        <v>17172029.996857706</v>
      </c>
      <c r="T308" s="52">
        <f t="shared" si="378"/>
        <v>6.8443628367405962E-20</v>
      </c>
      <c r="U308" s="144">
        <f t="shared" si="349"/>
        <v>5337.424695506541</v>
      </c>
      <c r="W308" s="30">
        <f t="shared" si="379"/>
        <v>297</v>
      </c>
      <c r="X308" s="30">
        <f t="shared" si="380"/>
        <v>2</v>
      </c>
      <c r="Y308" s="22">
        <v>1</v>
      </c>
      <c r="Z308" s="23"/>
      <c r="AA308" s="29">
        <f t="shared" si="350"/>
        <v>3.6951551889145344E+36</v>
      </c>
      <c r="AB308" s="29">
        <f t="shared" si="381"/>
        <v>1.9781746321162526E+39</v>
      </c>
      <c r="AC308" s="29">
        <f t="shared" si="382"/>
        <v>8.2149608474763474E+20</v>
      </c>
      <c r="AD308" s="29">
        <f t="shared" si="383"/>
        <v>600</v>
      </c>
      <c r="AF308" s="52">
        <f t="shared" si="429"/>
        <v>4.152798602359983E-19</v>
      </c>
      <c r="AG308" s="144">
        <f t="shared" si="351"/>
        <v>5337.424695506541</v>
      </c>
      <c r="AH308" s="30">
        <f t="shared" si="384"/>
        <v>287</v>
      </c>
      <c r="AI308" s="30">
        <f t="shared" si="385"/>
        <v>3</v>
      </c>
      <c r="AJ308" s="22">
        <v>1</v>
      </c>
      <c r="AK308" s="23"/>
      <c r="AL308" s="29">
        <f t="shared" si="352"/>
        <v>4.1057279876828162E+36</v>
      </c>
      <c r="AM308" s="29">
        <f t="shared" si="386"/>
        <v>6.9007859857051187E+39</v>
      </c>
      <c r="AN308" s="29">
        <f t="shared" si="387"/>
        <v>8.2149608474763474E+20</v>
      </c>
      <c r="AO308" s="29">
        <f t="shared" si="388"/>
        <v>900</v>
      </c>
      <c r="AQ308" s="52">
        <f t="shared" si="434"/>
        <v>1.1904384318675471E-19</v>
      </c>
      <c r="AR308" s="144">
        <f t="shared" si="353"/>
        <v>5337.424695506541</v>
      </c>
      <c r="AS308" s="30">
        <f t="shared" si="389"/>
        <v>272</v>
      </c>
      <c r="AT308" s="30">
        <f t="shared" si="390"/>
        <v>4</v>
      </c>
      <c r="AU308" s="22">
        <v>1</v>
      </c>
      <c r="AV308" s="23"/>
      <c r="AW308" s="29">
        <f t="shared" si="354"/>
        <v>4.2335999872992002E+35</v>
      </c>
      <c r="AX308" s="29">
        <f t="shared" si="391"/>
        <v>3.9494052861686652E+39</v>
      </c>
      <c r="AY308" s="29">
        <f t="shared" si="392"/>
        <v>8.2149608474763474E+20</v>
      </c>
      <c r="AZ308" s="29">
        <f t="shared" si="393"/>
        <v>1200</v>
      </c>
      <c r="BB308" s="52">
        <f t="shared" si="425"/>
        <v>2.0800500967186672E-19</v>
      </c>
      <c r="BC308" s="144">
        <f t="shared" si="355"/>
        <v>5337.424695506541</v>
      </c>
      <c r="BD308" s="30">
        <f t="shared" si="394"/>
        <v>242</v>
      </c>
      <c r="BE308" s="30">
        <f t="shared" si="395"/>
        <v>5</v>
      </c>
      <c r="BF308" s="22">
        <v>1</v>
      </c>
      <c r="BG308" s="23"/>
      <c r="BH308" s="29">
        <f t="shared" si="356"/>
        <v>4.6079999861759994E+34</v>
      </c>
      <c r="BI308" s="29">
        <f t="shared" si="396"/>
        <v>1.3116978021940367E+40</v>
      </c>
      <c r="BJ308" s="29">
        <f t="shared" si="397"/>
        <v>8.2149608474763474E+20</v>
      </c>
      <c r="BK308" s="29">
        <f t="shared" si="398"/>
        <v>1500</v>
      </c>
      <c r="BM308" s="52">
        <f t="shared" si="435"/>
        <v>6.2628456293327884E-20</v>
      </c>
      <c r="BN308" s="144">
        <f t="shared" si="357"/>
        <v>5337.424695506541</v>
      </c>
      <c r="BO308" s="30">
        <f t="shared" si="399"/>
        <v>197</v>
      </c>
      <c r="BP308" s="30">
        <f t="shared" si="400"/>
        <v>6</v>
      </c>
      <c r="BQ308" s="22">
        <v>1</v>
      </c>
      <c r="BR308" s="23"/>
      <c r="BS308" s="29">
        <f t="shared" si="358"/>
        <v>5.7599999827200002E+31</v>
      </c>
      <c r="BT308" s="29">
        <f t="shared" si="401"/>
        <v>2.6808599756557988E+39</v>
      </c>
      <c r="BU308" s="29">
        <f t="shared" si="402"/>
        <v>8.2149608474763474E+20</v>
      </c>
      <c r="BV308" s="29">
        <f t="shared" si="403"/>
        <v>1800</v>
      </c>
      <c r="BX308" s="52">
        <f t="shared" si="432"/>
        <v>3.0643006058034726E-19</v>
      </c>
      <c r="BY308" s="144">
        <f t="shared" si="359"/>
        <v>5337.424695506541</v>
      </c>
      <c r="BZ308" s="30">
        <f t="shared" si="404"/>
        <v>147</v>
      </c>
      <c r="CA308" s="30">
        <f t="shared" si="405"/>
        <v>7</v>
      </c>
      <c r="CB308" s="30">
        <v>1</v>
      </c>
      <c r="CC308" s="23"/>
      <c r="CD308" s="29">
        <f t="shared" si="360"/>
        <v>9.5999999712E+29</v>
      </c>
      <c r="CE308" s="29">
        <f t="shared" si="406"/>
        <v>1.2070602609275889E+40</v>
      </c>
      <c r="CF308" s="29">
        <f t="shared" si="407"/>
        <v>8.2149608474763474E+20</v>
      </c>
      <c r="CG308" s="29">
        <f t="shared" si="408"/>
        <v>2100</v>
      </c>
      <c r="CI308" s="52">
        <f t="shared" si="431"/>
        <v>6.8057586794907834E-20</v>
      </c>
      <c r="CJ308" s="144">
        <f t="shared" si="361"/>
        <v>5337.424695506541</v>
      </c>
      <c r="CK308" s="30">
        <f t="shared" si="409"/>
        <v>92</v>
      </c>
      <c r="CL308" s="30">
        <f t="shared" si="410"/>
        <v>8</v>
      </c>
      <c r="CM308" s="30">
        <v>1</v>
      </c>
      <c r="CN308" s="23"/>
      <c r="CO308" s="29">
        <f t="shared" si="362"/>
        <v>9.9999999699999999E+26</v>
      </c>
      <c r="CP308" s="29">
        <f t="shared" si="411"/>
        <v>5.1352154728693843E+39</v>
      </c>
      <c r="CQ308" s="29">
        <f t="shared" si="412"/>
        <v>8.2149608474763474E+20</v>
      </c>
      <c r="CR308" s="29">
        <f t="shared" si="413"/>
        <v>2400</v>
      </c>
      <c r="CT308" s="52">
        <f t="shared" si="426"/>
        <v>1.5997305061254042E-19</v>
      </c>
      <c r="CU308" s="144">
        <f t="shared" si="363"/>
        <v>5337.424695506541</v>
      </c>
      <c r="CV308" s="30">
        <f t="shared" si="414"/>
        <v>42</v>
      </c>
      <c r="CW308" s="30">
        <f t="shared" si="415"/>
        <v>9</v>
      </c>
      <c r="CX308" s="30">
        <v>1</v>
      </c>
      <c r="CY308" s="23"/>
      <c r="CZ308" s="29">
        <f t="shared" si="364"/>
        <v>1</v>
      </c>
      <c r="DA308" s="29">
        <f t="shared" si="416"/>
        <v>848740837140958</v>
      </c>
      <c r="DB308" s="29">
        <f t="shared" si="417"/>
        <v>8.2149608474763474E+20</v>
      </c>
      <c r="DC308" s="29">
        <f t="shared" si="418"/>
        <v>2700</v>
      </c>
      <c r="DE308" s="52">
        <f t="shared" si="433"/>
        <v>967899.79791110428</v>
      </c>
      <c r="DF308" s="144">
        <f t="shared" si="365"/>
        <v>5337.424695506541</v>
      </c>
      <c r="DG308" s="30">
        <f t="shared" si="419"/>
        <v>-23</v>
      </c>
      <c r="DH308" s="30">
        <f t="shared" si="420"/>
        <v>10</v>
      </c>
      <c r="DI308" s="30">
        <v>1</v>
      </c>
      <c r="DJ308" s="23"/>
      <c r="DK308" s="29">
        <f t="shared" si="366"/>
        <v>1</v>
      </c>
      <c r="DL308" s="29">
        <f t="shared" si="421"/>
        <v>-9.8545114047865971E+17</v>
      </c>
      <c r="DM308" s="29">
        <f t="shared" si="422"/>
        <v>8.2149608474763474E+20</v>
      </c>
      <c r="DN308" s="29">
        <f t="shared" si="423"/>
        <v>3000</v>
      </c>
      <c r="DQ308" s="144">
        <f t="shared" si="367"/>
        <v>5337.424695506541</v>
      </c>
    </row>
    <row r="309" spans="1:121">
      <c r="A309" s="23">
        <f t="shared" si="368"/>
        <v>598088.72706527158</v>
      </c>
      <c r="B309" s="23">
        <v>0</v>
      </c>
      <c r="C309" s="41">
        <f t="shared" si="430"/>
        <v>8</v>
      </c>
      <c r="D309" s="44"/>
      <c r="E309" s="134">
        <f t="shared" si="427"/>
        <v>1</v>
      </c>
      <c r="F309" s="76">
        <f t="shared" si="347"/>
        <v>9</v>
      </c>
      <c r="G309" s="161">
        <f t="shared" si="369"/>
        <v>544.95753341611953</v>
      </c>
      <c r="H309" s="24">
        <f t="shared" si="370"/>
        <v>1.7475022244187272E+18</v>
      </c>
      <c r="I309" s="23">
        <f t="shared" si="424"/>
        <v>60.60000000000003</v>
      </c>
      <c r="J309" s="26">
        <v>303</v>
      </c>
      <c r="K309" s="30">
        <f t="shared" si="371"/>
        <v>303</v>
      </c>
      <c r="L309" s="30">
        <f t="shared" si="372"/>
        <v>1</v>
      </c>
      <c r="M309" s="22">
        <v>1</v>
      </c>
      <c r="N309" s="23">
        <f t="shared" si="373"/>
        <v>1.7475022244187273E+21</v>
      </c>
      <c r="O309" s="29">
        <f t="shared" si="348"/>
        <v>3.9743446920769655E+37</v>
      </c>
      <c r="P309" s="29">
        <f t="shared" si="374"/>
        <v>1.2042264416993205E+40</v>
      </c>
      <c r="Q309" s="29">
        <f t="shared" si="375"/>
        <v>9.4365120118611273E+20</v>
      </c>
      <c r="R309" s="29">
        <f t="shared" si="376"/>
        <v>300</v>
      </c>
      <c r="S309" s="29">
        <f t="shared" si="377"/>
        <v>17942661.811958149</v>
      </c>
      <c r="T309" s="52">
        <f t="shared" si="378"/>
        <v>7.8361607793173675E-20</v>
      </c>
      <c r="U309" s="144">
        <f t="shared" si="349"/>
        <v>5449.5753341611953</v>
      </c>
      <c r="W309" s="30">
        <f t="shared" si="379"/>
        <v>298</v>
      </c>
      <c r="X309" s="30">
        <f t="shared" si="380"/>
        <v>2</v>
      </c>
      <c r="Y309" s="22">
        <v>1</v>
      </c>
      <c r="Z309" s="23"/>
      <c r="AA309" s="29">
        <f t="shared" si="350"/>
        <v>3.6951551889145344E+36</v>
      </c>
      <c r="AB309" s="29">
        <f t="shared" si="381"/>
        <v>1.9848351527631087E+39</v>
      </c>
      <c r="AC309" s="29">
        <f t="shared" si="382"/>
        <v>9.4365120118611273E+20</v>
      </c>
      <c r="AD309" s="29">
        <f t="shared" si="383"/>
        <v>600</v>
      </c>
      <c r="AF309" s="52">
        <f t="shared" si="429"/>
        <v>4.7543051616777669E-19</v>
      </c>
      <c r="AG309" s="144">
        <f t="shared" si="351"/>
        <v>5449.5753341611953</v>
      </c>
      <c r="AH309" s="30">
        <f t="shared" si="384"/>
        <v>288</v>
      </c>
      <c r="AI309" s="30">
        <f t="shared" si="385"/>
        <v>3</v>
      </c>
      <c r="AJ309" s="22">
        <v>1</v>
      </c>
      <c r="AK309" s="23"/>
      <c r="AL309" s="29">
        <f t="shared" si="352"/>
        <v>4.1057279876828162E+36</v>
      </c>
      <c r="AM309" s="29">
        <f t="shared" si="386"/>
        <v>6.9248305361779588E+39</v>
      </c>
      <c r="AN309" s="29">
        <f t="shared" si="387"/>
        <v>9.4365120118611273E+20</v>
      </c>
      <c r="AO309" s="29">
        <f t="shared" si="388"/>
        <v>900</v>
      </c>
      <c r="AQ309" s="52">
        <f t="shared" si="434"/>
        <v>1.3627065619239613E-19</v>
      </c>
      <c r="AR309" s="144">
        <f t="shared" si="353"/>
        <v>5449.5753341611953</v>
      </c>
      <c r="AS309" s="30">
        <f t="shared" si="389"/>
        <v>273</v>
      </c>
      <c r="AT309" s="30">
        <f t="shared" si="390"/>
        <v>4</v>
      </c>
      <c r="AU309" s="22">
        <v>1</v>
      </c>
      <c r="AV309" s="23"/>
      <c r="AW309" s="29">
        <f t="shared" si="354"/>
        <v>4.2335999872992002E+35</v>
      </c>
      <c r="AX309" s="29">
        <f t="shared" si="391"/>
        <v>3.963925158544285E+39</v>
      </c>
      <c r="AY309" s="29">
        <f t="shared" si="392"/>
        <v>9.4365120118611273E+20</v>
      </c>
      <c r="AZ309" s="29">
        <f t="shared" si="393"/>
        <v>1200</v>
      </c>
      <c r="BB309" s="52">
        <f t="shared" si="425"/>
        <v>2.3805979261542365E-19</v>
      </c>
      <c r="BC309" s="144">
        <f t="shared" si="355"/>
        <v>5449.5753341611953</v>
      </c>
      <c r="BD309" s="30">
        <f t="shared" si="394"/>
        <v>243</v>
      </c>
      <c r="BE309" s="30">
        <f t="shared" si="395"/>
        <v>5</v>
      </c>
      <c r="BF309" s="22">
        <v>1</v>
      </c>
      <c r="BG309" s="23"/>
      <c r="BH309" s="29">
        <f t="shared" si="356"/>
        <v>4.6079999861759994E+34</v>
      </c>
      <c r="BI309" s="29">
        <f t="shared" si="396"/>
        <v>1.3171180410460782E+40</v>
      </c>
      <c r="BJ309" s="29">
        <f t="shared" si="397"/>
        <v>9.4365120118611273E+20</v>
      </c>
      <c r="BK309" s="29">
        <f t="shared" si="398"/>
        <v>1500</v>
      </c>
      <c r="BM309" s="52">
        <f t="shared" si="435"/>
        <v>7.1645150379737291E-20</v>
      </c>
      <c r="BN309" s="144">
        <f t="shared" si="357"/>
        <v>5449.5753341611953</v>
      </c>
      <c r="BO309" s="30">
        <f t="shared" si="399"/>
        <v>198</v>
      </c>
      <c r="BP309" s="30">
        <f t="shared" si="400"/>
        <v>6</v>
      </c>
      <c r="BQ309" s="22">
        <v>1</v>
      </c>
      <c r="BR309" s="23"/>
      <c r="BS309" s="29">
        <f t="shared" si="358"/>
        <v>5.7599999827200002E+31</v>
      </c>
      <c r="BT309" s="29">
        <f t="shared" si="401"/>
        <v>2.6944684019281634E+39</v>
      </c>
      <c r="BU309" s="29">
        <f t="shared" si="402"/>
        <v>9.4365120118611273E+20</v>
      </c>
      <c r="BV309" s="29">
        <f t="shared" si="403"/>
        <v>1800</v>
      </c>
      <c r="BX309" s="52">
        <f t="shared" si="432"/>
        <v>3.5021795041680031E-19</v>
      </c>
      <c r="BY309" s="144">
        <f t="shared" si="359"/>
        <v>5449.5753341611953</v>
      </c>
      <c r="BZ309" s="30">
        <f t="shared" si="404"/>
        <v>148</v>
      </c>
      <c r="CA309" s="30">
        <f t="shared" si="405"/>
        <v>7</v>
      </c>
      <c r="CB309" s="30">
        <v>1</v>
      </c>
      <c r="CC309" s="23"/>
      <c r="CD309" s="29">
        <f t="shared" si="360"/>
        <v>9.5999999712E+29</v>
      </c>
      <c r="CE309" s="29">
        <f t="shared" si="406"/>
        <v>1.2152715552196134E+40</v>
      </c>
      <c r="CF309" s="29">
        <f t="shared" si="407"/>
        <v>9.4365120118611273E+20</v>
      </c>
      <c r="CG309" s="29">
        <f t="shared" si="408"/>
        <v>2100</v>
      </c>
      <c r="CI309" s="52">
        <f t="shared" si="431"/>
        <v>7.7649410712619222E-20</v>
      </c>
      <c r="CJ309" s="144">
        <f t="shared" si="361"/>
        <v>5449.5753341611953</v>
      </c>
      <c r="CK309" s="30">
        <f t="shared" si="409"/>
        <v>93</v>
      </c>
      <c r="CL309" s="30">
        <f t="shared" si="410"/>
        <v>8</v>
      </c>
      <c r="CM309" s="30">
        <v>1</v>
      </c>
      <c r="CN309" s="23"/>
      <c r="CO309" s="29">
        <f t="shared" si="362"/>
        <v>9.9999999699999999E+26</v>
      </c>
      <c r="CP309" s="29">
        <f t="shared" si="411"/>
        <v>5.1910330323570943E+39</v>
      </c>
      <c r="CQ309" s="29">
        <f t="shared" si="412"/>
        <v>9.4365120118611273E+20</v>
      </c>
      <c r="CR309" s="29">
        <f t="shared" si="413"/>
        <v>2400</v>
      </c>
      <c r="CT309" s="52">
        <f t="shared" si="426"/>
        <v>1.817848577160043E-19</v>
      </c>
      <c r="CU309" s="144">
        <f t="shared" si="363"/>
        <v>5449.5753341611953</v>
      </c>
      <c r="CV309" s="30">
        <f t="shared" si="414"/>
        <v>43</v>
      </c>
      <c r="CW309" s="30">
        <f t="shared" si="415"/>
        <v>9</v>
      </c>
      <c r="CX309" s="30">
        <v>1</v>
      </c>
      <c r="CY309" s="23"/>
      <c r="CZ309" s="29">
        <f t="shared" si="364"/>
        <v>1</v>
      </c>
      <c r="DA309" s="29">
        <f t="shared" si="416"/>
        <v>868948952310980.75</v>
      </c>
      <c r="DB309" s="29">
        <f t="shared" si="417"/>
        <v>9.4365120118611273E+20</v>
      </c>
      <c r="DC309" s="29">
        <f t="shared" si="418"/>
        <v>2700</v>
      </c>
      <c r="DE309" s="52">
        <f t="shared" si="433"/>
        <v>1085968.5125075073</v>
      </c>
      <c r="DF309" s="144">
        <f t="shared" si="365"/>
        <v>5449.5753341611953</v>
      </c>
      <c r="DG309" s="30">
        <f t="shared" si="419"/>
        <v>-22</v>
      </c>
      <c r="DH309" s="30">
        <f t="shared" si="420"/>
        <v>10</v>
      </c>
      <c r="DI309" s="30">
        <v>1</v>
      </c>
      <c r="DJ309" s="23"/>
      <c r="DK309" s="29">
        <f t="shared" si="366"/>
        <v>1</v>
      </c>
      <c r="DL309" s="29">
        <f t="shared" si="421"/>
        <v>-9.4260543871871795E+17</v>
      </c>
      <c r="DM309" s="29">
        <f t="shared" si="422"/>
        <v>9.4365120118611273E+20</v>
      </c>
      <c r="DN309" s="29">
        <f t="shared" si="423"/>
        <v>3000</v>
      </c>
      <c r="DQ309" s="144">
        <f t="shared" si="367"/>
        <v>5449.5753341611953</v>
      </c>
    </row>
    <row r="310" spans="1:121">
      <c r="A310" s="23">
        <f t="shared" si="368"/>
        <v>624929.24629414361</v>
      </c>
      <c r="B310" s="23">
        <v>0</v>
      </c>
      <c r="C310" s="41">
        <f t="shared" si="430"/>
        <v>8</v>
      </c>
      <c r="D310" s="44"/>
      <c r="E310" s="134">
        <f t="shared" si="427"/>
        <v>1</v>
      </c>
      <c r="F310" s="76">
        <f t="shared" si="347"/>
        <v>9</v>
      </c>
      <c r="G310" s="161">
        <f t="shared" si="369"/>
        <v>556.40824961334147</v>
      </c>
      <c r="H310" s="24">
        <f t="shared" si="370"/>
        <v>2.0073529305434519E+18</v>
      </c>
      <c r="I310" s="23">
        <f t="shared" si="424"/>
        <v>60.800000000000033</v>
      </c>
      <c r="J310" s="26">
        <v>304</v>
      </c>
      <c r="K310" s="30">
        <f t="shared" si="371"/>
        <v>304</v>
      </c>
      <c r="L310" s="30">
        <f t="shared" si="372"/>
        <v>1</v>
      </c>
      <c r="M310" s="22">
        <v>1</v>
      </c>
      <c r="N310" s="23">
        <f t="shared" si="373"/>
        <v>2.007352930543452E+21</v>
      </c>
      <c r="O310" s="29">
        <f t="shared" si="348"/>
        <v>3.9743446920769655E+37</v>
      </c>
      <c r="P310" s="29">
        <f t="shared" si="374"/>
        <v>1.2082007863913976E+40</v>
      </c>
      <c r="Q310" s="29">
        <f t="shared" si="375"/>
        <v>1.083970582493464E+21</v>
      </c>
      <c r="R310" s="29">
        <f t="shared" si="376"/>
        <v>300</v>
      </c>
      <c r="S310" s="29">
        <f t="shared" si="377"/>
        <v>18747877.388824306</v>
      </c>
      <c r="T310" s="52">
        <f t="shared" si="378"/>
        <v>8.971775177626071E-20</v>
      </c>
      <c r="U310" s="144">
        <f t="shared" si="349"/>
        <v>5564.0824961334147</v>
      </c>
      <c r="W310" s="30">
        <f t="shared" si="379"/>
        <v>299</v>
      </c>
      <c r="X310" s="30">
        <f t="shared" si="380"/>
        <v>2</v>
      </c>
      <c r="Y310" s="22">
        <v>1</v>
      </c>
      <c r="Z310" s="23"/>
      <c r="AA310" s="29">
        <f t="shared" si="350"/>
        <v>3.6951551889145344E+36</v>
      </c>
      <c r="AB310" s="29">
        <f t="shared" si="381"/>
        <v>1.9914956734099648E+39</v>
      </c>
      <c r="AC310" s="29">
        <f t="shared" si="382"/>
        <v>1.083970582493464E+21</v>
      </c>
      <c r="AD310" s="29">
        <f t="shared" si="383"/>
        <v>600</v>
      </c>
      <c r="AF310" s="52">
        <f t="shared" si="429"/>
        <v>5.442997426338472E-19</v>
      </c>
      <c r="AG310" s="144">
        <f t="shared" si="351"/>
        <v>5564.0824961334147</v>
      </c>
      <c r="AH310" s="30">
        <f t="shared" si="384"/>
        <v>289</v>
      </c>
      <c r="AI310" s="30">
        <f t="shared" si="385"/>
        <v>3</v>
      </c>
      <c r="AJ310" s="22">
        <v>1</v>
      </c>
      <c r="AK310" s="23"/>
      <c r="AL310" s="29">
        <f t="shared" si="352"/>
        <v>4.1057279876828162E+36</v>
      </c>
      <c r="AM310" s="29">
        <f t="shared" si="386"/>
        <v>6.9488750866507988E+39</v>
      </c>
      <c r="AN310" s="29">
        <f t="shared" si="387"/>
        <v>1.083970582493464E+21</v>
      </c>
      <c r="AO310" s="29">
        <f t="shared" si="388"/>
        <v>900</v>
      </c>
      <c r="AQ310" s="52">
        <f t="shared" si="434"/>
        <v>1.5599223888422397E-19</v>
      </c>
      <c r="AR310" s="144">
        <f t="shared" si="353"/>
        <v>5564.0824961334147</v>
      </c>
      <c r="AS310" s="30">
        <f t="shared" si="389"/>
        <v>274</v>
      </c>
      <c r="AT310" s="30">
        <f t="shared" si="390"/>
        <v>4</v>
      </c>
      <c r="AU310" s="22">
        <v>1</v>
      </c>
      <c r="AV310" s="23"/>
      <c r="AW310" s="29">
        <f t="shared" si="354"/>
        <v>4.2335999872992002E+35</v>
      </c>
      <c r="AX310" s="29">
        <f t="shared" si="391"/>
        <v>3.9784450309199054E+39</v>
      </c>
      <c r="AY310" s="29">
        <f t="shared" si="392"/>
        <v>1.083970582493464E+21</v>
      </c>
      <c r="AZ310" s="29">
        <f t="shared" si="393"/>
        <v>1200</v>
      </c>
      <c r="BB310" s="52">
        <f t="shared" si="425"/>
        <v>2.7246086701437365E-19</v>
      </c>
      <c r="BC310" s="144">
        <f t="shared" si="355"/>
        <v>5564.0824961334147</v>
      </c>
      <c r="BD310" s="30">
        <f t="shared" si="394"/>
        <v>244</v>
      </c>
      <c r="BE310" s="30">
        <f t="shared" si="395"/>
        <v>5</v>
      </c>
      <c r="BF310" s="22">
        <v>1</v>
      </c>
      <c r="BG310" s="23"/>
      <c r="BH310" s="29">
        <f t="shared" si="356"/>
        <v>4.6079999861759994E+34</v>
      </c>
      <c r="BI310" s="29">
        <f t="shared" si="396"/>
        <v>1.3225382798981194E+40</v>
      </c>
      <c r="BJ310" s="29">
        <f t="shared" si="397"/>
        <v>1.083970582493464E+21</v>
      </c>
      <c r="BK310" s="29">
        <f t="shared" si="398"/>
        <v>1500</v>
      </c>
      <c r="BM310" s="52">
        <f t="shared" si="435"/>
        <v>8.1961376768388642E-20</v>
      </c>
      <c r="BN310" s="144">
        <f t="shared" si="357"/>
        <v>5564.0824961334147</v>
      </c>
      <c r="BO310" s="30">
        <f t="shared" si="399"/>
        <v>199</v>
      </c>
      <c r="BP310" s="30">
        <f t="shared" si="400"/>
        <v>6</v>
      </c>
      <c r="BQ310" s="22">
        <v>1</v>
      </c>
      <c r="BR310" s="23"/>
      <c r="BS310" s="29">
        <f t="shared" si="358"/>
        <v>5.7599999827200002E+31</v>
      </c>
      <c r="BT310" s="29">
        <f t="shared" si="401"/>
        <v>2.7080768282005276E+39</v>
      </c>
      <c r="BU310" s="29">
        <f t="shared" si="402"/>
        <v>1.083970582493464E+21</v>
      </c>
      <c r="BV310" s="29">
        <f t="shared" si="403"/>
        <v>1800</v>
      </c>
      <c r="BX310" s="52">
        <f t="shared" si="432"/>
        <v>4.0027320170740671E-19</v>
      </c>
      <c r="BY310" s="144">
        <f t="shared" si="359"/>
        <v>5564.0824961334147</v>
      </c>
      <c r="BZ310" s="30">
        <f t="shared" si="404"/>
        <v>149</v>
      </c>
      <c r="CA310" s="30">
        <f t="shared" si="405"/>
        <v>7</v>
      </c>
      <c r="CB310" s="30">
        <v>1</v>
      </c>
      <c r="CC310" s="23"/>
      <c r="CD310" s="29">
        <f t="shared" si="360"/>
        <v>9.5999999712E+29</v>
      </c>
      <c r="CE310" s="29">
        <f t="shared" si="406"/>
        <v>1.2234828495116376E+40</v>
      </c>
      <c r="CF310" s="29">
        <f t="shared" si="407"/>
        <v>1.083970582493464E+21</v>
      </c>
      <c r="CG310" s="29">
        <f t="shared" si="408"/>
        <v>2100</v>
      </c>
      <c r="CI310" s="52">
        <f t="shared" si="431"/>
        <v>8.8597121155081078E-20</v>
      </c>
      <c r="CJ310" s="144">
        <f t="shared" si="361"/>
        <v>5564.0824961334147</v>
      </c>
      <c r="CK310" s="30">
        <f t="shared" si="409"/>
        <v>94</v>
      </c>
      <c r="CL310" s="30">
        <f t="shared" si="410"/>
        <v>8</v>
      </c>
      <c r="CM310" s="30">
        <v>1</v>
      </c>
      <c r="CN310" s="23"/>
      <c r="CO310" s="29">
        <f t="shared" si="362"/>
        <v>9.9999999699999999E+26</v>
      </c>
      <c r="CP310" s="29">
        <f t="shared" si="411"/>
        <v>5.2468505918448055E+39</v>
      </c>
      <c r="CQ310" s="29">
        <f t="shared" si="412"/>
        <v>1.083970582493464E+21</v>
      </c>
      <c r="CR310" s="29">
        <f t="shared" si="413"/>
        <v>2400</v>
      </c>
      <c r="CT310" s="52">
        <f t="shared" si="426"/>
        <v>2.0659452056406607E-19</v>
      </c>
      <c r="CU310" s="144">
        <f t="shared" si="363"/>
        <v>5564.0824961334147</v>
      </c>
      <c r="CV310" s="30">
        <f t="shared" si="414"/>
        <v>44</v>
      </c>
      <c r="CW310" s="30">
        <f t="shared" si="415"/>
        <v>9</v>
      </c>
      <c r="CX310" s="30">
        <v>1</v>
      </c>
      <c r="CY310" s="23"/>
      <c r="CZ310" s="29">
        <f t="shared" si="364"/>
        <v>1</v>
      </c>
      <c r="DA310" s="29">
        <f t="shared" si="416"/>
        <v>889157067481003.62</v>
      </c>
      <c r="DB310" s="29">
        <f t="shared" si="417"/>
        <v>1.083970582493464E+21</v>
      </c>
      <c r="DC310" s="29">
        <f t="shared" si="418"/>
        <v>2700</v>
      </c>
      <c r="DE310" s="52">
        <f t="shared" si="433"/>
        <v>1219099.1019892248</v>
      </c>
      <c r="DF310" s="144">
        <f t="shared" si="365"/>
        <v>5564.0824961334147</v>
      </c>
      <c r="DG310" s="30">
        <f t="shared" si="419"/>
        <v>-21</v>
      </c>
      <c r="DH310" s="30">
        <f t="shared" si="420"/>
        <v>10</v>
      </c>
      <c r="DI310" s="30">
        <v>1</v>
      </c>
      <c r="DJ310" s="23"/>
      <c r="DK310" s="29">
        <f t="shared" si="366"/>
        <v>1</v>
      </c>
      <c r="DL310" s="29">
        <f t="shared" si="421"/>
        <v>-8.9975973695877632E+17</v>
      </c>
      <c r="DM310" s="29">
        <f t="shared" si="422"/>
        <v>1.083970582493464E+21</v>
      </c>
      <c r="DN310" s="29">
        <f t="shared" si="423"/>
        <v>3000</v>
      </c>
      <c r="DQ310" s="144">
        <f t="shared" si="367"/>
        <v>5564.0824961334147</v>
      </c>
    </row>
    <row r="311" spans="1:121">
      <c r="A311" s="23">
        <f t="shared" si="368"/>
        <v>652974.29160731484</v>
      </c>
      <c r="B311" s="23">
        <v>0</v>
      </c>
      <c r="C311" s="41">
        <f t="shared" si="430"/>
        <v>8</v>
      </c>
      <c r="D311" s="44"/>
      <c r="E311" s="134">
        <f t="shared" si="427"/>
        <v>1</v>
      </c>
      <c r="F311" s="76">
        <f t="shared" si="347"/>
        <v>9</v>
      </c>
      <c r="G311" s="161">
        <f t="shared" si="369"/>
        <v>568.09956969873633</v>
      </c>
      <c r="H311" s="24">
        <f t="shared" si="370"/>
        <v>2.3058430092137411E+18</v>
      </c>
      <c r="I311" s="23">
        <f t="shared" si="424"/>
        <v>61.000000000000036</v>
      </c>
      <c r="J311" s="26">
        <v>305</v>
      </c>
      <c r="K311" s="30">
        <f t="shared" si="371"/>
        <v>305</v>
      </c>
      <c r="L311" s="30">
        <f t="shared" si="372"/>
        <v>1</v>
      </c>
      <c r="M311" s="22">
        <v>1</v>
      </c>
      <c r="N311" s="23">
        <f t="shared" si="373"/>
        <v>2.3058430092137411E+21</v>
      </c>
      <c r="O311" s="29">
        <f t="shared" si="348"/>
        <v>3.9743446920769655E+37</v>
      </c>
      <c r="P311" s="29">
        <f t="shared" si="374"/>
        <v>1.2121751310834744E+40</v>
      </c>
      <c r="Q311" s="29">
        <f t="shared" si="375"/>
        <v>1.2451552249754202E+21</v>
      </c>
      <c r="R311" s="29">
        <f t="shared" si="376"/>
        <v>300</v>
      </c>
      <c r="S311" s="29">
        <f t="shared" si="377"/>
        <v>19589228.748219445</v>
      </c>
      <c r="T311" s="52">
        <f t="shared" si="378"/>
        <v>1.0272073671916262E-19</v>
      </c>
      <c r="U311" s="144">
        <f t="shared" si="349"/>
        <v>5680.9956969873638</v>
      </c>
      <c r="W311" s="30">
        <f t="shared" si="379"/>
        <v>300</v>
      </c>
      <c r="X311" s="30">
        <f t="shared" si="380"/>
        <v>2</v>
      </c>
      <c r="Y311" s="22">
        <v>1</v>
      </c>
      <c r="Z311" s="23"/>
      <c r="AA311" s="29">
        <f t="shared" si="350"/>
        <v>3.6951551889145344E+36</v>
      </c>
      <c r="AB311" s="29">
        <f t="shared" si="381"/>
        <v>1.9981561940568208E+39</v>
      </c>
      <c r="AC311" s="29">
        <f t="shared" si="382"/>
        <v>1.2451552249754202E+21</v>
      </c>
      <c r="AD311" s="29">
        <f t="shared" si="383"/>
        <v>600</v>
      </c>
      <c r="AF311" s="52">
        <f t="shared" si="429"/>
        <v>6.2315209825884719E-19</v>
      </c>
      <c r="AG311" s="144">
        <f t="shared" si="351"/>
        <v>5680.9956969873638</v>
      </c>
      <c r="AH311" s="30">
        <f t="shared" si="384"/>
        <v>290</v>
      </c>
      <c r="AI311" s="30">
        <f t="shared" si="385"/>
        <v>3</v>
      </c>
      <c r="AJ311" s="22">
        <v>1</v>
      </c>
      <c r="AK311" s="23"/>
      <c r="AL311" s="29">
        <f t="shared" si="352"/>
        <v>4.1057279876828162E+36</v>
      </c>
      <c r="AM311" s="29">
        <f t="shared" si="386"/>
        <v>6.9729196371236388E+39</v>
      </c>
      <c r="AN311" s="29">
        <f t="shared" si="387"/>
        <v>1.2451552249754202E+21</v>
      </c>
      <c r="AO311" s="29">
        <f t="shared" si="388"/>
        <v>900</v>
      </c>
      <c r="AQ311" s="52">
        <f t="shared" si="434"/>
        <v>1.7857013844620363E-19</v>
      </c>
      <c r="AR311" s="144">
        <f t="shared" si="353"/>
        <v>5680.9956969873638</v>
      </c>
      <c r="AS311" s="30">
        <f t="shared" si="389"/>
        <v>275</v>
      </c>
      <c r="AT311" s="30">
        <f t="shared" si="390"/>
        <v>4</v>
      </c>
      <c r="AU311" s="22">
        <v>1</v>
      </c>
      <c r="AV311" s="23"/>
      <c r="AW311" s="29">
        <f t="shared" si="354"/>
        <v>4.2335999872992002E+35</v>
      </c>
      <c r="AX311" s="29">
        <f t="shared" si="391"/>
        <v>3.9929649032955253E+39</v>
      </c>
      <c r="AY311" s="29">
        <f t="shared" si="392"/>
        <v>1.2451552249754202E+21</v>
      </c>
      <c r="AZ311" s="29">
        <f t="shared" si="393"/>
        <v>1200</v>
      </c>
      <c r="BB311" s="52">
        <f t="shared" si="425"/>
        <v>3.1183725755960255E-19</v>
      </c>
      <c r="BC311" s="144">
        <f t="shared" si="355"/>
        <v>5680.9956969873638</v>
      </c>
      <c r="BD311" s="30">
        <f t="shared" si="394"/>
        <v>245</v>
      </c>
      <c r="BE311" s="30">
        <f t="shared" si="395"/>
        <v>5</v>
      </c>
      <c r="BF311" s="22">
        <v>1</v>
      </c>
      <c r="BG311" s="23"/>
      <c r="BH311" s="29">
        <f t="shared" si="356"/>
        <v>4.6079999861759994E+34</v>
      </c>
      <c r="BI311" s="29">
        <f t="shared" si="396"/>
        <v>1.3279585187501609E+40</v>
      </c>
      <c r="BJ311" s="29">
        <f t="shared" si="397"/>
        <v>1.2451552249754202E+21</v>
      </c>
      <c r="BK311" s="29">
        <f t="shared" si="398"/>
        <v>1500</v>
      </c>
      <c r="BM311" s="52">
        <f t="shared" si="435"/>
        <v>9.3764617448090692E-20</v>
      </c>
      <c r="BN311" s="144">
        <f t="shared" si="357"/>
        <v>5680.9956969873638</v>
      </c>
      <c r="BO311" s="30">
        <f t="shared" si="399"/>
        <v>200</v>
      </c>
      <c r="BP311" s="30">
        <f t="shared" si="400"/>
        <v>6</v>
      </c>
      <c r="BQ311" s="22">
        <v>1</v>
      </c>
      <c r="BR311" s="23"/>
      <c r="BS311" s="29">
        <f t="shared" si="358"/>
        <v>5.7599999827200002E+31</v>
      </c>
      <c r="BT311" s="29">
        <f t="shared" si="401"/>
        <v>2.7216852544728922E+39</v>
      </c>
      <c r="BU311" s="29">
        <f t="shared" si="402"/>
        <v>1.2451552249754202E+21</v>
      </c>
      <c r="BV311" s="29">
        <f t="shared" si="403"/>
        <v>1800</v>
      </c>
      <c r="BX311" s="52">
        <f t="shared" si="432"/>
        <v>4.5749420250894107E-19</v>
      </c>
      <c r="BY311" s="144">
        <f t="shared" si="359"/>
        <v>5680.9956969873638</v>
      </c>
      <c r="BZ311" s="30">
        <f t="shared" si="404"/>
        <v>150</v>
      </c>
      <c r="CA311" s="30">
        <f t="shared" si="405"/>
        <v>7</v>
      </c>
      <c r="CB311" s="30">
        <v>1</v>
      </c>
      <c r="CC311" s="23"/>
      <c r="CD311" s="29">
        <f t="shared" si="360"/>
        <v>9.5999999712E+29</v>
      </c>
      <c r="CE311" s="29">
        <f t="shared" si="406"/>
        <v>1.2316941438036621E+40</v>
      </c>
      <c r="CF311" s="29">
        <f t="shared" si="407"/>
        <v>1.2451552249754202E+21</v>
      </c>
      <c r="CG311" s="29">
        <f t="shared" si="408"/>
        <v>2100</v>
      </c>
      <c r="CI311" s="52">
        <f t="shared" si="431"/>
        <v>1.010928915461259E-19</v>
      </c>
      <c r="CJ311" s="144">
        <f t="shared" si="361"/>
        <v>5680.9956969873638</v>
      </c>
      <c r="CK311" s="30">
        <f t="shared" si="409"/>
        <v>95</v>
      </c>
      <c r="CL311" s="30">
        <f t="shared" si="410"/>
        <v>8</v>
      </c>
      <c r="CM311" s="30">
        <v>1</v>
      </c>
      <c r="CN311" s="23"/>
      <c r="CO311" s="29">
        <f t="shared" si="362"/>
        <v>9.9999999699999999E+26</v>
      </c>
      <c r="CP311" s="29">
        <f t="shared" si="411"/>
        <v>5.3026681513325161E+39</v>
      </c>
      <c r="CQ311" s="29">
        <f t="shared" si="412"/>
        <v>1.2451552249754202E+21</v>
      </c>
      <c r="CR311" s="29">
        <f t="shared" si="413"/>
        <v>2400</v>
      </c>
      <c r="CT311" s="52">
        <f t="shared" si="426"/>
        <v>2.3481673554520345E-19</v>
      </c>
      <c r="CU311" s="144">
        <f t="shared" si="363"/>
        <v>5680.9956969873638</v>
      </c>
      <c r="CV311" s="30">
        <f t="shared" si="414"/>
        <v>45</v>
      </c>
      <c r="CW311" s="30">
        <f t="shared" si="415"/>
        <v>9</v>
      </c>
      <c r="CX311" s="30">
        <v>1</v>
      </c>
      <c r="CY311" s="23"/>
      <c r="CZ311" s="29">
        <f t="shared" si="364"/>
        <v>1</v>
      </c>
      <c r="DA311" s="29">
        <f t="shared" si="416"/>
        <v>909365182651026.37</v>
      </c>
      <c r="DB311" s="29">
        <f t="shared" si="417"/>
        <v>1.2451552249754202E+21</v>
      </c>
      <c r="DC311" s="29">
        <f t="shared" si="418"/>
        <v>2700</v>
      </c>
      <c r="DE311" s="52">
        <f t="shared" si="433"/>
        <v>1369257.6411881989</v>
      </c>
      <c r="DF311" s="144">
        <f t="shared" si="365"/>
        <v>5680.9956969873638</v>
      </c>
      <c r="DG311" s="30">
        <f t="shared" si="419"/>
        <v>-20</v>
      </c>
      <c r="DH311" s="30">
        <f t="shared" si="420"/>
        <v>10</v>
      </c>
      <c r="DI311" s="30">
        <v>1</v>
      </c>
      <c r="DJ311" s="23"/>
      <c r="DK311" s="29">
        <f t="shared" si="366"/>
        <v>1</v>
      </c>
      <c r="DL311" s="29">
        <f t="shared" si="421"/>
        <v>-8.5691403519883456E+17</v>
      </c>
      <c r="DM311" s="29">
        <f t="shared" si="422"/>
        <v>1.2451552249754202E+21</v>
      </c>
      <c r="DN311" s="29">
        <f t="shared" si="423"/>
        <v>3000</v>
      </c>
      <c r="DQ311" s="144">
        <f t="shared" si="367"/>
        <v>5680.9956969873638</v>
      </c>
    </row>
    <row r="312" spans="1:121">
      <c r="A312" s="23">
        <f t="shared" si="368"/>
        <v>682277.91870599519</v>
      </c>
      <c r="B312" s="23">
        <v>0</v>
      </c>
      <c r="C312" s="41">
        <f t="shared" si="430"/>
        <v>8</v>
      </c>
      <c r="D312" s="44"/>
      <c r="E312" s="134">
        <f t="shared" si="427"/>
        <v>1</v>
      </c>
      <c r="F312" s="76">
        <f t="shared" si="347"/>
        <v>9</v>
      </c>
      <c r="G312" s="161">
        <f t="shared" si="369"/>
        <v>580.03654927144851</v>
      </c>
      <c r="H312" s="24">
        <f t="shared" si="370"/>
        <v>2.6487180715652372E+18</v>
      </c>
      <c r="I312" s="23">
        <f t="shared" si="424"/>
        <v>61.200000000000038</v>
      </c>
      <c r="J312" s="26">
        <v>306</v>
      </c>
      <c r="K312" s="30">
        <f t="shared" si="371"/>
        <v>306</v>
      </c>
      <c r="L312" s="30">
        <f t="shared" si="372"/>
        <v>1</v>
      </c>
      <c r="M312" s="22">
        <v>1</v>
      </c>
      <c r="N312" s="23">
        <f t="shared" si="373"/>
        <v>2.6487180715652374E+21</v>
      </c>
      <c r="O312" s="29">
        <f t="shared" si="348"/>
        <v>3.9743446920769655E+37</v>
      </c>
      <c r="P312" s="29">
        <f t="shared" si="374"/>
        <v>1.2161494757755515E+40</v>
      </c>
      <c r="Q312" s="29">
        <f t="shared" si="375"/>
        <v>1.4303077586452281E+21</v>
      </c>
      <c r="R312" s="29">
        <f t="shared" si="376"/>
        <v>300</v>
      </c>
      <c r="S312" s="29">
        <f t="shared" si="377"/>
        <v>20468337.561179854</v>
      </c>
      <c r="T312" s="52">
        <f t="shared" si="378"/>
        <v>1.1760953625647913E-19</v>
      </c>
      <c r="U312" s="144">
        <f t="shared" si="349"/>
        <v>5800.3654927144853</v>
      </c>
      <c r="W312" s="30">
        <f t="shared" si="379"/>
        <v>301</v>
      </c>
      <c r="X312" s="30">
        <f t="shared" si="380"/>
        <v>2</v>
      </c>
      <c r="Y312" s="22">
        <v>1</v>
      </c>
      <c r="Z312" s="23"/>
      <c r="AA312" s="29">
        <f t="shared" si="350"/>
        <v>3.6951551889145344E+36</v>
      </c>
      <c r="AB312" s="29">
        <f t="shared" si="381"/>
        <v>2.0048167147036766E+39</v>
      </c>
      <c r="AC312" s="29">
        <f t="shared" si="382"/>
        <v>1.4303077586452281E+21</v>
      </c>
      <c r="AD312" s="29">
        <f t="shared" si="383"/>
        <v>600</v>
      </c>
      <c r="AF312" s="52">
        <f t="shared" si="429"/>
        <v>7.1343567127862644E-19</v>
      </c>
      <c r="AG312" s="144">
        <f t="shared" si="351"/>
        <v>5800.3654927144853</v>
      </c>
      <c r="AH312" s="30">
        <f t="shared" si="384"/>
        <v>291</v>
      </c>
      <c r="AI312" s="30">
        <f t="shared" si="385"/>
        <v>3</v>
      </c>
      <c r="AJ312" s="22">
        <v>1</v>
      </c>
      <c r="AK312" s="23"/>
      <c r="AL312" s="29">
        <f t="shared" si="352"/>
        <v>4.1057279876828162E+36</v>
      </c>
      <c r="AM312" s="29">
        <f t="shared" si="386"/>
        <v>6.9969641875964788E+39</v>
      </c>
      <c r="AN312" s="29">
        <f t="shared" si="387"/>
        <v>1.4303077586452281E+21</v>
      </c>
      <c r="AO312" s="29">
        <f t="shared" si="388"/>
        <v>900</v>
      </c>
      <c r="AQ312" s="52">
        <f t="shared" si="434"/>
        <v>2.0441833347964468E-19</v>
      </c>
      <c r="AR312" s="144">
        <f t="shared" si="353"/>
        <v>5800.3654927144853</v>
      </c>
      <c r="AS312" s="30">
        <f t="shared" si="389"/>
        <v>276</v>
      </c>
      <c r="AT312" s="30">
        <f t="shared" si="390"/>
        <v>4</v>
      </c>
      <c r="AU312" s="22">
        <v>1</v>
      </c>
      <c r="AV312" s="23"/>
      <c r="AW312" s="29">
        <f t="shared" si="354"/>
        <v>4.2335999872992002E+35</v>
      </c>
      <c r="AX312" s="29">
        <f t="shared" si="391"/>
        <v>4.0074847756711451E+39</v>
      </c>
      <c r="AY312" s="29">
        <f t="shared" si="392"/>
        <v>1.4303077586452281E+21</v>
      </c>
      <c r="AZ312" s="29">
        <f t="shared" si="393"/>
        <v>1200</v>
      </c>
      <c r="BB312" s="52">
        <f t="shared" si="425"/>
        <v>3.5690909353627931E-19</v>
      </c>
      <c r="BC312" s="144">
        <f t="shared" si="355"/>
        <v>5800.3654927144853</v>
      </c>
      <c r="BD312" s="30">
        <f t="shared" si="394"/>
        <v>246</v>
      </c>
      <c r="BE312" s="30">
        <f t="shared" si="395"/>
        <v>5</v>
      </c>
      <c r="BF312" s="22">
        <v>1</v>
      </c>
      <c r="BG312" s="23"/>
      <c r="BH312" s="29">
        <f t="shared" si="356"/>
        <v>4.6079999861759994E+34</v>
      </c>
      <c r="BI312" s="29">
        <f t="shared" si="396"/>
        <v>1.3333787576022024E+40</v>
      </c>
      <c r="BJ312" s="29">
        <f t="shared" si="397"/>
        <v>1.4303077586452281E+21</v>
      </c>
      <c r="BK312" s="29">
        <f t="shared" si="398"/>
        <v>1500</v>
      </c>
      <c r="BM312" s="52">
        <f t="shared" si="435"/>
        <v>1.0726942742190762E-19</v>
      </c>
      <c r="BN312" s="144">
        <f t="shared" si="357"/>
        <v>5800.3654927144853</v>
      </c>
      <c r="BO312" s="30">
        <f t="shared" si="399"/>
        <v>201</v>
      </c>
      <c r="BP312" s="30">
        <f t="shared" si="400"/>
        <v>6</v>
      </c>
      <c r="BQ312" s="22">
        <v>1</v>
      </c>
      <c r="BR312" s="23"/>
      <c r="BS312" s="29">
        <f t="shared" si="358"/>
        <v>5.7599999827200002E+31</v>
      </c>
      <c r="BT312" s="29">
        <f t="shared" si="401"/>
        <v>2.7352936807452565E+39</v>
      </c>
      <c r="BU312" s="29">
        <f t="shared" si="402"/>
        <v>1.4303077586452281E+21</v>
      </c>
      <c r="BV312" s="29">
        <f t="shared" si="403"/>
        <v>1800</v>
      </c>
      <c r="BX312" s="52">
        <f t="shared" si="432"/>
        <v>5.2290829636089649E-19</v>
      </c>
      <c r="BY312" s="144">
        <f t="shared" si="359"/>
        <v>5800.3654927144853</v>
      </c>
      <c r="BZ312" s="30">
        <f t="shared" si="404"/>
        <v>151</v>
      </c>
      <c r="CA312" s="30">
        <f t="shared" si="405"/>
        <v>7</v>
      </c>
      <c r="CB312" s="30">
        <v>1</v>
      </c>
      <c r="CC312" s="23"/>
      <c r="CD312" s="29">
        <f t="shared" si="360"/>
        <v>9.5999999712E+29</v>
      </c>
      <c r="CE312" s="29">
        <f t="shared" si="406"/>
        <v>1.2399054380956866E+40</v>
      </c>
      <c r="CF312" s="29">
        <f t="shared" si="407"/>
        <v>1.4303077586452281E+21</v>
      </c>
      <c r="CG312" s="29">
        <f t="shared" si="408"/>
        <v>2100</v>
      </c>
      <c r="CI312" s="52">
        <f t="shared" si="431"/>
        <v>1.1535619690820711E-19</v>
      </c>
      <c r="CJ312" s="144">
        <f t="shared" si="361"/>
        <v>5800.3654927144853</v>
      </c>
      <c r="CK312" s="30">
        <f t="shared" si="409"/>
        <v>96</v>
      </c>
      <c r="CL312" s="30">
        <f t="shared" si="410"/>
        <v>8</v>
      </c>
      <c r="CM312" s="30">
        <v>1</v>
      </c>
      <c r="CN312" s="23"/>
      <c r="CO312" s="29">
        <f t="shared" si="362"/>
        <v>9.9999999699999999E+26</v>
      </c>
      <c r="CP312" s="29">
        <f t="shared" si="411"/>
        <v>5.3584857108202273E+39</v>
      </c>
      <c r="CQ312" s="29">
        <f t="shared" si="412"/>
        <v>1.4303077586452281E+21</v>
      </c>
      <c r="CR312" s="29">
        <f t="shared" si="413"/>
        <v>2400</v>
      </c>
      <c r="CT312" s="52">
        <f t="shared" si="426"/>
        <v>2.6692387286898071E-19</v>
      </c>
      <c r="CU312" s="144">
        <f t="shared" si="363"/>
        <v>5800.3654927144853</v>
      </c>
      <c r="CV312" s="30">
        <f t="shared" si="414"/>
        <v>46</v>
      </c>
      <c r="CW312" s="30">
        <f t="shared" si="415"/>
        <v>9</v>
      </c>
      <c r="CX312" s="30">
        <v>1</v>
      </c>
      <c r="CY312" s="23"/>
      <c r="CZ312" s="29">
        <f t="shared" si="364"/>
        <v>1</v>
      </c>
      <c r="DA312" s="29">
        <f t="shared" si="416"/>
        <v>929573297821049.25</v>
      </c>
      <c r="DB312" s="29">
        <f t="shared" si="417"/>
        <v>1.4303077586452281E+21</v>
      </c>
      <c r="DC312" s="29">
        <f t="shared" si="418"/>
        <v>2700</v>
      </c>
      <c r="DE312" s="52">
        <f t="shared" si="433"/>
        <v>1538671.3043478304</v>
      </c>
      <c r="DF312" s="144">
        <f t="shared" si="365"/>
        <v>5800.3654927144853</v>
      </c>
      <c r="DG312" s="30">
        <f t="shared" si="419"/>
        <v>-19</v>
      </c>
      <c r="DH312" s="30">
        <f t="shared" si="420"/>
        <v>10</v>
      </c>
      <c r="DI312" s="30">
        <v>1</v>
      </c>
      <c r="DJ312" s="23"/>
      <c r="DK312" s="29">
        <f t="shared" si="366"/>
        <v>1</v>
      </c>
      <c r="DL312" s="29">
        <f t="shared" si="421"/>
        <v>-8.140683334388928E+17</v>
      </c>
      <c r="DM312" s="29">
        <f t="shared" si="422"/>
        <v>1.4303077586452281E+21</v>
      </c>
      <c r="DN312" s="29">
        <f t="shared" si="423"/>
        <v>3000</v>
      </c>
      <c r="DQ312" s="144">
        <f t="shared" si="367"/>
        <v>5800.3654927144853</v>
      </c>
    </row>
    <row r="313" spans="1:121">
      <c r="A313" s="23">
        <f t="shared" si="368"/>
        <v>712896.60915736109</v>
      </c>
      <c r="B313" s="23">
        <v>0</v>
      </c>
      <c r="C313" s="41">
        <f t="shared" si="430"/>
        <v>8</v>
      </c>
      <c r="D313" s="44"/>
      <c r="E313" s="134">
        <f t="shared" si="427"/>
        <v>1</v>
      </c>
      <c r="F313" s="76">
        <f t="shared" si="347"/>
        <v>9</v>
      </c>
      <c r="G313" s="161">
        <f t="shared" si="369"/>
        <v>592.2243501595068</v>
      </c>
      <c r="H313" s="24">
        <f t="shared" si="370"/>
        <v>3.0425780916579072E+18</v>
      </c>
      <c r="I313" s="23">
        <f t="shared" si="424"/>
        <v>61.400000000000027</v>
      </c>
      <c r="J313" s="26">
        <v>307</v>
      </c>
      <c r="K313" s="30">
        <f t="shared" si="371"/>
        <v>307</v>
      </c>
      <c r="L313" s="30">
        <f t="shared" si="372"/>
        <v>1</v>
      </c>
      <c r="M313" s="22">
        <v>1</v>
      </c>
      <c r="N313" s="23">
        <f t="shared" si="373"/>
        <v>3.0425780916579074E+21</v>
      </c>
      <c r="O313" s="29">
        <f t="shared" si="348"/>
        <v>3.9743446920769655E+37</v>
      </c>
      <c r="P313" s="29">
        <f t="shared" si="374"/>
        <v>1.2201238204676284E+40</v>
      </c>
      <c r="Q313" s="29">
        <f t="shared" si="375"/>
        <v>1.64299216949527E+21</v>
      </c>
      <c r="R313" s="29">
        <f t="shared" si="376"/>
        <v>300</v>
      </c>
      <c r="S313" s="29">
        <f t="shared" si="377"/>
        <v>21386898.274720833</v>
      </c>
      <c r="T313" s="52">
        <f t="shared" si="378"/>
        <v>1.3465782258603653E-19</v>
      </c>
      <c r="U313" s="144">
        <f t="shared" si="349"/>
        <v>5922.2435015950678</v>
      </c>
      <c r="W313" s="30">
        <f t="shared" si="379"/>
        <v>302</v>
      </c>
      <c r="X313" s="30">
        <f t="shared" si="380"/>
        <v>2</v>
      </c>
      <c r="Y313" s="22">
        <v>1</v>
      </c>
      <c r="Z313" s="23"/>
      <c r="AA313" s="29">
        <f t="shared" si="350"/>
        <v>3.6951551889145344E+36</v>
      </c>
      <c r="AB313" s="29">
        <f t="shared" si="381"/>
        <v>2.011477235350533E+39</v>
      </c>
      <c r="AC313" s="29">
        <f t="shared" si="382"/>
        <v>1.64299216949527E+21</v>
      </c>
      <c r="AD313" s="29">
        <f t="shared" si="383"/>
        <v>600</v>
      </c>
      <c r="AF313" s="52">
        <f t="shared" si="429"/>
        <v>8.1680873172246051E-19</v>
      </c>
      <c r="AG313" s="144">
        <f t="shared" si="351"/>
        <v>5922.2435015950678</v>
      </c>
      <c r="AH313" s="30">
        <f t="shared" si="384"/>
        <v>292</v>
      </c>
      <c r="AI313" s="30">
        <f t="shared" si="385"/>
        <v>3</v>
      </c>
      <c r="AJ313" s="22">
        <v>1</v>
      </c>
      <c r="AK313" s="23"/>
      <c r="AL313" s="29">
        <f t="shared" si="352"/>
        <v>4.1057279876828162E+36</v>
      </c>
      <c r="AM313" s="29">
        <f t="shared" si="386"/>
        <v>7.0210087380693188E+39</v>
      </c>
      <c r="AN313" s="29">
        <f t="shared" si="387"/>
        <v>1.64299216949527E+21</v>
      </c>
      <c r="AO313" s="29">
        <f t="shared" si="388"/>
        <v>900</v>
      </c>
      <c r="AQ313" s="52">
        <f t="shared" si="434"/>
        <v>2.3401084242875767E-19</v>
      </c>
      <c r="AR313" s="144">
        <f t="shared" si="353"/>
        <v>5922.2435015950678</v>
      </c>
      <c r="AS313" s="30">
        <f t="shared" si="389"/>
        <v>277</v>
      </c>
      <c r="AT313" s="30">
        <f t="shared" si="390"/>
        <v>4</v>
      </c>
      <c r="AU313" s="22">
        <v>1</v>
      </c>
      <c r="AV313" s="23"/>
      <c r="AW313" s="29">
        <f t="shared" si="354"/>
        <v>4.2335999872992002E+35</v>
      </c>
      <c r="AX313" s="29">
        <f t="shared" si="391"/>
        <v>4.0220046480467661E+39</v>
      </c>
      <c r="AY313" s="29">
        <f t="shared" si="392"/>
        <v>1.64299216949527E+21</v>
      </c>
      <c r="AZ313" s="29">
        <f t="shared" si="393"/>
        <v>1200</v>
      </c>
      <c r="BB313" s="52">
        <f t="shared" si="425"/>
        <v>4.0850081321839539E-19</v>
      </c>
      <c r="BC313" s="144">
        <f t="shared" si="355"/>
        <v>5922.2435015950678</v>
      </c>
      <c r="BD313" s="30">
        <f t="shared" si="394"/>
        <v>247</v>
      </c>
      <c r="BE313" s="30">
        <f t="shared" si="395"/>
        <v>5</v>
      </c>
      <c r="BF313" s="22">
        <v>1</v>
      </c>
      <c r="BG313" s="23"/>
      <c r="BH313" s="29">
        <f t="shared" si="356"/>
        <v>4.6079999861759994E+34</v>
      </c>
      <c r="BI313" s="29">
        <f t="shared" si="396"/>
        <v>1.3387989964542441E+40</v>
      </c>
      <c r="BJ313" s="29">
        <f t="shared" si="397"/>
        <v>1.64299216949527E+21</v>
      </c>
      <c r="BK313" s="29">
        <f t="shared" si="398"/>
        <v>1500</v>
      </c>
      <c r="BM313" s="52">
        <f t="shared" si="435"/>
        <v>1.2272134755453727E-19</v>
      </c>
      <c r="BN313" s="144">
        <f t="shared" si="357"/>
        <v>5922.2435015950678</v>
      </c>
      <c r="BO313" s="30">
        <f t="shared" si="399"/>
        <v>202</v>
      </c>
      <c r="BP313" s="30">
        <f t="shared" si="400"/>
        <v>6</v>
      </c>
      <c r="BQ313" s="22">
        <v>1</v>
      </c>
      <c r="BR313" s="23"/>
      <c r="BS313" s="29">
        <f t="shared" si="358"/>
        <v>5.7599999827200002E+31</v>
      </c>
      <c r="BT313" s="29">
        <f t="shared" si="401"/>
        <v>2.7489021070176214E+39</v>
      </c>
      <c r="BU313" s="29">
        <f t="shared" si="402"/>
        <v>1.64299216949527E+21</v>
      </c>
      <c r="BV313" s="29">
        <f t="shared" si="403"/>
        <v>1800</v>
      </c>
      <c r="BX313" s="52">
        <f t="shared" si="432"/>
        <v>5.9769031618146951E-19</v>
      </c>
      <c r="BY313" s="144">
        <f t="shared" si="359"/>
        <v>5922.2435015950678</v>
      </c>
      <c r="BZ313" s="30">
        <f t="shared" si="404"/>
        <v>152</v>
      </c>
      <c r="CA313" s="30">
        <f t="shared" si="405"/>
        <v>7</v>
      </c>
      <c r="CB313" s="30">
        <v>1</v>
      </c>
      <c r="CC313" s="23"/>
      <c r="CD313" s="29">
        <f t="shared" si="360"/>
        <v>9.5999999712E+29</v>
      </c>
      <c r="CE313" s="29">
        <f t="shared" si="406"/>
        <v>1.2481167323877111E+40</v>
      </c>
      <c r="CF313" s="29">
        <f t="shared" si="407"/>
        <v>1.64299216949527E+21</v>
      </c>
      <c r="CG313" s="29">
        <f t="shared" si="408"/>
        <v>2100</v>
      </c>
      <c r="CI313" s="52">
        <f t="shared" si="431"/>
        <v>1.3163770077436121E-19</v>
      </c>
      <c r="CJ313" s="144">
        <f t="shared" si="361"/>
        <v>5922.2435015950678</v>
      </c>
      <c r="CK313" s="30">
        <f t="shared" si="409"/>
        <v>97</v>
      </c>
      <c r="CL313" s="30">
        <f t="shared" si="410"/>
        <v>8</v>
      </c>
      <c r="CM313" s="30">
        <v>1</v>
      </c>
      <c r="CN313" s="23"/>
      <c r="CO313" s="29">
        <f t="shared" si="362"/>
        <v>9.9999999699999999E+26</v>
      </c>
      <c r="CP313" s="29">
        <f t="shared" si="411"/>
        <v>5.4143032703079378E+39</v>
      </c>
      <c r="CQ313" s="29">
        <f t="shared" si="412"/>
        <v>1.64299216949527E+21</v>
      </c>
      <c r="CR313" s="29">
        <f t="shared" si="413"/>
        <v>2400</v>
      </c>
      <c r="CT313" s="52">
        <f t="shared" si="426"/>
        <v>3.0345403415162316E-19</v>
      </c>
      <c r="CU313" s="144">
        <f t="shared" si="363"/>
        <v>5922.2435015950678</v>
      </c>
      <c r="CV313" s="30">
        <f t="shared" si="414"/>
        <v>47</v>
      </c>
      <c r="CW313" s="30">
        <f t="shared" si="415"/>
        <v>9</v>
      </c>
      <c r="CX313" s="30">
        <v>1</v>
      </c>
      <c r="CY313" s="23"/>
      <c r="CZ313" s="29">
        <f t="shared" si="364"/>
        <v>1</v>
      </c>
      <c r="DA313" s="29">
        <f t="shared" si="416"/>
        <v>949781412991072</v>
      </c>
      <c r="DB313" s="29">
        <f t="shared" si="417"/>
        <v>1.64299216949527E+21</v>
      </c>
      <c r="DC313" s="29">
        <f t="shared" si="418"/>
        <v>2700</v>
      </c>
      <c r="DE313" s="52">
        <f t="shared" si="433"/>
        <v>1729863.4686070806</v>
      </c>
      <c r="DF313" s="144">
        <f t="shared" si="365"/>
        <v>5922.2435015950678</v>
      </c>
      <c r="DG313" s="30">
        <f t="shared" si="419"/>
        <v>-18</v>
      </c>
      <c r="DH313" s="30">
        <f t="shared" si="420"/>
        <v>10</v>
      </c>
      <c r="DI313" s="30">
        <v>1</v>
      </c>
      <c r="DJ313" s="23"/>
      <c r="DK313" s="29">
        <f t="shared" si="366"/>
        <v>1</v>
      </c>
      <c r="DL313" s="29">
        <f t="shared" si="421"/>
        <v>-7.7122263167895117E+17</v>
      </c>
      <c r="DM313" s="29">
        <f t="shared" si="422"/>
        <v>1.64299216949527E+21</v>
      </c>
      <c r="DN313" s="29">
        <f t="shared" si="423"/>
        <v>3000</v>
      </c>
      <c r="DQ313" s="144">
        <f t="shared" si="367"/>
        <v>5922.2435015950678</v>
      </c>
    </row>
    <row r="314" spans="1:121">
      <c r="A314" s="23">
        <f t="shared" si="368"/>
        <v>744889.37926051288</v>
      </c>
      <c r="B314" s="23">
        <v>0</v>
      </c>
      <c r="C314" s="41">
        <f t="shared" si="430"/>
        <v>8</v>
      </c>
      <c r="D314" s="44"/>
      <c r="E314" s="134">
        <f t="shared" si="427"/>
        <v>1</v>
      </c>
      <c r="F314" s="76">
        <f t="shared" si="347"/>
        <v>9</v>
      </c>
      <c r="G314" s="161">
        <f t="shared" si="369"/>
        <v>604.66824265191906</v>
      </c>
      <c r="H314" s="24">
        <f t="shared" si="370"/>
        <v>3.4950044488374564E+18</v>
      </c>
      <c r="I314" s="23">
        <f t="shared" si="424"/>
        <v>61.60000000000003</v>
      </c>
      <c r="J314" s="26">
        <v>308</v>
      </c>
      <c r="K314" s="30">
        <f t="shared" si="371"/>
        <v>308</v>
      </c>
      <c r="L314" s="30">
        <f t="shared" si="372"/>
        <v>1</v>
      </c>
      <c r="M314" s="22">
        <v>1</v>
      </c>
      <c r="N314" s="23">
        <f t="shared" si="373"/>
        <v>3.4950044488374566E+21</v>
      </c>
      <c r="O314" s="29">
        <f t="shared" si="348"/>
        <v>3.9743446920769655E+37</v>
      </c>
      <c r="P314" s="29">
        <f t="shared" si="374"/>
        <v>1.2240981651597055E+40</v>
      </c>
      <c r="Q314" s="29">
        <f t="shared" si="375"/>
        <v>1.8873024023722263E+21</v>
      </c>
      <c r="R314" s="29">
        <f t="shared" si="376"/>
        <v>300</v>
      </c>
      <c r="S314" s="29">
        <f t="shared" si="377"/>
        <v>22346681.377815388</v>
      </c>
      <c r="T314" s="52">
        <f t="shared" si="378"/>
        <v>1.5417900754111449E-19</v>
      </c>
      <c r="U314" s="144">
        <f t="shared" si="349"/>
        <v>6046.6824265191908</v>
      </c>
      <c r="W314" s="30">
        <f t="shared" si="379"/>
        <v>303</v>
      </c>
      <c r="X314" s="30">
        <f t="shared" si="380"/>
        <v>2</v>
      </c>
      <c r="Y314" s="22">
        <v>1</v>
      </c>
      <c r="Z314" s="23"/>
      <c r="AA314" s="29">
        <f t="shared" si="350"/>
        <v>3.6951551889145344E+36</v>
      </c>
      <c r="AB314" s="29">
        <f t="shared" si="381"/>
        <v>2.0181377559973891E+39</v>
      </c>
      <c r="AC314" s="29">
        <f t="shared" si="382"/>
        <v>1.8873024023722263E+21</v>
      </c>
      <c r="AD314" s="29">
        <f t="shared" si="383"/>
        <v>600</v>
      </c>
      <c r="AF314" s="52">
        <f t="shared" si="429"/>
        <v>9.3517025622440598E-19</v>
      </c>
      <c r="AG314" s="144">
        <f t="shared" si="351"/>
        <v>6046.6824265191908</v>
      </c>
      <c r="AH314" s="30">
        <f t="shared" si="384"/>
        <v>293</v>
      </c>
      <c r="AI314" s="30">
        <f t="shared" si="385"/>
        <v>3</v>
      </c>
      <c r="AJ314" s="22">
        <v>1</v>
      </c>
      <c r="AK314" s="23"/>
      <c r="AL314" s="29">
        <f t="shared" si="352"/>
        <v>4.1057279876828162E+36</v>
      </c>
      <c r="AM314" s="29">
        <f t="shared" si="386"/>
        <v>7.0450532885421589E+39</v>
      </c>
      <c r="AN314" s="29">
        <f t="shared" si="387"/>
        <v>1.8873024023722263E+21</v>
      </c>
      <c r="AO314" s="29">
        <f t="shared" si="388"/>
        <v>900</v>
      </c>
      <c r="AQ314" s="52">
        <f t="shared" si="434"/>
        <v>2.6789043674682666E-19</v>
      </c>
      <c r="AR314" s="144">
        <f t="shared" si="353"/>
        <v>6046.6824265191908</v>
      </c>
      <c r="AS314" s="30">
        <f t="shared" si="389"/>
        <v>278</v>
      </c>
      <c r="AT314" s="30">
        <f t="shared" si="390"/>
        <v>4</v>
      </c>
      <c r="AU314" s="22">
        <v>1</v>
      </c>
      <c r="AV314" s="23"/>
      <c r="AW314" s="29">
        <f t="shared" si="354"/>
        <v>4.2335999872992002E+35</v>
      </c>
      <c r="AX314" s="29">
        <f t="shared" si="391"/>
        <v>4.036524520422386E+39</v>
      </c>
      <c r="AY314" s="29">
        <f t="shared" si="392"/>
        <v>1.8873024023722263E+21</v>
      </c>
      <c r="AZ314" s="29">
        <f t="shared" si="393"/>
        <v>1200</v>
      </c>
      <c r="BB314" s="52">
        <f t="shared" si="425"/>
        <v>4.6755628333820623E-19</v>
      </c>
      <c r="BC314" s="144">
        <f t="shared" si="355"/>
        <v>6046.6824265191908</v>
      </c>
      <c r="BD314" s="30">
        <f t="shared" si="394"/>
        <v>248</v>
      </c>
      <c r="BE314" s="30">
        <f t="shared" si="395"/>
        <v>5</v>
      </c>
      <c r="BF314" s="22">
        <v>1</v>
      </c>
      <c r="BG314" s="23"/>
      <c r="BH314" s="29">
        <f t="shared" si="356"/>
        <v>4.6079999861759994E+34</v>
      </c>
      <c r="BI314" s="29">
        <f t="shared" si="396"/>
        <v>1.3442192353062854E+40</v>
      </c>
      <c r="BJ314" s="29">
        <f t="shared" si="397"/>
        <v>1.8873024023722263E+21</v>
      </c>
      <c r="BK314" s="29">
        <f t="shared" si="398"/>
        <v>1500</v>
      </c>
      <c r="BM314" s="52">
        <f t="shared" si="435"/>
        <v>1.40401383405453E-19</v>
      </c>
      <c r="BN314" s="144">
        <f t="shared" si="357"/>
        <v>6046.6824265191908</v>
      </c>
      <c r="BO314" s="30">
        <f t="shared" si="399"/>
        <v>203</v>
      </c>
      <c r="BP314" s="30">
        <f t="shared" si="400"/>
        <v>6</v>
      </c>
      <c r="BQ314" s="22">
        <v>1</v>
      </c>
      <c r="BR314" s="23"/>
      <c r="BS314" s="29">
        <f t="shared" si="358"/>
        <v>5.7599999827200002E+31</v>
      </c>
      <c r="BT314" s="29">
        <f t="shared" si="401"/>
        <v>2.7625105332899857E+39</v>
      </c>
      <c r="BU314" s="29">
        <f t="shared" si="402"/>
        <v>1.8873024023722263E+21</v>
      </c>
      <c r="BV314" s="29">
        <f t="shared" si="403"/>
        <v>1800</v>
      </c>
      <c r="BX314" s="52">
        <f t="shared" si="432"/>
        <v>6.8318378504952209E-19</v>
      </c>
      <c r="BY314" s="144">
        <f t="shared" si="359"/>
        <v>6046.6824265191908</v>
      </c>
      <c r="BZ314" s="30">
        <f t="shared" si="404"/>
        <v>153</v>
      </c>
      <c r="CA314" s="30">
        <f t="shared" si="405"/>
        <v>7</v>
      </c>
      <c r="CB314" s="30">
        <v>1</v>
      </c>
      <c r="CC314" s="23"/>
      <c r="CD314" s="29">
        <f t="shared" si="360"/>
        <v>9.5999999712E+29</v>
      </c>
      <c r="CE314" s="29">
        <f t="shared" si="406"/>
        <v>1.2563280266797354E+40</v>
      </c>
      <c r="CF314" s="29">
        <f t="shared" si="407"/>
        <v>1.8873024023722263E+21</v>
      </c>
      <c r="CG314" s="29">
        <f t="shared" si="408"/>
        <v>2100</v>
      </c>
      <c r="CI314" s="52">
        <f t="shared" si="431"/>
        <v>1.5022369654206079E-19</v>
      </c>
      <c r="CJ314" s="144">
        <f t="shared" si="361"/>
        <v>6046.6824265191908</v>
      </c>
      <c r="CK314" s="30">
        <f t="shared" si="409"/>
        <v>98</v>
      </c>
      <c r="CL314" s="30">
        <f t="shared" si="410"/>
        <v>8</v>
      </c>
      <c r="CM314" s="30">
        <v>1</v>
      </c>
      <c r="CN314" s="23"/>
      <c r="CO314" s="29">
        <f t="shared" si="362"/>
        <v>9.9999999699999999E+26</v>
      </c>
      <c r="CP314" s="29">
        <f t="shared" si="411"/>
        <v>5.4701208297956478E+39</v>
      </c>
      <c r="CQ314" s="29">
        <f t="shared" si="412"/>
        <v>1.8873024023722263E+21</v>
      </c>
      <c r="CR314" s="29">
        <f t="shared" si="413"/>
        <v>2400</v>
      </c>
      <c r="CT314" s="52">
        <f t="shared" si="426"/>
        <v>3.4502024015486547E-19</v>
      </c>
      <c r="CU314" s="144">
        <f t="shared" si="363"/>
        <v>6046.6824265191908</v>
      </c>
      <c r="CV314" s="30">
        <f t="shared" si="414"/>
        <v>48</v>
      </c>
      <c r="CW314" s="30">
        <f t="shared" si="415"/>
        <v>9</v>
      </c>
      <c r="CX314" s="30">
        <v>1</v>
      </c>
      <c r="CY314" s="23"/>
      <c r="CZ314" s="29">
        <f t="shared" si="364"/>
        <v>1</v>
      </c>
      <c r="DA314" s="29">
        <f t="shared" si="416"/>
        <v>969989528161094.75</v>
      </c>
      <c r="DB314" s="29">
        <f t="shared" si="417"/>
        <v>1.8873024023722263E+21</v>
      </c>
      <c r="DC314" s="29">
        <f t="shared" si="418"/>
        <v>2700</v>
      </c>
      <c r="DE314" s="52">
        <f t="shared" si="433"/>
        <v>1945693.584909285</v>
      </c>
      <c r="DF314" s="144">
        <f t="shared" si="365"/>
        <v>6046.6824265191908</v>
      </c>
      <c r="DG314" s="30">
        <f t="shared" si="419"/>
        <v>-17</v>
      </c>
      <c r="DH314" s="30">
        <f t="shared" si="420"/>
        <v>10</v>
      </c>
      <c r="DI314" s="30">
        <v>1</v>
      </c>
      <c r="DJ314" s="23"/>
      <c r="DK314" s="29">
        <f t="shared" si="366"/>
        <v>1</v>
      </c>
      <c r="DL314" s="29">
        <f t="shared" si="421"/>
        <v>-7.2837692991900941E+17</v>
      </c>
      <c r="DM314" s="29">
        <f t="shared" si="422"/>
        <v>1.8873024023722263E+21</v>
      </c>
      <c r="DN314" s="29">
        <f t="shared" si="423"/>
        <v>3000</v>
      </c>
      <c r="DQ314" s="144">
        <f t="shared" si="367"/>
        <v>6046.6824265191908</v>
      </c>
    </row>
    <row r="315" spans="1:121">
      <c r="A315" s="23">
        <f t="shared" si="368"/>
        <v>778317.89379802602</v>
      </c>
      <c r="B315" s="23">
        <v>0</v>
      </c>
      <c r="C315" s="41">
        <f t="shared" si="430"/>
        <v>8</v>
      </c>
      <c r="D315" s="44"/>
      <c r="E315" s="134">
        <f t="shared" si="427"/>
        <v>1</v>
      </c>
      <c r="F315" s="76">
        <f t="shared" si="347"/>
        <v>9</v>
      </c>
      <c r="G315" s="161">
        <f t="shared" si="369"/>
        <v>617.37360777766878</v>
      </c>
      <c r="H315" s="24">
        <f t="shared" si="370"/>
        <v>4.0147058610869048E+18</v>
      </c>
      <c r="I315" s="23">
        <f t="shared" si="424"/>
        <v>61.800000000000033</v>
      </c>
      <c r="J315" s="26">
        <v>309</v>
      </c>
      <c r="K315" s="30">
        <f t="shared" si="371"/>
        <v>309</v>
      </c>
      <c r="L315" s="30">
        <f t="shared" si="372"/>
        <v>1</v>
      </c>
      <c r="M315" s="22">
        <v>1</v>
      </c>
      <c r="N315" s="23">
        <f t="shared" si="373"/>
        <v>4.0147058610869046E+21</v>
      </c>
      <c r="O315" s="29">
        <f t="shared" si="348"/>
        <v>3.9743446920769655E+37</v>
      </c>
      <c r="P315" s="29">
        <f t="shared" si="374"/>
        <v>1.2280725098517823E+40</v>
      </c>
      <c r="Q315" s="29">
        <f t="shared" si="375"/>
        <v>2.1679411649869287E+21</v>
      </c>
      <c r="R315" s="29">
        <f t="shared" si="376"/>
        <v>300</v>
      </c>
      <c r="S315" s="29">
        <f t="shared" si="377"/>
        <v>23349536.813940782</v>
      </c>
      <c r="T315" s="52">
        <f t="shared" si="378"/>
        <v>1.7653201644002115E-19</v>
      </c>
      <c r="U315" s="144">
        <f t="shared" si="349"/>
        <v>6173.736077776688</v>
      </c>
      <c r="W315" s="30">
        <f t="shared" si="379"/>
        <v>304</v>
      </c>
      <c r="X315" s="30">
        <f t="shared" si="380"/>
        <v>2</v>
      </c>
      <c r="Y315" s="22">
        <v>1</v>
      </c>
      <c r="Z315" s="23"/>
      <c r="AA315" s="29">
        <f t="shared" si="350"/>
        <v>3.6951551889145344E+36</v>
      </c>
      <c r="AB315" s="29">
        <f t="shared" si="381"/>
        <v>2.0247982766442449E+39</v>
      </c>
      <c r="AC315" s="29">
        <f t="shared" si="382"/>
        <v>2.1679411649869287E+21</v>
      </c>
      <c r="AD315" s="29">
        <f t="shared" si="383"/>
        <v>600</v>
      </c>
      <c r="AF315" s="52">
        <f t="shared" si="429"/>
        <v>1.0706948884705287E-18</v>
      </c>
      <c r="AG315" s="144">
        <f t="shared" si="351"/>
        <v>6173.736077776688</v>
      </c>
      <c r="AH315" s="30">
        <f t="shared" si="384"/>
        <v>294</v>
      </c>
      <c r="AI315" s="30">
        <f t="shared" si="385"/>
        <v>3</v>
      </c>
      <c r="AJ315" s="22">
        <v>1</v>
      </c>
      <c r="AK315" s="23"/>
      <c r="AL315" s="29">
        <f t="shared" si="352"/>
        <v>4.1057279876828162E+36</v>
      </c>
      <c r="AM315" s="29">
        <f t="shared" si="386"/>
        <v>7.0690978390150001E+39</v>
      </c>
      <c r="AN315" s="29">
        <f t="shared" si="387"/>
        <v>2.1679411649869287E+21</v>
      </c>
      <c r="AO315" s="29">
        <f t="shared" si="388"/>
        <v>900</v>
      </c>
      <c r="AQ315" s="52">
        <f t="shared" si="434"/>
        <v>3.0667861930299822E-19</v>
      </c>
      <c r="AR315" s="144">
        <f t="shared" si="353"/>
        <v>6173.736077776688</v>
      </c>
      <c r="AS315" s="30">
        <f t="shared" si="389"/>
        <v>279</v>
      </c>
      <c r="AT315" s="30">
        <f t="shared" si="390"/>
        <v>4</v>
      </c>
      <c r="AU315" s="22">
        <v>1</v>
      </c>
      <c r="AV315" s="23"/>
      <c r="AW315" s="29">
        <f t="shared" si="354"/>
        <v>4.2335999872992002E+35</v>
      </c>
      <c r="AX315" s="29">
        <f t="shared" si="391"/>
        <v>4.0510443927980058E+39</v>
      </c>
      <c r="AY315" s="29">
        <f t="shared" si="392"/>
        <v>2.1679411649869287E+21</v>
      </c>
      <c r="AZ315" s="29">
        <f t="shared" si="393"/>
        <v>1200</v>
      </c>
      <c r="BB315" s="52">
        <f t="shared" si="425"/>
        <v>5.3515611155511406E-19</v>
      </c>
      <c r="BC315" s="144">
        <f t="shared" si="355"/>
        <v>6173.736077776688</v>
      </c>
      <c r="BD315" s="30">
        <f t="shared" si="394"/>
        <v>249</v>
      </c>
      <c r="BE315" s="30">
        <f t="shared" si="395"/>
        <v>5</v>
      </c>
      <c r="BF315" s="22">
        <v>1</v>
      </c>
      <c r="BG315" s="23"/>
      <c r="BH315" s="29">
        <f t="shared" si="356"/>
        <v>4.6079999861759994E+34</v>
      </c>
      <c r="BI315" s="29">
        <f t="shared" si="396"/>
        <v>1.3496394741583269E+40</v>
      </c>
      <c r="BJ315" s="29">
        <f t="shared" si="397"/>
        <v>2.1679411649869287E+21</v>
      </c>
      <c r="BK315" s="29">
        <f t="shared" si="398"/>
        <v>1500</v>
      </c>
      <c r="BM315" s="52">
        <f t="shared" si="435"/>
        <v>1.6063113197981392E-19</v>
      </c>
      <c r="BN315" s="144">
        <f t="shared" si="357"/>
        <v>6173.736077776688</v>
      </c>
      <c r="BO315" s="30">
        <f t="shared" si="399"/>
        <v>204</v>
      </c>
      <c r="BP315" s="30">
        <f t="shared" si="400"/>
        <v>6</v>
      </c>
      <c r="BQ315" s="22">
        <v>1</v>
      </c>
      <c r="BR315" s="23"/>
      <c r="BS315" s="29">
        <f t="shared" si="358"/>
        <v>5.7599999827200002E+31</v>
      </c>
      <c r="BT315" s="29">
        <f t="shared" si="401"/>
        <v>2.77611895956235E+39</v>
      </c>
      <c r="BU315" s="29">
        <f t="shared" si="402"/>
        <v>2.1679411649869287E+21</v>
      </c>
      <c r="BV315" s="29">
        <f t="shared" si="403"/>
        <v>1800</v>
      </c>
      <c r="BX315" s="52">
        <f t="shared" si="432"/>
        <v>7.8092516803699962E-19</v>
      </c>
      <c r="BY315" s="144">
        <f t="shared" si="359"/>
        <v>6173.736077776688</v>
      </c>
      <c r="BZ315" s="30">
        <f t="shared" si="404"/>
        <v>154</v>
      </c>
      <c r="CA315" s="30">
        <f t="shared" si="405"/>
        <v>7</v>
      </c>
      <c r="CB315" s="30">
        <v>1</v>
      </c>
      <c r="CC315" s="23"/>
      <c r="CD315" s="29">
        <f t="shared" si="360"/>
        <v>9.5999999712E+29</v>
      </c>
      <c r="CE315" s="29">
        <f t="shared" si="406"/>
        <v>1.2645393209717599E+40</v>
      </c>
      <c r="CF315" s="29">
        <f t="shared" si="407"/>
        <v>2.1679411649869287E+21</v>
      </c>
      <c r="CG315" s="29">
        <f t="shared" si="408"/>
        <v>2100</v>
      </c>
      <c r="CI315" s="52">
        <f t="shared" si="431"/>
        <v>1.7144118249489721E-19</v>
      </c>
      <c r="CJ315" s="144">
        <f t="shared" si="361"/>
        <v>6173.736077776688</v>
      </c>
      <c r="CK315" s="30">
        <f t="shared" si="409"/>
        <v>99</v>
      </c>
      <c r="CL315" s="30">
        <f t="shared" si="410"/>
        <v>8</v>
      </c>
      <c r="CM315" s="30">
        <v>1</v>
      </c>
      <c r="CN315" s="23"/>
      <c r="CO315" s="29">
        <f t="shared" si="362"/>
        <v>9.9999999699999999E+26</v>
      </c>
      <c r="CP315" s="29">
        <f t="shared" si="411"/>
        <v>5.525938389283359E+39</v>
      </c>
      <c r="CQ315" s="29">
        <f t="shared" si="412"/>
        <v>2.1679411649869287E+21</v>
      </c>
      <c r="CR315" s="29">
        <f t="shared" si="413"/>
        <v>2400</v>
      </c>
      <c r="CT315" s="52">
        <f t="shared" si="426"/>
        <v>3.923209077378226E-19</v>
      </c>
      <c r="CU315" s="144">
        <f t="shared" si="363"/>
        <v>6173.736077776688</v>
      </c>
      <c r="CV315" s="30">
        <f t="shared" si="414"/>
        <v>49</v>
      </c>
      <c r="CW315" s="30">
        <f t="shared" si="415"/>
        <v>9</v>
      </c>
      <c r="CX315" s="30">
        <v>1</v>
      </c>
      <c r="CY315" s="23"/>
      <c r="CZ315" s="29">
        <f t="shared" si="364"/>
        <v>1</v>
      </c>
      <c r="DA315" s="29">
        <f t="shared" si="416"/>
        <v>990197643331117.62</v>
      </c>
      <c r="DB315" s="29">
        <f t="shared" si="417"/>
        <v>2.1679411649869287E+21</v>
      </c>
      <c r="DC315" s="29">
        <f t="shared" si="418"/>
        <v>2700</v>
      </c>
      <c r="DE315" s="52">
        <f t="shared" si="433"/>
        <v>2189402.4688786087</v>
      </c>
      <c r="DF315" s="144">
        <f t="shared" si="365"/>
        <v>6173.736077776688</v>
      </c>
      <c r="DG315" s="30">
        <f t="shared" si="419"/>
        <v>-16</v>
      </c>
      <c r="DH315" s="30">
        <f t="shared" si="420"/>
        <v>10</v>
      </c>
      <c r="DI315" s="30">
        <v>1</v>
      </c>
      <c r="DJ315" s="23"/>
      <c r="DK315" s="29">
        <f t="shared" si="366"/>
        <v>1</v>
      </c>
      <c r="DL315" s="29">
        <f t="shared" si="421"/>
        <v>-6.8553122815906765E+17</v>
      </c>
      <c r="DM315" s="29">
        <f t="shared" si="422"/>
        <v>2.1679411649869287E+21</v>
      </c>
      <c r="DN315" s="29">
        <f t="shared" si="423"/>
        <v>3000</v>
      </c>
      <c r="DQ315" s="144">
        <f t="shared" si="367"/>
        <v>6173.736077776688</v>
      </c>
    </row>
    <row r="316" spans="1:121">
      <c r="A316" s="23">
        <f t="shared" si="368"/>
        <v>813246.5848923513</v>
      </c>
      <c r="B316" s="23">
        <v>0</v>
      </c>
      <c r="C316" s="41">
        <f t="shared" si="430"/>
        <v>8</v>
      </c>
      <c r="D316" s="44"/>
      <c r="E316" s="134">
        <f t="shared" si="427"/>
        <v>1</v>
      </c>
      <c r="F316" s="76">
        <f t="shared" si="347"/>
        <v>9</v>
      </c>
      <c r="G316" s="161">
        <f t="shared" si="369"/>
        <v>630.34593963259704</v>
      </c>
      <c r="H316" s="24">
        <f t="shared" si="370"/>
        <v>4.6116860184274821E+18</v>
      </c>
      <c r="I316" s="23">
        <f t="shared" si="424"/>
        <v>62.000000000000036</v>
      </c>
      <c r="J316" s="26">
        <v>310</v>
      </c>
      <c r="K316" s="30">
        <f t="shared" si="371"/>
        <v>310</v>
      </c>
      <c r="L316" s="30">
        <f t="shared" si="372"/>
        <v>1</v>
      </c>
      <c r="M316" s="22">
        <v>1</v>
      </c>
      <c r="N316" s="23">
        <f t="shared" si="373"/>
        <v>4.6116860184274823E+21</v>
      </c>
      <c r="O316" s="29">
        <f t="shared" si="348"/>
        <v>3.9743446920769655E+37</v>
      </c>
      <c r="P316" s="29">
        <f t="shared" si="374"/>
        <v>1.2320468545438594E+40</v>
      </c>
      <c r="Q316" s="29">
        <f t="shared" si="375"/>
        <v>2.4903104499508403E+21</v>
      </c>
      <c r="R316" s="29">
        <f t="shared" si="376"/>
        <v>300</v>
      </c>
      <c r="S316" s="29">
        <f t="shared" si="377"/>
        <v>24397397.546770539</v>
      </c>
      <c r="T316" s="52">
        <f t="shared" si="378"/>
        <v>2.0212790128609417E-19</v>
      </c>
      <c r="U316" s="144">
        <f t="shared" si="349"/>
        <v>6303.4593963259704</v>
      </c>
      <c r="W316" s="30">
        <f t="shared" si="379"/>
        <v>305</v>
      </c>
      <c r="X316" s="30">
        <f t="shared" si="380"/>
        <v>2</v>
      </c>
      <c r="Y316" s="22">
        <v>1</v>
      </c>
      <c r="Z316" s="23"/>
      <c r="AA316" s="29">
        <f t="shared" si="350"/>
        <v>3.6951551889145344E+36</v>
      </c>
      <c r="AB316" s="29">
        <f t="shared" si="381"/>
        <v>2.0314587972911012E+39</v>
      </c>
      <c r="AC316" s="29">
        <f t="shared" si="382"/>
        <v>2.4903104499508403E+21</v>
      </c>
      <c r="AD316" s="29">
        <f t="shared" si="383"/>
        <v>600</v>
      </c>
      <c r="AF316" s="52">
        <f t="shared" si="429"/>
        <v>1.2258729801813387E-18</v>
      </c>
      <c r="AG316" s="144">
        <f t="shared" si="351"/>
        <v>6303.4593963259704</v>
      </c>
      <c r="AH316" s="30">
        <f t="shared" si="384"/>
        <v>295</v>
      </c>
      <c r="AI316" s="30">
        <f t="shared" si="385"/>
        <v>3</v>
      </c>
      <c r="AJ316" s="22">
        <v>1</v>
      </c>
      <c r="AK316" s="23"/>
      <c r="AL316" s="29">
        <f t="shared" si="352"/>
        <v>4.1057279876828162E+36</v>
      </c>
      <c r="AM316" s="29">
        <f t="shared" si="386"/>
        <v>7.0931423894878389E+39</v>
      </c>
      <c r="AN316" s="29">
        <f t="shared" si="387"/>
        <v>2.4903104499508403E+21</v>
      </c>
      <c r="AO316" s="29">
        <f t="shared" si="388"/>
        <v>900</v>
      </c>
      <c r="AQ316" s="52">
        <f t="shared" si="434"/>
        <v>3.5108705186033259E-19</v>
      </c>
      <c r="AR316" s="144">
        <f t="shared" si="353"/>
        <v>6303.4593963259704</v>
      </c>
      <c r="AS316" s="30">
        <f t="shared" si="389"/>
        <v>280</v>
      </c>
      <c r="AT316" s="30">
        <f t="shared" si="390"/>
        <v>4</v>
      </c>
      <c r="AU316" s="22">
        <v>1</v>
      </c>
      <c r="AV316" s="23"/>
      <c r="AW316" s="29">
        <f t="shared" si="354"/>
        <v>4.2335999872992002E+35</v>
      </c>
      <c r="AX316" s="29">
        <f t="shared" si="391"/>
        <v>4.0655642651736262E+39</v>
      </c>
      <c r="AY316" s="29">
        <f t="shared" si="392"/>
        <v>2.4903104499508403E+21</v>
      </c>
      <c r="AZ316" s="29">
        <f t="shared" si="393"/>
        <v>1200</v>
      </c>
      <c r="BB316" s="52">
        <f t="shared" si="425"/>
        <v>6.125374702063621E-19</v>
      </c>
      <c r="BC316" s="144">
        <f t="shared" si="355"/>
        <v>6303.4593963259704</v>
      </c>
      <c r="BD316" s="30">
        <f t="shared" si="394"/>
        <v>250</v>
      </c>
      <c r="BE316" s="30">
        <f t="shared" si="395"/>
        <v>5</v>
      </c>
      <c r="BF316" s="22">
        <v>1</v>
      </c>
      <c r="BG316" s="23"/>
      <c r="BH316" s="29">
        <f t="shared" si="356"/>
        <v>4.6079999861759994E+34</v>
      </c>
      <c r="BI316" s="29">
        <f t="shared" si="396"/>
        <v>1.3550597130103684E+40</v>
      </c>
      <c r="BJ316" s="29">
        <f t="shared" si="397"/>
        <v>2.4903104499508403E+21</v>
      </c>
      <c r="BK316" s="29">
        <f t="shared" si="398"/>
        <v>1500</v>
      </c>
      <c r="BM316" s="52">
        <f t="shared" si="435"/>
        <v>1.8377865019825776E-19</v>
      </c>
      <c r="BN316" s="144">
        <f t="shared" si="357"/>
        <v>6303.4593963259704</v>
      </c>
      <c r="BO316" s="30">
        <f t="shared" si="399"/>
        <v>205</v>
      </c>
      <c r="BP316" s="30">
        <f t="shared" si="400"/>
        <v>6</v>
      </c>
      <c r="BQ316" s="22">
        <v>1</v>
      </c>
      <c r="BR316" s="23"/>
      <c r="BS316" s="29">
        <f t="shared" si="358"/>
        <v>5.7599999827200002E+31</v>
      </c>
      <c r="BT316" s="29">
        <f t="shared" si="401"/>
        <v>2.7897273858347148E+39</v>
      </c>
      <c r="BU316" s="29">
        <f t="shared" si="402"/>
        <v>2.4903104499508403E+21</v>
      </c>
      <c r="BV316" s="29">
        <f t="shared" si="403"/>
        <v>1800</v>
      </c>
      <c r="BX316" s="52">
        <f t="shared" si="432"/>
        <v>8.9267161465159232E-19</v>
      </c>
      <c r="BY316" s="144">
        <f t="shared" si="359"/>
        <v>6303.4593963259704</v>
      </c>
      <c r="BZ316" s="30">
        <f t="shared" si="404"/>
        <v>155</v>
      </c>
      <c r="CA316" s="30">
        <f t="shared" si="405"/>
        <v>7</v>
      </c>
      <c r="CB316" s="30">
        <v>1</v>
      </c>
      <c r="CC316" s="23"/>
      <c r="CD316" s="29">
        <f t="shared" si="360"/>
        <v>9.5999999712E+29</v>
      </c>
      <c r="CE316" s="29">
        <f t="shared" si="406"/>
        <v>1.2727506152637844E+40</v>
      </c>
      <c r="CF316" s="29">
        <f t="shared" si="407"/>
        <v>2.4903104499508403E+21</v>
      </c>
      <c r="CG316" s="29">
        <f t="shared" si="408"/>
        <v>2100</v>
      </c>
      <c r="CI316" s="52">
        <f t="shared" si="431"/>
        <v>1.9566366105701786E-19</v>
      </c>
      <c r="CJ316" s="144">
        <f t="shared" si="361"/>
        <v>6303.4593963259704</v>
      </c>
      <c r="CK316" s="30">
        <f t="shared" si="409"/>
        <v>100</v>
      </c>
      <c r="CL316" s="30">
        <f t="shared" si="410"/>
        <v>8</v>
      </c>
      <c r="CM316" s="30">
        <v>1</v>
      </c>
      <c r="CN316" s="23"/>
      <c r="CO316" s="29">
        <f t="shared" si="362"/>
        <v>9.9999999699999999E+26</v>
      </c>
      <c r="CP316" s="29">
        <f t="shared" si="411"/>
        <v>5.5817559487710702E+39</v>
      </c>
      <c r="CQ316" s="29">
        <f t="shared" si="412"/>
        <v>2.4903104499508403E+21</v>
      </c>
      <c r="CR316" s="29">
        <f t="shared" si="413"/>
        <v>2400</v>
      </c>
      <c r="CT316" s="52">
        <f t="shared" si="426"/>
        <v>4.4615179753588642E-19</v>
      </c>
      <c r="CU316" s="144">
        <f t="shared" si="363"/>
        <v>6303.4593963259704</v>
      </c>
      <c r="CV316" s="30">
        <f t="shared" si="414"/>
        <v>50</v>
      </c>
      <c r="CW316" s="30">
        <f t="shared" si="415"/>
        <v>9</v>
      </c>
      <c r="CX316" s="30">
        <v>1</v>
      </c>
      <c r="CY316" s="23"/>
      <c r="CZ316" s="29">
        <f t="shared" si="364"/>
        <v>1</v>
      </c>
      <c r="DA316" s="29">
        <f t="shared" si="416"/>
        <v>1010405758501140.4</v>
      </c>
      <c r="DB316" s="29">
        <f t="shared" si="417"/>
        <v>2.4903104499508403E+21</v>
      </c>
      <c r="DC316" s="29">
        <f t="shared" si="418"/>
        <v>2700</v>
      </c>
      <c r="DE316" s="52">
        <f t="shared" si="433"/>
        <v>2464663.7541387584</v>
      </c>
      <c r="DF316" s="144">
        <f t="shared" si="365"/>
        <v>6303.4593963259704</v>
      </c>
      <c r="DG316" s="30">
        <f t="shared" si="419"/>
        <v>-15</v>
      </c>
      <c r="DH316" s="30">
        <f t="shared" si="420"/>
        <v>10</v>
      </c>
      <c r="DI316" s="30">
        <v>1</v>
      </c>
      <c r="DJ316" s="23"/>
      <c r="DK316" s="29">
        <f t="shared" si="366"/>
        <v>1</v>
      </c>
      <c r="DL316" s="29">
        <f t="shared" si="421"/>
        <v>-6.4268552639912589E+17</v>
      </c>
      <c r="DM316" s="29">
        <f t="shared" si="422"/>
        <v>2.4903104499508403E+21</v>
      </c>
      <c r="DN316" s="29">
        <f t="shared" si="423"/>
        <v>3000</v>
      </c>
      <c r="DQ316" s="144">
        <f t="shared" si="367"/>
        <v>6303.4593963259704</v>
      </c>
    </row>
    <row r="317" spans="1:121">
      <c r="A317" s="23">
        <f t="shared" si="368"/>
        <v>849742.77619614662</v>
      </c>
      <c r="B317" s="23">
        <v>0</v>
      </c>
      <c r="C317" s="41">
        <f t="shared" si="430"/>
        <v>8</v>
      </c>
      <c r="D317" s="44"/>
      <c r="E317" s="134">
        <f t="shared" si="427"/>
        <v>1</v>
      </c>
      <c r="F317" s="76">
        <f t="shared" si="347"/>
        <v>9</v>
      </c>
      <c r="G317" s="161">
        <f t="shared" si="369"/>
        <v>643.59084775517545</v>
      </c>
      <c r="H317" s="24">
        <f t="shared" si="370"/>
        <v>5.2974361431304776E+18</v>
      </c>
      <c r="I317" s="23">
        <f t="shared" si="424"/>
        <v>62.200000000000031</v>
      </c>
      <c r="J317" s="26">
        <v>311</v>
      </c>
      <c r="K317" s="30">
        <f t="shared" si="371"/>
        <v>311</v>
      </c>
      <c r="L317" s="30">
        <f t="shared" si="372"/>
        <v>1</v>
      </c>
      <c r="M317" s="22">
        <v>1</v>
      </c>
      <c r="N317" s="23">
        <f t="shared" si="373"/>
        <v>5.2974361431304779E+21</v>
      </c>
      <c r="O317" s="29">
        <f t="shared" si="348"/>
        <v>3.9743446920769655E+37</v>
      </c>
      <c r="P317" s="29">
        <f t="shared" si="374"/>
        <v>1.2360211992359362E+40</v>
      </c>
      <c r="Q317" s="29">
        <f t="shared" si="375"/>
        <v>2.8606155172904577E+21</v>
      </c>
      <c r="R317" s="29">
        <f t="shared" si="376"/>
        <v>300</v>
      </c>
      <c r="S317" s="29">
        <f t="shared" si="377"/>
        <v>25492283.285884399</v>
      </c>
      <c r="T317" s="52">
        <f t="shared" si="378"/>
        <v>2.3143741539860217E-19</v>
      </c>
      <c r="U317" s="144">
        <f t="shared" si="349"/>
        <v>6435.9084775517549</v>
      </c>
      <c r="W317" s="30">
        <f t="shared" si="379"/>
        <v>306</v>
      </c>
      <c r="X317" s="30">
        <f t="shared" si="380"/>
        <v>2</v>
      </c>
      <c r="Y317" s="22">
        <v>1</v>
      </c>
      <c r="Z317" s="23"/>
      <c r="AA317" s="29">
        <f t="shared" si="350"/>
        <v>3.6951551889145344E+36</v>
      </c>
      <c r="AB317" s="29">
        <f t="shared" si="381"/>
        <v>2.038119317937957E+39</v>
      </c>
      <c r="AC317" s="29">
        <f t="shared" si="382"/>
        <v>2.8606155172904577E+21</v>
      </c>
      <c r="AD317" s="29">
        <f t="shared" si="383"/>
        <v>600</v>
      </c>
      <c r="AF317" s="52">
        <f t="shared" si="429"/>
        <v>1.4035564513389978E-18</v>
      </c>
      <c r="AG317" s="144">
        <f t="shared" si="351"/>
        <v>6435.9084775517549</v>
      </c>
      <c r="AH317" s="30">
        <f t="shared" si="384"/>
        <v>296</v>
      </c>
      <c r="AI317" s="30">
        <f t="shared" si="385"/>
        <v>3</v>
      </c>
      <c r="AJ317" s="22">
        <v>1</v>
      </c>
      <c r="AK317" s="23"/>
      <c r="AL317" s="29">
        <f t="shared" si="352"/>
        <v>4.1057279876828162E+36</v>
      </c>
      <c r="AM317" s="29">
        <f t="shared" si="386"/>
        <v>7.1171869399606801E+39</v>
      </c>
      <c r="AN317" s="29">
        <f t="shared" si="387"/>
        <v>2.8606155172904577E+21</v>
      </c>
      <c r="AO317" s="29">
        <f t="shared" si="388"/>
        <v>900</v>
      </c>
      <c r="AQ317" s="52">
        <f t="shared" si="434"/>
        <v>4.0193064217957179E-19</v>
      </c>
      <c r="AR317" s="144">
        <f t="shared" si="353"/>
        <v>6435.9084775517549</v>
      </c>
      <c r="AS317" s="30">
        <f t="shared" si="389"/>
        <v>281</v>
      </c>
      <c r="AT317" s="30">
        <f t="shared" si="390"/>
        <v>4</v>
      </c>
      <c r="AU317" s="22">
        <v>1</v>
      </c>
      <c r="AV317" s="23"/>
      <c r="AW317" s="29">
        <f t="shared" si="354"/>
        <v>4.2335999872992002E+35</v>
      </c>
      <c r="AX317" s="29">
        <f t="shared" si="391"/>
        <v>4.0800841375492461E+39</v>
      </c>
      <c r="AY317" s="29">
        <f t="shared" si="392"/>
        <v>2.8606155172904577E+21</v>
      </c>
      <c r="AZ317" s="29">
        <f t="shared" si="393"/>
        <v>1200</v>
      </c>
      <c r="BB317" s="52">
        <f t="shared" si="425"/>
        <v>7.0111679584350989E-19</v>
      </c>
      <c r="BC317" s="144">
        <f t="shared" si="355"/>
        <v>6435.9084775517549</v>
      </c>
      <c r="BD317" s="30">
        <f t="shared" si="394"/>
        <v>251</v>
      </c>
      <c r="BE317" s="30">
        <f t="shared" si="395"/>
        <v>5</v>
      </c>
      <c r="BF317" s="22">
        <v>1</v>
      </c>
      <c r="BG317" s="23"/>
      <c r="BH317" s="29">
        <f t="shared" si="356"/>
        <v>4.6079999861759994E+34</v>
      </c>
      <c r="BI317" s="29">
        <f t="shared" si="396"/>
        <v>1.3604799518624099E+40</v>
      </c>
      <c r="BJ317" s="29">
        <f t="shared" si="397"/>
        <v>2.8606155172904577E+21</v>
      </c>
      <c r="BK317" s="29">
        <f t="shared" si="398"/>
        <v>1500</v>
      </c>
      <c r="BM317" s="52">
        <f t="shared" si="435"/>
        <v>2.1026517247640866E-19</v>
      </c>
      <c r="BN317" s="144">
        <f t="shared" si="357"/>
        <v>6435.9084775517549</v>
      </c>
      <c r="BO317" s="30">
        <f t="shared" si="399"/>
        <v>206</v>
      </c>
      <c r="BP317" s="30">
        <f t="shared" si="400"/>
        <v>6</v>
      </c>
      <c r="BQ317" s="22">
        <v>1</v>
      </c>
      <c r="BR317" s="23"/>
      <c r="BS317" s="29">
        <f t="shared" si="358"/>
        <v>5.7599999827200002E+31</v>
      </c>
      <c r="BT317" s="29">
        <f t="shared" si="401"/>
        <v>2.8033358121070791E+39</v>
      </c>
      <c r="BU317" s="29">
        <f t="shared" si="402"/>
        <v>2.8606155172904577E+21</v>
      </c>
      <c r="BV317" s="29">
        <f t="shared" si="403"/>
        <v>1800</v>
      </c>
      <c r="BX317" s="52">
        <f t="shared" si="432"/>
        <v>1.0204326948401966E-18</v>
      </c>
      <c r="BY317" s="144">
        <f t="shared" si="359"/>
        <v>6435.9084775517549</v>
      </c>
      <c r="BZ317" s="30">
        <f t="shared" si="404"/>
        <v>156</v>
      </c>
      <c r="CA317" s="30">
        <f t="shared" si="405"/>
        <v>7</v>
      </c>
      <c r="CB317" s="30">
        <v>1</v>
      </c>
      <c r="CC317" s="23"/>
      <c r="CD317" s="29">
        <f t="shared" si="360"/>
        <v>9.5999999712E+29</v>
      </c>
      <c r="CE317" s="29">
        <f t="shared" si="406"/>
        <v>1.2809619095558086E+40</v>
      </c>
      <c r="CF317" s="29">
        <f t="shared" si="407"/>
        <v>2.8606155172904577E+21</v>
      </c>
      <c r="CG317" s="29">
        <f t="shared" si="408"/>
        <v>2100</v>
      </c>
      <c r="CI317" s="52">
        <f t="shared" si="431"/>
        <v>2.2331776580947796E-19</v>
      </c>
      <c r="CJ317" s="144">
        <f t="shared" si="361"/>
        <v>6435.9084775517549</v>
      </c>
      <c r="CK317" s="30">
        <f t="shared" si="409"/>
        <v>101</v>
      </c>
      <c r="CL317" s="30">
        <f t="shared" si="410"/>
        <v>8</v>
      </c>
      <c r="CM317" s="30">
        <v>1</v>
      </c>
      <c r="CN317" s="23"/>
      <c r="CO317" s="29">
        <f t="shared" si="362"/>
        <v>9.9999999699999999E+26</v>
      </c>
      <c r="CP317" s="29">
        <f t="shared" si="411"/>
        <v>5.6375735082587814E+39</v>
      </c>
      <c r="CQ317" s="29">
        <f t="shared" si="412"/>
        <v>2.8606155172904577E+21</v>
      </c>
      <c r="CR317" s="29">
        <f t="shared" si="413"/>
        <v>2400</v>
      </c>
      <c r="CT317" s="52">
        <f t="shared" si="426"/>
        <v>5.0741963951331006E-19</v>
      </c>
      <c r="CU317" s="144">
        <f t="shared" si="363"/>
        <v>6435.9084775517549</v>
      </c>
      <c r="CV317" s="30">
        <f t="shared" si="414"/>
        <v>51</v>
      </c>
      <c r="CW317" s="30">
        <f t="shared" si="415"/>
        <v>9</v>
      </c>
      <c r="CX317" s="30">
        <v>1</v>
      </c>
      <c r="CY317" s="23"/>
      <c r="CZ317" s="29">
        <f t="shared" si="364"/>
        <v>1</v>
      </c>
      <c r="DA317" s="29">
        <f t="shared" si="416"/>
        <v>1030613873671163.2</v>
      </c>
      <c r="DB317" s="29">
        <f t="shared" si="417"/>
        <v>2.8606155172904577E+21</v>
      </c>
      <c r="DC317" s="29">
        <f t="shared" si="418"/>
        <v>2700</v>
      </c>
      <c r="DE317" s="52">
        <f t="shared" si="433"/>
        <v>2775642.3529411862</v>
      </c>
      <c r="DF317" s="144">
        <f t="shared" si="365"/>
        <v>6435.9084775517549</v>
      </c>
      <c r="DG317" s="30">
        <f t="shared" si="419"/>
        <v>-14</v>
      </c>
      <c r="DH317" s="30">
        <f t="shared" si="420"/>
        <v>10</v>
      </c>
      <c r="DI317" s="30">
        <v>1</v>
      </c>
      <c r="DJ317" s="23"/>
      <c r="DK317" s="29">
        <f t="shared" si="366"/>
        <v>1</v>
      </c>
      <c r="DL317" s="29">
        <f t="shared" si="421"/>
        <v>-5.9983982463918413E+17</v>
      </c>
      <c r="DM317" s="29">
        <f t="shared" si="422"/>
        <v>2.8606155172904577E+21</v>
      </c>
      <c r="DN317" s="29">
        <f t="shared" si="423"/>
        <v>3000</v>
      </c>
      <c r="DQ317" s="144">
        <f t="shared" si="367"/>
        <v>6435.9084775517549</v>
      </c>
    </row>
    <row r="318" spans="1:121">
      <c r="A318" s="23">
        <f t="shared" si="368"/>
        <v>887876.81265592226</v>
      </c>
      <c r="B318" s="23">
        <v>0</v>
      </c>
      <c r="C318" s="41">
        <f t="shared" si="430"/>
        <v>8</v>
      </c>
      <c r="D318" s="44"/>
      <c r="E318" s="134">
        <f t="shared" si="427"/>
        <v>1</v>
      </c>
      <c r="F318" s="76">
        <f t="shared" si="347"/>
        <v>9</v>
      </c>
      <c r="G318" s="161">
        <f t="shared" si="369"/>
        <v>657.11405955220675</v>
      </c>
      <c r="H318" s="24">
        <f t="shared" si="370"/>
        <v>6.0851561833158164E+18</v>
      </c>
      <c r="I318" s="23">
        <f t="shared" si="424"/>
        <v>62.400000000000027</v>
      </c>
      <c r="J318" s="26">
        <v>312</v>
      </c>
      <c r="K318" s="30">
        <f t="shared" si="371"/>
        <v>312</v>
      </c>
      <c r="L318" s="30">
        <f t="shared" si="372"/>
        <v>1</v>
      </c>
      <c r="M318" s="22">
        <v>1</v>
      </c>
      <c r="N318" s="23">
        <f t="shared" si="373"/>
        <v>6.0851561833158169E+21</v>
      </c>
      <c r="O318" s="29">
        <f t="shared" si="348"/>
        <v>3.9743446920769655E+37</v>
      </c>
      <c r="P318" s="29">
        <f t="shared" si="374"/>
        <v>1.2399955439280133E+40</v>
      </c>
      <c r="Q318" s="29">
        <f t="shared" si="375"/>
        <v>3.285984338990541E+21</v>
      </c>
      <c r="R318" s="29">
        <f t="shared" si="376"/>
        <v>300</v>
      </c>
      <c r="S318" s="29">
        <f t="shared" si="377"/>
        <v>26636304.379677668</v>
      </c>
      <c r="T318" s="52">
        <f t="shared" si="378"/>
        <v>2.6499968931995656E-19</v>
      </c>
      <c r="U318" s="144">
        <f t="shared" si="349"/>
        <v>6571.1405955220671</v>
      </c>
      <c r="W318" s="30">
        <f t="shared" si="379"/>
        <v>307</v>
      </c>
      <c r="X318" s="30">
        <f t="shared" si="380"/>
        <v>2</v>
      </c>
      <c r="Y318" s="22">
        <v>1</v>
      </c>
      <c r="Z318" s="23"/>
      <c r="AA318" s="29">
        <f t="shared" si="350"/>
        <v>3.6951551889145344E+36</v>
      </c>
      <c r="AB318" s="29">
        <f t="shared" si="381"/>
        <v>2.0447798385848134E+39</v>
      </c>
      <c r="AC318" s="29">
        <f t="shared" si="382"/>
        <v>3.285984338990541E+21</v>
      </c>
      <c r="AD318" s="29">
        <f t="shared" si="383"/>
        <v>600</v>
      </c>
      <c r="AF318" s="52">
        <f t="shared" si="429"/>
        <v>1.607011315831812E-18</v>
      </c>
      <c r="AG318" s="144">
        <f t="shared" si="351"/>
        <v>6571.1405955220671</v>
      </c>
      <c r="AH318" s="30">
        <f t="shared" si="384"/>
        <v>297</v>
      </c>
      <c r="AI318" s="30">
        <f t="shared" si="385"/>
        <v>3</v>
      </c>
      <c r="AJ318" s="22">
        <v>1</v>
      </c>
      <c r="AK318" s="23"/>
      <c r="AL318" s="29">
        <f t="shared" si="352"/>
        <v>4.1057279876828162E+36</v>
      </c>
      <c r="AM318" s="29">
        <f t="shared" si="386"/>
        <v>7.1412314904335202E+39</v>
      </c>
      <c r="AN318" s="29">
        <f t="shared" si="387"/>
        <v>3.285984338990541E+21</v>
      </c>
      <c r="AO318" s="29">
        <f t="shared" si="388"/>
        <v>900</v>
      </c>
      <c r="AQ318" s="52">
        <f t="shared" si="434"/>
        <v>4.6014253191378625E-19</v>
      </c>
      <c r="AR318" s="144">
        <f t="shared" si="353"/>
        <v>6571.1405955220671</v>
      </c>
      <c r="AS318" s="30">
        <f t="shared" si="389"/>
        <v>282</v>
      </c>
      <c r="AT318" s="30">
        <f t="shared" si="390"/>
        <v>4</v>
      </c>
      <c r="AU318" s="22">
        <v>1</v>
      </c>
      <c r="AV318" s="23"/>
      <c r="AW318" s="29">
        <f t="shared" si="354"/>
        <v>4.2335999872992002E+35</v>
      </c>
      <c r="AX318" s="29">
        <f t="shared" si="391"/>
        <v>4.0946040099248659E+39</v>
      </c>
      <c r="AY318" s="29">
        <f t="shared" si="392"/>
        <v>3.285984338990541E+21</v>
      </c>
      <c r="AZ318" s="29">
        <f t="shared" si="393"/>
        <v>1200</v>
      </c>
      <c r="BB318" s="52">
        <f t="shared" si="425"/>
        <v>8.0251578199642248E-19</v>
      </c>
      <c r="BC318" s="144">
        <f t="shared" si="355"/>
        <v>6571.1405955220671</v>
      </c>
      <c r="BD318" s="30">
        <f t="shared" si="394"/>
        <v>252</v>
      </c>
      <c r="BE318" s="30">
        <f t="shared" si="395"/>
        <v>5</v>
      </c>
      <c r="BF318" s="22">
        <v>1</v>
      </c>
      <c r="BG318" s="23"/>
      <c r="BH318" s="29">
        <f t="shared" si="356"/>
        <v>4.6079999861759994E+34</v>
      </c>
      <c r="BI318" s="29">
        <f t="shared" si="396"/>
        <v>1.3659001907144511E+40</v>
      </c>
      <c r="BJ318" s="29">
        <f t="shared" si="397"/>
        <v>3.285984338990541E+21</v>
      </c>
      <c r="BK318" s="29">
        <f t="shared" si="398"/>
        <v>1500</v>
      </c>
      <c r="BM318" s="52">
        <f t="shared" si="435"/>
        <v>2.4057280036484699E-19</v>
      </c>
      <c r="BN318" s="144">
        <f t="shared" si="357"/>
        <v>6571.1405955220671</v>
      </c>
      <c r="BO318" s="30">
        <f t="shared" si="399"/>
        <v>207</v>
      </c>
      <c r="BP318" s="30">
        <f t="shared" si="400"/>
        <v>6</v>
      </c>
      <c r="BQ318" s="22">
        <v>1</v>
      </c>
      <c r="BR318" s="23"/>
      <c r="BS318" s="29">
        <f t="shared" si="358"/>
        <v>5.7599999827200002E+31</v>
      </c>
      <c r="BT318" s="29">
        <f t="shared" si="401"/>
        <v>2.8169442383794434E+39</v>
      </c>
      <c r="BU318" s="29">
        <f t="shared" si="402"/>
        <v>3.285984338990541E+21</v>
      </c>
      <c r="BV318" s="29">
        <f t="shared" si="403"/>
        <v>1800</v>
      </c>
      <c r="BX318" s="52">
        <f t="shared" si="432"/>
        <v>1.1665067040449941E-18</v>
      </c>
      <c r="BY318" s="144">
        <f t="shared" si="359"/>
        <v>6571.1405955220671</v>
      </c>
      <c r="BZ318" s="30">
        <f t="shared" si="404"/>
        <v>157</v>
      </c>
      <c r="CA318" s="30">
        <f t="shared" si="405"/>
        <v>7</v>
      </c>
      <c r="CB318" s="30">
        <v>1</v>
      </c>
      <c r="CC318" s="23"/>
      <c r="CD318" s="29">
        <f t="shared" si="360"/>
        <v>9.5999999712E+29</v>
      </c>
      <c r="CE318" s="29">
        <f t="shared" si="406"/>
        <v>1.2891732038478331E+40</v>
      </c>
      <c r="CF318" s="29">
        <f t="shared" si="407"/>
        <v>3.285984338990541E+21</v>
      </c>
      <c r="CG318" s="29">
        <f t="shared" si="408"/>
        <v>2100</v>
      </c>
      <c r="CI318" s="52">
        <f t="shared" si="431"/>
        <v>2.5489083462041927E-19</v>
      </c>
      <c r="CJ318" s="144">
        <f t="shared" si="361"/>
        <v>6571.1405955220671</v>
      </c>
      <c r="CK318" s="30">
        <f t="shared" si="409"/>
        <v>102</v>
      </c>
      <c r="CL318" s="30">
        <f t="shared" si="410"/>
        <v>8</v>
      </c>
      <c r="CM318" s="30">
        <v>1</v>
      </c>
      <c r="CN318" s="23"/>
      <c r="CO318" s="29">
        <f t="shared" si="362"/>
        <v>9.9999999699999999E+26</v>
      </c>
      <c r="CP318" s="29">
        <f t="shared" si="411"/>
        <v>5.6933910677464901E+39</v>
      </c>
      <c r="CQ318" s="29">
        <f t="shared" si="412"/>
        <v>3.285984338990541E+21</v>
      </c>
      <c r="CR318" s="29">
        <f t="shared" si="413"/>
        <v>2400</v>
      </c>
      <c r="CT318" s="52">
        <f t="shared" si="426"/>
        <v>5.7715767279818559E-19</v>
      </c>
      <c r="CU318" s="144">
        <f t="shared" si="363"/>
        <v>6571.1405955220671</v>
      </c>
      <c r="CV318" s="30">
        <f t="shared" si="414"/>
        <v>52</v>
      </c>
      <c r="CW318" s="30">
        <f t="shared" si="415"/>
        <v>9</v>
      </c>
      <c r="CX318" s="30">
        <v>1</v>
      </c>
      <c r="CY318" s="23"/>
      <c r="CZ318" s="29">
        <f t="shared" si="364"/>
        <v>1</v>
      </c>
      <c r="DA318" s="29">
        <f t="shared" si="416"/>
        <v>1050821988841186</v>
      </c>
      <c r="DB318" s="29">
        <f t="shared" si="417"/>
        <v>3.285984338990541E+21</v>
      </c>
      <c r="DC318" s="29">
        <f t="shared" si="418"/>
        <v>2700</v>
      </c>
      <c r="DE318" s="52">
        <f t="shared" si="433"/>
        <v>3127060.8855589544</v>
      </c>
      <c r="DF318" s="144">
        <f t="shared" si="365"/>
        <v>6571.1405955220671</v>
      </c>
      <c r="DG318" s="30">
        <f t="shared" si="419"/>
        <v>-13</v>
      </c>
      <c r="DH318" s="30">
        <f t="shared" si="420"/>
        <v>10</v>
      </c>
      <c r="DI318" s="30">
        <v>1</v>
      </c>
      <c r="DJ318" s="23"/>
      <c r="DK318" s="29">
        <f t="shared" si="366"/>
        <v>1</v>
      </c>
      <c r="DL318" s="29">
        <f t="shared" si="421"/>
        <v>-5.569941228792425E+17</v>
      </c>
      <c r="DM318" s="29">
        <f t="shared" si="422"/>
        <v>3.285984338990541E+21</v>
      </c>
      <c r="DN318" s="29">
        <f t="shared" si="423"/>
        <v>3000</v>
      </c>
      <c r="DQ318" s="144">
        <f t="shared" si="367"/>
        <v>6571.1405955220671</v>
      </c>
    </row>
    <row r="319" spans="1:121">
      <c r="A319" s="23">
        <f t="shared" si="368"/>
        <v>927722.19609910471</v>
      </c>
      <c r="B319" s="23">
        <v>0</v>
      </c>
      <c r="C319" s="41">
        <f t="shared" si="430"/>
        <v>8</v>
      </c>
      <c r="D319" s="44"/>
      <c r="E319" s="134">
        <f t="shared" si="427"/>
        <v>1</v>
      </c>
      <c r="F319" s="76">
        <f t="shared" si="347"/>
        <v>9</v>
      </c>
      <c r="G319" s="161">
        <f t="shared" si="369"/>
        <v>670.92142277548123</v>
      </c>
      <c r="H319" s="24">
        <f t="shared" si="370"/>
        <v>6.9900088976749158E+18</v>
      </c>
      <c r="I319" s="23">
        <f t="shared" si="424"/>
        <v>62.60000000000003</v>
      </c>
      <c r="J319" s="26">
        <v>313</v>
      </c>
      <c r="K319" s="30">
        <f t="shared" si="371"/>
        <v>313</v>
      </c>
      <c r="L319" s="30">
        <f t="shared" si="372"/>
        <v>1</v>
      </c>
      <c r="M319" s="22">
        <v>1</v>
      </c>
      <c r="N319" s="23">
        <f t="shared" si="373"/>
        <v>6.9900088976749153E+21</v>
      </c>
      <c r="O319" s="29">
        <f t="shared" si="348"/>
        <v>3.9743446920769655E+37</v>
      </c>
      <c r="P319" s="29">
        <f t="shared" si="374"/>
        <v>1.2439698886200902E+40</v>
      </c>
      <c r="Q319" s="29">
        <f t="shared" si="375"/>
        <v>3.7746048047444546E+21</v>
      </c>
      <c r="R319" s="29">
        <f t="shared" si="376"/>
        <v>300</v>
      </c>
      <c r="S319" s="29">
        <f t="shared" si="377"/>
        <v>27831665.882973142</v>
      </c>
      <c r="T319" s="52">
        <f t="shared" si="378"/>
        <v>3.0343216819593158E-19</v>
      </c>
      <c r="U319" s="144">
        <f t="shared" si="349"/>
        <v>6709.2142277548119</v>
      </c>
      <c r="W319" s="30">
        <f t="shared" si="379"/>
        <v>308</v>
      </c>
      <c r="X319" s="30">
        <f t="shared" si="380"/>
        <v>2</v>
      </c>
      <c r="Y319" s="22">
        <v>1</v>
      </c>
      <c r="Z319" s="23"/>
      <c r="AA319" s="29">
        <f t="shared" si="350"/>
        <v>3.6951551889145344E+36</v>
      </c>
      <c r="AB319" s="29">
        <f t="shared" si="381"/>
        <v>2.0514403592316692E+39</v>
      </c>
      <c r="AC319" s="29">
        <f t="shared" si="382"/>
        <v>3.7746048047444546E+21</v>
      </c>
      <c r="AD319" s="29">
        <f t="shared" si="383"/>
        <v>600</v>
      </c>
      <c r="AF319" s="52">
        <f t="shared" si="429"/>
        <v>1.8399778417921769E-18</v>
      </c>
      <c r="AG319" s="144">
        <f t="shared" si="351"/>
        <v>6709.2142277548119</v>
      </c>
      <c r="AH319" s="30">
        <f t="shared" si="384"/>
        <v>298</v>
      </c>
      <c r="AI319" s="30">
        <f t="shared" si="385"/>
        <v>3</v>
      </c>
      <c r="AJ319" s="22">
        <v>1</v>
      </c>
      <c r="AK319" s="23"/>
      <c r="AL319" s="29">
        <f t="shared" si="352"/>
        <v>4.1057279876828162E+36</v>
      </c>
      <c r="AM319" s="29">
        <f t="shared" si="386"/>
        <v>7.1652760409063602E+39</v>
      </c>
      <c r="AN319" s="29">
        <f t="shared" si="387"/>
        <v>3.7746048047444546E+21</v>
      </c>
      <c r="AO319" s="29">
        <f t="shared" si="388"/>
        <v>900</v>
      </c>
      <c r="AQ319" s="52">
        <f t="shared" si="434"/>
        <v>5.2679126152228351E-19</v>
      </c>
      <c r="AR319" s="144">
        <f t="shared" si="353"/>
        <v>6709.2142277548119</v>
      </c>
      <c r="AS319" s="30">
        <f t="shared" si="389"/>
        <v>283</v>
      </c>
      <c r="AT319" s="30">
        <f t="shared" si="390"/>
        <v>4</v>
      </c>
      <c r="AU319" s="22">
        <v>1</v>
      </c>
      <c r="AV319" s="23"/>
      <c r="AW319" s="29">
        <f t="shared" si="354"/>
        <v>4.2335999872992002E+35</v>
      </c>
      <c r="AX319" s="29">
        <f t="shared" si="391"/>
        <v>4.1091238823004858E+39</v>
      </c>
      <c r="AY319" s="29">
        <f t="shared" si="392"/>
        <v>3.7746048047444546E+21</v>
      </c>
      <c r="AZ319" s="29">
        <f t="shared" si="393"/>
        <v>1200</v>
      </c>
      <c r="BB319" s="52">
        <f t="shared" si="425"/>
        <v>9.1859114323690063E-19</v>
      </c>
      <c r="BC319" s="144">
        <f t="shared" si="355"/>
        <v>6709.2142277548119</v>
      </c>
      <c r="BD319" s="30">
        <f t="shared" si="394"/>
        <v>253</v>
      </c>
      <c r="BE319" s="30">
        <f t="shared" si="395"/>
        <v>5</v>
      </c>
      <c r="BF319" s="22">
        <v>1</v>
      </c>
      <c r="BG319" s="23"/>
      <c r="BH319" s="29">
        <f t="shared" si="356"/>
        <v>4.6079999861759994E+34</v>
      </c>
      <c r="BI319" s="29">
        <f t="shared" si="396"/>
        <v>1.3713204295664929E+40</v>
      </c>
      <c r="BJ319" s="29">
        <f t="shared" si="397"/>
        <v>3.7746048047444546E+21</v>
      </c>
      <c r="BK319" s="29">
        <f t="shared" si="398"/>
        <v>1500</v>
      </c>
      <c r="BM319" s="52">
        <f t="shared" si="435"/>
        <v>2.7525330501622422E-19</v>
      </c>
      <c r="BN319" s="144">
        <f t="shared" si="357"/>
        <v>6709.2142277548119</v>
      </c>
      <c r="BO319" s="30">
        <f t="shared" si="399"/>
        <v>208</v>
      </c>
      <c r="BP319" s="30">
        <f t="shared" si="400"/>
        <v>6</v>
      </c>
      <c r="BQ319" s="22">
        <v>1</v>
      </c>
      <c r="BR319" s="23"/>
      <c r="BS319" s="29">
        <f t="shared" si="358"/>
        <v>5.7599999827200002E+31</v>
      </c>
      <c r="BT319" s="29">
        <f t="shared" si="401"/>
        <v>2.8305526646518083E+39</v>
      </c>
      <c r="BU319" s="29">
        <f t="shared" si="402"/>
        <v>3.7746048047444546E+21</v>
      </c>
      <c r="BV319" s="29">
        <f t="shared" si="403"/>
        <v>1800</v>
      </c>
      <c r="BX319" s="52">
        <f t="shared" si="432"/>
        <v>1.3335221958178179E-18</v>
      </c>
      <c r="BY319" s="144">
        <f t="shared" si="359"/>
        <v>6709.2142277548119</v>
      </c>
      <c r="BZ319" s="30">
        <f t="shared" si="404"/>
        <v>158</v>
      </c>
      <c r="CA319" s="30">
        <f t="shared" si="405"/>
        <v>7</v>
      </c>
      <c r="CB319" s="30">
        <v>1</v>
      </c>
      <c r="CC319" s="23"/>
      <c r="CD319" s="29">
        <f t="shared" si="360"/>
        <v>9.5999999712E+29</v>
      </c>
      <c r="CE319" s="29">
        <f t="shared" si="406"/>
        <v>1.2973844981398576E+40</v>
      </c>
      <c r="CF319" s="29">
        <f t="shared" si="407"/>
        <v>3.7746048047444546E+21</v>
      </c>
      <c r="CG319" s="29">
        <f t="shared" si="408"/>
        <v>2100</v>
      </c>
      <c r="CI319" s="52">
        <f t="shared" si="431"/>
        <v>2.9093956418905459E-19</v>
      </c>
      <c r="CJ319" s="144">
        <f t="shared" si="361"/>
        <v>6709.2142277548119</v>
      </c>
      <c r="CK319" s="30">
        <f t="shared" si="409"/>
        <v>103</v>
      </c>
      <c r="CL319" s="30">
        <f t="shared" si="410"/>
        <v>8</v>
      </c>
      <c r="CM319" s="30">
        <v>1</v>
      </c>
      <c r="CN319" s="23"/>
      <c r="CO319" s="29">
        <f t="shared" si="362"/>
        <v>9.9999999699999999E+26</v>
      </c>
      <c r="CP319" s="29">
        <f t="shared" si="411"/>
        <v>5.7492086272342013E+39</v>
      </c>
      <c r="CQ319" s="29">
        <f t="shared" si="412"/>
        <v>3.7746048047444546E+21</v>
      </c>
      <c r="CR319" s="29">
        <f t="shared" si="413"/>
        <v>2400</v>
      </c>
      <c r="CT319" s="52">
        <f t="shared" si="426"/>
        <v>6.5654336961508412E-19</v>
      </c>
      <c r="CU319" s="144">
        <f t="shared" si="363"/>
        <v>6709.2142277548119</v>
      </c>
      <c r="CV319" s="30">
        <f t="shared" si="414"/>
        <v>53</v>
      </c>
      <c r="CW319" s="30">
        <f t="shared" si="415"/>
        <v>9</v>
      </c>
      <c r="CX319" s="30">
        <v>1</v>
      </c>
      <c r="CY319" s="23"/>
      <c r="CZ319" s="29">
        <f t="shared" si="364"/>
        <v>1</v>
      </c>
      <c r="DA319" s="29">
        <f t="shared" si="416"/>
        <v>1071030104011208.9</v>
      </c>
      <c r="DB319" s="29">
        <f t="shared" si="417"/>
        <v>3.7746048047444546E+21</v>
      </c>
      <c r="DC319" s="29">
        <f t="shared" si="418"/>
        <v>2700</v>
      </c>
      <c r="DE319" s="52">
        <f t="shared" si="433"/>
        <v>3524275.1726658763</v>
      </c>
      <c r="DF319" s="144">
        <f t="shared" si="365"/>
        <v>6709.2142277548119</v>
      </c>
      <c r="DG319" s="30">
        <f t="shared" si="419"/>
        <v>-12</v>
      </c>
      <c r="DH319" s="30">
        <f t="shared" si="420"/>
        <v>10</v>
      </c>
      <c r="DI319" s="30">
        <v>1</v>
      </c>
      <c r="DJ319" s="23"/>
      <c r="DK319" s="29">
        <f t="shared" si="366"/>
        <v>1</v>
      </c>
      <c r="DL319" s="29">
        <f t="shared" si="421"/>
        <v>-5.1414842111930074E+17</v>
      </c>
      <c r="DM319" s="29">
        <f t="shared" si="422"/>
        <v>3.7746048047444546E+21</v>
      </c>
      <c r="DN319" s="29">
        <f t="shared" si="423"/>
        <v>3000</v>
      </c>
      <c r="DQ319" s="144">
        <f t="shared" si="367"/>
        <v>6709.2142277548119</v>
      </c>
    </row>
    <row r="320" spans="1:121">
      <c r="A320" s="23">
        <f t="shared" si="368"/>
        <v>969355.72690586734</v>
      </c>
      <c r="B320" s="23">
        <v>0</v>
      </c>
      <c r="C320" s="41">
        <f t="shared" si="430"/>
        <v>8</v>
      </c>
      <c r="D320" s="44"/>
      <c r="E320" s="134">
        <f t="shared" si="427"/>
        <v>1</v>
      </c>
      <c r="F320" s="76">
        <f t="shared" si="347"/>
        <v>9</v>
      </c>
      <c r="G320" s="161">
        <f t="shared" si="369"/>
        <v>685.01890805048913</v>
      </c>
      <c r="H320" s="24">
        <f t="shared" si="370"/>
        <v>8.0294117221738127E+18</v>
      </c>
      <c r="I320" s="23">
        <f t="shared" si="424"/>
        <v>62.800000000000033</v>
      </c>
      <c r="J320" s="26">
        <v>314</v>
      </c>
      <c r="K320" s="30">
        <f t="shared" si="371"/>
        <v>314</v>
      </c>
      <c r="L320" s="30">
        <f t="shared" si="372"/>
        <v>1</v>
      </c>
      <c r="M320" s="22">
        <v>1</v>
      </c>
      <c r="N320" s="23">
        <f t="shared" si="373"/>
        <v>8.0294117221738123E+21</v>
      </c>
      <c r="O320" s="29">
        <f t="shared" si="348"/>
        <v>3.9743446920769655E+37</v>
      </c>
      <c r="P320" s="29">
        <f t="shared" si="374"/>
        <v>1.2479442333121673E+40</v>
      </c>
      <c r="Q320" s="29">
        <f t="shared" si="375"/>
        <v>4.335882329973859E+21</v>
      </c>
      <c r="R320" s="29">
        <f t="shared" si="376"/>
        <v>300</v>
      </c>
      <c r="S320" s="29">
        <f t="shared" si="377"/>
        <v>29080671.80717602</v>
      </c>
      <c r="T320" s="52">
        <f t="shared" si="378"/>
        <v>3.4744199413991435E-19</v>
      </c>
      <c r="U320" s="144">
        <f t="shared" si="349"/>
        <v>6850.1890805048915</v>
      </c>
      <c r="W320" s="30">
        <f t="shared" si="379"/>
        <v>309</v>
      </c>
      <c r="X320" s="30">
        <f t="shared" si="380"/>
        <v>2</v>
      </c>
      <c r="Y320" s="22">
        <v>1</v>
      </c>
      <c r="Z320" s="23"/>
      <c r="AA320" s="29">
        <f t="shared" si="350"/>
        <v>3.6951551889145344E+36</v>
      </c>
      <c r="AB320" s="29">
        <f t="shared" si="381"/>
        <v>2.0581008798785253E+39</v>
      </c>
      <c r="AC320" s="29">
        <f t="shared" si="382"/>
        <v>4.335882329973859E+21</v>
      </c>
      <c r="AD320" s="29">
        <f t="shared" si="383"/>
        <v>600</v>
      </c>
      <c r="AF320" s="52">
        <f t="shared" si="429"/>
        <v>2.1067394569258308E-18</v>
      </c>
      <c r="AG320" s="144">
        <f t="shared" si="351"/>
        <v>6850.1890805048915</v>
      </c>
      <c r="AH320" s="30">
        <f t="shared" si="384"/>
        <v>299</v>
      </c>
      <c r="AI320" s="30">
        <f t="shared" si="385"/>
        <v>3</v>
      </c>
      <c r="AJ320" s="22">
        <v>1</v>
      </c>
      <c r="AK320" s="23"/>
      <c r="AL320" s="29">
        <f t="shared" si="352"/>
        <v>4.1057279876828162E+36</v>
      </c>
      <c r="AM320" s="29">
        <f t="shared" si="386"/>
        <v>7.1893205913792002E+39</v>
      </c>
      <c r="AN320" s="29">
        <f t="shared" si="387"/>
        <v>4.335882329973859E+21</v>
      </c>
      <c r="AO320" s="29">
        <f t="shared" si="388"/>
        <v>900</v>
      </c>
      <c r="AQ320" s="52">
        <f t="shared" si="434"/>
        <v>6.0310042859586298E-19</v>
      </c>
      <c r="AR320" s="144">
        <f t="shared" si="353"/>
        <v>6850.1890805048915</v>
      </c>
      <c r="AS320" s="30">
        <f t="shared" si="389"/>
        <v>284</v>
      </c>
      <c r="AT320" s="30">
        <f t="shared" si="390"/>
        <v>4</v>
      </c>
      <c r="AU320" s="22">
        <v>1</v>
      </c>
      <c r="AV320" s="23"/>
      <c r="AW320" s="29">
        <f t="shared" si="354"/>
        <v>4.2335999872992002E+35</v>
      </c>
      <c r="AX320" s="29">
        <f t="shared" si="391"/>
        <v>4.1236437546761062E+39</v>
      </c>
      <c r="AY320" s="29">
        <f t="shared" si="392"/>
        <v>4.335882329973859E+21</v>
      </c>
      <c r="AZ320" s="29">
        <f t="shared" si="393"/>
        <v>1200</v>
      </c>
      <c r="BB320" s="52">
        <f t="shared" si="425"/>
        <v>1.0514686980554709E-18</v>
      </c>
      <c r="BC320" s="144">
        <f t="shared" si="355"/>
        <v>6850.1890805048915</v>
      </c>
      <c r="BD320" s="30">
        <f t="shared" si="394"/>
        <v>254</v>
      </c>
      <c r="BE320" s="30">
        <f t="shared" si="395"/>
        <v>5</v>
      </c>
      <c r="BF320" s="22">
        <v>1</v>
      </c>
      <c r="BG320" s="23"/>
      <c r="BH320" s="29">
        <f t="shared" si="356"/>
        <v>4.6079999861759994E+34</v>
      </c>
      <c r="BI320" s="29">
        <f t="shared" si="396"/>
        <v>1.3767406684185343E+40</v>
      </c>
      <c r="BJ320" s="29">
        <f t="shared" si="397"/>
        <v>4.335882329973859E+21</v>
      </c>
      <c r="BK320" s="29">
        <f t="shared" si="398"/>
        <v>1500</v>
      </c>
      <c r="BM320" s="52">
        <f t="shared" si="435"/>
        <v>3.1493820364546202E-19</v>
      </c>
      <c r="BN320" s="144">
        <f t="shared" si="357"/>
        <v>6850.1890805048915</v>
      </c>
      <c r="BO320" s="30">
        <f t="shared" si="399"/>
        <v>209</v>
      </c>
      <c r="BP320" s="30">
        <f t="shared" si="400"/>
        <v>6</v>
      </c>
      <c r="BQ320" s="22">
        <v>1</v>
      </c>
      <c r="BR320" s="23"/>
      <c r="BS320" s="29">
        <f t="shared" si="358"/>
        <v>5.7599999827200002E+31</v>
      </c>
      <c r="BT320" s="29">
        <f t="shared" si="401"/>
        <v>2.844161090924172E+39</v>
      </c>
      <c r="BU320" s="29">
        <f t="shared" si="402"/>
        <v>4.335882329973859E+21</v>
      </c>
      <c r="BV320" s="29">
        <f t="shared" si="403"/>
        <v>1800</v>
      </c>
      <c r="BX320" s="52">
        <f t="shared" si="432"/>
        <v>1.5244854954980669E-18</v>
      </c>
      <c r="BY320" s="144">
        <f t="shared" si="359"/>
        <v>6850.1890805048915</v>
      </c>
      <c r="BZ320" s="30">
        <f t="shared" si="404"/>
        <v>159</v>
      </c>
      <c r="CA320" s="30">
        <f t="shared" si="405"/>
        <v>7</v>
      </c>
      <c r="CB320" s="30">
        <v>1</v>
      </c>
      <c r="CC320" s="23"/>
      <c r="CD320" s="29">
        <f t="shared" si="360"/>
        <v>9.5999999712E+29</v>
      </c>
      <c r="CE320" s="29">
        <f t="shared" si="406"/>
        <v>1.3055957924318818E+40</v>
      </c>
      <c r="CF320" s="29">
        <f t="shared" si="407"/>
        <v>4.335882329973859E+21</v>
      </c>
      <c r="CG320" s="29">
        <f t="shared" si="408"/>
        <v>2100</v>
      </c>
      <c r="CI320" s="52">
        <f t="shared" si="431"/>
        <v>3.3209990068193936E-19</v>
      </c>
      <c r="CJ320" s="144">
        <f t="shared" si="361"/>
        <v>6850.1890805048915</v>
      </c>
      <c r="CK320" s="30">
        <f t="shared" si="409"/>
        <v>104</v>
      </c>
      <c r="CL320" s="30">
        <f t="shared" si="410"/>
        <v>8</v>
      </c>
      <c r="CM320" s="30">
        <v>1</v>
      </c>
      <c r="CN320" s="23"/>
      <c r="CO320" s="29">
        <f t="shared" si="362"/>
        <v>9.9999999699999999E+26</v>
      </c>
      <c r="CP320" s="29">
        <f t="shared" si="411"/>
        <v>5.8050261867219125E+39</v>
      </c>
      <c r="CQ320" s="29">
        <f t="shared" si="412"/>
        <v>4.335882329973859E+21</v>
      </c>
      <c r="CR320" s="29">
        <f t="shared" si="413"/>
        <v>2400</v>
      </c>
      <c r="CT320" s="52">
        <f t="shared" si="426"/>
        <v>7.4691865127008562E-19</v>
      </c>
      <c r="CU320" s="144">
        <f t="shared" si="363"/>
        <v>6850.1890805048915</v>
      </c>
      <c r="CV320" s="30">
        <f t="shared" si="414"/>
        <v>54</v>
      </c>
      <c r="CW320" s="30">
        <f t="shared" si="415"/>
        <v>9</v>
      </c>
      <c r="CX320" s="30">
        <v>1</v>
      </c>
      <c r="CY320" s="23"/>
      <c r="CZ320" s="29">
        <f t="shared" si="364"/>
        <v>1</v>
      </c>
      <c r="DA320" s="29">
        <f t="shared" si="416"/>
        <v>1091238219181231.6</v>
      </c>
      <c r="DB320" s="29">
        <f t="shared" si="417"/>
        <v>4.335882329973859E+21</v>
      </c>
      <c r="DC320" s="29">
        <f t="shared" si="418"/>
        <v>2700</v>
      </c>
      <c r="DE320" s="52">
        <f t="shared" si="433"/>
        <v>3973360.0361130317</v>
      </c>
      <c r="DF320" s="144">
        <f t="shared" si="365"/>
        <v>6850.1890805048915</v>
      </c>
      <c r="DG320" s="30">
        <f t="shared" si="419"/>
        <v>-11</v>
      </c>
      <c r="DH320" s="30">
        <f t="shared" si="420"/>
        <v>10</v>
      </c>
      <c r="DI320" s="30">
        <v>1</v>
      </c>
      <c r="DJ320" s="23"/>
      <c r="DK320" s="29">
        <f t="shared" si="366"/>
        <v>1</v>
      </c>
      <c r="DL320" s="29">
        <f t="shared" si="421"/>
        <v>-4.7130271935935898E+17</v>
      </c>
      <c r="DM320" s="29">
        <f t="shared" si="422"/>
        <v>4.335882329973859E+21</v>
      </c>
      <c r="DN320" s="29">
        <f t="shared" si="423"/>
        <v>3000</v>
      </c>
      <c r="DQ320" s="144">
        <f t="shared" si="367"/>
        <v>6850.1890805048915</v>
      </c>
    </row>
    <row r="321" spans="1:121">
      <c r="A321" s="23">
        <f t="shared" si="368"/>
        <v>1012857.6520387826</v>
      </c>
      <c r="B321" s="23">
        <v>0</v>
      </c>
      <c r="C321" s="41">
        <f t="shared" si="430"/>
        <v>8</v>
      </c>
      <c r="D321" s="65"/>
      <c r="E321" s="134">
        <f t="shared" si="427"/>
        <v>1</v>
      </c>
      <c r="F321" s="76">
        <f t="shared" si="347"/>
        <v>9</v>
      </c>
      <c r="G321" s="161">
        <f t="shared" si="369"/>
        <v>699.41261145825013</v>
      </c>
      <c r="H321" s="24">
        <f t="shared" si="370"/>
        <v>9.2233720368549683E+18</v>
      </c>
      <c r="I321" s="23">
        <f t="shared" si="424"/>
        <v>63.000000000000028</v>
      </c>
      <c r="J321" s="26">
        <v>315</v>
      </c>
      <c r="K321" s="30">
        <f t="shared" si="371"/>
        <v>315</v>
      </c>
      <c r="L321" s="30">
        <f t="shared" si="372"/>
        <v>1</v>
      </c>
      <c r="M321" s="22">
        <v>1</v>
      </c>
      <c r="N321" s="23">
        <f t="shared" si="373"/>
        <v>9.2233720368549687E+21</v>
      </c>
      <c r="O321" s="29">
        <f t="shared" si="348"/>
        <v>3.9743446920769655E+37</v>
      </c>
      <c r="P321" s="29">
        <f t="shared" si="374"/>
        <v>1.2519185780042441E+40</v>
      </c>
      <c r="Q321" s="29">
        <f t="shared" si="375"/>
        <v>4.9806208999016827E+21</v>
      </c>
      <c r="R321" s="29">
        <f t="shared" si="376"/>
        <v>300</v>
      </c>
      <c r="S321" s="29">
        <f t="shared" si="377"/>
        <v>30385729.561163478</v>
      </c>
      <c r="T321" s="52">
        <f t="shared" si="378"/>
        <v>3.9783904380120141E-19</v>
      </c>
      <c r="U321" s="144">
        <f t="shared" si="349"/>
        <v>6994.126114582501</v>
      </c>
      <c r="W321" s="30">
        <f t="shared" si="379"/>
        <v>310</v>
      </c>
      <c r="X321" s="30">
        <f t="shared" si="380"/>
        <v>2</v>
      </c>
      <c r="Y321" s="22">
        <v>1</v>
      </c>
      <c r="Z321" s="23"/>
      <c r="AA321" s="29">
        <f t="shared" si="350"/>
        <v>3.6951551889145344E+36</v>
      </c>
      <c r="AB321" s="29">
        <f t="shared" si="381"/>
        <v>2.0647614005253816E+39</v>
      </c>
      <c r="AC321" s="29">
        <f t="shared" si="382"/>
        <v>4.9806208999016827E+21</v>
      </c>
      <c r="AD321" s="29">
        <f t="shared" si="383"/>
        <v>600</v>
      </c>
      <c r="AF321" s="52">
        <f t="shared" si="429"/>
        <v>2.4122016706794094E-18</v>
      </c>
      <c r="AG321" s="144">
        <f t="shared" si="351"/>
        <v>6994.126114582501</v>
      </c>
      <c r="AH321" s="30">
        <f t="shared" si="384"/>
        <v>300</v>
      </c>
      <c r="AI321" s="30">
        <f t="shared" si="385"/>
        <v>3</v>
      </c>
      <c r="AJ321" s="22">
        <v>1</v>
      </c>
      <c r="AK321" s="23"/>
      <c r="AL321" s="29">
        <f t="shared" si="352"/>
        <v>4.1057279876828162E+36</v>
      </c>
      <c r="AM321" s="29">
        <f t="shared" si="386"/>
        <v>7.2133651418520402E+39</v>
      </c>
      <c r="AN321" s="29">
        <f t="shared" si="387"/>
        <v>4.9806208999016827E+21</v>
      </c>
      <c r="AO321" s="29">
        <f t="shared" si="388"/>
        <v>900</v>
      </c>
      <c r="AQ321" s="52">
        <f t="shared" si="434"/>
        <v>6.9047120199198767E-19</v>
      </c>
      <c r="AR321" s="144">
        <f t="shared" si="353"/>
        <v>6994.126114582501</v>
      </c>
      <c r="AS321" s="30">
        <f t="shared" si="389"/>
        <v>285</v>
      </c>
      <c r="AT321" s="30">
        <f t="shared" si="390"/>
        <v>4</v>
      </c>
      <c r="AU321" s="22">
        <v>1</v>
      </c>
      <c r="AV321" s="23"/>
      <c r="AW321" s="29">
        <f t="shared" si="354"/>
        <v>4.2335999872992002E+35</v>
      </c>
      <c r="AX321" s="29">
        <f t="shared" si="391"/>
        <v>4.138163627051726E+39</v>
      </c>
      <c r="AY321" s="29">
        <f t="shared" si="392"/>
        <v>4.9806208999016827E+21</v>
      </c>
      <c r="AZ321" s="29">
        <f t="shared" si="393"/>
        <v>1200</v>
      </c>
      <c r="BB321" s="52">
        <f t="shared" si="425"/>
        <v>1.2035823975984664E-18</v>
      </c>
      <c r="BC321" s="144">
        <f t="shared" si="355"/>
        <v>6994.126114582501</v>
      </c>
      <c r="BD321" s="30">
        <f t="shared" si="394"/>
        <v>255</v>
      </c>
      <c r="BE321" s="30">
        <f t="shared" si="395"/>
        <v>5</v>
      </c>
      <c r="BF321" s="22">
        <v>1</v>
      </c>
      <c r="BG321" s="23"/>
      <c r="BH321" s="29">
        <f t="shared" si="356"/>
        <v>4.6079999861759994E+34</v>
      </c>
      <c r="BI321" s="29">
        <f t="shared" si="396"/>
        <v>1.3821609072705758E+40</v>
      </c>
      <c r="BJ321" s="29">
        <f t="shared" si="397"/>
        <v>4.9806208999016827E+21</v>
      </c>
      <c r="BK321" s="29">
        <f t="shared" si="398"/>
        <v>1500</v>
      </c>
      <c r="BM321" s="52">
        <f t="shared" si="435"/>
        <v>3.6035029450638788E-19</v>
      </c>
      <c r="BN321" s="144">
        <f t="shared" si="357"/>
        <v>6994.126114582501</v>
      </c>
      <c r="BO321" s="30">
        <f t="shared" si="399"/>
        <v>210</v>
      </c>
      <c r="BP321" s="30">
        <f t="shared" si="400"/>
        <v>6</v>
      </c>
      <c r="BQ321" s="22">
        <v>1</v>
      </c>
      <c r="BR321" s="23"/>
      <c r="BS321" s="29">
        <f t="shared" si="358"/>
        <v>5.7599999827200002E+31</v>
      </c>
      <c r="BT321" s="29">
        <f t="shared" si="401"/>
        <v>2.8577695171965362E+39</v>
      </c>
      <c r="BU321" s="29">
        <f t="shared" si="402"/>
        <v>4.9806208999016827E+21</v>
      </c>
      <c r="BV321" s="29">
        <f t="shared" si="403"/>
        <v>1800</v>
      </c>
      <c r="BX321" s="52">
        <f t="shared" si="432"/>
        <v>1.7428350571769195E-18</v>
      </c>
      <c r="BY321" s="144">
        <f t="shared" si="359"/>
        <v>6994.126114582501</v>
      </c>
      <c r="BZ321" s="30">
        <f t="shared" si="404"/>
        <v>160</v>
      </c>
      <c r="CA321" s="30">
        <f t="shared" si="405"/>
        <v>7</v>
      </c>
      <c r="CB321" s="30">
        <v>1</v>
      </c>
      <c r="CC321" s="23"/>
      <c r="CD321" s="29">
        <f t="shared" si="360"/>
        <v>9.5999999712E+29</v>
      </c>
      <c r="CE321" s="29">
        <f t="shared" si="406"/>
        <v>1.3138070867239063E+40</v>
      </c>
      <c r="CF321" s="29">
        <f t="shared" si="407"/>
        <v>4.9806208999016827E+21</v>
      </c>
      <c r="CG321" s="29">
        <f t="shared" si="408"/>
        <v>2100</v>
      </c>
      <c r="CI321" s="52">
        <f t="shared" si="431"/>
        <v>3.7909834329797226E-19</v>
      </c>
      <c r="CJ321" s="144">
        <f t="shared" si="361"/>
        <v>6994.126114582501</v>
      </c>
      <c r="CK321" s="30">
        <f t="shared" si="409"/>
        <v>105</v>
      </c>
      <c r="CL321" s="30">
        <f t="shared" si="410"/>
        <v>8</v>
      </c>
      <c r="CM321" s="30">
        <v>1</v>
      </c>
      <c r="CN321" s="23"/>
      <c r="CO321" s="29">
        <f t="shared" si="362"/>
        <v>9.9999999699999999E+26</v>
      </c>
      <c r="CP321" s="29">
        <f t="shared" si="411"/>
        <v>5.8608437462096237E+39</v>
      </c>
      <c r="CQ321" s="29">
        <f t="shared" si="412"/>
        <v>4.9806208999016827E+21</v>
      </c>
      <c r="CR321" s="29">
        <f t="shared" si="413"/>
        <v>2400</v>
      </c>
      <c r="CT321" s="52">
        <f t="shared" si="426"/>
        <v>8.4981294768740311E-19</v>
      </c>
      <c r="CU321" s="144">
        <f t="shared" si="363"/>
        <v>6994.126114582501</v>
      </c>
      <c r="CV321" s="30">
        <f t="shared" si="414"/>
        <v>55</v>
      </c>
      <c r="CW321" s="30">
        <f t="shared" si="415"/>
        <v>9</v>
      </c>
      <c r="CX321" s="30">
        <v>1</v>
      </c>
      <c r="CY321" s="23"/>
      <c r="CZ321" s="29">
        <f t="shared" si="364"/>
        <v>1</v>
      </c>
      <c r="DA321" s="29">
        <f t="shared" si="416"/>
        <v>1111446334351254.5</v>
      </c>
      <c r="DB321" s="29">
        <f t="shared" si="417"/>
        <v>4.9806208999016827E+21</v>
      </c>
      <c r="DC321" s="29">
        <f t="shared" si="418"/>
        <v>2700</v>
      </c>
      <c r="DE321" s="52">
        <f t="shared" si="433"/>
        <v>4481206.8257068349</v>
      </c>
      <c r="DF321" s="144">
        <f t="shared" si="365"/>
        <v>6994.126114582501</v>
      </c>
      <c r="DG321" s="30">
        <f t="shared" si="419"/>
        <v>-10</v>
      </c>
      <c r="DH321" s="30">
        <f t="shared" si="420"/>
        <v>10</v>
      </c>
      <c r="DI321" s="30">
        <v>1</v>
      </c>
      <c r="DJ321" s="23"/>
      <c r="DK321" s="29">
        <f t="shared" si="366"/>
        <v>1</v>
      </c>
      <c r="DL321" s="29">
        <f t="shared" si="421"/>
        <v>-4.2845701759941728E+17</v>
      </c>
      <c r="DM321" s="29">
        <f t="shared" si="422"/>
        <v>4.9806208999016827E+21</v>
      </c>
      <c r="DN321" s="29">
        <f t="shared" si="423"/>
        <v>3000</v>
      </c>
      <c r="DQ321" s="144">
        <f t="shared" si="367"/>
        <v>6994.126114582501</v>
      </c>
    </row>
    <row r="322" spans="1:121">
      <c r="A322" s="23">
        <f t="shared" si="368"/>
        <v>1058311.8197156303</v>
      </c>
      <c r="B322" s="23">
        <v>0</v>
      </c>
      <c r="C322" s="41">
        <f t="shared" si="430"/>
        <v>8</v>
      </c>
      <c r="D322" s="44"/>
      <c r="E322" s="134">
        <f t="shared" si="427"/>
        <v>1</v>
      </c>
      <c r="F322" s="76">
        <f t="shared" si="347"/>
        <v>9</v>
      </c>
      <c r="G322" s="161">
        <f t="shared" si="369"/>
        <v>714.10875717140721</v>
      </c>
      <c r="H322" s="24">
        <f t="shared" si="370"/>
        <v>1.0594872286260957E+19</v>
      </c>
      <c r="I322" s="23">
        <f t="shared" si="424"/>
        <v>63.200000000000031</v>
      </c>
      <c r="J322" s="26">
        <v>316</v>
      </c>
      <c r="K322" s="30">
        <f t="shared" si="371"/>
        <v>316</v>
      </c>
      <c r="L322" s="30">
        <f t="shared" si="372"/>
        <v>1</v>
      </c>
      <c r="M322" s="22">
        <v>1</v>
      </c>
      <c r="N322" s="23">
        <f t="shared" si="373"/>
        <v>1.0594872286260958E+22</v>
      </c>
      <c r="O322" s="29">
        <f t="shared" si="348"/>
        <v>3.9743446920769655E+37</v>
      </c>
      <c r="P322" s="29">
        <f t="shared" si="374"/>
        <v>1.2558929226963212E+40</v>
      </c>
      <c r="Q322" s="29">
        <f t="shared" si="375"/>
        <v>5.7212310345809165E+21</v>
      </c>
      <c r="R322" s="29">
        <f t="shared" si="376"/>
        <v>300</v>
      </c>
      <c r="S322" s="29">
        <f t="shared" si="377"/>
        <v>31749354.591468908</v>
      </c>
      <c r="T322" s="52">
        <f t="shared" si="378"/>
        <v>4.5555086195547639E-19</v>
      </c>
      <c r="U322" s="144">
        <f t="shared" si="349"/>
        <v>7141.0875717140716</v>
      </c>
      <c r="W322" s="30">
        <f t="shared" si="379"/>
        <v>311</v>
      </c>
      <c r="X322" s="30">
        <f t="shared" si="380"/>
        <v>2</v>
      </c>
      <c r="Y322" s="22">
        <v>1</v>
      </c>
      <c r="Z322" s="23"/>
      <c r="AA322" s="29">
        <f t="shared" si="350"/>
        <v>3.6951551889145344E+36</v>
      </c>
      <c r="AB322" s="29">
        <f t="shared" si="381"/>
        <v>2.0714219211722374E+39</v>
      </c>
      <c r="AC322" s="29">
        <f t="shared" si="382"/>
        <v>5.7212310345809165E+21</v>
      </c>
      <c r="AD322" s="29">
        <f t="shared" si="383"/>
        <v>600</v>
      </c>
      <c r="AF322" s="52">
        <f t="shared" si="429"/>
        <v>2.7619824701590572E-18</v>
      </c>
      <c r="AG322" s="144">
        <f t="shared" si="351"/>
        <v>7141.0875717140716</v>
      </c>
      <c r="AH322" s="30">
        <f t="shared" si="384"/>
        <v>301</v>
      </c>
      <c r="AI322" s="30">
        <f t="shared" si="385"/>
        <v>3</v>
      </c>
      <c r="AJ322" s="22">
        <v>1</v>
      </c>
      <c r="AK322" s="23"/>
      <c r="AL322" s="29">
        <f t="shared" si="352"/>
        <v>4.1057279876828162E+36</v>
      </c>
      <c r="AM322" s="29">
        <f t="shared" si="386"/>
        <v>7.2374096923248802E+39</v>
      </c>
      <c r="AN322" s="29">
        <f t="shared" si="387"/>
        <v>5.7212310345809165E+21</v>
      </c>
      <c r="AO322" s="29">
        <f t="shared" si="388"/>
        <v>900</v>
      </c>
      <c r="AQ322" s="52">
        <f t="shared" si="434"/>
        <v>7.9050810687809492E-19</v>
      </c>
      <c r="AR322" s="144">
        <f t="shared" si="353"/>
        <v>7141.0875717140716</v>
      </c>
      <c r="AS322" s="30">
        <f t="shared" si="389"/>
        <v>286</v>
      </c>
      <c r="AT322" s="30">
        <f t="shared" si="390"/>
        <v>4</v>
      </c>
      <c r="AU322" s="22">
        <v>1</v>
      </c>
      <c r="AV322" s="23"/>
      <c r="AW322" s="29">
        <f t="shared" si="354"/>
        <v>4.2335999872992002E+35</v>
      </c>
      <c r="AX322" s="29">
        <f t="shared" si="391"/>
        <v>4.1526834994273459E+39</v>
      </c>
      <c r="AY322" s="29">
        <f t="shared" si="392"/>
        <v>5.7212310345809165E+21</v>
      </c>
      <c r="AZ322" s="29">
        <f t="shared" si="393"/>
        <v>1200</v>
      </c>
      <c r="BB322" s="52">
        <f t="shared" si="425"/>
        <v>1.3777190184057785E-18</v>
      </c>
      <c r="BC322" s="144">
        <f t="shared" si="355"/>
        <v>7141.0875717140716</v>
      </c>
      <c r="BD322" s="30">
        <f t="shared" si="394"/>
        <v>256</v>
      </c>
      <c r="BE322" s="30">
        <f t="shared" si="395"/>
        <v>5</v>
      </c>
      <c r="BF322" s="22">
        <v>1</v>
      </c>
      <c r="BG322" s="23"/>
      <c r="BH322" s="29">
        <f t="shared" si="356"/>
        <v>4.6079999861759994E+34</v>
      </c>
      <c r="BI322" s="29">
        <f t="shared" si="396"/>
        <v>1.3875811461226173E+40</v>
      </c>
      <c r="BJ322" s="29">
        <f t="shared" si="397"/>
        <v>5.7212310345809165E+21</v>
      </c>
      <c r="BK322" s="29">
        <f t="shared" si="398"/>
        <v>1500</v>
      </c>
      <c r="BM322" s="52">
        <f t="shared" si="435"/>
        <v>4.1231686165295767E-19</v>
      </c>
      <c r="BN322" s="144">
        <f t="shared" si="357"/>
        <v>7141.0875717140716</v>
      </c>
      <c r="BO322" s="30">
        <f t="shared" si="399"/>
        <v>211</v>
      </c>
      <c r="BP322" s="30">
        <f t="shared" si="400"/>
        <v>6</v>
      </c>
      <c r="BQ322" s="22">
        <v>1</v>
      </c>
      <c r="BR322" s="23"/>
      <c r="BS322" s="29">
        <f t="shared" si="358"/>
        <v>5.7599999827200002E+31</v>
      </c>
      <c r="BT322" s="29">
        <f t="shared" si="401"/>
        <v>2.8713779434689011E+39</v>
      </c>
      <c r="BU322" s="29">
        <f t="shared" si="402"/>
        <v>5.7212310345809165E+21</v>
      </c>
      <c r="BV322" s="29">
        <f t="shared" si="403"/>
        <v>1800</v>
      </c>
      <c r="BX322" s="52">
        <f t="shared" si="432"/>
        <v>1.9925036505884414E-18</v>
      </c>
      <c r="BY322" s="144">
        <f t="shared" si="359"/>
        <v>7141.0875717140716</v>
      </c>
      <c r="BZ322" s="30">
        <f t="shared" si="404"/>
        <v>161</v>
      </c>
      <c r="CA322" s="30">
        <f t="shared" si="405"/>
        <v>7</v>
      </c>
      <c r="CB322" s="30">
        <v>1</v>
      </c>
      <c r="CC322" s="23"/>
      <c r="CD322" s="29">
        <f t="shared" si="360"/>
        <v>9.5999999712E+29</v>
      </c>
      <c r="CE322" s="29">
        <f t="shared" si="406"/>
        <v>1.3220183810159308E+40</v>
      </c>
      <c r="CF322" s="29">
        <f t="shared" si="407"/>
        <v>5.7212310345809165E+21</v>
      </c>
      <c r="CG322" s="29">
        <f t="shared" si="408"/>
        <v>2100</v>
      </c>
      <c r="CI322" s="52">
        <f t="shared" si="431"/>
        <v>4.3276486293513746E-19</v>
      </c>
      <c r="CJ322" s="144">
        <f t="shared" si="361"/>
        <v>7141.0875717140716</v>
      </c>
      <c r="CK322" s="30">
        <f t="shared" si="409"/>
        <v>106</v>
      </c>
      <c r="CL322" s="30">
        <f t="shared" si="410"/>
        <v>8</v>
      </c>
      <c r="CM322" s="30">
        <v>1</v>
      </c>
      <c r="CN322" s="23"/>
      <c r="CO322" s="29">
        <f t="shared" si="362"/>
        <v>9.9999999699999999E+26</v>
      </c>
      <c r="CP322" s="29">
        <f t="shared" si="411"/>
        <v>5.9166613056973337E+39</v>
      </c>
      <c r="CQ322" s="29">
        <f t="shared" si="412"/>
        <v>5.7212310345809165E+21</v>
      </c>
      <c r="CR322" s="29">
        <f t="shared" si="413"/>
        <v>2400</v>
      </c>
      <c r="CT322" s="52">
        <f t="shared" si="426"/>
        <v>9.6696950171404414E-19</v>
      </c>
      <c r="CU322" s="144">
        <f t="shared" si="363"/>
        <v>7141.0875717140716</v>
      </c>
      <c r="CV322" s="30">
        <f t="shared" si="414"/>
        <v>56</v>
      </c>
      <c r="CW322" s="30">
        <f t="shared" si="415"/>
        <v>9</v>
      </c>
      <c r="CX322" s="30">
        <v>1</v>
      </c>
      <c r="CY322" s="23"/>
      <c r="CZ322" s="29">
        <f t="shared" si="364"/>
        <v>1</v>
      </c>
      <c r="DA322" s="29">
        <f t="shared" si="416"/>
        <v>1131654449521277.2</v>
      </c>
      <c r="DB322" s="29">
        <f t="shared" si="417"/>
        <v>5.7212310345809165E+21</v>
      </c>
      <c r="DC322" s="29">
        <f t="shared" si="418"/>
        <v>2700</v>
      </c>
      <c r="DE322" s="52">
        <f t="shared" si="433"/>
        <v>5055634.2857143041</v>
      </c>
      <c r="DF322" s="144">
        <f t="shared" si="365"/>
        <v>7141.0875717140716</v>
      </c>
      <c r="DG322" s="30">
        <f t="shared" si="419"/>
        <v>-9</v>
      </c>
      <c r="DH322" s="30">
        <f t="shared" si="420"/>
        <v>10</v>
      </c>
      <c r="DI322" s="30">
        <v>1</v>
      </c>
      <c r="DJ322" s="23"/>
      <c r="DK322" s="29">
        <f t="shared" si="366"/>
        <v>1</v>
      </c>
      <c r="DL322" s="29">
        <f t="shared" si="421"/>
        <v>-3.8561131583947558E+17</v>
      </c>
      <c r="DM322" s="29">
        <f t="shared" si="422"/>
        <v>5.7212310345809165E+21</v>
      </c>
      <c r="DN322" s="29">
        <f t="shared" si="423"/>
        <v>3000</v>
      </c>
      <c r="DQ322" s="144">
        <f t="shared" si="367"/>
        <v>7141.0875717140716</v>
      </c>
    </row>
    <row r="323" spans="1:121">
      <c r="A323" s="23">
        <f t="shared" si="368"/>
        <v>1105805.8410234749</v>
      </c>
      <c r="B323" s="23">
        <v>0</v>
      </c>
      <c r="C323" s="41">
        <f t="shared" si="430"/>
        <v>8</v>
      </c>
      <c r="D323" s="44"/>
      <c r="E323" s="134">
        <f t="shared" si="427"/>
        <v>1</v>
      </c>
      <c r="F323" s="76">
        <f t="shared" si="347"/>
        <v>9</v>
      </c>
      <c r="G323" s="161">
        <f t="shared" si="369"/>
        <v>729.11370014570025</v>
      </c>
      <c r="H323" s="24">
        <f t="shared" si="370"/>
        <v>1.2170312366631635E+19</v>
      </c>
      <c r="I323" s="23">
        <f t="shared" si="424"/>
        <v>63.400000000000034</v>
      </c>
      <c r="J323" s="26">
        <v>317</v>
      </c>
      <c r="K323" s="30">
        <f t="shared" si="371"/>
        <v>317</v>
      </c>
      <c r="L323" s="30">
        <f t="shared" si="372"/>
        <v>1</v>
      </c>
      <c r="M323" s="22">
        <v>1</v>
      </c>
      <c r="N323" s="23">
        <f t="shared" si="373"/>
        <v>1.2170312366631636E+22</v>
      </c>
      <c r="O323" s="29">
        <f t="shared" si="348"/>
        <v>3.9743446920769655E+37</v>
      </c>
      <c r="P323" s="29">
        <f t="shared" si="374"/>
        <v>1.259867267388398E+40</v>
      </c>
      <c r="Q323" s="29">
        <f t="shared" si="375"/>
        <v>6.5719686779810821E+21</v>
      </c>
      <c r="R323" s="29">
        <f t="shared" si="376"/>
        <v>300</v>
      </c>
      <c r="S323" s="29">
        <f t="shared" si="377"/>
        <v>33174175.230704248</v>
      </c>
      <c r="T323" s="52">
        <f t="shared" si="378"/>
        <v>5.2163976698944139E-19</v>
      </c>
      <c r="U323" s="144">
        <f t="shared" si="349"/>
        <v>7291.137001457002</v>
      </c>
      <c r="W323" s="30">
        <f t="shared" si="379"/>
        <v>312</v>
      </c>
      <c r="X323" s="30">
        <f t="shared" si="380"/>
        <v>2</v>
      </c>
      <c r="Y323" s="22">
        <v>1</v>
      </c>
      <c r="Z323" s="23"/>
      <c r="AA323" s="29">
        <f t="shared" si="350"/>
        <v>3.6951551889145344E+36</v>
      </c>
      <c r="AB323" s="29">
        <f t="shared" si="381"/>
        <v>2.0780824418190935E+39</v>
      </c>
      <c r="AC323" s="29">
        <f t="shared" si="382"/>
        <v>6.5719686779810821E+21</v>
      </c>
      <c r="AD323" s="29">
        <f t="shared" si="383"/>
        <v>600</v>
      </c>
      <c r="AF323" s="52">
        <f t="shared" si="429"/>
        <v>3.1625158587202968E-18</v>
      </c>
      <c r="AG323" s="144">
        <f t="shared" si="351"/>
        <v>7291.137001457002</v>
      </c>
      <c r="AH323" s="30">
        <f t="shared" si="384"/>
        <v>302</v>
      </c>
      <c r="AI323" s="30">
        <f t="shared" si="385"/>
        <v>3</v>
      </c>
      <c r="AJ323" s="22">
        <v>1</v>
      </c>
      <c r="AK323" s="23"/>
      <c r="AL323" s="29">
        <f t="shared" si="352"/>
        <v>4.1057279876828162E+36</v>
      </c>
      <c r="AM323" s="29">
        <f t="shared" si="386"/>
        <v>7.2614542427977203E+39</v>
      </c>
      <c r="AN323" s="29">
        <f t="shared" si="387"/>
        <v>6.5719686779810821E+21</v>
      </c>
      <c r="AO323" s="29">
        <f t="shared" si="388"/>
        <v>900</v>
      </c>
      <c r="AQ323" s="52">
        <f t="shared" si="434"/>
        <v>9.0504855614830796E-19</v>
      </c>
      <c r="AR323" s="144">
        <f t="shared" si="353"/>
        <v>7291.137001457002</v>
      </c>
      <c r="AS323" s="30">
        <f t="shared" si="389"/>
        <v>287</v>
      </c>
      <c r="AT323" s="30">
        <f t="shared" si="390"/>
        <v>4</v>
      </c>
      <c r="AU323" s="22">
        <v>1</v>
      </c>
      <c r="AV323" s="23"/>
      <c r="AW323" s="29">
        <f t="shared" si="354"/>
        <v>4.2335999872992002E+35</v>
      </c>
      <c r="AX323" s="29">
        <f t="shared" si="391"/>
        <v>4.1672033718029669E+39</v>
      </c>
      <c r="AY323" s="29">
        <f t="shared" si="392"/>
        <v>6.5719686779810821E+21</v>
      </c>
      <c r="AZ323" s="29">
        <f t="shared" si="393"/>
        <v>1200</v>
      </c>
      <c r="BB323" s="52">
        <f t="shared" si="425"/>
        <v>1.5770693416236314E-18</v>
      </c>
      <c r="BC323" s="144">
        <f t="shared" si="355"/>
        <v>7291.137001457002</v>
      </c>
      <c r="BD323" s="30">
        <f t="shared" si="394"/>
        <v>257</v>
      </c>
      <c r="BE323" s="30">
        <f t="shared" si="395"/>
        <v>5</v>
      </c>
      <c r="BF323" s="22">
        <v>1</v>
      </c>
      <c r="BG323" s="23"/>
      <c r="BH323" s="29">
        <f t="shared" si="356"/>
        <v>4.6079999861759994E+34</v>
      </c>
      <c r="BI323" s="29">
        <f t="shared" si="396"/>
        <v>1.3930013849746586E+40</v>
      </c>
      <c r="BJ323" s="29">
        <f t="shared" si="397"/>
        <v>6.5719686779810821E+21</v>
      </c>
      <c r="BK323" s="29">
        <f t="shared" si="398"/>
        <v>1500</v>
      </c>
      <c r="BM323" s="52">
        <f t="shared" si="435"/>
        <v>4.7178479137697619E-19</v>
      </c>
      <c r="BN323" s="144">
        <f t="shared" si="357"/>
        <v>7291.137001457002</v>
      </c>
      <c r="BO323" s="30">
        <f t="shared" si="399"/>
        <v>212</v>
      </c>
      <c r="BP323" s="30">
        <f t="shared" si="400"/>
        <v>6</v>
      </c>
      <c r="BQ323" s="22">
        <v>1</v>
      </c>
      <c r="BR323" s="23"/>
      <c r="BS323" s="29">
        <f t="shared" si="358"/>
        <v>5.7599999827200002E+31</v>
      </c>
      <c r="BT323" s="29">
        <f t="shared" si="401"/>
        <v>2.8849863697412654E+39</v>
      </c>
      <c r="BU323" s="29">
        <f t="shared" si="402"/>
        <v>6.5719686779810821E+21</v>
      </c>
      <c r="BV323" s="29">
        <f t="shared" si="403"/>
        <v>1800</v>
      </c>
      <c r="BX323" s="52">
        <f t="shared" si="432"/>
        <v>2.2779895069557909E-18</v>
      </c>
      <c r="BY323" s="144">
        <f t="shared" si="359"/>
        <v>7291.137001457002</v>
      </c>
      <c r="BZ323" s="30">
        <f t="shared" si="404"/>
        <v>162</v>
      </c>
      <c r="CA323" s="30">
        <f t="shared" si="405"/>
        <v>7</v>
      </c>
      <c r="CB323" s="30">
        <v>1</v>
      </c>
      <c r="CC323" s="23"/>
      <c r="CD323" s="29">
        <f t="shared" si="360"/>
        <v>9.5999999712E+29</v>
      </c>
      <c r="CE323" s="29">
        <f t="shared" si="406"/>
        <v>1.3302296753079553E+40</v>
      </c>
      <c r="CF323" s="29">
        <f t="shared" si="407"/>
        <v>6.5719686779810821E+21</v>
      </c>
      <c r="CG323" s="29">
        <f t="shared" si="408"/>
        <v>2100</v>
      </c>
      <c r="CI323" s="52">
        <f t="shared" si="431"/>
        <v>4.9404766710377563E-19</v>
      </c>
      <c r="CJ323" s="144">
        <f t="shared" si="361"/>
        <v>7291.137001457002</v>
      </c>
      <c r="CK323" s="30">
        <f t="shared" si="409"/>
        <v>107</v>
      </c>
      <c r="CL323" s="30">
        <f t="shared" si="410"/>
        <v>8</v>
      </c>
      <c r="CM323" s="30">
        <v>1</v>
      </c>
      <c r="CN323" s="23"/>
      <c r="CO323" s="29">
        <f t="shared" si="362"/>
        <v>9.9999999699999999E+26</v>
      </c>
      <c r="CP323" s="29">
        <f t="shared" si="411"/>
        <v>5.9724788651850449E+39</v>
      </c>
      <c r="CQ323" s="29">
        <f t="shared" si="412"/>
        <v>6.5719686779810821E+21</v>
      </c>
      <c r="CR323" s="29">
        <f t="shared" si="413"/>
        <v>2400</v>
      </c>
      <c r="CT323" s="52">
        <f t="shared" si="426"/>
        <v>1.1003753761759798E-18</v>
      </c>
      <c r="CU323" s="144">
        <f t="shared" si="363"/>
        <v>7291.137001457002</v>
      </c>
      <c r="CV323" s="30">
        <f t="shared" si="414"/>
        <v>57</v>
      </c>
      <c r="CW323" s="30">
        <f t="shared" si="415"/>
        <v>9</v>
      </c>
      <c r="CX323" s="30">
        <v>12</v>
      </c>
      <c r="CY323" s="23"/>
      <c r="CZ323" s="29">
        <f t="shared" si="364"/>
        <v>12</v>
      </c>
      <c r="DA323" s="29">
        <f t="shared" si="416"/>
        <v>1.3822350776295602E+16</v>
      </c>
      <c r="DB323" s="29">
        <f t="shared" si="417"/>
        <v>6.5719686779810821E+21</v>
      </c>
      <c r="DC323" s="29">
        <f t="shared" si="418"/>
        <v>2700</v>
      </c>
      <c r="DE323" s="52">
        <f t="shared" si="433"/>
        <v>475459.54985106905</v>
      </c>
      <c r="DF323" s="144">
        <f t="shared" si="365"/>
        <v>7291.137001457002</v>
      </c>
      <c r="DG323" s="30">
        <f t="shared" si="419"/>
        <v>-8</v>
      </c>
      <c r="DH323" s="30">
        <f t="shared" si="420"/>
        <v>10</v>
      </c>
      <c r="DI323" s="30">
        <v>1</v>
      </c>
      <c r="DJ323" s="23"/>
      <c r="DK323" s="29">
        <f t="shared" si="366"/>
        <v>1</v>
      </c>
      <c r="DL323" s="29">
        <f t="shared" si="421"/>
        <v>-3.4276561407953382E+17</v>
      </c>
      <c r="DM323" s="29">
        <f t="shared" si="422"/>
        <v>6.5719686779810821E+21</v>
      </c>
      <c r="DN323" s="29">
        <f t="shared" si="423"/>
        <v>3000</v>
      </c>
      <c r="DQ323" s="144">
        <f t="shared" si="367"/>
        <v>7291.137001457002</v>
      </c>
    </row>
    <row r="324" spans="1:121">
      <c r="A324" s="23">
        <f t="shared" si="368"/>
        <v>1155431.2587855295</v>
      </c>
      <c r="B324" s="23">
        <v>0</v>
      </c>
      <c r="C324" s="41">
        <f t="shared" si="430"/>
        <v>8</v>
      </c>
      <c r="D324" s="44"/>
      <c r="E324" s="134">
        <f t="shared" si="427"/>
        <v>1</v>
      </c>
      <c r="F324" s="76">
        <f t="shared" si="347"/>
        <v>9</v>
      </c>
      <c r="G324" s="161">
        <f t="shared" si="369"/>
        <v>744.43392886799904</v>
      </c>
      <c r="H324" s="24">
        <f t="shared" si="370"/>
        <v>1.3980017795349832E+19</v>
      </c>
      <c r="I324" s="23">
        <f t="shared" si="424"/>
        <v>63.600000000000037</v>
      </c>
      <c r="J324" s="26">
        <v>318</v>
      </c>
      <c r="K324" s="30">
        <f t="shared" si="371"/>
        <v>318</v>
      </c>
      <c r="L324" s="30">
        <f t="shared" si="372"/>
        <v>1</v>
      </c>
      <c r="M324" s="22">
        <v>1</v>
      </c>
      <c r="N324" s="23">
        <f t="shared" si="373"/>
        <v>1.3980017795349831E+22</v>
      </c>
      <c r="O324" s="29">
        <f t="shared" si="348"/>
        <v>3.9743446920769655E+37</v>
      </c>
      <c r="P324" s="29">
        <f t="shared" si="374"/>
        <v>1.2638416120804751E+40</v>
      </c>
      <c r="Q324" s="29">
        <f t="shared" si="375"/>
        <v>7.5492096094889092E+21</v>
      </c>
      <c r="R324" s="29">
        <f t="shared" si="376"/>
        <v>300</v>
      </c>
      <c r="S324" s="29">
        <f t="shared" si="377"/>
        <v>34662937.763565883</v>
      </c>
      <c r="T324" s="52">
        <f t="shared" si="378"/>
        <v>5.9732244431023005E-19</v>
      </c>
      <c r="U324" s="144">
        <f t="shared" si="349"/>
        <v>7444.3392886799902</v>
      </c>
      <c r="W324" s="30">
        <f t="shared" si="379"/>
        <v>313</v>
      </c>
      <c r="X324" s="30">
        <f t="shared" si="380"/>
        <v>2</v>
      </c>
      <c r="Y324" s="22">
        <v>1</v>
      </c>
      <c r="Z324" s="23"/>
      <c r="AA324" s="29">
        <f t="shared" si="350"/>
        <v>3.6951551889145344E+36</v>
      </c>
      <c r="AB324" s="29">
        <f t="shared" si="381"/>
        <v>2.0847429624659496E+39</v>
      </c>
      <c r="AC324" s="29">
        <f t="shared" si="382"/>
        <v>7.5492096094889092E+21</v>
      </c>
      <c r="AD324" s="29">
        <f t="shared" si="383"/>
        <v>600</v>
      </c>
      <c r="AF324" s="52">
        <f t="shared" si="429"/>
        <v>3.6211704490223032E-18</v>
      </c>
      <c r="AG324" s="144">
        <f t="shared" si="351"/>
        <v>7444.3392886799902</v>
      </c>
      <c r="AH324" s="30">
        <f t="shared" si="384"/>
        <v>303</v>
      </c>
      <c r="AI324" s="30">
        <f t="shared" si="385"/>
        <v>3</v>
      </c>
      <c r="AJ324" s="22">
        <v>1</v>
      </c>
      <c r="AK324" s="23"/>
      <c r="AL324" s="29">
        <f t="shared" si="352"/>
        <v>4.1057279876828162E+36</v>
      </c>
      <c r="AM324" s="29">
        <f t="shared" si="386"/>
        <v>7.2854987932705615E+39</v>
      </c>
      <c r="AN324" s="29">
        <f t="shared" si="387"/>
        <v>7.5492096094889092E+21</v>
      </c>
      <c r="AO324" s="29">
        <f t="shared" si="388"/>
        <v>900</v>
      </c>
      <c r="AQ324" s="52">
        <f t="shared" si="434"/>
        <v>1.03619667282931E-18</v>
      </c>
      <c r="AR324" s="144">
        <f t="shared" si="353"/>
        <v>7444.3392886799902</v>
      </c>
      <c r="AS324" s="30">
        <f t="shared" si="389"/>
        <v>288</v>
      </c>
      <c r="AT324" s="30">
        <f t="shared" si="390"/>
        <v>4</v>
      </c>
      <c r="AU324" s="22">
        <v>1</v>
      </c>
      <c r="AV324" s="23"/>
      <c r="AW324" s="29">
        <f t="shared" si="354"/>
        <v>4.2335999872992002E+35</v>
      </c>
      <c r="AX324" s="29">
        <f t="shared" si="391"/>
        <v>4.1817232441785867E+39</v>
      </c>
      <c r="AY324" s="29">
        <f t="shared" si="392"/>
        <v>7.5492096094889092E+21</v>
      </c>
      <c r="AZ324" s="29">
        <f t="shared" si="393"/>
        <v>1200</v>
      </c>
      <c r="BB324" s="52">
        <f t="shared" si="425"/>
        <v>1.8052867606669643E-18</v>
      </c>
      <c r="BC324" s="144">
        <f t="shared" si="355"/>
        <v>7444.3392886799902</v>
      </c>
      <c r="BD324" s="30">
        <f t="shared" si="394"/>
        <v>258</v>
      </c>
      <c r="BE324" s="30">
        <f t="shared" si="395"/>
        <v>5</v>
      </c>
      <c r="BF324" s="22">
        <v>1</v>
      </c>
      <c r="BG324" s="23"/>
      <c r="BH324" s="29">
        <f t="shared" si="356"/>
        <v>4.6079999861759994E+34</v>
      </c>
      <c r="BI324" s="29">
        <f t="shared" si="396"/>
        <v>1.3984216238267001E+40</v>
      </c>
      <c r="BJ324" s="29">
        <f t="shared" si="397"/>
        <v>7.5492096094889092E+21</v>
      </c>
      <c r="BK324" s="29">
        <f t="shared" si="398"/>
        <v>1500</v>
      </c>
      <c r="BM324" s="52">
        <f t="shared" si="435"/>
        <v>5.3983787727988169E-19</v>
      </c>
      <c r="BN324" s="144">
        <f t="shared" si="357"/>
        <v>7444.3392886799902</v>
      </c>
      <c r="BO324" s="30">
        <f t="shared" si="399"/>
        <v>213</v>
      </c>
      <c r="BP324" s="30">
        <f t="shared" si="400"/>
        <v>6</v>
      </c>
      <c r="BQ324" s="22">
        <v>1</v>
      </c>
      <c r="BR324" s="23"/>
      <c r="BS324" s="29">
        <f t="shared" si="358"/>
        <v>5.7599999827200002E+31</v>
      </c>
      <c r="BT324" s="29">
        <f t="shared" si="401"/>
        <v>2.8985947960136297E+39</v>
      </c>
      <c r="BU324" s="29">
        <f t="shared" si="402"/>
        <v>7.5492096094889092E+21</v>
      </c>
      <c r="BV324" s="29">
        <f t="shared" si="403"/>
        <v>1800</v>
      </c>
      <c r="BX324" s="52">
        <f t="shared" si="432"/>
        <v>2.604437715775645E-18</v>
      </c>
      <c r="BY324" s="144">
        <f t="shared" si="359"/>
        <v>7444.3392886799902</v>
      </c>
      <c r="BZ324" s="30">
        <f t="shared" si="404"/>
        <v>163</v>
      </c>
      <c r="CA324" s="30">
        <f t="shared" si="405"/>
        <v>7</v>
      </c>
      <c r="CB324" s="30">
        <v>1</v>
      </c>
      <c r="CC324" s="23"/>
      <c r="CD324" s="29">
        <f t="shared" si="360"/>
        <v>9.5999999712E+29</v>
      </c>
      <c r="CE324" s="29">
        <f t="shared" si="406"/>
        <v>1.3384409695999796E+40</v>
      </c>
      <c r="CF324" s="29">
        <f t="shared" si="407"/>
        <v>7.5492096094889092E+21</v>
      </c>
      <c r="CG324" s="29">
        <f t="shared" si="408"/>
        <v>2100</v>
      </c>
      <c r="CI324" s="52">
        <f t="shared" si="431"/>
        <v>5.6403007536037583E-19</v>
      </c>
      <c r="CJ324" s="144">
        <f t="shared" si="361"/>
        <v>7444.3392886799902</v>
      </c>
      <c r="CK324" s="30">
        <f t="shared" si="409"/>
        <v>108</v>
      </c>
      <c r="CL324" s="30">
        <f t="shared" si="410"/>
        <v>8</v>
      </c>
      <c r="CM324" s="30">
        <v>1</v>
      </c>
      <c r="CN324" s="23"/>
      <c r="CO324" s="29">
        <f t="shared" si="362"/>
        <v>9.9999999699999999E+26</v>
      </c>
      <c r="CP324" s="29">
        <f t="shared" si="411"/>
        <v>6.0282964246727548E+39</v>
      </c>
      <c r="CQ324" s="29">
        <f t="shared" si="412"/>
        <v>7.5492096094889092E+21</v>
      </c>
      <c r="CR324" s="29">
        <f t="shared" si="413"/>
        <v>2400</v>
      </c>
      <c r="CT324" s="52">
        <f t="shared" si="426"/>
        <v>1.2522956864880309E-18</v>
      </c>
      <c r="CU324" s="144">
        <f t="shared" si="363"/>
        <v>7444.3392886799902</v>
      </c>
      <c r="CV324" s="30">
        <f t="shared" si="414"/>
        <v>58</v>
      </c>
      <c r="CW324" s="30">
        <f t="shared" si="415"/>
        <v>9</v>
      </c>
      <c r="CX324" s="30">
        <v>1</v>
      </c>
      <c r="CY324" s="23"/>
      <c r="CZ324" s="29">
        <f t="shared" si="364"/>
        <v>12</v>
      </c>
      <c r="DA324" s="29">
        <f t="shared" si="416"/>
        <v>1.4064848158335874E+16</v>
      </c>
      <c r="DB324" s="29">
        <f t="shared" si="417"/>
        <v>7.5492096094889092E+21</v>
      </c>
      <c r="DC324" s="29">
        <f t="shared" si="418"/>
        <v>2700</v>
      </c>
      <c r="DE324" s="52">
        <f t="shared" si="433"/>
        <v>536743.05790600996</v>
      </c>
      <c r="DF324" s="144">
        <f t="shared" si="365"/>
        <v>7444.3392886799902</v>
      </c>
      <c r="DG324" s="30">
        <f t="shared" si="419"/>
        <v>-7</v>
      </c>
      <c r="DH324" s="30">
        <f t="shared" si="420"/>
        <v>10</v>
      </c>
      <c r="DI324" s="30">
        <v>1</v>
      </c>
      <c r="DJ324" s="23"/>
      <c r="DK324" s="29">
        <f t="shared" si="366"/>
        <v>1</v>
      </c>
      <c r="DL324" s="29">
        <f t="shared" si="421"/>
        <v>-2.9991991231959206E+17</v>
      </c>
      <c r="DM324" s="29">
        <f t="shared" si="422"/>
        <v>7.5492096094889092E+21</v>
      </c>
      <c r="DN324" s="29">
        <f t="shared" si="423"/>
        <v>3000</v>
      </c>
      <c r="DQ324" s="144">
        <f t="shared" si="367"/>
        <v>7444.3392886799902</v>
      </c>
    </row>
    <row r="325" spans="1:121">
      <c r="A325" s="23">
        <f t="shared" si="368"/>
        <v>1207283.7240062763</v>
      </c>
      <c r="B325" s="23">
        <v>0</v>
      </c>
      <c r="C325" s="41">
        <f t="shared" si="430"/>
        <v>8</v>
      </c>
      <c r="D325" s="44"/>
      <c r="E325" s="134">
        <f t="shared" si="427"/>
        <v>1</v>
      </c>
      <c r="F325" s="76">
        <f t="shared" si="347"/>
        <v>9</v>
      </c>
      <c r="G325" s="161">
        <f t="shared" si="369"/>
        <v>760.07606816207249</v>
      </c>
      <c r="H325" s="24">
        <f t="shared" si="370"/>
        <v>1.6058823444347632E+19</v>
      </c>
      <c r="I325" s="23">
        <f t="shared" si="424"/>
        <v>63.800000000000026</v>
      </c>
      <c r="J325" s="26">
        <v>319</v>
      </c>
      <c r="K325" s="30">
        <f t="shared" si="371"/>
        <v>319</v>
      </c>
      <c r="L325" s="30">
        <f t="shared" si="372"/>
        <v>1</v>
      </c>
      <c r="M325" s="22">
        <v>1</v>
      </c>
      <c r="N325" s="23">
        <f t="shared" si="373"/>
        <v>1.6058823444347631E+22</v>
      </c>
      <c r="O325" s="29">
        <f t="shared" si="348"/>
        <v>3.9743446920769655E+37</v>
      </c>
      <c r="P325" s="29">
        <f t="shared" si="374"/>
        <v>1.267815956772552E+40</v>
      </c>
      <c r="Q325" s="29">
        <f t="shared" si="375"/>
        <v>8.6717646599477212E+21</v>
      </c>
      <c r="R325" s="29">
        <f t="shared" si="376"/>
        <v>300</v>
      </c>
      <c r="S325" s="29">
        <f t="shared" si="377"/>
        <v>36218511.72018829</v>
      </c>
      <c r="T325" s="52">
        <f t="shared" si="378"/>
        <v>6.839923897174492E-19</v>
      </c>
      <c r="U325" s="144">
        <f t="shared" si="349"/>
        <v>7600.7606816207244</v>
      </c>
      <c r="W325" s="30">
        <f t="shared" si="379"/>
        <v>314</v>
      </c>
      <c r="X325" s="30">
        <f t="shared" si="380"/>
        <v>2</v>
      </c>
      <c r="Y325" s="22">
        <v>1</v>
      </c>
      <c r="Z325" s="23"/>
      <c r="AA325" s="29">
        <f t="shared" si="350"/>
        <v>3.6951551889145344E+36</v>
      </c>
      <c r="AB325" s="29">
        <f t="shared" si="381"/>
        <v>2.0914034831128057E+39</v>
      </c>
      <c r="AC325" s="29">
        <f t="shared" si="382"/>
        <v>8.6717646599477212E+21</v>
      </c>
      <c r="AD325" s="29">
        <f t="shared" si="383"/>
        <v>600</v>
      </c>
      <c r="AF325" s="52">
        <f t="shared" si="429"/>
        <v>4.1463853005737706E-18</v>
      </c>
      <c r="AG325" s="144">
        <f t="shared" si="351"/>
        <v>7600.7606816207244</v>
      </c>
      <c r="AH325" s="30">
        <f t="shared" si="384"/>
        <v>304</v>
      </c>
      <c r="AI325" s="30">
        <f t="shared" si="385"/>
        <v>3</v>
      </c>
      <c r="AJ325" s="22">
        <v>1</v>
      </c>
      <c r="AK325" s="23"/>
      <c r="AL325" s="29">
        <f t="shared" si="352"/>
        <v>4.1057279876828162E+36</v>
      </c>
      <c r="AM325" s="29">
        <f t="shared" si="386"/>
        <v>7.3095433437434003E+39</v>
      </c>
      <c r="AN325" s="29">
        <f t="shared" si="387"/>
        <v>8.6717646599477212E+21</v>
      </c>
      <c r="AO325" s="29">
        <f t="shared" si="388"/>
        <v>900</v>
      </c>
      <c r="AQ325" s="52">
        <f t="shared" si="434"/>
        <v>1.1863620273037048E-18</v>
      </c>
      <c r="AR325" s="144">
        <f t="shared" si="353"/>
        <v>7600.7606816207244</v>
      </c>
      <c r="AS325" s="30">
        <f t="shared" si="389"/>
        <v>289</v>
      </c>
      <c r="AT325" s="30">
        <f t="shared" si="390"/>
        <v>4</v>
      </c>
      <c r="AU325" s="22">
        <v>1</v>
      </c>
      <c r="AV325" s="23"/>
      <c r="AW325" s="29">
        <f t="shared" si="354"/>
        <v>4.2335999872992002E+35</v>
      </c>
      <c r="AX325" s="29">
        <f t="shared" si="391"/>
        <v>4.1962431165542066E+39</v>
      </c>
      <c r="AY325" s="29">
        <f t="shared" si="392"/>
        <v>8.6717646599477212E+21</v>
      </c>
      <c r="AZ325" s="29">
        <f t="shared" si="393"/>
        <v>1200</v>
      </c>
      <c r="BB325" s="52">
        <f t="shared" si="425"/>
        <v>2.0665543961782275E-18</v>
      </c>
      <c r="BC325" s="144">
        <f t="shared" si="355"/>
        <v>7600.7606816207244</v>
      </c>
      <c r="BD325" s="30">
        <f t="shared" si="394"/>
        <v>259</v>
      </c>
      <c r="BE325" s="30">
        <f t="shared" si="395"/>
        <v>5</v>
      </c>
      <c r="BF325" s="22">
        <v>1</v>
      </c>
      <c r="BG325" s="23"/>
      <c r="BH325" s="29">
        <f t="shared" si="356"/>
        <v>4.6079999861759994E+34</v>
      </c>
      <c r="BI325" s="29">
        <f t="shared" si="396"/>
        <v>1.4038418626787416E+40</v>
      </c>
      <c r="BJ325" s="29">
        <f t="shared" si="397"/>
        <v>8.6717646599477212E+21</v>
      </c>
      <c r="BK325" s="29">
        <f t="shared" si="398"/>
        <v>1500</v>
      </c>
      <c r="BM325" s="52">
        <f t="shared" si="435"/>
        <v>6.1771663108839685E-19</v>
      </c>
      <c r="BN325" s="144">
        <f t="shared" si="357"/>
        <v>7600.7606816207244</v>
      </c>
      <c r="BO325" s="30">
        <f t="shared" si="399"/>
        <v>214</v>
      </c>
      <c r="BP325" s="30">
        <f t="shared" si="400"/>
        <v>6</v>
      </c>
      <c r="BQ325" s="22">
        <v>1</v>
      </c>
      <c r="BR325" s="23"/>
      <c r="BS325" s="29">
        <f t="shared" si="358"/>
        <v>5.7599999827200002E+31</v>
      </c>
      <c r="BT325" s="29">
        <f t="shared" si="401"/>
        <v>2.9122032222859946E+39</v>
      </c>
      <c r="BU325" s="29">
        <f t="shared" si="402"/>
        <v>8.6717646599477212E+21</v>
      </c>
      <c r="BV325" s="29">
        <f t="shared" si="403"/>
        <v>1800</v>
      </c>
      <c r="BX325" s="52">
        <f t="shared" si="432"/>
        <v>2.9777333510195896E-18</v>
      </c>
      <c r="BY325" s="144">
        <f t="shared" si="359"/>
        <v>7600.7606816207244</v>
      </c>
      <c r="BZ325" s="30">
        <f t="shared" si="404"/>
        <v>164</v>
      </c>
      <c r="CA325" s="30">
        <f t="shared" si="405"/>
        <v>7</v>
      </c>
      <c r="CB325" s="30">
        <v>1</v>
      </c>
      <c r="CC325" s="23"/>
      <c r="CD325" s="29">
        <f t="shared" si="360"/>
        <v>9.5999999712E+29</v>
      </c>
      <c r="CE325" s="29">
        <f t="shared" si="406"/>
        <v>1.3466522638920038E+40</v>
      </c>
      <c r="CF325" s="29">
        <f t="shared" si="407"/>
        <v>8.6717646599477212E+21</v>
      </c>
      <c r="CG325" s="29">
        <f t="shared" si="408"/>
        <v>2100</v>
      </c>
      <c r="CI325" s="52">
        <f t="shared" si="431"/>
        <v>6.439498074198583E-19</v>
      </c>
      <c r="CJ325" s="144">
        <f t="shared" si="361"/>
        <v>7600.7606816207244</v>
      </c>
      <c r="CK325" s="30">
        <f t="shared" si="409"/>
        <v>109</v>
      </c>
      <c r="CL325" s="30">
        <f t="shared" si="410"/>
        <v>8</v>
      </c>
      <c r="CM325" s="30">
        <v>1</v>
      </c>
      <c r="CN325" s="23"/>
      <c r="CO325" s="29">
        <f t="shared" si="362"/>
        <v>9.9999999699999999E+26</v>
      </c>
      <c r="CP325" s="29">
        <f t="shared" si="411"/>
        <v>6.084113984160466E+39</v>
      </c>
      <c r="CQ325" s="29">
        <f t="shared" si="412"/>
        <v>8.6717646599477212E+21</v>
      </c>
      <c r="CR325" s="29">
        <f t="shared" si="413"/>
        <v>2400</v>
      </c>
      <c r="CT325" s="52">
        <f t="shared" si="426"/>
        <v>1.4253126556346593E-18</v>
      </c>
      <c r="CU325" s="144">
        <f t="shared" si="363"/>
        <v>7600.7606816207244</v>
      </c>
      <c r="CV325" s="30">
        <f t="shared" si="414"/>
        <v>59</v>
      </c>
      <c r="CW325" s="30">
        <f t="shared" si="415"/>
        <v>9</v>
      </c>
      <c r="CX325" s="30">
        <v>1</v>
      </c>
      <c r="CY325" s="23"/>
      <c r="CZ325" s="29">
        <f t="shared" si="364"/>
        <v>12</v>
      </c>
      <c r="DA325" s="29">
        <f t="shared" si="416"/>
        <v>1.4307345540376148E+16</v>
      </c>
      <c r="DB325" s="29">
        <f t="shared" si="417"/>
        <v>8.6717646599477212E+21</v>
      </c>
      <c r="DC325" s="29">
        <f t="shared" si="418"/>
        <v>2700</v>
      </c>
      <c r="DE325" s="52">
        <f t="shared" si="433"/>
        <v>606105.76822063222</v>
      </c>
      <c r="DF325" s="144">
        <f t="shared" si="365"/>
        <v>7600.7606816207244</v>
      </c>
      <c r="DG325" s="30">
        <f t="shared" si="419"/>
        <v>-6</v>
      </c>
      <c r="DH325" s="30">
        <f t="shared" si="420"/>
        <v>10</v>
      </c>
      <c r="DI325" s="30">
        <v>1</v>
      </c>
      <c r="DJ325" s="23"/>
      <c r="DK325" s="29">
        <f t="shared" si="366"/>
        <v>1</v>
      </c>
      <c r="DL325" s="29">
        <f t="shared" si="421"/>
        <v>-2.5707421055965037E+17</v>
      </c>
      <c r="DM325" s="29">
        <f t="shared" si="422"/>
        <v>8.6717646599477212E+21</v>
      </c>
      <c r="DN325" s="29">
        <f t="shared" si="423"/>
        <v>3000</v>
      </c>
      <c r="DQ325" s="144">
        <f t="shared" si="367"/>
        <v>7600.7606816207244</v>
      </c>
    </row>
    <row r="326" spans="1:121">
      <c r="A326" s="23">
        <f t="shared" si="368"/>
        <v>1261463.1802349475</v>
      </c>
      <c r="B326" s="23">
        <v>0</v>
      </c>
      <c r="C326" s="41">
        <f t="shared" si="430"/>
        <v>8</v>
      </c>
      <c r="D326" s="65"/>
      <c r="E326" s="134">
        <f t="shared" si="427"/>
        <v>1</v>
      </c>
      <c r="F326" s="76">
        <f t="shared" ref="F326:F389" si="436">C326+E326</f>
        <v>9</v>
      </c>
      <c r="G326" s="161">
        <f t="shared" si="369"/>
        <v>776.04688205332377</v>
      </c>
      <c r="H326" s="24">
        <f t="shared" si="370"/>
        <v>1.8446744073709945E+19</v>
      </c>
      <c r="I326" s="23">
        <f t="shared" si="424"/>
        <v>64.000000000000028</v>
      </c>
      <c r="J326" s="26">
        <v>320</v>
      </c>
      <c r="K326" s="30">
        <f t="shared" si="371"/>
        <v>320</v>
      </c>
      <c r="L326" s="30">
        <f t="shared" si="372"/>
        <v>1</v>
      </c>
      <c r="M326" s="22">
        <v>1</v>
      </c>
      <c r="N326" s="23">
        <f t="shared" si="373"/>
        <v>1.8446744073709946E+22</v>
      </c>
      <c r="O326" s="29">
        <f t="shared" ref="O326:O389" si="437">O325*M326</f>
        <v>3.9743446920769655E+37</v>
      </c>
      <c r="P326" s="29">
        <f t="shared" si="374"/>
        <v>1.2717903014646291E+40</v>
      </c>
      <c r="Q326" s="29">
        <f t="shared" si="375"/>
        <v>9.9612417998033697E+21</v>
      </c>
      <c r="R326" s="29">
        <f t="shared" si="376"/>
        <v>300</v>
      </c>
      <c r="S326" s="29">
        <f t="shared" si="377"/>
        <v>37843895.407048427</v>
      </c>
      <c r="T326" s="52">
        <f t="shared" si="378"/>
        <v>7.8324561748361559E-19</v>
      </c>
      <c r="U326" s="144">
        <f t="shared" ref="U326:U389" si="438">$I$4*$G326</f>
        <v>7760.4688205332377</v>
      </c>
      <c r="W326" s="30">
        <f t="shared" si="379"/>
        <v>315</v>
      </c>
      <c r="X326" s="30">
        <f t="shared" si="380"/>
        <v>2</v>
      </c>
      <c r="Y326" s="22">
        <v>1</v>
      </c>
      <c r="Z326" s="23"/>
      <c r="AA326" s="29">
        <f t="shared" ref="AA326:AA389" si="439">AA325*Y326</f>
        <v>3.6951551889145344E+36</v>
      </c>
      <c r="AB326" s="29">
        <f t="shared" si="381"/>
        <v>2.098064003759662E+39</v>
      </c>
      <c r="AC326" s="29">
        <f t="shared" si="382"/>
        <v>9.9612417998033697E+21</v>
      </c>
      <c r="AD326" s="29">
        <f t="shared" si="383"/>
        <v>600</v>
      </c>
      <c r="AF326" s="52">
        <f t="shared" si="429"/>
        <v>4.7478255105436015E-18</v>
      </c>
      <c r="AG326" s="144">
        <f t="shared" ref="AG326:AG389" si="440">$I$4*$G326</f>
        <v>7760.4688205332377</v>
      </c>
      <c r="AH326" s="30">
        <f t="shared" si="384"/>
        <v>305</v>
      </c>
      <c r="AI326" s="30">
        <f t="shared" si="385"/>
        <v>3</v>
      </c>
      <c r="AJ326" s="22">
        <v>1</v>
      </c>
      <c r="AK326" s="23"/>
      <c r="AL326" s="29">
        <f t="shared" ref="AL326:AL389" si="441">AL325*AJ326</f>
        <v>4.1057279876828162E+36</v>
      </c>
      <c r="AM326" s="29">
        <f t="shared" si="386"/>
        <v>7.3335878942162415E+39</v>
      </c>
      <c r="AN326" s="29">
        <f t="shared" si="387"/>
        <v>9.9612417998033697E+21</v>
      </c>
      <c r="AO326" s="29">
        <f t="shared" si="388"/>
        <v>900</v>
      </c>
      <c r="AQ326" s="52">
        <f t="shared" si="434"/>
        <v>1.3583040039186647E-18</v>
      </c>
      <c r="AR326" s="144">
        <f t="shared" ref="AR326:AR389" si="442">$I$4*$G326</f>
        <v>7760.4688205332377</v>
      </c>
      <c r="AS326" s="30">
        <f t="shared" si="389"/>
        <v>290</v>
      </c>
      <c r="AT326" s="30">
        <f t="shared" si="390"/>
        <v>4</v>
      </c>
      <c r="AU326" s="22">
        <v>1</v>
      </c>
      <c r="AV326" s="23"/>
      <c r="AW326" s="29">
        <f t="shared" ref="AW326:AW389" si="443">AW325*AU326</f>
        <v>4.2335999872992002E+35</v>
      </c>
      <c r="AX326" s="29">
        <f t="shared" si="391"/>
        <v>4.210762988929827E+39</v>
      </c>
      <c r="AY326" s="29">
        <f t="shared" si="392"/>
        <v>9.9612417998033697E+21</v>
      </c>
      <c r="AZ326" s="29">
        <f t="shared" si="393"/>
        <v>1200</v>
      </c>
      <c r="BB326" s="52">
        <f t="shared" si="425"/>
        <v>2.3656619539004348E-18</v>
      </c>
      <c r="BC326" s="144">
        <f t="shared" ref="BC326:BC389" si="444">$I$4*$G326</f>
        <v>7760.4688205332377</v>
      </c>
      <c r="BD326" s="30">
        <f t="shared" si="394"/>
        <v>260</v>
      </c>
      <c r="BE326" s="30">
        <f t="shared" si="395"/>
        <v>5</v>
      </c>
      <c r="BF326" s="22">
        <v>1</v>
      </c>
      <c r="BG326" s="23"/>
      <c r="BH326" s="29">
        <f t="shared" ref="BH326:BH389" si="445">BH325*BF326</f>
        <v>4.6079999861759994E+34</v>
      </c>
      <c r="BI326" s="29">
        <f t="shared" si="396"/>
        <v>1.4092621015307833E+40</v>
      </c>
      <c r="BJ326" s="29">
        <f t="shared" si="397"/>
        <v>9.9612417998033697E+21</v>
      </c>
      <c r="BK326" s="29">
        <f t="shared" si="398"/>
        <v>1500</v>
      </c>
      <c r="BM326" s="52">
        <f t="shared" si="435"/>
        <v>7.0684096230099185E-19</v>
      </c>
      <c r="BN326" s="144">
        <f t="shared" ref="BN326:BN389" si="446">$I$4*$G326</f>
        <v>7760.4688205332377</v>
      </c>
      <c r="BO326" s="30">
        <f t="shared" si="399"/>
        <v>215</v>
      </c>
      <c r="BP326" s="30">
        <f t="shared" si="400"/>
        <v>6</v>
      </c>
      <c r="BQ326" s="22">
        <v>1</v>
      </c>
      <c r="BR326" s="23"/>
      <c r="BS326" s="29">
        <f t="shared" ref="BS326:BS389" si="447">BS325*BQ326</f>
        <v>5.7599999827200002E+31</v>
      </c>
      <c r="BT326" s="29">
        <f t="shared" si="401"/>
        <v>2.9258116485583588E+39</v>
      </c>
      <c r="BU326" s="29">
        <f t="shared" si="402"/>
        <v>9.9612417998033697E+21</v>
      </c>
      <c r="BV326" s="29">
        <f t="shared" si="403"/>
        <v>1800</v>
      </c>
      <c r="BX326" s="52">
        <f t="shared" si="432"/>
        <v>3.4046080186711924E-18</v>
      </c>
      <c r="BY326" s="144">
        <f t="shared" ref="BY326:BY389" si="448">$I$4*$G326</f>
        <v>7760.4688205332377</v>
      </c>
      <c r="BZ326" s="30">
        <f t="shared" si="404"/>
        <v>165</v>
      </c>
      <c r="CA326" s="30">
        <f t="shared" si="405"/>
        <v>7</v>
      </c>
      <c r="CB326" s="30">
        <v>1</v>
      </c>
      <c r="CC326" s="23"/>
      <c r="CD326" s="29">
        <f t="shared" ref="CD326:CD389" si="449">CD325*CB326</f>
        <v>9.5999999712E+29</v>
      </c>
      <c r="CE326" s="29">
        <f t="shared" si="406"/>
        <v>1.3548635581840286E+40</v>
      </c>
      <c r="CF326" s="29">
        <f t="shared" si="407"/>
        <v>9.9612417998033697E+21</v>
      </c>
      <c r="CG326" s="29">
        <f t="shared" si="408"/>
        <v>2100</v>
      </c>
      <c r="CI326" s="52">
        <f t="shared" si="431"/>
        <v>7.3522102942637067E-19</v>
      </c>
      <c r="CJ326" s="144">
        <f t="shared" ref="CJ326:CJ389" si="450">$I$4*$G326</f>
        <v>7760.4688205332377</v>
      </c>
      <c r="CK326" s="30">
        <f t="shared" si="409"/>
        <v>110</v>
      </c>
      <c r="CL326" s="30">
        <f t="shared" si="410"/>
        <v>8</v>
      </c>
      <c r="CM326" s="30">
        <v>1</v>
      </c>
      <c r="CN326" s="23"/>
      <c r="CO326" s="29">
        <f t="shared" ref="CO326:CO389" si="451">CO325*CM326</f>
        <v>9.9999999699999999E+26</v>
      </c>
      <c r="CP326" s="29">
        <f t="shared" si="411"/>
        <v>6.139931543648176E+39</v>
      </c>
      <c r="CQ326" s="29">
        <f t="shared" si="412"/>
        <v>9.9612417998033697E+21</v>
      </c>
      <c r="CR326" s="29">
        <f t="shared" si="413"/>
        <v>2400</v>
      </c>
      <c r="CT326" s="52">
        <f t="shared" si="426"/>
        <v>1.6223701728577707E-18</v>
      </c>
      <c r="CU326" s="144">
        <f t="shared" ref="CU326:CU389" si="452">$I$4*$G326</f>
        <v>7760.4688205332377</v>
      </c>
      <c r="CV326" s="30">
        <f t="shared" si="414"/>
        <v>60</v>
      </c>
      <c r="CW326" s="30">
        <f t="shared" si="415"/>
        <v>9</v>
      </c>
      <c r="CX326" s="30">
        <v>1</v>
      </c>
      <c r="CY326" s="23"/>
      <c r="CZ326" s="29">
        <f t="shared" ref="CZ326:CZ389" si="453">CZ325*CX326</f>
        <v>12</v>
      </c>
      <c r="DA326" s="29">
        <f t="shared" si="416"/>
        <v>1.4549842922416422E+16</v>
      </c>
      <c r="DB326" s="29">
        <f t="shared" si="417"/>
        <v>9.9612417998033697E+21</v>
      </c>
      <c r="DC326" s="29">
        <f t="shared" si="418"/>
        <v>2700</v>
      </c>
      <c r="DE326" s="52">
        <f t="shared" si="433"/>
        <v>684628.82059410005</v>
      </c>
      <c r="DF326" s="144">
        <f t="shared" ref="DF326:DF389" si="454">$I$4*$G326</f>
        <v>7760.4688205332377</v>
      </c>
      <c r="DG326" s="30">
        <f t="shared" si="419"/>
        <v>-5</v>
      </c>
      <c r="DH326" s="30">
        <f t="shared" si="420"/>
        <v>10</v>
      </c>
      <c r="DI326" s="30">
        <v>1</v>
      </c>
      <c r="DJ326" s="23"/>
      <c r="DK326" s="29">
        <f t="shared" ref="DK326:DK389" si="455">DK325*DI326</f>
        <v>1</v>
      </c>
      <c r="DL326" s="29">
        <f t="shared" si="421"/>
        <v>-2.1422850879970864E+17</v>
      </c>
      <c r="DM326" s="29">
        <f t="shared" si="422"/>
        <v>9.9612417998033697E+21</v>
      </c>
      <c r="DN326" s="29">
        <f t="shared" si="423"/>
        <v>3000</v>
      </c>
      <c r="DQ326" s="144">
        <f t="shared" ref="DQ326:DQ389" si="456">$I$4*$G326</f>
        <v>7760.4688205332377</v>
      </c>
    </row>
    <row r="327" spans="1:121">
      <c r="A327" s="23">
        <f t="shared" ref="A327:A390" si="457">POWER($I$3,J327) * POWER($I$2,J327)</f>
        <v>1318074.0562027115</v>
      </c>
      <c r="B327" s="23">
        <v>0</v>
      </c>
      <c r="C327" s="41">
        <f t="shared" si="430"/>
        <v>8</v>
      </c>
      <c r="D327" s="44"/>
      <c r="E327" s="134">
        <f t="shared" si="427"/>
        <v>1</v>
      </c>
      <c r="F327" s="76">
        <f t="shared" si="436"/>
        <v>9</v>
      </c>
      <c r="G327" s="161">
        <f t="shared" ref="G327:G390" si="458">POWER(8,J327/100)</f>
        <v>792.35327669370281</v>
      </c>
      <c r="H327" s="24">
        <f t="shared" ref="H327:H390" si="459">POWER($I$1,J327)</f>
        <v>2.1189744572521923E+19</v>
      </c>
      <c r="I327" s="23">
        <f t="shared" si="424"/>
        <v>64.200000000000031</v>
      </c>
      <c r="J327" s="26">
        <v>321</v>
      </c>
      <c r="K327" s="30">
        <f t="shared" ref="K327:K390" si="460">$J327-L$3</f>
        <v>321</v>
      </c>
      <c r="L327" s="30">
        <f t="shared" ref="L327:L390" si="461">M$3</f>
        <v>1</v>
      </c>
      <c r="M327" s="22">
        <v>1</v>
      </c>
      <c r="N327" s="23">
        <f t="shared" ref="N327:N390" si="462">1000*H327</f>
        <v>2.1189744572521924E+22</v>
      </c>
      <c r="O327" s="29">
        <f t="shared" si="437"/>
        <v>3.9743446920769655E+37</v>
      </c>
      <c r="P327" s="29">
        <f t="shared" ref="P327:P390" si="463">K327*O327*T$3</f>
        <v>1.2757646461567059E+40</v>
      </c>
      <c r="Q327" s="29">
        <f t="shared" ref="Q327:Q390" si="464">O$3*$H327*$F327</f>
        <v>1.1442462069161839E+22</v>
      </c>
      <c r="R327" s="29">
        <f t="shared" ref="R327:R390" si="465">S$3</f>
        <v>300</v>
      </c>
      <c r="S327" s="29">
        <f t="shared" ref="S327:S390" si="466">$A327*(30+$B327)</f>
        <v>39542221.68608135</v>
      </c>
      <c r="T327" s="52">
        <f t="shared" ref="T327:T390" si="467">Q327/P327</f>
        <v>8.9691010827371124E-19</v>
      </c>
      <c r="U327" s="144">
        <f t="shared" si="438"/>
        <v>7923.5327669370281</v>
      </c>
      <c r="W327" s="30">
        <f t="shared" ref="W327:W390" si="468">$J327-X$3</f>
        <v>316</v>
      </c>
      <c r="X327" s="30">
        <f t="shared" ref="X327:X390" si="469">Y$3</f>
        <v>2</v>
      </c>
      <c r="Y327" s="22">
        <v>1</v>
      </c>
      <c r="Z327" s="23"/>
      <c r="AA327" s="29">
        <f t="shared" si="439"/>
        <v>3.6951551889145344E+36</v>
      </c>
      <c r="AB327" s="29">
        <f t="shared" ref="AB327:AB390" si="470">W327*AA327*AF$3</f>
        <v>2.1047245244065178E+39</v>
      </c>
      <c r="AC327" s="29">
        <f t="shared" ref="AC327:AC390" si="471">AA$3*$H327*$F327</f>
        <v>1.1442462069161839E+22</v>
      </c>
      <c r="AD327" s="29">
        <f t="shared" ref="AD327:AD390" si="472">AE$3</f>
        <v>600</v>
      </c>
      <c r="AF327" s="52">
        <f t="shared" si="429"/>
        <v>5.4365604317687803E-18</v>
      </c>
      <c r="AG327" s="144">
        <f t="shared" si="440"/>
        <v>7923.5327669370281</v>
      </c>
      <c r="AH327" s="30">
        <f t="shared" ref="AH327:AH390" si="473">$J327-AI$3</f>
        <v>306</v>
      </c>
      <c r="AI327" s="30">
        <f t="shared" ref="AI327:AI390" si="474">AJ$3</f>
        <v>3</v>
      </c>
      <c r="AJ327" s="22">
        <v>1</v>
      </c>
      <c r="AK327" s="23"/>
      <c r="AL327" s="29">
        <f t="shared" si="441"/>
        <v>4.1057279876828162E+36</v>
      </c>
      <c r="AM327" s="29">
        <f t="shared" ref="AM327:AM390" si="475">AH327*AL327*AQ$3</f>
        <v>7.3576324446890816E+39</v>
      </c>
      <c r="AN327" s="29">
        <f t="shared" ref="AN327:AN390" si="476">AL$3*$H327*$F327</f>
        <v>1.1442462069161839E+22</v>
      </c>
      <c r="AO327" s="29">
        <f t="shared" ref="AO327:AO390" si="477">AP$3</f>
        <v>900</v>
      </c>
      <c r="AQ327" s="52">
        <f t="shared" si="434"/>
        <v>1.5551826154922006E-18</v>
      </c>
      <c r="AR327" s="144">
        <f t="shared" si="442"/>
        <v>7923.5327669370281</v>
      </c>
      <c r="AS327" s="30">
        <f t="shared" ref="AS327:AS390" si="478">$J327-AT$3</f>
        <v>291</v>
      </c>
      <c r="AT327" s="30">
        <f t="shared" ref="AT327:AT390" si="479">AU$3</f>
        <v>4</v>
      </c>
      <c r="AU327" s="22">
        <v>1</v>
      </c>
      <c r="AV327" s="23"/>
      <c r="AW327" s="29">
        <f t="shared" si="443"/>
        <v>4.2335999872992002E+35</v>
      </c>
      <c r="AX327" s="29">
        <f t="shared" ref="AX327:AX390" si="480">AS327*AW327*BB$3</f>
        <v>4.2252828613054468E+39</v>
      </c>
      <c r="AY327" s="29">
        <f t="shared" ref="AY327:AY390" si="481">AW$3*$H327*$F327</f>
        <v>1.1442462069161839E+22</v>
      </c>
      <c r="AZ327" s="29">
        <f t="shared" ref="AZ327:AZ390" si="482">BA$3</f>
        <v>1200</v>
      </c>
      <c r="BB327" s="52">
        <f t="shared" si="425"/>
        <v>2.7080937406464114E-18</v>
      </c>
      <c r="BC327" s="144">
        <f t="shared" si="444"/>
        <v>7923.5327669370281</v>
      </c>
      <c r="BD327" s="30">
        <f t="shared" ref="BD327:BD390" si="483">$J327-BE$3</f>
        <v>261</v>
      </c>
      <c r="BE327" s="30">
        <f t="shared" ref="BE327:BE390" si="484">BF$3</f>
        <v>5</v>
      </c>
      <c r="BF327" s="22">
        <v>1</v>
      </c>
      <c r="BG327" s="23"/>
      <c r="BH327" s="29">
        <f t="shared" si="445"/>
        <v>4.6079999861759994E+34</v>
      </c>
      <c r="BI327" s="29">
        <f t="shared" ref="BI327:BI390" si="485">BD327*BH327*BM$3</f>
        <v>1.4146823403828245E+40</v>
      </c>
      <c r="BJ327" s="29">
        <f t="shared" ref="BJ327:BJ390" si="486">BH$3*$H327*$F327</f>
        <v>1.1442462069161839E+22</v>
      </c>
      <c r="BK327" s="29">
        <f t="shared" ref="BK327:BK390" si="487">BL$3</f>
        <v>1500</v>
      </c>
      <c r="BM327" s="52">
        <f t="shared" si="435"/>
        <v>8.088361423996723E-19</v>
      </c>
      <c r="BN327" s="144">
        <f t="shared" si="446"/>
        <v>7923.5327669370281</v>
      </c>
      <c r="BO327" s="30">
        <f t="shared" ref="BO327:BO390" si="488">$J327-BP$3</f>
        <v>216</v>
      </c>
      <c r="BP327" s="30">
        <f t="shared" ref="BP327:BP390" si="489">BQ$3</f>
        <v>6</v>
      </c>
      <c r="BQ327" s="22">
        <v>1</v>
      </c>
      <c r="BR327" s="23"/>
      <c r="BS327" s="29">
        <f t="shared" si="447"/>
        <v>5.7599999827200002E+31</v>
      </c>
      <c r="BT327" s="29">
        <f t="shared" ref="BT327:BT390" si="490">BO327*BS327*BX$3</f>
        <v>2.9394200748307231E+39</v>
      </c>
      <c r="BU327" s="29">
        <f t="shared" ref="BU327:BU390" si="491">BS$3*$H327*$F327</f>
        <v>1.1442462069161839E+22</v>
      </c>
      <c r="BV327" s="29">
        <f t="shared" ref="BV327:BV390" si="492">BW$3</f>
        <v>1800</v>
      </c>
      <c r="BX327" s="52">
        <f t="shared" si="432"/>
        <v>3.8927617617977904E-18</v>
      </c>
      <c r="BY327" s="144">
        <f t="shared" si="448"/>
        <v>7923.5327669370281</v>
      </c>
      <c r="BZ327" s="30">
        <f t="shared" ref="BZ327:BZ390" si="493">$J327-CA$3</f>
        <v>166</v>
      </c>
      <c r="CA327" s="30">
        <f t="shared" ref="CA327:CA390" si="494">CB$3</f>
        <v>7</v>
      </c>
      <c r="CB327" s="30">
        <v>1</v>
      </c>
      <c r="CC327" s="23"/>
      <c r="CD327" s="29">
        <f t="shared" si="449"/>
        <v>9.5999999712E+29</v>
      </c>
      <c r="CE327" s="29">
        <f t="shared" ref="CE327:CE390" si="495">BZ327*CD327*CI$3</f>
        <v>1.3630748524760528E+40</v>
      </c>
      <c r="CF327" s="29">
        <f t="shared" ref="CF327:CF390" si="496">CD$3*$H327*$F327</f>
        <v>1.1442462069161839E+22</v>
      </c>
      <c r="CG327" s="29">
        <f t="shared" ref="CG327:CG390" si="497">CH$3</f>
        <v>2100</v>
      </c>
      <c r="CI327" s="52">
        <f t="shared" si="431"/>
        <v>8.3945955340430332E-19</v>
      </c>
      <c r="CJ327" s="144">
        <f t="shared" si="450"/>
        <v>7923.5327669370281</v>
      </c>
      <c r="CK327" s="30">
        <f t="shared" ref="CK327:CK390" si="498">$J327-CL$3</f>
        <v>111</v>
      </c>
      <c r="CL327" s="30">
        <f t="shared" ref="CL327:CL390" si="499">CM$3</f>
        <v>8</v>
      </c>
      <c r="CM327" s="30">
        <v>1</v>
      </c>
      <c r="CN327" s="23"/>
      <c r="CO327" s="29">
        <f t="shared" si="451"/>
        <v>9.9999999699999999E+26</v>
      </c>
      <c r="CP327" s="29">
        <f t="shared" ref="CP327:CP390" si="500">CK327*CO327*CT$3</f>
        <v>6.1957491031358872E+39</v>
      </c>
      <c r="CQ327" s="29">
        <f t="shared" ref="CQ327:CQ390" si="501">CO$3*$H327*$F327</f>
        <v>1.1442462069161839E+22</v>
      </c>
      <c r="CR327" s="29">
        <f t="shared" ref="CR327:CR390" si="502">CS$3</f>
        <v>2400</v>
      </c>
      <c r="CT327" s="52">
        <f t="shared" si="426"/>
        <v>1.8468246339043015E-18</v>
      </c>
      <c r="CU327" s="144">
        <f t="shared" si="452"/>
        <v>7923.5327669370281</v>
      </c>
      <c r="CV327" s="30">
        <f t="shared" ref="CV327:CV390" si="503">$J327-CW$3</f>
        <v>61</v>
      </c>
      <c r="CW327" s="30">
        <f t="shared" ref="CW327:CW390" si="504">CX$3</f>
        <v>9</v>
      </c>
      <c r="CX327" s="30">
        <v>1</v>
      </c>
      <c r="CY327" s="23"/>
      <c r="CZ327" s="29">
        <f t="shared" si="453"/>
        <v>12</v>
      </c>
      <c r="DA327" s="29">
        <f t="shared" ref="DA327:DA390" si="505">CV327*CZ327*DE$3</f>
        <v>1.4792340304456696E+16</v>
      </c>
      <c r="DB327" s="29">
        <f t="shared" ref="DB327:DB390" si="506">CZ$3*$H327*$F327</f>
        <v>1.1442462069161839E+22</v>
      </c>
      <c r="DC327" s="29">
        <f t="shared" ref="DC327:DC390" si="507">DD$3</f>
        <v>2700</v>
      </c>
      <c r="DE327" s="52">
        <f t="shared" ref="DE327:DE390" si="508">DB327/DA327</f>
        <v>773539.67213115073</v>
      </c>
      <c r="DF327" s="144">
        <f t="shared" si="454"/>
        <v>7923.5327669370281</v>
      </c>
      <c r="DG327" s="30">
        <f t="shared" ref="DG327:DG390" si="509">$J327-DH$3</f>
        <v>-4</v>
      </c>
      <c r="DH327" s="30">
        <f t="shared" ref="DH327:DH390" si="510">DI$3</f>
        <v>10</v>
      </c>
      <c r="DI327" s="30">
        <v>1</v>
      </c>
      <c r="DJ327" s="23"/>
      <c r="DK327" s="29">
        <f t="shared" si="455"/>
        <v>1</v>
      </c>
      <c r="DL327" s="29">
        <f t="shared" ref="DL327:DL390" si="511">DG327*DK327*DP$3</f>
        <v>-1.7138280703976691E+17</v>
      </c>
      <c r="DM327" s="29">
        <f t="shared" ref="DM327:DM390" si="512">DK$3*$H327*$F327</f>
        <v>1.1442462069161839E+22</v>
      </c>
      <c r="DN327" s="29">
        <f t="shared" ref="DN327:DN390" si="513">DO$3</f>
        <v>3000</v>
      </c>
      <c r="DQ327" s="144">
        <f t="shared" si="456"/>
        <v>7923.5327669370281</v>
      </c>
    </row>
    <row r="328" spans="1:121">
      <c r="A328" s="23">
        <f t="shared" si="457"/>
        <v>1377225.467104869</v>
      </c>
      <c r="B328" s="23">
        <v>0</v>
      </c>
      <c r="C328" s="41">
        <f t="shared" si="430"/>
        <v>8</v>
      </c>
      <c r="D328" s="44"/>
      <c r="E328" s="134">
        <f t="shared" si="427"/>
        <v>1</v>
      </c>
      <c r="F328" s="76">
        <f t="shared" si="436"/>
        <v>9</v>
      </c>
      <c r="G328" s="161">
        <f t="shared" si="458"/>
        <v>809.00230334809805</v>
      </c>
      <c r="H328" s="24">
        <f t="shared" si="459"/>
        <v>2.4340624733263286E+19</v>
      </c>
      <c r="I328" s="23">
        <f t="shared" ref="I328:I391" si="514">LOG(H328,2)</f>
        <v>64.400000000000034</v>
      </c>
      <c r="J328" s="26">
        <v>322</v>
      </c>
      <c r="K328" s="30">
        <f t="shared" si="460"/>
        <v>322</v>
      </c>
      <c r="L328" s="30">
        <f t="shared" si="461"/>
        <v>1</v>
      </c>
      <c r="M328" s="22">
        <v>1</v>
      </c>
      <c r="N328" s="23">
        <f t="shared" si="462"/>
        <v>2.4340624733263284E+22</v>
      </c>
      <c r="O328" s="29">
        <f t="shared" si="437"/>
        <v>3.9743446920769655E+37</v>
      </c>
      <c r="P328" s="29">
        <f t="shared" si="463"/>
        <v>1.2797389908487828E+40</v>
      </c>
      <c r="Q328" s="29">
        <f t="shared" si="464"/>
        <v>1.3143937355962175E+22</v>
      </c>
      <c r="R328" s="29">
        <f t="shared" si="465"/>
        <v>300</v>
      </c>
      <c r="S328" s="29">
        <f t="shared" si="466"/>
        <v>41316764.013146073</v>
      </c>
      <c r="T328" s="52">
        <f t="shared" si="467"/>
        <v>1.0270795412152364E-18</v>
      </c>
      <c r="U328" s="144">
        <f t="shared" si="438"/>
        <v>8090.0230334809803</v>
      </c>
      <c r="W328" s="30">
        <f t="shared" si="468"/>
        <v>317</v>
      </c>
      <c r="X328" s="30">
        <f t="shared" si="469"/>
        <v>2</v>
      </c>
      <c r="Y328" s="22">
        <v>1</v>
      </c>
      <c r="Z328" s="23"/>
      <c r="AA328" s="29">
        <f t="shared" si="439"/>
        <v>3.6951551889145344E+36</v>
      </c>
      <c r="AB328" s="29">
        <f t="shared" si="470"/>
        <v>2.1113850450533739E+39</v>
      </c>
      <c r="AC328" s="29">
        <f t="shared" si="471"/>
        <v>1.3143937355962175E+22</v>
      </c>
      <c r="AD328" s="29">
        <f t="shared" si="472"/>
        <v>600</v>
      </c>
      <c r="AF328" s="52">
        <f t="shared" si="429"/>
        <v>6.2252678102254474E-18</v>
      </c>
      <c r="AG328" s="144">
        <f t="shared" si="440"/>
        <v>8090.0230334809803</v>
      </c>
      <c r="AH328" s="30">
        <f t="shared" si="473"/>
        <v>307</v>
      </c>
      <c r="AI328" s="30">
        <f t="shared" si="474"/>
        <v>3</v>
      </c>
      <c r="AJ328" s="22">
        <v>1</v>
      </c>
      <c r="AK328" s="23"/>
      <c r="AL328" s="29">
        <f t="shared" si="441"/>
        <v>4.1057279876828162E+36</v>
      </c>
      <c r="AM328" s="29">
        <f t="shared" si="475"/>
        <v>7.3816769951619216E+39</v>
      </c>
      <c r="AN328" s="29">
        <f t="shared" si="476"/>
        <v>1.3143937355962175E+22</v>
      </c>
      <c r="AO328" s="29">
        <f t="shared" si="477"/>
        <v>900</v>
      </c>
      <c r="AQ328" s="52">
        <f t="shared" si="434"/>
        <v>1.7806167033015586E-18</v>
      </c>
      <c r="AR328" s="144">
        <f t="shared" si="442"/>
        <v>8090.0230334809803</v>
      </c>
      <c r="AS328" s="30">
        <f t="shared" si="478"/>
        <v>292</v>
      </c>
      <c r="AT328" s="30">
        <f t="shared" si="479"/>
        <v>4</v>
      </c>
      <c r="AU328" s="22">
        <v>1</v>
      </c>
      <c r="AV328" s="23"/>
      <c r="AW328" s="29">
        <f t="shared" si="443"/>
        <v>4.2335999872992002E+35</v>
      </c>
      <c r="AX328" s="29">
        <f t="shared" si="480"/>
        <v>4.2398027336810667E+39</v>
      </c>
      <c r="AY328" s="29">
        <f t="shared" si="481"/>
        <v>1.3143937355962175E+22</v>
      </c>
      <c r="AZ328" s="29">
        <f t="shared" si="482"/>
        <v>1200</v>
      </c>
      <c r="BB328" s="52">
        <f t="shared" ref="BB328:BB391" si="515">AY328/AX328</f>
        <v>3.1001294592190594E-18</v>
      </c>
      <c r="BC328" s="144">
        <f t="shared" si="444"/>
        <v>8090.0230334809803</v>
      </c>
      <c r="BD328" s="30">
        <f t="shared" si="483"/>
        <v>262</v>
      </c>
      <c r="BE328" s="30">
        <f t="shared" si="484"/>
        <v>5</v>
      </c>
      <c r="BF328" s="22">
        <v>1</v>
      </c>
      <c r="BG328" s="23"/>
      <c r="BH328" s="29">
        <f t="shared" si="445"/>
        <v>4.6079999861759994E+34</v>
      </c>
      <c r="BI328" s="29">
        <f t="shared" si="485"/>
        <v>1.420102579234866E+40</v>
      </c>
      <c r="BJ328" s="29">
        <f t="shared" si="486"/>
        <v>1.3143937355962175E+22</v>
      </c>
      <c r="BK328" s="29">
        <f t="shared" si="487"/>
        <v>1500</v>
      </c>
      <c r="BM328" s="52">
        <f t="shared" si="435"/>
        <v>9.2556252964796155E-19</v>
      </c>
      <c r="BN328" s="144">
        <f t="shared" si="446"/>
        <v>8090.0230334809803</v>
      </c>
      <c r="BO328" s="30">
        <f t="shared" si="488"/>
        <v>217</v>
      </c>
      <c r="BP328" s="30">
        <f t="shared" si="489"/>
        <v>6</v>
      </c>
      <c r="BQ328" s="22">
        <v>1</v>
      </c>
      <c r="BR328" s="23"/>
      <c r="BS328" s="29">
        <f t="shared" si="447"/>
        <v>5.7599999827200002E+31</v>
      </c>
      <c r="BT328" s="29">
        <f t="shared" si="490"/>
        <v>2.953028501103088E+39</v>
      </c>
      <c r="BU328" s="29">
        <f t="shared" si="491"/>
        <v>1.3143937355962175E+22</v>
      </c>
      <c r="BV328" s="29">
        <f t="shared" si="492"/>
        <v>1800</v>
      </c>
      <c r="BX328" s="52">
        <f t="shared" si="432"/>
        <v>4.4510025389366636E-18</v>
      </c>
      <c r="BY328" s="144">
        <f t="shared" si="448"/>
        <v>8090.0230334809803</v>
      </c>
      <c r="BZ328" s="30">
        <f t="shared" si="493"/>
        <v>167</v>
      </c>
      <c r="CA328" s="30">
        <f t="shared" si="494"/>
        <v>7</v>
      </c>
      <c r="CB328" s="30">
        <v>1</v>
      </c>
      <c r="CC328" s="23"/>
      <c r="CD328" s="29">
        <f t="shared" si="449"/>
        <v>9.5999999712E+29</v>
      </c>
      <c r="CE328" s="29">
        <f t="shared" si="495"/>
        <v>1.3712861467680773E+40</v>
      </c>
      <c r="CF328" s="29">
        <f t="shared" si="496"/>
        <v>1.3143937355962175E+22</v>
      </c>
      <c r="CG328" s="29">
        <f t="shared" si="497"/>
        <v>2100</v>
      </c>
      <c r="CI328" s="52">
        <f t="shared" si="431"/>
        <v>9.5851164156660734E-19</v>
      </c>
      <c r="CJ328" s="144">
        <f t="shared" si="450"/>
        <v>8090.0230334809803</v>
      </c>
      <c r="CK328" s="30">
        <f t="shared" si="498"/>
        <v>112</v>
      </c>
      <c r="CL328" s="30">
        <f t="shared" si="499"/>
        <v>8</v>
      </c>
      <c r="CM328" s="30">
        <v>1</v>
      </c>
      <c r="CN328" s="23"/>
      <c r="CO328" s="29">
        <f t="shared" si="451"/>
        <v>9.9999999699999999E+26</v>
      </c>
      <c r="CP328" s="29">
        <f t="shared" si="500"/>
        <v>6.2515666626235984E+39</v>
      </c>
      <c r="CQ328" s="29">
        <f t="shared" si="501"/>
        <v>1.3143937355962175E+22</v>
      </c>
      <c r="CR328" s="29">
        <f t="shared" si="502"/>
        <v>2400</v>
      </c>
      <c r="CT328" s="52">
        <f t="shared" ref="CT328:CT391" si="516">CQ328/CP328</f>
        <v>2.1025029509076773E-18</v>
      </c>
      <c r="CU328" s="144">
        <f t="shared" si="452"/>
        <v>8090.0230334809803</v>
      </c>
      <c r="CV328" s="30">
        <f t="shared" si="503"/>
        <v>62</v>
      </c>
      <c r="CW328" s="30">
        <f t="shared" si="504"/>
        <v>9</v>
      </c>
      <c r="CX328" s="30">
        <v>1</v>
      </c>
      <c r="CY328" s="23"/>
      <c r="CZ328" s="29">
        <f t="shared" si="453"/>
        <v>12</v>
      </c>
      <c r="DA328" s="29">
        <f t="shared" si="505"/>
        <v>1.503483768649697E+16</v>
      </c>
      <c r="DB328" s="29">
        <f t="shared" si="506"/>
        <v>1.3143937355962175E+22</v>
      </c>
      <c r="DC328" s="29">
        <f t="shared" si="507"/>
        <v>2700</v>
      </c>
      <c r="DE328" s="52">
        <f t="shared" si="508"/>
        <v>874232.07553261158</v>
      </c>
      <c r="DF328" s="144">
        <f t="shared" si="454"/>
        <v>8090.0230334809803</v>
      </c>
      <c r="DG328" s="30">
        <f t="shared" si="509"/>
        <v>-3</v>
      </c>
      <c r="DH328" s="30">
        <f t="shared" si="510"/>
        <v>10</v>
      </c>
      <c r="DI328" s="30">
        <v>1</v>
      </c>
      <c r="DJ328" s="23"/>
      <c r="DK328" s="29">
        <f t="shared" si="455"/>
        <v>1</v>
      </c>
      <c r="DL328" s="29">
        <f t="shared" si="511"/>
        <v>-1.2853710527982518E+17</v>
      </c>
      <c r="DM328" s="29">
        <f t="shared" si="512"/>
        <v>1.3143937355962175E+22</v>
      </c>
      <c r="DN328" s="29">
        <f t="shared" si="513"/>
        <v>3000</v>
      </c>
      <c r="DQ328" s="144">
        <f t="shared" si="456"/>
        <v>8090.0230334809803</v>
      </c>
    </row>
    <row r="329" spans="1:121">
      <c r="A329" s="23">
        <f t="shared" si="457"/>
        <v>1439031.4249160185</v>
      </c>
      <c r="B329" s="23">
        <v>0</v>
      </c>
      <c r="C329" s="41">
        <f t="shared" si="430"/>
        <v>8</v>
      </c>
      <c r="D329" s="44"/>
      <c r="E329" s="134">
        <f t="shared" si="427"/>
        <v>1</v>
      </c>
      <c r="F329" s="76">
        <f t="shared" si="436"/>
        <v>9</v>
      </c>
      <c r="G329" s="161">
        <f t="shared" si="458"/>
        <v>826.00116144345714</v>
      </c>
      <c r="H329" s="24">
        <f t="shared" si="459"/>
        <v>2.796003559069968E+19</v>
      </c>
      <c r="I329" s="23">
        <f t="shared" si="514"/>
        <v>64.600000000000023</v>
      </c>
      <c r="J329" s="26">
        <v>323</v>
      </c>
      <c r="K329" s="30">
        <f t="shared" si="460"/>
        <v>323</v>
      </c>
      <c r="L329" s="30">
        <f t="shared" si="461"/>
        <v>1</v>
      </c>
      <c r="M329" s="22">
        <v>1</v>
      </c>
      <c r="N329" s="23">
        <f t="shared" si="462"/>
        <v>2.7960035590699678E+22</v>
      </c>
      <c r="O329" s="29">
        <f t="shared" si="437"/>
        <v>3.9743446920769655E+37</v>
      </c>
      <c r="P329" s="29">
        <f t="shared" si="463"/>
        <v>1.2837133355408598E+40</v>
      </c>
      <c r="Q329" s="29">
        <f t="shared" si="464"/>
        <v>1.5098419218977827E+22</v>
      </c>
      <c r="R329" s="29">
        <f t="shared" si="465"/>
        <v>300</v>
      </c>
      <c r="S329" s="29">
        <f t="shared" si="466"/>
        <v>43170942.747480556</v>
      </c>
      <c r="T329" s="52">
        <f t="shared" si="467"/>
        <v>1.1761519336882555E-18</v>
      </c>
      <c r="U329" s="144">
        <f t="shared" si="438"/>
        <v>8260.011614434572</v>
      </c>
      <c r="W329" s="30">
        <f t="shared" si="468"/>
        <v>318</v>
      </c>
      <c r="X329" s="30">
        <f t="shared" si="469"/>
        <v>2</v>
      </c>
      <c r="Y329" s="22">
        <v>1</v>
      </c>
      <c r="Z329" s="23"/>
      <c r="AA329" s="29">
        <f t="shared" si="439"/>
        <v>3.6951551889145344E+36</v>
      </c>
      <c r="AB329" s="29">
        <f t="shared" si="470"/>
        <v>2.11804556570023E+39</v>
      </c>
      <c r="AC329" s="29">
        <f t="shared" si="471"/>
        <v>1.5098419218977827E+22</v>
      </c>
      <c r="AD329" s="29">
        <f t="shared" si="472"/>
        <v>600</v>
      </c>
      <c r="AF329" s="52">
        <f t="shared" si="429"/>
        <v>7.12846761348416E-18</v>
      </c>
      <c r="AG329" s="144">
        <f t="shared" si="440"/>
        <v>8260.011614434572</v>
      </c>
      <c r="AH329" s="30">
        <f t="shared" si="473"/>
        <v>308</v>
      </c>
      <c r="AI329" s="30">
        <f t="shared" si="474"/>
        <v>3</v>
      </c>
      <c r="AJ329" s="22">
        <v>1</v>
      </c>
      <c r="AK329" s="23"/>
      <c r="AL329" s="29">
        <f t="shared" si="441"/>
        <v>4.1057279876828162E+36</v>
      </c>
      <c r="AM329" s="29">
        <f t="shared" si="475"/>
        <v>7.4057215456347616E+39</v>
      </c>
      <c r="AN329" s="29">
        <f t="shared" si="476"/>
        <v>1.5098419218977827E+22</v>
      </c>
      <c r="AO329" s="29">
        <f t="shared" si="477"/>
        <v>900</v>
      </c>
      <c r="AQ329" s="52">
        <f t="shared" si="434"/>
        <v>2.0387505965407866E-18</v>
      </c>
      <c r="AR329" s="144">
        <f t="shared" si="442"/>
        <v>8260.011614434572</v>
      </c>
      <c r="AS329" s="30">
        <f t="shared" si="478"/>
        <v>293</v>
      </c>
      <c r="AT329" s="30">
        <f t="shared" si="479"/>
        <v>4</v>
      </c>
      <c r="AU329" s="22">
        <v>1</v>
      </c>
      <c r="AV329" s="23"/>
      <c r="AW329" s="29">
        <f t="shared" si="443"/>
        <v>4.2335999872992002E+35</v>
      </c>
      <c r="AX329" s="29">
        <f t="shared" si="480"/>
        <v>4.2543226060566871E+39</v>
      </c>
      <c r="AY329" s="29">
        <f t="shared" si="481"/>
        <v>1.5098419218977827E+22</v>
      </c>
      <c r="AZ329" s="29">
        <f t="shared" si="482"/>
        <v>1200</v>
      </c>
      <c r="BB329" s="52">
        <f t="shared" si="515"/>
        <v>3.5489596387173105E-18</v>
      </c>
      <c r="BC329" s="144">
        <f t="shared" si="444"/>
        <v>8260.011614434572</v>
      </c>
      <c r="BD329" s="30">
        <f t="shared" si="483"/>
        <v>263</v>
      </c>
      <c r="BE329" s="30">
        <f t="shared" si="484"/>
        <v>5</v>
      </c>
      <c r="BF329" s="22">
        <v>1</v>
      </c>
      <c r="BG329" s="23"/>
      <c r="BH329" s="29">
        <f t="shared" si="445"/>
        <v>4.6079999861759994E+34</v>
      </c>
      <c r="BI329" s="29">
        <f t="shared" si="485"/>
        <v>1.4255228180869075E+40</v>
      </c>
      <c r="BJ329" s="29">
        <f t="shared" si="486"/>
        <v>1.5098419218977827E+22</v>
      </c>
      <c r="BK329" s="29">
        <f t="shared" si="487"/>
        <v>1500</v>
      </c>
      <c r="BM329" s="52">
        <f t="shared" si="435"/>
        <v>1.0591495995301106E-18</v>
      </c>
      <c r="BN329" s="144">
        <f t="shared" si="446"/>
        <v>8260.011614434572</v>
      </c>
      <c r="BO329" s="30">
        <f t="shared" si="488"/>
        <v>218</v>
      </c>
      <c r="BP329" s="30">
        <f t="shared" si="489"/>
        <v>6</v>
      </c>
      <c r="BQ329" s="22">
        <v>1</v>
      </c>
      <c r="BR329" s="23"/>
      <c r="BS329" s="29">
        <f t="shared" si="447"/>
        <v>5.7599999827200002E+31</v>
      </c>
      <c r="BT329" s="29">
        <f t="shared" si="490"/>
        <v>2.9666369273754523E+39</v>
      </c>
      <c r="BU329" s="29">
        <f t="shared" si="491"/>
        <v>1.5098419218977827E+22</v>
      </c>
      <c r="BV329" s="29">
        <f t="shared" si="492"/>
        <v>1800</v>
      </c>
      <c r="BX329" s="52">
        <f t="shared" si="432"/>
        <v>5.0894058115615833E-18</v>
      </c>
      <c r="BY329" s="144">
        <f t="shared" si="448"/>
        <v>8260.011614434572</v>
      </c>
      <c r="BZ329" s="30">
        <f t="shared" si="493"/>
        <v>168</v>
      </c>
      <c r="CA329" s="30">
        <f t="shared" si="494"/>
        <v>7</v>
      </c>
      <c r="CB329" s="30">
        <v>1</v>
      </c>
      <c r="CC329" s="23"/>
      <c r="CD329" s="29">
        <f t="shared" si="449"/>
        <v>9.5999999712E+29</v>
      </c>
      <c r="CE329" s="29">
        <f t="shared" si="495"/>
        <v>1.3794974410601016E+40</v>
      </c>
      <c r="CF329" s="29">
        <f t="shared" si="496"/>
        <v>1.5098419218977827E+22</v>
      </c>
      <c r="CG329" s="29">
        <f t="shared" si="497"/>
        <v>2100</v>
      </c>
      <c r="CI329" s="52">
        <f t="shared" si="431"/>
        <v>1.0944869319493013E-18</v>
      </c>
      <c r="CJ329" s="144">
        <f t="shared" si="450"/>
        <v>8260.011614434572</v>
      </c>
      <c r="CK329" s="30">
        <f t="shared" si="498"/>
        <v>113</v>
      </c>
      <c r="CL329" s="30">
        <f t="shared" si="499"/>
        <v>8</v>
      </c>
      <c r="CM329" s="30">
        <v>1</v>
      </c>
      <c r="CN329" s="23"/>
      <c r="CO329" s="29">
        <f t="shared" si="451"/>
        <v>9.9999999699999999E+26</v>
      </c>
      <c r="CP329" s="29">
        <f t="shared" si="500"/>
        <v>6.3073842221113096E+39</v>
      </c>
      <c r="CQ329" s="29">
        <f t="shared" si="501"/>
        <v>1.5098419218977827E+22</v>
      </c>
      <c r="CR329" s="29">
        <f t="shared" si="502"/>
        <v>2400</v>
      </c>
      <c r="CT329" s="52">
        <f t="shared" si="516"/>
        <v>2.393768745853228E-18</v>
      </c>
      <c r="CU329" s="144">
        <f t="shared" si="452"/>
        <v>8260.011614434572</v>
      </c>
      <c r="CV329" s="30">
        <f t="shared" si="503"/>
        <v>63</v>
      </c>
      <c r="CW329" s="30">
        <f t="shared" si="504"/>
        <v>9</v>
      </c>
      <c r="CX329" s="30">
        <v>1</v>
      </c>
      <c r="CY329" s="23"/>
      <c r="CZ329" s="29">
        <f t="shared" si="453"/>
        <v>12</v>
      </c>
      <c r="DA329" s="29">
        <f t="shared" si="505"/>
        <v>1.5277335068537244E+16</v>
      </c>
      <c r="DB329" s="29">
        <f t="shared" si="506"/>
        <v>1.5098419218977827E+22</v>
      </c>
      <c r="DC329" s="29">
        <f t="shared" si="507"/>
        <v>2700</v>
      </c>
      <c r="DE329" s="52">
        <f t="shared" si="508"/>
        <v>988288.80503328855</v>
      </c>
      <c r="DF329" s="144">
        <f t="shared" si="454"/>
        <v>8260.011614434572</v>
      </c>
      <c r="DG329" s="30">
        <f t="shared" si="509"/>
        <v>-2</v>
      </c>
      <c r="DH329" s="30">
        <f t="shared" si="510"/>
        <v>10</v>
      </c>
      <c r="DI329" s="30">
        <v>1</v>
      </c>
      <c r="DJ329" s="23"/>
      <c r="DK329" s="29">
        <f t="shared" si="455"/>
        <v>1</v>
      </c>
      <c r="DL329" s="29">
        <f t="shared" si="511"/>
        <v>-8.5691403519883456E+16</v>
      </c>
      <c r="DM329" s="29">
        <f t="shared" si="512"/>
        <v>1.5098419218977827E+22</v>
      </c>
      <c r="DN329" s="29">
        <f t="shared" si="513"/>
        <v>3000</v>
      </c>
      <c r="DQ329" s="144">
        <f t="shared" si="456"/>
        <v>8260.011614434572</v>
      </c>
    </row>
    <row r="330" spans="1:121">
      <c r="A330" s="23">
        <f t="shared" si="457"/>
        <v>1503611.058143572</v>
      </c>
      <c r="B330" s="23">
        <v>0</v>
      </c>
      <c r="C330" s="41">
        <f t="shared" si="430"/>
        <v>8</v>
      </c>
      <c r="D330" s="44"/>
      <c r="E330" s="134">
        <f t="shared" si="427"/>
        <v>1</v>
      </c>
      <c r="F330" s="76">
        <f t="shared" si="436"/>
        <v>9</v>
      </c>
      <c r="G330" s="161">
        <f t="shared" si="458"/>
        <v>843.35720168199452</v>
      </c>
      <c r="H330" s="24">
        <f t="shared" si="459"/>
        <v>3.2117646888695276E+19</v>
      </c>
      <c r="I330" s="23">
        <f t="shared" si="514"/>
        <v>64.800000000000026</v>
      </c>
      <c r="J330" s="26">
        <v>324</v>
      </c>
      <c r="K330" s="30">
        <f t="shared" si="460"/>
        <v>324</v>
      </c>
      <c r="L330" s="30">
        <f t="shared" si="461"/>
        <v>1</v>
      </c>
      <c r="M330" s="22">
        <v>1</v>
      </c>
      <c r="N330" s="23">
        <f t="shared" si="462"/>
        <v>3.2117646888695274E+22</v>
      </c>
      <c r="O330" s="29">
        <f t="shared" si="437"/>
        <v>3.9743446920769655E+37</v>
      </c>
      <c r="P330" s="29">
        <f t="shared" si="463"/>
        <v>1.2876876802329367E+40</v>
      </c>
      <c r="Q330" s="29">
        <f t="shared" si="464"/>
        <v>1.7343529319895449E+22</v>
      </c>
      <c r="R330" s="29">
        <f t="shared" si="465"/>
        <v>300</v>
      </c>
      <c r="S330" s="29">
        <f t="shared" si="466"/>
        <v>45108331.74430716</v>
      </c>
      <c r="T330" s="52">
        <f t="shared" si="467"/>
        <v>1.3468739032090518E-18</v>
      </c>
      <c r="U330" s="144">
        <f t="shared" si="438"/>
        <v>8433.5720168199459</v>
      </c>
      <c r="W330" s="30">
        <f t="shared" si="468"/>
        <v>319</v>
      </c>
      <c r="X330" s="30">
        <f t="shared" si="469"/>
        <v>2</v>
      </c>
      <c r="Y330" s="22">
        <v>1</v>
      </c>
      <c r="Z330" s="23"/>
      <c r="AA330" s="29">
        <f t="shared" si="439"/>
        <v>3.6951551889145344E+36</v>
      </c>
      <c r="AB330" s="29">
        <f t="shared" si="470"/>
        <v>2.1247060863470861E+39</v>
      </c>
      <c r="AC330" s="29">
        <f t="shared" si="471"/>
        <v>1.7343529319895449E+22</v>
      </c>
      <c r="AD330" s="29">
        <f t="shared" si="472"/>
        <v>600</v>
      </c>
      <c r="AF330" s="52">
        <f t="shared" si="429"/>
        <v>8.1627898707220338E-18</v>
      </c>
      <c r="AG330" s="144">
        <f t="shared" si="440"/>
        <v>8433.5720168199459</v>
      </c>
      <c r="AH330" s="30">
        <f t="shared" si="473"/>
        <v>309</v>
      </c>
      <c r="AI330" s="30">
        <f t="shared" si="474"/>
        <v>3</v>
      </c>
      <c r="AJ330" s="22">
        <v>1</v>
      </c>
      <c r="AK330" s="23"/>
      <c r="AL330" s="29">
        <f t="shared" si="441"/>
        <v>4.1057279876828162E+36</v>
      </c>
      <c r="AM330" s="29">
        <f t="shared" si="475"/>
        <v>7.4297660961076016E+39</v>
      </c>
      <c r="AN330" s="29">
        <f t="shared" si="476"/>
        <v>1.7343529319895449E+22</v>
      </c>
      <c r="AO330" s="29">
        <f t="shared" si="477"/>
        <v>900</v>
      </c>
      <c r="AQ330" s="52">
        <f t="shared" si="434"/>
        <v>2.3343304614907855E-18</v>
      </c>
      <c r="AR330" s="144">
        <f t="shared" si="442"/>
        <v>8433.5720168199459</v>
      </c>
      <c r="AS330" s="30">
        <f t="shared" si="478"/>
        <v>294</v>
      </c>
      <c r="AT330" s="30">
        <f t="shared" si="479"/>
        <v>4</v>
      </c>
      <c r="AU330" s="22">
        <v>1</v>
      </c>
      <c r="AV330" s="23"/>
      <c r="AW330" s="29">
        <f t="shared" si="443"/>
        <v>4.2335999872992002E+35</v>
      </c>
      <c r="AX330" s="29">
        <f t="shared" si="480"/>
        <v>4.268842478432307E+39</v>
      </c>
      <c r="AY330" s="29">
        <f t="shared" si="481"/>
        <v>1.7343529319895449E+22</v>
      </c>
      <c r="AZ330" s="29">
        <f t="shared" si="482"/>
        <v>1200</v>
      </c>
      <c r="BB330" s="52">
        <f t="shared" si="515"/>
        <v>4.0628178265000542E-18</v>
      </c>
      <c r="BC330" s="144">
        <f t="shared" si="444"/>
        <v>8433.5720168199459</v>
      </c>
      <c r="BD330" s="30">
        <f t="shared" si="483"/>
        <v>264</v>
      </c>
      <c r="BE330" s="30">
        <f t="shared" si="484"/>
        <v>5</v>
      </c>
      <c r="BF330" s="22">
        <v>1</v>
      </c>
      <c r="BG330" s="23"/>
      <c r="BH330" s="29">
        <f t="shared" si="445"/>
        <v>4.6079999861759994E+34</v>
      </c>
      <c r="BI330" s="29">
        <f t="shared" si="485"/>
        <v>1.430943056938949E+40</v>
      </c>
      <c r="BJ330" s="29">
        <f t="shared" si="486"/>
        <v>1.7343529319895449E+22</v>
      </c>
      <c r="BK330" s="29">
        <f t="shared" si="487"/>
        <v>1500</v>
      </c>
      <c r="BM330" s="52">
        <f t="shared" si="435"/>
        <v>1.2120349049385973E-18</v>
      </c>
      <c r="BN330" s="144">
        <f t="shared" si="446"/>
        <v>8433.5720168199459</v>
      </c>
      <c r="BO330" s="30">
        <f t="shared" si="488"/>
        <v>219</v>
      </c>
      <c r="BP330" s="30">
        <f t="shared" si="489"/>
        <v>6</v>
      </c>
      <c r="BQ330" s="22">
        <v>1</v>
      </c>
      <c r="BR330" s="23"/>
      <c r="BS330" s="29">
        <f t="shared" si="447"/>
        <v>5.7599999827200002E+31</v>
      </c>
      <c r="BT330" s="29">
        <f t="shared" si="490"/>
        <v>2.9802453536478166E+39</v>
      </c>
      <c r="BU330" s="29">
        <f t="shared" si="491"/>
        <v>1.7343529319895449E+22</v>
      </c>
      <c r="BV330" s="29">
        <f t="shared" si="492"/>
        <v>1800</v>
      </c>
      <c r="BX330" s="52">
        <f t="shared" si="432"/>
        <v>5.8194971426318946E-18</v>
      </c>
      <c r="BY330" s="144">
        <f t="shared" si="448"/>
        <v>8433.5720168199459</v>
      </c>
      <c r="BZ330" s="30">
        <f t="shared" si="493"/>
        <v>169</v>
      </c>
      <c r="CA330" s="30">
        <f t="shared" si="494"/>
        <v>7</v>
      </c>
      <c r="CB330" s="30">
        <v>1</v>
      </c>
      <c r="CC330" s="23"/>
      <c r="CD330" s="29">
        <f t="shared" si="449"/>
        <v>9.5999999712E+29</v>
      </c>
      <c r="CE330" s="29">
        <f t="shared" si="495"/>
        <v>1.3877087353521261E+40</v>
      </c>
      <c r="CF330" s="29">
        <f t="shared" si="496"/>
        <v>1.7343529319895449E+22</v>
      </c>
      <c r="CG330" s="29">
        <f t="shared" si="497"/>
        <v>2100</v>
      </c>
      <c r="CI330" s="52">
        <f t="shared" si="431"/>
        <v>1.2497960759391337E-18</v>
      </c>
      <c r="CJ330" s="144">
        <f t="shared" si="450"/>
        <v>8433.5720168199459</v>
      </c>
      <c r="CK330" s="30">
        <f t="shared" si="498"/>
        <v>114</v>
      </c>
      <c r="CL330" s="30">
        <f t="shared" si="499"/>
        <v>8</v>
      </c>
      <c r="CM330" s="30">
        <v>1</v>
      </c>
      <c r="CN330" s="23"/>
      <c r="CO330" s="29">
        <f t="shared" si="451"/>
        <v>9.9999999699999999E+26</v>
      </c>
      <c r="CP330" s="29">
        <f t="shared" si="500"/>
        <v>6.3632017815990195E+39</v>
      </c>
      <c r="CQ330" s="29">
        <f t="shared" si="501"/>
        <v>1.7343529319895449E+22</v>
      </c>
      <c r="CR330" s="29">
        <f t="shared" si="502"/>
        <v>2400</v>
      </c>
      <c r="CT330" s="52">
        <f t="shared" si="516"/>
        <v>2.7255978853364549E-18</v>
      </c>
      <c r="CU330" s="144">
        <f t="shared" si="452"/>
        <v>8433.5720168199459</v>
      </c>
      <c r="CV330" s="30">
        <f t="shared" si="503"/>
        <v>64</v>
      </c>
      <c r="CW330" s="30">
        <f t="shared" si="504"/>
        <v>9</v>
      </c>
      <c r="CX330" s="30">
        <v>1</v>
      </c>
      <c r="CY330" s="23"/>
      <c r="CZ330" s="29">
        <f t="shared" si="453"/>
        <v>12</v>
      </c>
      <c r="DA330" s="29">
        <f t="shared" si="505"/>
        <v>1.5519832450577516E+16</v>
      </c>
      <c r="DB330" s="29">
        <f t="shared" si="506"/>
        <v>1.7343529319895449E+22</v>
      </c>
      <c r="DC330" s="29">
        <f t="shared" si="507"/>
        <v>2700</v>
      </c>
      <c r="DE330" s="52">
        <f t="shared" si="508"/>
        <v>1117507.510156791</v>
      </c>
      <c r="DF330" s="144">
        <f t="shared" si="454"/>
        <v>8433.5720168199459</v>
      </c>
      <c r="DG330" s="30">
        <f t="shared" si="509"/>
        <v>-1</v>
      </c>
      <c r="DH330" s="30">
        <f t="shared" si="510"/>
        <v>10</v>
      </c>
      <c r="DI330" s="30">
        <v>1</v>
      </c>
      <c r="DJ330" s="23"/>
      <c r="DK330" s="29">
        <f t="shared" si="455"/>
        <v>1</v>
      </c>
      <c r="DL330" s="29">
        <f t="shared" si="511"/>
        <v>-4.2845701759941728E+16</v>
      </c>
      <c r="DM330" s="29">
        <f t="shared" si="512"/>
        <v>1.7343529319895449E+22</v>
      </c>
      <c r="DN330" s="29">
        <f t="shared" si="513"/>
        <v>3000</v>
      </c>
      <c r="DQ330" s="144">
        <f t="shared" si="456"/>
        <v>8433.5720168199459</v>
      </c>
    </row>
    <row r="331" spans="1:121">
      <c r="A331" s="23">
        <f t="shared" si="457"/>
        <v>1571088.8414431768</v>
      </c>
      <c r="B331" s="23">
        <v>0</v>
      </c>
      <c r="C331" s="41">
        <f t="shared" si="430"/>
        <v>9</v>
      </c>
      <c r="D331" s="143">
        <v>1</v>
      </c>
      <c r="E331" s="134">
        <f t="shared" ref="E331:E394" si="517">E330</f>
        <v>1</v>
      </c>
      <c r="F331" s="76">
        <f t="shared" si="436"/>
        <v>10</v>
      </c>
      <c r="G331" s="161">
        <f t="shared" si="458"/>
        <v>861.07792921980331</v>
      </c>
      <c r="H331" s="24">
        <f t="shared" si="459"/>
        <v>3.6893488147419906E+19</v>
      </c>
      <c r="I331" s="23">
        <f t="shared" si="514"/>
        <v>65.000000000000028</v>
      </c>
      <c r="J331" s="26">
        <v>325</v>
      </c>
      <c r="K331" s="30">
        <f t="shared" si="460"/>
        <v>325</v>
      </c>
      <c r="L331" s="30">
        <f t="shared" si="461"/>
        <v>1</v>
      </c>
      <c r="M331" s="22">
        <v>1</v>
      </c>
      <c r="N331" s="23">
        <f t="shared" si="462"/>
        <v>3.6893488147419904E+22</v>
      </c>
      <c r="O331" s="29">
        <f t="shared" si="437"/>
        <v>3.9743446920769655E+37</v>
      </c>
      <c r="P331" s="29">
        <f t="shared" si="463"/>
        <v>1.2916620249250138E+40</v>
      </c>
      <c r="Q331" s="29">
        <f t="shared" si="464"/>
        <v>2.2136092888451944E+22</v>
      </c>
      <c r="R331" s="29">
        <f t="shared" si="465"/>
        <v>300</v>
      </c>
      <c r="S331" s="29">
        <f t="shared" si="466"/>
        <v>47132665.243295304</v>
      </c>
      <c r="T331" s="52">
        <f t="shared" si="467"/>
        <v>1.7137681886821001E-18</v>
      </c>
      <c r="U331" s="144">
        <f t="shared" si="438"/>
        <v>8610.7792921980326</v>
      </c>
      <c r="W331" s="30">
        <f t="shared" si="468"/>
        <v>320</v>
      </c>
      <c r="X331" s="30">
        <f t="shared" si="469"/>
        <v>2</v>
      </c>
      <c r="Y331" s="22">
        <v>1</v>
      </c>
      <c r="Z331" s="23"/>
      <c r="AA331" s="29">
        <f t="shared" si="439"/>
        <v>3.6951551889145344E+36</v>
      </c>
      <c r="AB331" s="29">
        <f t="shared" si="470"/>
        <v>2.1313666069939421E+39</v>
      </c>
      <c r="AC331" s="29">
        <f t="shared" si="471"/>
        <v>2.2136092888451944E+22</v>
      </c>
      <c r="AD331" s="29">
        <f t="shared" si="472"/>
        <v>600</v>
      </c>
      <c r="AF331" s="52">
        <f t="shared" si="429"/>
        <v>1.0385868304314135E-17</v>
      </c>
      <c r="AG331" s="144">
        <f t="shared" si="440"/>
        <v>8610.7792921980326</v>
      </c>
      <c r="AH331" s="30">
        <f t="shared" si="473"/>
        <v>310</v>
      </c>
      <c r="AI331" s="30">
        <f t="shared" si="474"/>
        <v>3</v>
      </c>
      <c r="AJ331" s="22">
        <v>1</v>
      </c>
      <c r="AK331" s="23"/>
      <c r="AL331" s="29">
        <f t="shared" si="441"/>
        <v>4.1057279876828162E+36</v>
      </c>
      <c r="AM331" s="29">
        <f t="shared" si="475"/>
        <v>7.4538106465804416E+39</v>
      </c>
      <c r="AN331" s="29">
        <f t="shared" si="476"/>
        <v>2.2136092888451944E+22</v>
      </c>
      <c r="AO331" s="29">
        <f t="shared" si="477"/>
        <v>900</v>
      </c>
      <c r="AQ331" s="52">
        <f t="shared" si="434"/>
        <v>2.9697686107182294E-18</v>
      </c>
      <c r="AR331" s="144">
        <f t="shared" si="442"/>
        <v>8610.7792921980326</v>
      </c>
      <c r="AS331" s="30">
        <f t="shared" si="478"/>
        <v>295</v>
      </c>
      <c r="AT331" s="30">
        <f t="shared" si="479"/>
        <v>4</v>
      </c>
      <c r="AU331" s="22">
        <v>1</v>
      </c>
      <c r="AV331" s="23"/>
      <c r="AW331" s="29">
        <f t="shared" si="443"/>
        <v>4.2335999872992002E+35</v>
      </c>
      <c r="AX331" s="29">
        <f t="shared" si="480"/>
        <v>4.2833623508079274E+39</v>
      </c>
      <c r="AY331" s="29">
        <f t="shared" si="481"/>
        <v>2.2136092888451944E+22</v>
      </c>
      <c r="AZ331" s="29">
        <f t="shared" si="482"/>
        <v>1200</v>
      </c>
      <c r="BB331" s="52">
        <f t="shared" si="515"/>
        <v>5.1679244190668659E-18</v>
      </c>
      <c r="BC331" s="144">
        <f t="shared" si="444"/>
        <v>8610.7792921980326</v>
      </c>
      <c r="BD331" s="30">
        <f t="shared" si="483"/>
        <v>265</v>
      </c>
      <c r="BE331" s="30">
        <f t="shared" si="484"/>
        <v>5</v>
      </c>
      <c r="BF331" s="22">
        <v>1</v>
      </c>
      <c r="BG331" s="23"/>
      <c r="BH331" s="29">
        <f t="shared" si="445"/>
        <v>4.6079999861759994E+34</v>
      </c>
      <c r="BI331" s="29">
        <f t="shared" si="485"/>
        <v>1.4363632957909903E+40</v>
      </c>
      <c r="BJ331" s="29">
        <f t="shared" si="486"/>
        <v>2.2136092888451944E+22</v>
      </c>
      <c r="BK331" s="29">
        <f t="shared" si="487"/>
        <v>1500</v>
      </c>
      <c r="BM331" s="52">
        <f t="shared" si="435"/>
        <v>1.5411207563795223E-18</v>
      </c>
      <c r="BN331" s="144">
        <f t="shared" si="446"/>
        <v>8610.7792921980326</v>
      </c>
      <c r="BO331" s="30">
        <f t="shared" si="488"/>
        <v>220</v>
      </c>
      <c r="BP331" s="30">
        <f t="shared" si="489"/>
        <v>6</v>
      </c>
      <c r="BQ331" s="22">
        <v>1</v>
      </c>
      <c r="BR331" s="23"/>
      <c r="BS331" s="29">
        <f t="shared" si="447"/>
        <v>5.7599999827200002E+31</v>
      </c>
      <c r="BT331" s="29">
        <f t="shared" si="490"/>
        <v>2.9938537799201815E+39</v>
      </c>
      <c r="BU331" s="29">
        <f t="shared" si="491"/>
        <v>2.2136092888451944E+22</v>
      </c>
      <c r="BV331" s="29">
        <f t="shared" si="492"/>
        <v>1800</v>
      </c>
      <c r="BX331" s="52">
        <f t="shared" si="432"/>
        <v>7.393845697114209E-18</v>
      </c>
      <c r="BY331" s="144">
        <f t="shared" si="448"/>
        <v>8610.7792921980326</v>
      </c>
      <c r="BZ331" s="30">
        <f t="shared" si="493"/>
        <v>170</v>
      </c>
      <c r="CA331" s="30">
        <f t="shared" si="494"/>
        <v>7</v>
      </c>
      <c r="CB331" s="30">
        <v>1</v>
      </c>
      <c r="CC331" s="23"/>
      <c r="CD331" s="29">
        <f t="shared" si="449"/>
        <v>9.5999999712E+29</v>
      </c>
      <c r="CE331" s="29">
        <f t="shared" si="495"/>
        <v>1.3959200296441505E+40</v>
      </c>
      <c r="CF331" s="29">
        <f t="shared" si="496"/>
        <v>2.2136092888451944E+22</v>
      </c>
      <c r="CG331" s="29">
        <f t="shared" si="497"/>
        <v>2100</v>
      </c>
      <c r="CI331" s="52">
        <f t="shared" si="431"/>
        <v>1.585770847782369E-18</v>
      </c>
      <c r="CJ331" s="144">
        <f t="shared" si="450"/>
        <v>8610.7792921980326</v>
      </c>
      <c r="CK331" s="30">
        <f t="shared" si="498"/>
        <v>115</v>
      </c>
      <c r="CL331" s="30">
        <f t="shared" si="499"/>
        <v>8</v>
      </c>
      <c r="CM331" s="30">
        <v>1</v>
      </c>
      <c r="CN331" s="23"/>
      <c r="CO331" s="29">
        <f t="shared" si="451"/>
        <v>9.9999999699999999E+26</v>
      </c>
      <c r="CP331" s="29">
        <f t="shared" si="500"/>
        <v>6.4190193410867295E+39</v>
      </c>
      <c r="CQ331" s="29">
        <f t="shared" si="501"/>
        <v>2.2136092888451944E+22</v>
      </c>
      <c r="CR331" s="29">
        <f t="shared" si="502"/>
        <v>2400</v>
      </c>
      <c r="CT331" s="52">
        <f t="shared" si="516"/>
        <v>3.4485163094561324E-18</v>
      </c>
      <c r="CU331" s="144">
        <f t="shared" si="452"/>
        <v>8610.7792921980326</v>
      </c>
      <c r="CV331" s="30">
        <f t="shared" si="503"/>
        <v>65</v>
      </c>
      <c r="CW331" s="30">
        <f t="shared" si="504"/>
        <v>9</v>
      </c>
      <c r="CX331" s="30">
        <v>1</v>
      </c>
      <c r="CY331" s="23"/>
      <c r="CZ331" s="29">
        <f t="shared" si="453"/>
        <v>12</v>
      </c>
      <c r="DA331" s="29">
        <f t="shared" si="505"/>
        <v>1.576232983261779E+16</v>
      </c>
      <c r="DB331" s="29">
        <f t="shared" si="506"/>
        <v>2.2136092888451944E+22</v>
      </c>
      <c r="DC331" s="29">
        <f t="shared" si="507"/>
        <v>2700</v>
      </c>
      <c r="DE331" s="52">
        <f t="shared" si="508"/>
        <v>1404366.8114750779</v>
      </c>
      <c r="DF331" s="144">
        <f t="shared" si="454"/>
        <v>8610.7792921980326</v>
      </c>
      <c r="DG331" s="30">
        <f t="shared" si="509"/>
        <v>0</v>
      </c>
      <c r="DH331" s="30">
        <f t="shared" si="510"/>
        <v>10</v>
      </c>
      <c r="DI331" s="30">
        <v>1</v>
      </c>
      <c r="DJ331" s="23"/>
      <c r="DK331" s="29">
        <f t="shared" si="455"/>
        <v>1</v>
      </c>
      <c r="DL331" s="29">
        <f t="shared" si="511"/>
        <v>0</v>
      </c>
      <c r="DM331" s="29">
        <f t="shared" si="512"/>
        <v>2.2136092888451944E+22</v>
      </c>
      <c r="DN331" s="29">
        <f t="shared" si="513"/>
        <v>3000</v>
      </c>
      <c r="DQ331" s="144">
        <f t="shared" si="456"/>
        <v>8610.7792921980326</v>
      </c>
    </row>
    <row r="332" spans="1:121">
      <c r="A332" s="23">
        <f t="shared" si="457"/>
        <v>1641594.8355386313</v>
      </c>
      <c r="B332" s="23">
        <v>0</v>
      </c>
      <c r="C332" s="41">
        <f t="shared" si="430"/>
        <v>9</v>
      </c>
      <c r="D332" s="44"/>
      <c r="E332" s="134">
        <f t="shared" si="517"/>
        <v>1</v>
      </c>
      <c r="F332" s="76">
        <f t="shared" si="436"/>
        <v>10</v>
      </c>
      <c r="G332" s="161">
        <f t="shared" si="458"/>
        <v>879.17100691225858</v>
      </c>
      <c r="H332" s="24">
        <f t="shared" si="459"/>
        <v>4.2379489145043853E+19</v>
      </c>
      <c r="I332" s="23">
        <f t="shared" si="514"/>
        <v>65.200000000000031</v>
      </c>
      <c r="J332" s="26">
        <v>326</v>
      </c>
      <c r="K332" s="30">
        <f t="shared" si="460"/>
        <v>326</v>
      </c>
      <c r="L332" s="30">
        <f t="shared" si="461"/>
        <v>1</v>
      </c>
      <c r="M332" s="22">
        <v>1</v>
      </c>
      <c r="N332" s="23">
        <f t="shared" si="462"/>
        <v>4.2379489145043856E+22</v>
      </c>
      <c r="O332" s="29">
        <f t="shared" si="437"/>
        <v>3.9743446920769655E+37</v>
      </c>
      <c r="P332" s="29">
        <f t="shared" si="463"/>
        <v>1.2956363696170906E+40</v>
      </c>
      <c r="Q332" s="29">
        <f t="shared" si="464"/>
        <v>2.5427693487026315E+22</v>
      </c>
      <c r="R332" s="29">
        <f t="shared" si="465"/>
        <v>300</v>
      </c>
      <c r="S332" s="29">
        <f t="shared" si="466"/>
        <v>49247845.066158935</v>
      </c>
      <c r="T332" s="52">
        <f t="shared" si="467"/>
        <v>1.9625640405989188E-18</v>
      </c>
      <c r="U332" s="144">
        <f t="shared" si="438"/>
        <v>8791.710069122586</v>
      </c>
      <c r="W332" s="30">
        <f t="shared" si="468"/>
        <v>321</v>
      </c>
      <c r="X332" s="30">
        <f t="shared" si="469"/>
        <v>2</v>
      </c>
      <c r="Y332" s="22">
        <v>1</v>
      </c>
      <c r="Z332" s="23"/>
      <c r="AA332" s="29">
        <f t="shared" si="439"/>
        <v>3.6951551889145344E+36</v>
      </c>
      <c r="AB332" s="29">
        <f t="shared" si="470"/>
        <v>2.1380271276407982E+39</v>
      </c>
      <c r="AC332" s="29">
        <f t="shared" si="471"/>
        <v>2.5427693487026315E+22</v>
      </c>
      <c r="AD332" s="29">
        <f t="shared" si="472"/>
        <v>600</v>
      </c>
      <c r="AF332" s="52">
        <f t="shared" si="429"/>
        <v>1.1893064011346036E-17</v>
      </c>
      <c r="AG332" s="144">
        <f t="shared" si="440"/>
        <v>8791.710069122586</v>
      </c>
      <c r="AH332" s="30">
        <f t="shared" si="473"/>
        <v>311</v>
      </c>
      <c r="AI332" s="30">
        <f t="shared" si="474"/>
        <v>3</v>
      </c>
      <c r="AJ332" s="22">
        <v>1</v>
      </c>
      <c r="AK332" s="23"/>
      <c r="AL332" s="29">
        <f t="shared" si="441"/>
        <v>4.1057279876828162E+36</v>
      </c>
      <c r="AM332" s="29">
        <f t="shared" si="475"/>
        <v>7.4778551970532817E+39</v>
      </c>
      <c r="AN332" s="29">
        <f t="shared" si="476"/>
        <v>2.5427693487026315E+22</v>
      </c>
      <c r="AO332" s="29">
        <f t="shared" si="477"/>
        <v>900</v>
      </c>
      <c r="AQ332" s="52">
        <f t="shared" si="434"/>
        <v>3.4003992878929151E-18</v>
      </c>
      <c r="AR332" s="144">
        <f t="shared" si="442"/>
        <v>8791.710069122586</v>
      </c>
      <c r="AS332" s="30">
        <f t="shared" si="478"/>
        <v>296</v>
      </c>
      <c r="AT332" s="30">
        <f t="shared" si="479"/>
        <v>4</v>
      </c>
      <c r="AU332" s="22">
        <v>1</v>
      </c>
      <c r="AV332" s="23"/>
      <c r="AW332" s="29">
        <f t="shared" si="443"/>
        <v>4.2335999872992002E+35</v>
      </c>
      <c r="AX332" s="29">
        <f t="shared" si="480"/>
        <v>4.2978822231835472E+39</v>
      </c>
      <c r="AY332" s="29">
        <f t="shared" si="481"/>
        <v>2.5427693487026315E+22</v>
      </c>
      <c r="AZ332" s="29">
        <f t="shared" si="482"/>
        <v>1200</v>
      </c>
      <c r="BB332" s="52">
        <f t="shared" si="515"/>
        <v>5.9163309198806743E-18</v>
      </c>
      <c r="BC332" s="144">
        <f t="shared" si="444"/>
        <v>8791.710069122586</v>
      </c>
      <c r="BD332" s="30">
        <f t="shared" si="483"/>
        <v>266</v>
      </c>
      <c r="BE332" s="30">
        <f t="shared" si="484"/>
        <v>5</v>
      </c>
      <c r="BF332" s="22">
        <v>1</v>
      </c>
      <c r="BG332" s="23"/>
      <c r="BH332" s="29">
        <f t="shared" si="445"/>
        <v>4.6079999861759994E+34</v>
      </c>
      <c r="BI332" s="29">
        <f t="shared" si="485"/>
        <v>1.441783534643032E+40</v>
      </c>
      <c r="BJ332" s="29">
        <f t="shared" si="486"/>
        <v>2.5427693487026315E+22</v>
      </c>
      <c r="BK332" s="29">
        <f t="shared" si="487"/>
        <v>1500</v>
      </c>
      <c r="BM332" s="52">
        <f t="shared" si="435"/>
        <v>1.7636276789165788E-18</v>
      </c>
      <c r="BN332" s="144">
        <f t="shared" si="446"/>
        <v>8791.710069122586</v>
      </c>
      <c r="BO332" s="30">
        <f t="shared" si="488"/>
        <v>221</v>
      </c>
      <c r="BP332" s="30">
        <f t="shared" si="489"/>
        <v>6</v>
      </c>
      <c r="BQ332" s="22">
        <v>1</v>
      </c>
      <c r="BR332" s="23"/>
      <c r="BS332" s="29">
        <f t="shared" si="447"/>
        <v>5.7599999827200002E+31</v>
      </c>
      <c r="BT332" s="29">
        <f t="shared" si="490"/>
        <v>3.0074622061925457E+39</v>
      </c>
      <c r="BU332" s="29">
        <f t="shared" si="491"/>
        <v>2.5427693487026315E+22</v>
      </c>
      <c r="BV332" s="29">
        <f t="shared" si="492"/>
        <v>1800</v>
      </c>
      <c r="BX332" s="52">
        <f t="shared" si="432"/>
        <v>8.454867174945429E-18</v>
      </c>
      <c r="BY332" s="144">
        <f t="shared" si="448"/>
        <v>8791.710069122586</v>
      </c>
      <c r="BZ332" s="30">
        <f t="shared" si="493"/>
        <v>171</v>
      </c>
      <c r="CA332" s="30">
        <f t="shared" si="494"/>
        <v>7</v>
      </c>
      <c r="CB332" s="30">
        <v>1</v>
      </c>
      <c r="CC332" s="23"/>
      <c r="CD332" s="29">
        <f t="shared" si="449"/>
        <v>9.5999999712E+29</v>
      </c>
      <c r="CE332" s="29">
        <f t="shared" si="495"/>
        <v>1.404131323936175E+40</v>
      </c>
      <c r="CF332" s="29">
        <f t="shared" si="496"/>
        <v>2.5427693487026315E+22</v>
      </c>
      <c r="CG332" s="29">
        <f t="shared" si="497"/>
        <v>2100</v>
      </c>
      <c r="CI332" s="52">
        <f t="shared" si="431"/>
        <v>1.8109198942834874E-18</v>
      </c>
      <c r="CJ332" s="144">
        <f t="shared" si="450"/>
        <v>8791.710069122586</v>
      </c>
      <c r="CK332" s="30">
        <f t="shared" si="498"/>
        <v>116</v>
      </c>
      <c r="CL332" s="30">
        <f t="shared" si="499"/>
        <v>8</v>
      </c>
      <c r="CM332" s="30">
        <v>1</v>
      </c>
      <c r="CN332" s="23"/>
      <c r="CO332" s="29">
        <f t="shared" si="451"/>
        <v>9.9999999699999999E+26</v>
      </c>
      <c r="CP332" s="29">
        <f t="shared" si="500"/>
        <v>6.4748369005744407E+39</v>
      </c>
      <c r="CQ332" s="29">
        <f t="shared" si="501"/>
        <v>2.5427693487026315E+22</v>
      </c>
      <c r="CR332" s="29">
        <f t="shared" si="502"/>
        <v>2400</v>
      </c>
      <c r="CT332" s="52">
        <f t="shared" si="516"/>
        <v>3.9271558307160443E-18</v>
      </c>
      <c r="CU332" s="144">
        <f t="shared" si="452"/>
        <v>8791.710069122586</v>
      </c>
      <c r="CV332" s="30">
        <f t="shared" si="503"/>
        <v>66</v>
      </c>
      <c r="CW332" s="30">
        <f t="shared" si="504"/>
        <v>9</v>
      </c>
      <c r="CX332" s="30">
        <v>1</v>
      </c>
      <c r="CY332" s="23"/>
      <c r="CZ332" s="29">
        <f t="shared" si="453"/>
        <v>12</v>
      </c>
      <c r="DA332" s="29">
        <f t="shared" si="505"/>
        <v>1.6004827214658064E+16</v>
      </c>
      <c r="DB332" s="29">
        <f t="shared" si="506"/>
        <v>2.5427693487026315E+22</v>
      </c>
      <c r="DC332" s="29">
        <f t="shared" si="507"/>
        <v>2700</v>
      </c>
      <c r="DE332" s="52">
        <f t="shared" si="508"/>
        <v>1588751.5151515221</v>
      </c>
      <c r="DF332" s="144">
        <f t="shared" si="454"/>
        <v>8791.710069122586</v>
      </c>
      <c r="DG332" s="30">
        <f t="shared" si="509"/>
        <v>1</v>
      </c>
      <c r="DH332" s="30">
        <f t="shared" si="510"/>
        <v>10</v>
      </c>
      <c r="DI332" s="30">
        <v>1</v>
      </c>
      <c r="DJ332" s="23"/>
      <c r="DK332" s="29">
        <f t="shared" si="455"/>
        <v>1</v>
      </c>
      <c r="DL332" s="29">
        <f t="shared" si="511"/>
        <v>4.2845701759941728E+16</v>
      </c>
      <c r="DM332" s="29">
        <f t="shared" si="512"/>
        <v>2.5427693487026315E+22</v>
      </c>
      <c r="DN332" s="29">
        <f t="shared" si="513"/>
        <v>3000</v>
      </c>
      <c r="DP332" s="52">
        <f t="shared" ref="DP332:DP390" si="518">DM332/DL332</f>
        <v>593471.28049142484</v>
      </c>
      <c r="DQ332" s="144">
        <f t="shared" si="456"/>
        <v>8791.710069122586</v>
      </c>
    </row>
    <row r="333" spans="1:121">
      <c r="A333" s="23">
        <f t="shared" si="457"/>
        <v>1715264.9379087149</v>
      </c>
      <c r="B333" s="23">
        <v>0</v>
      </c>
      <c r="C333" s="41">
        <f t="shared" si="430"/>
        <v>9</v>
      </c>
      <c r="D333" s="44"/>
      <c r="E333" s="134">
        <f t="shared" si="517"/>
        <v>1</v>
      </c>
      <c r="F333" s="76">
        <f t="shared" si="436"/>
        <v>10</v>
      </c>
      <c r="G333" s="161">
        <f t="shared" si="458"/>
        <v>897.64425862761937</v>
      </c>
      <c r="H333" s="24">
        <f t="shared" si="459"/>
        <v>4.8681249466526581E+19</v>
      </c>
      <c r="I333" s="23">
        <f t="shared" si="514"/>
        <v>65.400000000000034</v>
      </c>
      <c r="J333" s="26">
        <v>327</v>
      </c>
      <c r="K333" s="30">
        <f t="shared" si="460"/>
        <v>327</v>
      </c>
      <c r="L333" s="30">
        <f t="shared" si="461"/>
        <v>1</v>
      </c>
      <c r="M333" s="22">
        <v>1</v>
      </c>
      <c r="N333" s="23">
        <f t="shared" si="462"/>
        <v>4.8681249466526577E+22</v>
      </c>
      <c r="O333" s="29">
        <f t="shared" si="437"/>
        <v>3.9743446920769655E+37</v>
      </c>
      <c r="P333" s="29">
        <f t="shared" si="463"/>
        <v>1.2996107143091677E+40</v>
      </c>
      <c r="Q333" s="29">
        <f t="shared" si="464"/>
        <v>2.9208749679915949E+22</v>
      </c>
      <c r="R333" s="29">
        <f t="shared" si="465"/>
        <v>300</v>
      </c>
      <c r="S333" s="29">
        <f t="shared" si="466"/>
        <v>51457948.137261443</v>
      </c>
      <c r="T333" s="52">
        <f t="shared" si="467"/>
        <v>2.2474999134985126E-18</v>
      </c>
      <c r="U333" s="144">
        <f t="shared" si="438"/>
        <v>8976.4425862761927</v>
      </c>
      <c r="W333" s="30">
        <f t="shared" si="468"/>
        <v>322</v>
      </c>
      <c r="X333" s="30">
        <f t="shared" si="469"/>
        <v>2</v>
      </c>
      <c r="Y333" s="22">
        <v>1</v>
      </c>
      <c r="Z333" s="23"/>
      <c r="AA333" s="29">
        <f t="shared" si="439"/>
        <v>3.6951551889145344E+36</v>
      </c>
      <c r="AB333" s="29">
        <f t="shared" si="470"/>
        <v>2.1446876482876543E+39</v>
      </c>
      <c r="AC333" s="29">
        <f t="shared" si="471"/>
        <v>2.9208749679915949E+22</v>
      </c>
      <c r="AD333" s="29">
        <f t="shared" si="472"/>
        <v>600</v>
      </c>
      <c r="AF333" s="52">
        <f t="shared" si="429"/>
        <v>1.3619115913329657E-17</v>
      </c>
      <c r="AG333" s="144">
        <f t="shared" si="440"/>
        <v>8976.4425862761927</v>
      </c>
      <c r="AH333" s="30">
        <f t="shared" si="473"/>
        <v>312</v>
      </c>
      <c r="AI333" s="30">
        <f t="shared" si="474"/>
        <v>3</v>
      </c>
      <c r="AJ333" s="22">
        <v>1</v>
      </c>
      <c r="AK333" s="23"/>
      <c r="AL333" s="29">
        <f t="shared" si="441"/>
        <v>4.1057279876828162E+36</v>
      </c>
      <c r="AM333" s="29">
        <f t="shared" si="475"/>
        <v>7.5018997475261229E+39</v>
      </c>
      <c r="AN333" s="29">
        <f t="shared" si="476"/>
        <v>2.9208749679915949E+22</v>
      </c>
      <c r="AO333" s="29">
        <f t="shared" si="477"/>
        <v>900</v>
      </c>
      <c r="AQ333" s="52">
        <f t="shared" si="434"/>
        <v>3.8935137315781942E-18</v>
      </c>
      <c r="AR333" s="144">
        <f t="shared" si="442"/>
        <v>8976.4425862761927</v>
      </c>
      <c r="AS333" s="30">
        <f t="shared" si="478"/>
        <v>297</v>
      </c>
      <c r="AT333" s="30">
        <f t="shared" si="479"/>
        <v>4</v>
      </c>
      <c r="AU333" s="22">
        <v>1</v>
      </c>
      <c r="AV333" s="23"/>
      <c r="AW333" s="29">
        <f t="shared" si="443"/>
        <v>4.2335999872992002E+35</v>
      </c>
      <c r="AX333" s="29">
        <f t="shared" si="480"/>
        <v>4.3124020955591677E+39</v>
      </c>
      <c r="AY333" s="29">
        <f t="shared" si="481"/>
        <v>2.9208749679915949E+22</v>
      </c>
      <c r="AZ333" s="29">
        <f t="shared" si="482"/>
        <v>1200</v>
      </c>
      <c r="BB333" s="52">
        <f t="shared" si="515"/>
        <v>6.7731971724052776E-18</v>
      </c>
      <c r="BC333" s="144">
        <f t="shared" si="444"/>
        <v>8976.4425862761927</v>
      </c>
      <c r="BD333" s="30">
        <f t="shared" si="483"/>
        <v>267</v>
      </c>
      <c r="BE333" s="30">
        <f t="shared" si="484"/>
        <v>5</v>
      </c>
      <c r="BF333" s="22">
        <v>1</v>
      </c>
      <c r="BG333" s="23"/>
      <c r="BH333" s="29">
        <f t="shared" si="445"/>
        <v>4.6079999861759994E+34</v>
      </c>
      <c r="BI333" s="29">
        <f t="shared" si="485"/>
        <v>1.4472037734950735E+40</v>
      </c>
      <c r="BJ333" s="29">
        <f t="shared" si="486"/>
        <v>2.9208749679915949E+22</v>
      </c>
      <c r="BK333" s="29">
        <f t="shared" si="487"/>
        <v>1500</v>
      </c>
      <c r="BM333" s="52">
        <f t="shared" si="435"/>
        <v>2.0182886622369205E-18</v>
      </c>
      <c r="BN333" s="144">
        <f t="shared" si="446"/>
        <v>8976.4425862761927</v>
      </c>
      <c r="BO333" s="30">
        <f t="shared" si="488"/>
        <v>222</v>
      </c>
      <c r="BP333" s="30">
        <f t="shared" si="489"/>
        <v>6</v>
      </c>
      <c r="BQ333" s="22">
        <v>1</v>
      </c>
      <c r="BR333" s="23"/>
      <c r="BS333" s="29">
        <f t="shared" si="447"/>
        <v>5.7599999827200002E+31</v>
      </c>
      <c r="BT333" s="29">
        <f t="shared" si="490"/>
        <v>3.02107063246491E+39</v>
      </c>
      <c r="BU333" s="29">
        <f t="shared" si="491"/>
        <v>2.9208749679915949E+22</v>
      </c>
      <c r="BV333" s="29">
        <f t="shared" si="492"/>
        <v>1800</v>
      </c>
      <c r="BX333" s="52">
        <f t="shared" si="432"/>
        <v>9.6683438533459087E-18</v>
      </c>
      <c r="BY333" s="144">
        <f t="shared" si="448"/>
        <v>8976.4425862761927</v>
      </c>
      <c r="BZ333" s="30">
        <f t="shared" si="493"/>
        <v>172</v>
      </c>
      <c r="CA333" s="30">
        <f t="shared" si="494"/>
        <v>7</v>
      </c>
      <c r="CB333" s="30">
        <v>1</v>
      </c>
      <c r="CC333" s="23"/>
      <c r="CD333" s="29">
        <f t="shared" si="449"/>
        <v>9.5999999712E+29</v>
      </c>
      <c r="CE333" s="29">
        <f t="shared" si="495"/>
        <v>1.4123426182281993E+40</v>
      </c>
      <c r="CF333" s="29">
        <f t="shared" si="496"/>
        <v>2.9208749679915949E+22</v>
      </c>
      <c r="CG333" s="29">
        <f t="shared" si="497"/>
        <v>2100</v>
      </c>
      <c r="CI333" s="52">
        <f t="shared" si="431"/>
        <v>2.0681065134576675E-18</v>
      </c>
      <c r="CJ333" s="144">
        <f t="shared" si="450"/>
        <v>8976.4425862761927</v>
      </c>
      <c r="CK333" s="30">
        <f t="shared" si="498"/>
        <v>117</v>
      </c>
      <c r="CL333" s="30">
        <f t="shared" si="499"/>
        <v>8</v>
      </c>
      <c r="CM333" s="30">
        <v>1</v>
      </c>
      <c r="CN333" s="23"/>
      <c r="CO333" s="29">
        <f t="shared" si="451"/>
        <v>9.9999999699999999E+26</v>
      </c>
      <c r="CP333" s="29">
        <f t="shared" si="500"/>
        <v>6.5306544600621519E+39</v>
      </c>
      <c r="CQ333" s="29">
        <f t="shared" si="501"/>
        <v>2.9208749679915949E+22</v>
      </c>
      <c r="CR333" s="29">
        <f t="shared" si="502"/>
        <v>2400</v>
      </c>
      <c r="CT333" s="52">
        <f t="shared" si="516"/>
        <v>4.4725608832224097E-18</v>
      </c>
      <c r="CU333" s="144">
        <f t="shared" si="452"/>
        <v>8976.4425862761927</v>
      </c>
      <c r="CV333" s="30">
        <f t="shared" si="503"/>
        <v>67</v>
      </c>
      <c r="CW333" s="30">
        <f t="shared" si="504"/>
        <v>9</v>
      </c>
      <c r="CX333" s="30">
        <v>1</v>
      </c>
      <c r="CY333" s="23"/>
      <c r="CZ333" s="29">
        <f t="shared" si="453"/>
        <v>12</v>
      </c>
      <c r="DA333" s="29">
        <f t="shared" si="505"/>
        <v>1.6247324596698338E+16</v>
      </c>
      <c r="DB333" s="29">
        <f t="shared" si="506"/>
        <v>2.9208749679915949E+22</v>
      </c>
      <c r="DC333" s="29">
        <f t="shared" si="507"/>
        <v>2700</v>
      </c>
      <c r="DE333" s="52">
        <f t="shared" si="508"/>
        <v>1797757.5019244421</v>
      </c>
      <c r="DF333" s="144">
        <f t="shared" si="454"/>
        <v>8976.4425862761927</v>
      </c>
      <c r="DG333" s="30">
        <f t="shared" si="509"/>
        <v>2</v>
      </c>
      <c r="DH333" s="30">
        <f t="shared" si="510"/>
        <v>10</v>
      </c>
      <c r="DI333" s="30">
        <v>1</v>
      </c>
      <c r="DJ333" s="23"/>
      <c r="DK333" s="29">
        <f t="shared" si="455"/>
        <v>1</v>
      </c>
      <c r="DL333" s="29">
        <f t="shared" si="511"/>
        <v>8.5691403519883456E+16</v>
      </c>
      <c r="DM333" s="29">
        <f t="shared" si="512"/>
        <v>2.9208749679915949E+22</v>
      </c>
      <c r="DN333" s="29">
        <f t="shared" si="513"/>
        <v>3000</v>
      </c>
      <c r="DP333" s="52">
        <f t="shared" si="518"/>
        <v>340859.7418192419</v>
      </c>
      <c r="DQ333" s="144">
        <f t="shared" si="456"/>
        <v>8976.4425862761927</v>
      </c>
    </row>
    <row r="334" spans="1:121">
      <c r="A334" s="23">
        <f t="shared" si="457"/>
        <v>1792241.1447241365</v>
      </c>
      <c r="B334" s="23">
        <v>0</v>
      </c>
      <c r="C334" s="41">
        <f t="shared" si="430"/>
        <v>9</v>
      </c>
      <c r="D334" s="44"/>
      <c r="E334" s="134">
        <f t="shared" si="517"/>
        <v>1</v>
      </c>
      <c r="F334" s="76">
        <f t="shared" si="436"/>
        <v>10</v>
      </c>
      <c r="G334" s="161">
        <f t="shared" si="458"/>
        <v>916.50567263024311</v>
      </c>
      <c r="H334" s="24">
        <f t="shared" si="459"/>
        <v>5.5920071181399376E+19</v>
      </c>
      <c r="I334" s="23">
        <f t="shared" si="514"/>
        <v>65.600000000000037</v>
      </c>
      <c r="J334" s="26">
        <v>328</v>
      </c>
      <c r="K334" s="30">
        <f t="shared" si="460"/>
        <v>328</v>
      </c>
      <c r="L334" s="30">
        <f t="shared" si="461"/>
        <v>1</v>
      </c>
      <c r="M334" s="22">
        <v>1</v>
      </c>
      <c r="N334" s="23">
        <f t="shared" si="462"/>
        <v>5.5920071181399373E+22</v>
      </c>
      <c r="O334" s="29">
        <f t="shared" si="437"/>
        <v>3.9743446920769655E+37</v>
      </c>
      <c r="P334" s="29">
        <f t="shared" si="463"/>
        <v>1.3035850590012446E+40</v>
      </c>
      <c r="Q334" s="29">
        <f t="shared" si="464"/>
        <v>3.3552042708839627E+22</v>
      </c>
      <c r="R334" s="29">
        <f t="shared" si="465"/>
        <v>300</v>
      </c>
      <c r="S334" s="29">
        <f t="shared" si="466"/>
        <v>53767234.34172409</v>
      </c>
      <c r="T334" s="52">
        <f t="shared" si="467"/>
        <v>2.5738284185725387E-18</v>
      </c>
      <c r="U334" s="144">
        <f t="shared" si="438"/>
        <v>9165.0567263024313</v>
      </c>
      <c r="W334" s="30">
        <f t="shared" si="468"/>
        <v>323</v>
      </c>
      <c r="X334" s="30">
        <f t="shared" si="469"/>
        <v>2</v>
      </c>
      <c r="Y334" s="22">
        <v>1</v>
      </c>
      <c r="Z334" s="23"/>
      <c r="AA334" s="29">
        <f t="shared" si="439"/>
        <v>3.6951551889145344E+36</v>
      </c>
      <c r="AB334" s="29">
        <f t="shared" si="470"/>
        <v>2.1513481689345104E+39</v>
      </c>
      <c r="AC334" s="29">
        <f t="shared" si="471"/>
        <v>3.3552042708839627E+22</v>
      </c>
      <c r="AD334" s="29">
        <f t="shared" si="472"/>
        <v>600</v>
      </c>
      <c r="AF334" s="52">
        <f t="shared" si="429"/>
        <v>1.5595821816910656E-17</v>
      </c>
      <c r="AG334" s="144">
        <f t="shared" si="440"/>
        <v>9165.0567263024313</v>
      </c>
      <c r="AH334" s="30">
        <f t="shared" si="473"/>
        <v>313</v>
      </c>
      <c r="AI334" s="30">
        <f t="shared" si="474"/>
        <v>3</v>
      </c>
      <c r="AJ334" s="22">
        <v>1</v>
      </c>
      <c r="AK334" s="23"/>
      <c r="AL334" s="29">
        <f t="shared" si="441"/>
        <v>4.1057279876828162E+36</v>
      </c>
      <c r="AM334" s="29">
        <f t="shared" si="475"/>
        <v>7.5259442979989617E+39</v>
      </c>
      <c r="AN334" s="29">
        <f t="shared" si="476"/>
        <v>3.3552042708839627E+22</v>
      </c>
      <c r="AO334" s="29">
        <f t="shared" si="477"/>
        <v>900</v>
      </c>
      <c r="AQ334" s="52">
        <f t="shared" si="434"/>
        <v>4.4581837680835113E-18</v>
      </c>
      <c r="AR334" s="144">
        <f t="shared" si="442"/>
        <v>9165.0567263024313</v>
      </c>
      <c r="AS334" s="30">
        <f t="shared" si="478"/>
        <v>298</v>
      </c>
      <c r="AT334" s="30">
        <f t="shared" si="479"/>
        <v>4</v>
      </c>
      <c r="AU334" s="22">
        <v>1</v>
      </c>
      <c r="AV334" s="23"/>
      <c r="AW334" s="29">
        <f t="shared" si="443"/>
        <v>4.2335999872992002E+35</v>
      </c>
      <c r="AX334" s="29">
        <f t="shared" si="480"/>
        <v>4.3269219679347875E+39</v>
      </c>
      <c r="AY334" s="29">
        <f t="shared" si="481"/>
        <v>3.3552042708839627E+22</v>
      </c>
      <c r="AZ334" s="29">
        <f t="shared" si="482"/>
        <v>1200</v>
      </c>
      <c r="BB334" s="52">
        <f t="shared" si="515"/>
        <v>7.7542518578983767E-18</v>
      </c>
      <c r="BC334" s="144">
        <f t="shared" si="444"/>
        <v>9165.0567263024313</v>
      </c>
      <c r="BD334" s="30">
        <f t="shared" si="483"/>
        <v>268</v>
      </c>
      <c r="BE334" s="30">
        <f t="shared" si="484"/>
        <v>5</v>
      </c>
      <c r="BF334" s="22">
        <v>1</v>
      </c>
      <c r="BG334" s="23"/>
      <c r="BH334" s="29">
        <f t="shared" si="445"/>
        <v>4.6079999861759994E+34</v>
      </c>
      <c r="BI334" s="29">
        <f t="shared" si="485"/>
        <v>1.452624012347115E+40</v>
      </c>
      <c r="BJ334" s="29">
        <f t="shared" si="486"/>
        <v>3.3552042708839627E+22</v>
      </c>
      <c r="BK334" s="29">
        <f t="shared" si="487"/>
        <v>1500</v>
      </c>
      <c r="BM334" s="52">
        <f t="shared" si="435"/>
        <v>2.3097541017945203E-18</v>
      </c>
      <c r="BN334" s="144">
        <f t="shared" si="446"/>
        <v>9165.0567263024313</v>
      </c>
      <c r="BO334" s="30">
        <f t="shared" si="488"/>
        <v>223</v>
      </c>
      <c r="BP334" s="30">
        <f t="shared" si="489"/>
        <v>6</v>
      </c>
      <c r="BQ334" s="22">
        <v>1</v>
      </c>
      <c r="BR334" s="23"/>
      <c r="BS334" s="29">
        <f t="shared" si="447"/>
        <v>5.7599999827200002E+31</v>
      </c>
      <c r="BT334" s="29">
        <f t="shared" si="490"/>
        <v>3.0346790587372749E+39</v>
      </c>
      <c r="BU334" s="29">
        <f t="shared" si="491"/>
        <v>3.3552042708839627E+22</v>
      </c>
      <c r="BV334" s="29">
        <f t="shared" si="492"/>
        <v>1800</v>
      </c>
      <c r="BX334" s="52">
        <f t="shared" si="432"/>
        <v>1.1056207941409323E-17</v>
      </c>
      <c r="BY334" s="144">
        <f t="shared" si="448"/>
        <v>9165.0567263024313</v>
      </c>
      <c r="BZ334" s="30">
        <f t="shared" si="493"/>
        <v>173</v>
      </c>
      <c r="CA334" s="30">
        <f t="shared" si="494"/>
        <v>7</v>
      </c>
      <c r="CB334" s="30">
        <v>1</v>
      </c>
      <c r="CC334" s="23"/>
      <c r="CD334" s="29">
        <f t="shared" si="449"/>
        <v>9.5999999712E+29</v>
      </c>
      <c r="CE334" s="29">
        <f t="shared" si="495"/>
        <v>1.4205539125202238E+40</v>
      </c>
      <c r="CF334" s="29">
        <f t="shared" si="496"/>
        <v>3.3552042708839627E+22</v>
      </c>
      <c r="CG334" s="29">
        <f t="shared" si="497"/>
        <v>2100</v>
      </c>
      <c r="CI334" s="52">
        <f t="shared" si="431"/>
        <v>2.3618985814705545E-18</v>
      </c>
      <c r="CJ334" s="144">
        <f t="shared" si="450"/>
        <v>9165.0567263024313</v>
      </c>
      <c r="CK334" s="30">
        <f t="shared" si="498"/>
        <v>118</v>
      </c>
      <c r="CL334" s="30">
        <f t="shared" si="499"/>
        <v>8</v>
      </c>
      <c r="CM334" s="30">
        <v>1</v>
      </c>
      <c r="CN334" s="23"/>
      <c r="CO334" s="29">
        <f t="shared" si="451"/>
        <v>9.9999999699999999E+26</v>
      </c>
      <c r="CP334" s="29">
        <f t="shared" si="500"/>
        <v>6.5864720195498619E+39</v>
      </c>
      <c r="CQ334" s="29">
        <f t="shared" si="501"/>
        <v>3.3552042708839627E+22</v>
      </c>
      <c r="CR334" s="29">
        <f t="shared" si="502"/>
        <v>2400</v>
      </c>
      <c r="CT334" s="52">
        <f t="shared" si="516"/>
        <v>5.0940841484258925E-18</v>
      </c>
      <c r="CU334" s="144">
        <f t="shared" si="452"/>
        <v>9165.0567263024313</v>
      </c>
      <c r="CV334" s="30">
        <f t="shared" si="503"/>
        <v>68</v>
      </c>
      <c r="CW334" s="30">
        <f t="shared" si="504"/>
        <v>9</v>
      </c>
      <c r="CX334" s="30">
        <v>1</v>
      </c>
      <c r="CY334" s="23"/>
      <c r="CZ334" s="29">
        <f t="shared" si="453"/>
        <v>12</v>
      </c>
      <c r="DA334" s="29">
        <f t="shared" si="505"/>
        <v>1.6489821978738612E+16</v>
      </c>
      <c r="DB334" s="29">
        <f t="shared" si="506"/>
        <v>3.3552042708839627E+22</v>
      </c>
      <c r="DC334" s="29">
        <f t="shared" si="507"/>
        <v>2700</v>
      </c>
      <c r="DE334" s="52">
        <f t="shared" si="508"/>
        <v>2034712.2456567714</v>
      </c>
      <c r="DF334" s="144">
        <f t="shared" si="454"/>
        <v>9165.0567263024313</v>
      </c>
      <c r="DG334" s="30">
        <f t="shared" si="509"/>
        <v>3</v>
      </c>
      <c r="DH334" s="30">
        <f t="shared" si="510"/>
        <v>10</v>
      </c>
      <c r="DI334" s="30">
        <v>1</v>
      </c>
      <c r="DJ334" s="23"/>
      <c r="DK334" s="29">
        <f t="shared" si="455"/>
        <v>1</v>
      </c>
      <c r="DL334" s="29">
        <f t="shared" si="511"/>
        <v>1.2853710527982518E+17</v>
      </c>
      <c r="DM334" s="29">
        <f t="shared" si="512"/>
        <v>3.3552042708839627E+22</v>
      </c>
      <c r="DN334" s="29">
        <f t="shared" si="513"/>
        <v>3000</v>
      </c>
      <c r="DP334" s="52">
        <f t="shared" si="518"/>
        <v>261030.01647498482</v>
      </c>
      <c r="DQ334" s="144">
        <f t="shared" si="456"/>
        <v>9165.0567263024313</v>
      </c>
    </row>
    <row r="335" spans="1:121">
      <c r="A335" s="23">
        <f t="shared" si="457"/>
        <v>1872671.8245394642</v>
      </c>
      <c r="B335" s="23">
        <v>0</v>
      </c>
      <c r="C335" s="41">
        <f t="shared" si="430"/>
        <v>9</v>
      </c>
      <c r="D335" s="44"/>
      <c r="E335" s="134">
        <f t="shared" si="517"/>
        <v>1</v>
      </c>
      <c r="F335" s="76">
        <f t="shared" si="436"/>
        <v>10</v>
      </c>
      <c r="G335" s="161">
        <f t="shared" si="458"/>
        <v>935.76340503490542</v>
      </c>
      <c r="H335" s="24">
        <f t="shared" si="459"/>
        <v>6.4235293777390576E+19</v>
      </c>
      <c r="I335" s="23">
        <f t="shared" si="514"/>
        <v>65.80000000000004</v>
      </c>
      <c r="J335" s="26">
        <v>329</v>
      </c>
      <c r="K335" s="30">
        <f t="shared" si="460"/>
        <v>329</v>
      </c>
      <c r="L335" s="30">
        <f t="shared" si="461"/>
        <v>1</v>
      </c>
      <c r="M335" s="22">
        <v>1</v>
      </c>
      <c r="N335" s="23">
        <f t="shared" si="462"/>
        <v>6.4235293777390574E+22</v>
      </c>
      <c r="O335" s="29">
        <f t="shared" si="437"/>
        <v>3.9743446920769655E+37</v>
      </c>
      <c r="P335" s="29">
        <f t="shared" si="463"/>
        <v>1.3075594036933217E+40</v>
      </c>
      <c r="Q335" s="29">
        <f t="shared" si="464"/>
        <v>3.8541176266434344E+22</v>
      </c>
      <c r="R335" s="29">
        <f t="shared" si="465"/>
        <v>300</v>
      </c>
      <c r="S335" s="29">
        <f t="shared" si="466"/>
        <v>56180154.736183926</v>
      </c>
      <c r="T335" s="52">
        <f t="shared" si="467"/>
        <v>2.9475659887857676E-18</v>
      </c>
      <c r="U335" s="144">
        <f t="shared" si="438"/>
        <v>9357.6340503490537</v>
      </c>
      <c r="W335" s="30">
        <f t="shared" si="468"/>
        <v>324</v>
      </c>
      <c r="X335" s="30">
        <f t="shared" si="469"/>
        <v>2</v>
      </c>
      <c r="Y335" s="22">
        <v>1</v>
      </c>
      <c r="Z335" s="23"/>
      <c r="AA335" s="29">
        <f t="shared" si="439"/>
        <v>3.6951551889145344E+36</v>
      </c>
      <c r="AB335" s="29">
        <f t="shared" si="470"/>
        <v>2.1580086895813664E+39</v>
      </c>
      <c r="AC335" s="29">
        <f t="shared" si="471"/>
        <v>3.8541176266434344E+22</v>
      </c>
      <c r="AD335" s="29">
        <f t="shared" si="472"/>
        <v>600</v>
      </c>
      <c r="AF335" s="52">
        <f t="shared" si="429"/>
        <v>1.7859601980523523E-17</v>
      </c>
      <c r="AG335" s="144">
        <f t="shared" si="440"/>
        <v>9357.6340503490537</v>
      </c>
      <c r="AH335" s="30">
        <f t="shared" si="473"/>
        <v>314</v>
      </c>
      <c r="AI335" s="30">
        <f t="shared" si="474"/>
        <v>3</v>
      </c>
      <c r="AJ335" s="22">
        <v>1</v>
      </c>
      <c r="AK335" s="23"/>
      <c r="AL335" s="29">
        <f t="shared" si="441"/>
        <v>4.1057279876828162E+36</v>
      </c>
      <c r="AM335" s="29">
        <f t="shared" si="475"/>
        <v>7.5499888484718029E+39</v>
      </c>
      <c r="AN335" s="29">
        <f t="shared" si="476"/>
        <v>3.8541176266434344E+22</v>
      </c>
      <c r="AO335" s="29">
        <f t="shared" si="477"/>
        <v>900</v>
      </c>
      <c r="AQ335" s="52">
        <f t="shared" si="434"/>
        <v>5.104799098376878E-18</v>
      </c>
      <c r="AR335" s="144">
        <f t="shared" si="442"/>
        <v>9357.6340503490537</v>
      </c>
      <c r="AS335" s="30">
        <f t="shared" si="478"/>
        <v>299</v>
      </c>
      <c r="AT335" s="30">
        <f t="shared" si="479"/>
        <v>4</v>
      </c>
      <c r="AU335" s="22">
        <v>1</v>
      </c>
      <c r="AV335" s="23"/>
      <c r="AW335" s="29">
        <f t="shared" si="443"/>
        <v>4.2335999872992002E+35</v>
      </c>
      <c r="AX335" s="29">
        <f t="shared" si="480"/>
        <v>4.3414418403104073E+39</v>
      </c>
      <c r="AY335" s="29">
        <f t="shared" si="481"/>
        <v>3.8541176266434344E+22</v>
      </c>
      <c r="AZ335" s="29">
        <f t="shared" si="482"/>
        <v>1200</v>
      </c>
      <c r="BB335" s="52">
        <f t="shared" si="515"/>
        <v>8.8775060645932091E-18</v>
      </c>
      <c r="BC335" s="144">
        <f t="shared" si="444"/>
        <v>9357.6340503490537</v>
      </c>
      <c r="BD335" s="30">
        <f t="shared" si="483"/>
        <v>269</v>
      </c>
      <c r="BE335" s="30">
        <f t="shared" si="484"/>
        <v>5</v>
      </c>
      <c r="BF335" s="22">
        <v>1</v>
      </c>
      <c r="BG335" s="23"/>
      <c r="BH335" s="29">
        <f t="shared" si="445"/>
        <v>4.6079999861759994E+34</v>
      </c>
      <c r="BI335" s="29">
        <f t="shared" si="485"/>
        <v>1.4580442511991565E+40</v>
      </c>
      <c r="BJ335" s="29">
        <f t="shared" si="486"/>
        <v>3.8541176266434344E+22</v>
      </c>
      <c r="BK335" s="29">
        <f t="shared" si="487"/>
        <v>1500</v>
      </c>
      <c r="BM335" s="52">
        <f t="shared" si="435"/>
        <v>2.6433475002378338E-18</v>
      </c>
      <c r="BN335" s="144">
        <f t="shared" si="446"/>
        <v>9357.6340503490537</v>
      </c>
      <c r="BO335" s="30">
        <f t="shared" si="488"/>
        <v>224</v>
      </c>
      <c r="BP335" s="30">
        <f t="shared" si="489"/>
        <v>6</v>
      </c>
      <c r="BQ335" s="22">
        <v>1</v>
      </c>
      <c r="BR335" s="23"/>
      <c r="BS335" s="29">
        <f t="shared" si="447"/>
        <v>5.7599999827200002E+31</v>
      </c>
      <c r="BT335" s="29">
        <f t="shared" si="490"/>
        <v>3.0482874850096392E+39</v>
      </c>
      <c r="BU335" s="29">
        <f t="shared" si="491"/>
        <v>3.8541176266434344E+22</v>
      </c>
      <c r="BV335" s="29">
        <f t="shared" si="492"/>
        <v>1800</v>
      </c>
      <c r="BX335" s="52">
        <f t="shared" si="432"/>
        <v>1.264355033964668E-17</v>
      </c>
      <c r="BY335" s="144">
        <f t="shared" si="448"/>
        <v>9357.6340503490537</v>
      </c>
      <c r="BZ335" s="30">
        <f t="shared" si="493"/>
        <v>174</v>
      </c>
      <c r="CA335" s="30">
        <f t="shared" si="494"/>
        <v>7</v>
      </c>
      <c r="CB335" s="30">
        <v>1</v>
      </c>
      <c r="CC335" s="23"/>
      <c r="CD335" s="29">
        <f t="shared" si="449"/>
        <v>9.5999999712E+29</v>
      </c>
      <c r="CE335" s="29">
        <f t="shared" si="495"/>
        <v>1.4287652068122483E+40</v>
      </c>
      <c r="CF335" s="29">
        <f t="shared" si="496"/>
        <v>3.8541176266434344E+22</v>
      </c>
      <c r="CG335" s="29">
        <f t="shared" si="497"/>
        <v>2100</v>
      </c>
      <c r="CI335" s="52">
        <f t="shared" si="431"/>
        <v>2.697516434657901E-18</v>
      </c>
      <c r="CJ335" s="144">
        <f t="shared" si="450"/>
        <v>9357.6340503490537</v>
      </c>
      <c r="CK335" s="30">
        <f t="shared" si="498"/>
        <v>119</v>
      </c>
      <c r="CL335" s="30">
        <f t="shared" si="499"/>
        <v>8</v>
      </c>
      <c r="CM335" s="30">
        <v>1</v>
      </c>
      <c r="CN335" s="23"/>
      <c r="CO335" s="29">
        <f t="shared" si="451"/>
        <v>9.9999999699999999E+26</v>
      </c>
      <c r="CP335" s="29">
        <f t="shared" si="500"/>
        <v>6.642289579037573E+39</v>
      </c>
      <c r="CQ335" s="29">
        <f t="shared" si="501"/>
        <v>3.8541176266434344E+22</v>
      </c>
      <c r="CR335" s="29">
        <f t="shared" si="502"/>
        <v>2400</v>
      </c>
      <c r="CT335" s="52">
        <f t="shared" si="516"/>
        <v>5.8023932572988969E-18</v>
      </c>
      <c r="CU335" s="144">
        <f t="shared" si="452"/>
        <v>9357.6340503490537</v>
      </c>
      <c r="CV335" s="30">
        <f t="shared" si="503"/>
        <v>69</v>
      </c>
      <c r="CW335" s="30">
        <f t="shared" si="504"/>
        <v>9</v>
      </c>
      <c r="CX335" s="30">
        <v>1</v>
      </c>
      <c r="CY335" s="23"/>
      <c r="CZ335" s="29">
        <f t="shared" si="453"/>
        <v>12</v>
      </c>
      <c r="DA335" s="29">
        <f t="shared" si="505"/>
        <v>1.6732319360778886E+16</v>
      </c>
      <c r="DB335" s="29">
        <f t="shared" si="506"/>
        <v>3.8541176266434344E+22</v>
      </c>
      <c r="DC335" s="29">
        <f t="shared" si="507"/>
        <v>2700</v>
      </c>
      <c r="DE335" s="52">
        <f t="shared" si="508"/>
        <v>2303397.1223843684</v>
      </c>
      <c r="DF335" s="144">
        <f t="shared" si="454"/>
        <v>9357.6340503490537</v>
      </c>
      <c r="DG335" s="30">
        <f t="shared" si="509"/>
        <v>4</v>
      </c>
      <c r="DH335" s="30">
        <f t="shared" si="510"/>
        <v>10</v>
      </c>
      <c r="DI335" s="30">
        <v>1</v>
      </c>
      <c r="DJ335" s="23"/>
      <c r="DK335" s="29">
        <f t="shared" si="455"/>
        <v>1</v>
      </c>
      <c r="DL335" s="29">
        <f t="shared" si="511"/>
        <v>1.7138280703976691E+17</v>
      </c>
      <c r="DM335" s="29">
        <f t="shared" si="512"/>
        <v>3.8541176266434344E+22</v>
      </c>
      <c r="DN335" s="29">
        <f t="shared" si="513"/>
        <v>3000</v>
      </c>
      <c r="DP335" s="52">
        <f t="shared" si="518"/>
        <v>224883.56289724802</v>
      </c>
      <c r="DQ335" s="144">
        <f t="shared" si="456"/>
        <v>9357.6340503490537</v>
      </c>
    </row>
    <row r="336" spans="1:121">
      <c r="A336" s="23">
        <f t="shared" si="457"/>
        <v>1956712.0042675685</v>
      </c>
      <c r="B336" s="23">
        <v>0</v>
      </c>
      <c r="C336" s="41">
        <f t="shared" si="430"/>
        <v>9</v>
      </c>
      <c r="D336" s="44"/>
      <c r="E336" s="134">
        <f t="shared" si="517"/>
        <v>1</v>
      </c>
      <c r="F336" s="76">
        <f t="shared" si="436"/>
        <v>10</v>
      </c>
      <c r="G336" s="161">
        <f t="shared" si="458"/>
        <v>955.42578333368988</v>
      </c>
      <c r="H336" s="24">
        <f t="shared" si="459"/>
        <v>7.3786976294839828E+19</v>
      </c>
      <c r="I336" s="23">
        <f t="shared" si="514"/>
        <v>66.000000000000043</v>
      </c>
      <c r="J336" s="26">
        <v>330</v>
      </c>
      <c r="K336" s="30">
        <f t="shared" si="460"/>
        <v>330</v>
      </c>
      <c r="L336" s="30">
        <f t="shared" si="461"/>
        <v>1</v>
      </c>
      <c r="M336" s="22">
        <v>1</v>
      </c>
      <c r="N336" s="23">
        <f t="shared" si="462"/>
        <v>7.3786976294839825E+22</v>
      </c>
      <c r="O336" s="29">
        <f t="shared" si="437"/>
        <v>3.9743446920769655E+37</v>
      </c>
      <c r="P336" s="29">
        <f t="shared" si="463"/>
        <v>1.3115337483853985E+40</v>
      </c>
      <c r="Q336" s="29">
        <f t="shared" si="464"/>
        <v>4.4272185776903897E+22</v>
      </c>
      <c r="R336" s="29">
        <f t="shared" si="465"/>
        <v>300</v>
      </c>
      <c r="S336" s="29">
        <f t="shared" si="466"/>
        <v>58701360.128027052</v>
      </c>
      <c r="T336" s="52">
        <f t="shared" si="467"/>
        <v>3.375604008010198E-18</v>
      </c>
      <c r="U336" s="144">
        <f t="shared" si="438"/>
        <v>9554.2578333368983</v>
      </c>
      <c r="W336" s="30">
        <f t="shared" si="468"/>
        <v>325</v>
      </c>
      <c r="X336" s="30">
        <f t="shared" si="469"/>
        <v>2</v>
      </c>
      <c r="Y336" s="22">
        <v>1</v>
      </c>
      <c r="Z336" s="23"/>
      <c r="AA336" s="29">
        <f t="shared" si="439"/>
        <v>3.6951551889145344E+36</v>
      </c>
      <c r="AB336" s="29">
        <f t="shared" si="470"/>
        <v>2.1646692102282222E+39</v>
      </c>
      <c r="AC336" s="29">
        <f t="shared" si="471"/>
        <v>4.4272185776903897E+22</v>
      </c>
      <c r="AD336" s="29">
        <f t="shared" si="472"/>
        <v>600</v>
      </c>
      <c r="AF336" s="52">
        <f t="shared" si="429"/>
        <v>2.0452171430033995E-17</v>
      </c>
      <c r="AG336" s="144">
        <f t="shared" si="440"/>
        <v>9554.2578333368983</v>
      </c>
      <c r="AH336" s="30">
        <f t="shared" si="473"/>
        <v>315</v>
      </c>
      <c r="AI336" s="30">
        <f t="shared" si="474"/>
        <v>3</v>
      </c>
      <c r="AJ336" s="22">
        <v>1</v>
      </c>
      <c r="AK336" s="23"/>
      <c r="AL336" s="29">
        <f t="shared" si="441"/>
        <v>4.1057279876828162E+36</v>
      </c>
      <c r="AM336" s="29">
        <f t="shared" si="475"/>
        <v>7.5740333989446418E+39</v>
      </c>
      <c r="AN336" s="29">
        <f t="shared" si="476"/>
        <v>4.4272185776903897E+22</v>
      </c>
      <c r="AO336" s="29">
        <f t="shared" si="477"/>
        <v>900</v>
      </c>
      <c r="AQ336" s="52">
        <f t="shared" si="434"/>
        <v>5.8452588528422306E-18</v>
      </c>
      <c r="AR336" s="144">
        <f t="shared" si="442"/>
        <v>9554.2578333368983</v>
      </c>
      <c r="AS336" s="30">
        <f t="shared" si="478"/>
        <v>300</v>
      </c>
      <c r="AT336" s="30">
        <f t="shared" si="479"/>
        <v>4</v>
      </c>
      <c r="AU336" s="22">
        <v>1</v>
      </c>
      <c r="AV336" s="23"/>
      <c r="AW336" s="29">
        <f t="shared" si="443"/>
        <v>4.2335999872992002E+35</v>
      </c>
      <c r="AX336" s="29">
        <f t="shared" si="480"/>
        <v>4.3559617126860278E+39</v>
      </c>
      <c r="AY336" s="29">
        <f t="shared" si="481"/>
        <v>4.4272185776903897E+22</v>
      </c>
      <c r="AZ336" s="29">
        <f t="shared" si="482"/>
        <v>1200</v>
      </c>
      <c r="BB336" s="52">
        <f t="shared" si="515"/>
        <v>1.0163584690831506E-17</v>
      </c>
      <c r="BC336" s="144">
        <f t="shared" si="444"/>
        <v>9554.2578333368983</v>
      </c>
      <c r="BD336" s="30">
        <f t="shared" si="483"/>
        <v>270</v>
      </c>
      <c r="BE336" s="30">
        <f t="shared" si="484"/>
        <v>5</v>
      </c>
      <c r="BF336" s="22">
        <v>1</v>
      </c>
      <c r="BG336" s="23"/>
      <c r="BH336" s="29">
        <f t="shared" si="445"/>
        <v>4.6079999861759994E+34</v>
      </c>
      <c r="BI336" s="29">
        <f t="shared" si="485"/>
        <v>1.4634644900511977E+40</v>
      </c>
      <c r="BJ336" s="29">
        <f t="shared" si="486"/>
        <v>4.4272185776903897E+22</v>
      </c>
      <c r="BK336" s="29">
        <f t="shared" si="487"/>
        <v>1500</v>
      </c>
      <c r="BM336" s="52">
        <f t="shared" si="435"/>
        <v>3.0251629662264702E-18</v>
      </c>
      <c r="BN336" s="144">
        <f t="shared" si="446"/>
        <v>9554.2578333368983</v>
      </c>
      <c r="BO336" s="30">
        <f t="shared" si="488"/>
        <v>225</v>
      </c>
      <c r="BP336" s="30">
        <f t="shared" si="489"/>
        <v>6</v>
      </c>
      <c r="BQ336" s="22">
        <v>1</v>
      </c>
      <c r="BR336" s="23"/>
      <c r="BS336" s="29">
        <f t="shared" si="447"/>
        <v>5.7599999827200002E+31</v>
      </c>
      <c r="BT336" s="29">
        <f t="shared" si="490"/>
        <v>3.0618959112820035E+39</v>
      </c>
      <c r="BU336" s="29">
        <f t="shared" si="491"/>
        <v>4.4272185776903897E+22</v>
      </c>
      <c r="BV336" s="29">
        <f t="shared" si="492"/>
        <v>1800</v>
      </c>
      <c r="BX336" s="52">
        <f t="shared" si="432"/>
        <v>1.4459076029912234E-17</v>
      </c>
      <c r="BY336" s="144">
        <f t="shared" si="448"/>
        <v>9554.2578333368983</v>
      </c>
      <c r="BZ336" s="30">
        <f t="shared" si="493"/>
        <v>175</v>
      </c>
      <c r="CA336" s="30">
        <f t="shared" si="494"/>
        <v>7</v>
      </c>
      <c r="CB336" s="30">
        <v>1</v>
      </c>
      <c r="CC336" s="23"/>
      <c r="CD336" s="29">
        <f t="shared" si="449"/>
        <v>9.5999999712E+29</v>
      </c>
      <c r="CE336" s="29">
        <f t="shared" si="495"/>
        <v>1.4369765011042725E+40</v>
      </c>
      <c r="CF336" s="29">
        <f t="shared" si="496"/>
        <v>4.4272185776903897E+22</v>
      </c>
      <c r="CG336" s="29">
        <f t="shared" si="497"/>
        <v>2100</v>
      </c>
      <c r="CI336" s="52">
        <f t="shared" si="431"/>
        <v>3.0809262185486036E-18</v>
      </c>
      <c r="CJ336" s="144">
        <f t="shared" si="450"/>
        <v>9554.2578333368983</v>
      </c>
      <c r="CK336" s="30">
        <f t="shared" si="498"/>
        <v>120</v>
      </c>
      <c r="CL336" s="30">
        <f t="shared" si="499"/>
        <v>8</v>
      </c>
      <c r="CM336" s="30">
        <v>1</v>
      </c>
      <c r="CN336" s="23"/>
      <c r="CO336" s="29">
        <f t="shared" si="451"/>
        <v>9.9999999699999999E+26</v>
      </c>
      <c r="CP336" s="29">
        <f t="shared" si="500"/>
        <v>6.6981071385252842E+39</v>
      </c>
      <c r="CQ336" s="29">
        <f t="shared" si="501"/>
        <v>4.4272185776903897E+22</v>
      </c>
      <c r="CR336" s="29">
        <f t="shared" si="502"/>
        <v>2400</v>
      </c>
      <c r="CT336" s="52">
        <f t="shared" si="516"/>
        <v>6.6096562597909207E-18</v>
      </c>
      <c r="CU336" s="144">
        <f t="shared" si="452"/>
        <v>9554.2578333368983</v>
      </c>
      <c r="CV336" s="30">
        <f t="shared" si="503"/>
        <v>70</v>
      </c>
      <c r="CW336" s="30">
        <f t="shared" si="504"/>
        <v>9</v>
      </c>
      <c r="CX336" s="30">
        <v>1</v>
      </c>
      <c r="CY336" s="23"/>
      <c r="CZ336" s="29">
        <f t="shared" si="453"/>
        <v>12</v>
      </c>
      <c r="DA336" s="29">
        <f t="shared" si="505"/>
        <v>1.697481674281916E+16</v>
      </c>
      <c r="DB336" s="29">
        <f t="shared" si="506"/>
        <v>4.4272185776903897E+22</v>
      </c>
      <c r="DC336" s="29">
        <f t="shared" si="507"/>
        <v>2700</v>
      </c>
      <c r="DE336" s="52">
        <f t="shared" si="508"/>
        <v>2608109.7927394304</v>
      </c>
      <c r="DF336" s="144">
        <f t="shared" si="454"/>
        <v>9554.2578333368983</v>
      </c>
      <c r="DG336" s="30">
        <f t="shared" si="509"/>
        <v>5</v>
      </c>
      <c r="DH336" s="30">
        <f t="shared" si="510"/>
        <v>10</v>
      </c>
      <c r="DI336" s="30">
        <v>1</v>
      </c>
      <c r="DJ336" s="23"/>
      <c r="DK336" s="29">
        <f t="shared" si="455"/>
        <v>1</v>
      </c>
      <c r="DL336" s="29">
        <f t="shared" si="511"/>
        <v>2.1422850879970864E+17</v>
      </c>
      <c r="DM336" s="29">
        <f t="shared" si="512"/>
        <v>4.4272185776903897E+22</v>
      </c>
      <c r="DN336" s="29">
        <f t="shared" si="513"/>
        <v>3000</v>
      </c>
      <c r="DP336" s="52">
        <f t="shared" si="518"/>
        <v>206658.70301275284</v>
      </c>
      <c r="DQ336" s="144">
        <f t="shared" si="456"/>
        <v>9554.2578333368983</v>
      </c>
    </row>
    <row r="337" spans="1:121">
      <c r="A337" s="23">
        <f t="shared" si="457"/>
        <v>2044523.6679877848</v>
      </c>
      <c r="B337" s="23">
        <v>0</v>
      </c>
      <c r="C337" s="41">
        <f t="shared" si="430"/>
        <v>9</v>
      </c>
      <c r="D337" s="44"/>
      <c r="E337" s="134">
        <f t="shared" si="517"/>
        <v>1</v>
      </c>
      <c r="F337" s="76">
        <f t="shared" si="436"/>
        <v>10</v>
      </c>
      <c r="G337" s="161">
        <f t="shared" si="458"/>
        <v>975.50130999699184</v>
      </c>
      <c r="H337" s="24">
        <f t="shared" si="459"/>
        <v>8.4758978290087723E+19</v>
      </c>
      <c r="I337" s="23">
        <f t="shared" si="514"/>
        <v>66.200000000000045</v>
      </c>
      <c r="J337" s="26">
        <v>331</v>
      </c>
      <c r="K337" s="30">
        <f t="shared" si="460"/>
        <v>331</v>
      </c>
      <c r="L337" s="30">
        <f t="shared" si="461"/>
        <v>1</v>
      </c>
      <c r="M337" s="22">
        <v>1</v>
      </c>
      <c r="N337" s="23">
        <f t="shared" si="462"/>
        <v>8.475897829008773E+22</v>
      </c>
      <c r="O337" s="29">
        <f t="shared" si="437"/>
        <v>3.9743446920769655E+37</v>
      </c>
      <c r="P337" s="29">
        <f t="shared" si="463"/>
        <v>1.3155080930774756E+40</v>
      </c>
      <c r="Q337" s="29">
        <f t="shared" si="464"/>
        <v>5.0855386974052638E+22</v>
      </c>
      <c r="R337" s="29">
        <f t="shared" si="465"/>
        <v>300</v>
      </c>
      <c r="S337" s="29">
        <f t="shared" si="466"/>
        <v>61335710.039633542</v>
      </c>
      <c r="T337" s="52">
        <f t="shared" si="467"/>
        <v>3.8658361162250604E-18</v>
      </c>
      <c r="U337" s="144">
        <f t="shared" si="438"/>
        <v>9755.0130999699177</v>
      </c>
      <c r="W337" s="30">
        <f t="shared" si="468"/>
        <v>326</v>
      </c>
      <c r="X337" s="30">
        <f t="shared" si="469"/>
        <v>2</v>
      </c>
      <c r="Y337" s="22">
        <v>1</v>
      </c>
      <c r="Z337" s="23"/>
      <c r="AA337" s="29">
        <f t="shared" si="439"/>
        <v>3.6951551889145344E+36</v>
      </c>
      <c r="AB337" s="29">
        <f t="shared" si="470"/>
        <v>2.1713297308750786E+39</v>
      </c>
      <c r="AC337" s="29">
        <f t="shared" si="471"/>
        <v>5.0855386974052638E+22</v>
      </c>
      <c r="AD337" s="29">
        <f t="shared" si="472"/>
        <v>600</v>
      </c>
      <c r="AF337" s="52">
        <f t="shared" ref="AF337:AF400" si="519">AC337/AB337</f>
        <v>2.3421310108233607E-17</v>
      </c>
      <c r="AG337" s="144">
        <f t="shared" si="440"/>
        <v>9755.0130999699177</v>
      </c>
      <c r="AH337" s="30">
        <f t="shared" si="473"/>
        <v>316</v>
      </c>
      <c r="AI337" s="30">
        <f t="shared" si="474"/>
        <v>3</v>
      </c>
      <c r="AJ337" s="22">
        <v>1</v>
      </c>
      <c r="AK337" s="23"/>
      <c r="AL337" s="29">
        <f t="shared" si="441"/>
        <v>4.1057279876828162E+36</v>
      </c>
      <c r="AM337" s="29">
        <f t="shared" si="475"/>
        <v>7.5980779494174818E+39</v>
      </c>
      <c r="AN337" s="29">
        <f t="shared" si="476"/>
        <v>5.0855386974052638E+22</v>
      </c>
      <c r="AO337" s="29">
        <f t="shared" si="477"/>
        <v>900</v>
      </c>
      <c r="AQ337" s="52">
        <f t="shared" si="434"/>
        <v>6.6931910033841575E-18</v>
      </c>
      <c r="AR337" s="144">
        <f t="shared" si="442"/>
        <v>9755.0130999699177</v>
      </c>
      <c r="AS337" s="30">
        <f t="shared" si="478"/>
        <v>301</v>
      </c>
      <c r="AT337" s="30">
        <f t="shared" si="479"/>
        <v>4</v>
      </c>
      <c r="AU337" s="22">
        <v>1</v>
      </c>
      <c r="AV337" s="23"/>
      <c r="AW337" s="29">
        <f t="shared" si="443"/>
        <v>4.2335999872992002E+35</v>
      </c>
      <c r="AX337" s="29">
        <f t="shared" si="480"/>
        <v>4.3704815850616476E+39</v>
      </c>
      <c r="AY337" s="29">
        <f t="shared" si="481"/>
        <v>5.0855386974052638E+22</v>
      </c>
      <c r="AZ337" s="29">
        <f t="shared" si="482"/>
        <v>1200</v>
      </c>
      <c r="BB337" s="52">
        <f t="shared" si="515"/>
        <v>1.1636105995247043E-17</v>
      </c>
      <c r="BC337" s="144">
        <f t="shared" si="444"/>
        <v>9755.0130999699177</v>
      </c>
      <c r="BD337" s="30">
        <f t="shared" si="483"/>
        <v>271</v>
      </c>
      <c r="BE337" s="30">
        <f t="shared" si="484"/>
        <v>5</v>
      </c>
      <c r="BF337" s="22">
        <v>1</v>
      </c>
      <c r="BG337" s="23"/>
      <c r="BH337" s="29">
        <f t="shared" si="445"/>
        <v>4.6079999861759994E+34</v>
      </c>
      <c r="BI337" s="29">
        <f t="shared" si="485"/>
        <v>1.4688847289032392E+40</v>
      </c>
      <c r="BJ337" s="29">
        <f t="shared" si="486"/>
        <v>5.0855386974052638E+22</v>
      </c>
      <c r="BK337" s="29">
        <f t="shared" si="487"/>
        <v>1500</v>
      </c>
      <c r="BM337" s="52">
        <f t="shared" si="435"/>
        <v>3.4621768456960155E-18</v>
      </c>
      <c r="BN337" s="144">
        <f t="shared" si="446"/>
        <v>9755.0130999699177</v>
      </c>
      <c r="BO337" s="30">
        <f t="shared" si="488"/>
        <v>226</v>
      </c>
      <c r="BP337" s="30">
        <f t="shared" si="489"/>
        <v>6</v>
      </c>
      <c r="BQ337" s="22">
        <v>1</v>
      </c>
      <c r="BR337" s="23"/>
      <c r="BS337" s="29">
        <f t="shared" si="447"/>
        <v>5.7599999827200002E+31</v>
      </c>
      <c r="BT337" s="29">
        <f t="shared" si="490"/>
        <v>3.0755043375543683E+39</v>
      </c>
      <c r="BU337" s="29">
        <f t="shared" si="491"/>
        <v>5.0855386974052638E+22</v>
      </c>
      <c r="BV337" s="29">
        <f t="shared" si="492"/>
        <v>1800</v>
      </c>
      <c r="BX337" s="52">
        <f t="shared" si="432"/>
        <v>1.6535625182857873E-17</v>
      </c>
      <c r="BY337" s="144">
        <f t="shared" si="448"/>
        <v>9755.0130999699177</v>
      </c>
      <c r="BZ337" s="30">
        <f t="shared" si="493"/>
        <v>176</v>
      </c>
      <c r="CA337" s="30">
        <f t="shared" si="494"/>
        <v>7</v>
      </c>
      <c r="CB337" s="30">
        <v>1</v>
      </c>
      <c r="CC337" s="23"/>
      <c r="CD337" s="29">
        <f t="shared" si="449"/>
        <v>9.5999999712E+29</v>
      </c>
      <c r="CE337" s="29">
        <f t="shared" si="495"/>
        <v>1.445187795396297E+40</v>
      </c>
      <c r="CF337" s="29">
        <f t="shared" si="496"/>
        <v>5.0855386974052638E+22</v>
      </c>
      <c r="CG337" s="29">
        <f t="shared" si="497"/>
        <v>2100</v>
      </c>
      <c r="CI337" s="52">
        <f t="shared" si="431"/>
        <v>3.5189466127554139E-18</v>
      </c>
      <c r="CJ337" s="144">
        <f t="shared" si="450"/>
        <v>9755.0130999699177</v>
      </c>
      <c r="CK337" s="30">
        <f t="shared" si="498"/>
        <v>121</v>
      </c>
      <c r="CL337" s="30">
        <f t="shared" si="499"/>
        <v>8</v>
      </c>
      <c r="CM337" s="30">
        <v>1</v>
      </c>
      <c r="CN337" s="23"/>
      <c r="CO337" s="29">
        <f t="shared" si="451"/>
        <v>9.9999999699999999E+26</v>
      </c>
      <c r="CP337" s="29">
        <f t="shared" si="500"/>
        <v>6.7539246980129942E+39</v>
      </c>
      <c r="CQ337" s="29">
        <f t="shared" si="501"/>
        <v>5.0855386974052638E+22</v>
      </c>
      <c r="CR337" s="29">
        <f t="shared" si="502"/>
        <v>2400</v>
      </c>
      <c r="CT337" s="52">
        <f t="shared" si="516"/>
        <v>7.5297533283150614E-18</v>
      </c>
      <c r="CU337" s="144">
        <f t="shared" si="452"/>
        <v>9755.0130999699177</v>
      </c>
      <c r="CV337" s="30">
        <f t="shared" si="503"/>
        <v>71</v>
      </c>
      <c r="CW337" s="30">
        <f t="shared" si="504"/>
        <v>9</v>
      </c>
      <c r="CX337" s="30">
        <v>1</v>
      </c>
      <c r="CY337" s="23"/>
      <c r="CZ337" s="29">
        <f t="shared" si="453"/>
        <v>12</v>
      </c>
      <c r="DA337" s="29">
        <f t="shared" si="505"/>
        <v>1.7217314124859432E+16</v>
      </c>
      <c r="DB337" s="29">
        <f t="shared" si="506"/>
        <v>5.0855386974052638E+22</v>
      </c>
      <c r="DC337" s="29">
        <f t="shared" si="507"/>
        <v>2700</v>
      </c>
      <c r="DE337" s="52">
        <f t="shared" si="508"/>
        <v>2953735.2112676189</v>
      </c>
      <c r="DF337" s="144">
        <f t="shared" si="454"/>
        <v>9755.0130999699177</v>
      </c>
      <c r="DG337" s="30">
        <f t="shared" si="509"/>
        <v>6</v>
      </c>
      <c r="DH337" s="30">
        <f t="shared" si="510"/>
        <v>10</v>
      </c>
      <c r="DI337" s="30">
        <v>1</v>
      </c>
      <c r="DJ337" s="23"/>
      <c r="DK337" s="29">
        <f t="shared" si="455"/>
        <v>1</v>
      </c>
      <c r="DL337" s="29">
        <f t="shared" si="511"/>
        <v>2.5707421055965037E+17</v>
      </c>
      <c r="DM337" s="29">
        <f t="shared" si="512"/>
        <v>5.0855386974052638E+22</v>
      </c>
      <c r="DN337" s="29">
        <f t="shared" si="513"/>
        <v>3000</v>
      </c>
      <c r="DP337" s="52">
        <f t="shared" si="518"/>
        <v>197823.76016380833</v>
      </c>
      <c r="DQ337" s="144">
        <f t="shared" si="456"/>
        <v>9755.0130999699177</v>
      </c>
    </row>
    <row r="338" spans="1:121">
      <c r="A338" s="23">
        <f t="shared" si="457"/>
        <v>2136276.0691637415</v>
      </c>
      <c r="B338" s="23">
        <v>0</v>
      </c>
      <c r="C338" s="41">
        <f t="shared" si="430"/>
        <v>9</v>
      </c>
      <c r="D338" s="44"/>
      <c r="E338" s="134">
        <f t="shared" si="517"/>
        <v>1</v>
      </c>
      <c r="F338" s="76">
        <f t="shared" si="436"/>
        <v>10</v>
      </c>
      <c r="G338" s="161">
        <f t="shared" si="458"/>
        <v>995.99866615017925</v>
      </c>
      <c r="H338" s="24">
        <f t="shared" si="459"/>
        <v>9.7362498933053194E+19</v>
      </c>
      <c r="I338" s="23">
        <f t="shared" si="514"/>
        <v>66.400000000000034</v>
      </c>
      <c r="J338" s="26">
        <v>332</v>
      </c>
      <c r="K338" s="30">
        <f t="shared" si="460"/>
        <v>332</v>
      </c>
      <c r="L338" s="30">
        <f t="shared" si="461"/>
        <v>1</v>
      </c>
      <c r="M338" s="22">
        <v>1</v>
      </c>
      <c r="N338" s="23">
        <f t="shared" si="462"/>
        <v>9.7362498933053188E+22</v>
      </c>
      <c r="O338" s="29">
        <f t="shared" si="437"/>
        <v>3.9743446920769655E+37</v>
      </c>
      <c r="P338" s="29">
        <f t="shared" si="463"/>
        <v>1.3194824377695524E+40</v>
      </c>
      <c r="Q338" s="29">
        <f t="shared" si="464"/>
        <v>5.8417499359831914E+22</v>
      </c>
      <c r="R338" s="29">
        <f t="shared" si="465"/>
        <v>300</v>
      </c>
      <c r="S338" s="29">
        <f t="shared" si="466"/>
        <v>64088282.07491225</v>
      </c>
      <c r="T338" s="52">
        <f t="shared" si="467"/>
        <v>4.4273040464699639E-18</v>
      </c>
      <c r="U338" s="144">
        <f t="shared" si="438"/>
        <v>9959.9866615017927</v>
      </c>
      <c r="W338" s="30">
        <f t="shared" si="468"/>
        <v>327</v>
      </c>
      <c r="X338" s="30">
        <f t="shared" si="469"/>
        <v>2</v>
      </c>
      <c r="Y338" s="22">
        <v>1</v>
      </c>
      <c r="Z338" s="23"/>
      <c r="AA338" s="29">
        <f t="shared" si="439"/>
        <v>3.6951551889145344E+36</v>
      </c>
      <c r="AB338" s="29">
        <f t="shared" si="470"/>
        <v>2.1779902515219347E+39</v>
      </c>
      <c r="AC338" s="29">
        <f t="shared" si="471"/>
        <v>5.8417499359831914E+22</v>
      </c>
      <c r="AD338" s="29">
        <f t="shared" si="472"/>
        <v>600</v>
      </c>
      <c r="AF338" s="52">
        <f t="shared" si="519"/>
        <v>2.6821745101481043E-17</v>
      </c>
      <c r="AG338" s="144">
        <f t="shared" si="440"/>
        <v>9959.9866615017927</v>
      </c>
      <c r="AH338" s="30">
        <f t="shared" si="473"/>
        <v>317</v>
      </c>
      <c r="AI338" s="30">
        <f t="shared" si="474"/>
        <v>3</v>
      </c>
      <c r="AJ338" s="22">
        <v>1</v>
      </c>
      <c r="AK338" s="23"/>
      <c r="AL338" s="29">
        <f t="shared" si="441"/>
        <v>4.1057279876828162E+36</v>
      </c>
      <c r="AM338" s="29">
        <f t="shared" si="475"/>
        <v>7.622122499890323E+39</v>
      </c>
      <c r="AN338" s="29">
        <f t="shared" si="476"/>
        <v>5.8417499359831914E+22</v>
      </c>
      <c r="AO338" s="29">
        <f t="shared" si="477"/>
        <v>900</v>
      </c>
      <c r="AQ338" s="52">
        <f t="shared" si="434"/>
        <v>7.6642036861349972E-18</v>
      </c>
      <c r="AR338" s="144">
        <f t="shared" si="442"/>
        <v>9959.9866615017927</v>
      </c>
      <c r="AS338" s="30">
        <f t="shared" si="478"/>
        <v>302</v>
      </c>
      <c r="AT338" s="30">
        <f t="shared" si="479"/>
        <v>4</v>
      </c>
      <c r="AU338" s="22">
        <v>1</v>
      </c>
      <c r="AV338" s="23"/>
      <c r="AW338" s="29">
        <f t="shared" si="443"/>
        <v>4.2335999872992002E+35</v>
      </c>
      <c r="AX338" s="29">
        <f t="shared" si="480"/>
        <v>4.3850014574372674E+39</v>
      </c>
      <c r="AY338" s="29">
        <f t="shared" si="481"/>
        <v>5.8417499359831914E+22</v>
      </c>
      <c r="AZ338" s="29">
        <f t="shared" si="482"/>
        <v>1200</v>
      </c>
      <c r="BB338" s="52">
        <f t="shared" si="515"/>
        <v>1.3322116292744161E-17</v>
      </c>
      <c r="BC338" s="144">
        <f t="shared" si="444"/>
        <v>9959.9866615017927</v>
      </c>
      <c r="BD338" s="30">
        <f t="shared" si="483"/>
        <v>272</v>
      </c>
      <c r="BE338" s="30">
        <f t="shared" si="484"/>
        <v>5</v>
      </c>
      <c r="BF338" s="22">
        <v>1</v>
      </c>
      <c r="BG338" s="23"/>
      <c r="BH338" s="29">
        <f t="shared" si="445"/>
        <v>4.6079999861759994E+34</v>
      </c>
      <c r="BI338" s="29">
        <f t="shared" si="485"/>
        <v>1.4743049677552809E+40</v>
      </c>
      <c r="BJ338" s="29">
        <f t="shared" si="486"/>
        <v>5.8417499359831914E+22</v>
      </c>
      <c r="BK338" s="29">
        <f t="shared" si="487"/>
        <v>1500</v>
      </c>
      <c r="BM338" s="52">
        <f t="shared" si="435"/>
        <v>3.9623755354210135E-18</v>
      </c>
      <c r="BN338" s="144">
        <f t="shared" si="446"/>
        <v>9959.9866615017927</v>
      </c>
      <c r="BO338" s="30">
        <f t="shared" si="488"/>
        <v>227</v>
      </c>
      <c r="BP338" s="30">
        <f t="shared" si="489"/>
        <v>6</v>
      </c>
      <c r="BQ338" s="22">
        <v>1</v>
      </c>
      <c r="BR338" s="23"/>
      <c r="BS338" s="29">
        <f t="shared" si="447"/>
        <v>5.7599999827200002E+31</v>
      </c>
      <c r="BT338" s="29">
        <f t="shared" si="490"/>
        <v>3.0891127638267326E+39</v>
      </c>
      <c r="BU338" s="29">
        <f t="shared" si="491"/>
        <v>5.8417499359831914E+22</v>
      </c>
      <c r="BV338" s="29">
        <f t="shared" si="492"/>
        <v>1800</v>
      </c>
      <c r="BX338" s="52">
        <f t="shared" si="432"/>
        <v>1.8910769475266892E-17</v>
      </c>
      <c r="BY338" s="144">
        <f t="shared" si="448"/>
        <v>9959.9866615017927</v>
      </c>
      <c r="BZ338" s="30">
        <f t="shared" si="493"/>
        <v>177</v>
      </c>
      <c r="CA338" s="30">
        <f t="shared" si="494"/>
        <v>7</v>
      </c>
      <c r="CB338" s="30">
        <v>1</v>
      </c>
      <c r="CC338" s="23"/>
      <c r="CD338" s="29">
        <f t="shared" si="449"/>
        <v>9.5999999712E+29</v>
      </c>
      <c r="CE338" s="29">
        <f t="shared" si="495"/>
        <v>1.4533990896883215E+40</v>
      </c>
      <c r="CF338" s="29">
        <f t="shared" si="496"/>
        <v>5.8417499359831914E+22</v>
      </c>
      <c r="CG338" s="29">
        <f t="shared" si="497"/>
        <v>2100</v>
      </c>
      <c r="CI338" s="52">
        <f t="shared" si="431"/>
        <v>4.0193708510137726E-18</v>
      </c>
      <c r="CJ338" s="144">
        <f t="shared" si="450"/>
        <v>9959.9866615017927</v>
      </c>
      <c r="CK338" s="30">
        <f t="shared" si="498"/>
        <v>122</v>
      </c>
      <c r="CL338" s="30">
        <f t="shared" si="499"/>
        <v>8</v>
      </c>
      <c r="CM338" s="30">
        <v>1</v>
      </c>
      <c r="CN338" s="23"/>
      <c r="CO338" s="29">
        <f t="shared" si="451"/>
        <v>9.9999999699999999E+26</v>
      </c>
      <c r="CP338" s="29">
        <f t="shared" si="500"/>
        <v>6.8097422575007042E+39</v>
      </c>
      <c r="CQ338" s="29">
        <f t="shared" si="501"/>
        <v>5.8417499359831914E+22</v>
      </c>
      <c r="CR338" s="29">
        <f t="shared" si="502"/>
        <v>2400</v>
      </c>
      <c r="CT338" s="52">
        <f t="shared" si="516"/>
        <v>8.57851841536102E-18</v>
      </c>
      <c r="CU338" s="144">
        <f t="shared" si="452"/>
        <v>9959.9866615017927</v>
      </c>
      <c r="CV338" s="30">
        <f t="shared" si="503"/>
        <v>72</v>
      </c>
      <c r="CW338" s="30">
        <f t="shared" si="504"/>
        <v>9</v>
      </c>
      <c r="CX338" s="30">
        <v>1</v>
      </c>
      <c r="CY338" s="23"/>
      <c r="CZ338" s="29">
        <f t="shared" si="453"/>
        <v>12</v>
      </c>
      <c r="DA338" s="29">
        <f t="shared" si="505"/>
        <v>1.7459811506899706E+16</v>
      </c>
      <c r="DB338" s="29">
        <f t="shared" si="506"/>
        <v>5.8417499359831914E+22</v>
      </c>
      <c r="DC338" s="29">
        <f t="shared" si="507"/>
        <v>2700</v>
      </c>
      <c r="DE338" s="52">
        <f t="shared" si="508"/>
        <v>3345826.4619149351</v>
      </c>
      <c r="DF338" s="144">
        <f t="shared" si="454"/>
        <v>9959.9866615017927</v>
      </c>
      <c r="DG338" s="30">
        <f t="shared" si="509"/>
        <v>7</v>
      </c>
      <c r="DH338" s="30">
        <f t="shared" si="510"/>
        <v>10</v>
      </c>
      <c r="DI338" s="30">
        <v>1</v>
      </c>
      <c r="DJ338" s="23"/>
      <c r="DK338" s="29">
        <f t="shared" si="455"/>
        <v>1</v>
      </c>
      <c r="DL338" s="29">
        <f t="shared" si="511"/>
        <v>2.9991991231959206E+17</v>
      </c>
      <c r="DM338" s="29">
        <f t="shared" si="512"/>
        <v>5.8417499359831914E+22</v>
      </c>
      <c r="DN338" s="29">
        <f t="shared" si="513"/>
        <v>3000</v>
      </c>
      <c r="DP338" s="52">
        <f t="shared" si="518"/>
        <v>194776.99532528114</v>
      </c>
      <c r="DQ338" s="144">
        <f t="shared" si="456"/>
        <v>9959.9866615017927</v>
      </c>
    </row>
    <row r="339" spans="1:121">
      <c r="A339" s="23">
        <f t="shared" si="457"/>
        <v>2232146.056872624</v>
      </c>
      <c r="B339" s="23">
        <v>0</v>
      </c>
      <c r="C339" s="41">
        <f t="shared" si="430"/>
        <v>9</v>
      </c>
      <c r="D339" s="44"/>
      <c r="E339" s="134">
        <f t="shared" si="517"/>
        <v>1</v>
      </c>
      <c r="F339" s="76">
        <f t="shared" si="436"/>
        <v>10</v>
      </c>
      <c r="G339" s="161">
        <f t="shared" si="458"/>
        <v>1016.9267153275244</v>
      </c>
      <c r="H339" s="24">
        <f t="shared" si="459"/>
        <v>1.1184014236279878E+20</v>
      </c>
      <c r="I339" s="23">
        <f t="shared" si="514"/>
        <v>66.600000000000037</v>
      </c>
      <c r="J339" s="26">
        <v>333</v>
      </c>
      <c r="K339" s="30">
        <f t="shared" si="460"/>
        <v>333</v>
      </c>
      <c r="L339" s="30">
        <f t="shared" si="461"/>
        <v>1</v>
      </c>
      <c r="M339" s="22">
        <v>1</v>
      </c>
      <c r="N339" s="23">
        <f t="shared" si="462"/>
        <v>1.1184014236279878E+23</v>
      </c>
      <c r="O339" s="29">
        <f t="shared" si="437"/>
        <v>3.9743446920769655E+37</v>
      </c>
      <c r="P339" s="29">
        <f t="shared" si="463"/>
        <v>1.3234567824616295E+40</v>
      </c>
      <c r="Q339" s="29">
        <f t="shared" si="464"/>
        <v>6.7104085417679271E+22</v>
      </c>
      <c r="R339" s="29">
        <f t="shared" si="465"/>
        <v>300</v>
      </c>
      <c r="S339" s="29">
        <f t="shared" si="466"/>
        <v>66964381.706178717</v>
      </c>
      <c r="T339" s="52">
        <f t="shared" si="467"/>
        <v>5.0703646924432002E-18</v>
      </c>
      <c r="U339" s="144">
        <f t="shared" si="438"/>
        <v>10169.267153275245</v>
      </c>
      <c r="W339" s="30">
        <f t="shared" si="468"/>
        <v>328</v>
      </c>
      <c r="X339" s="30">
        <f t="shared" si="469"/>
        <v>2</v>
      </c>
      <c r="Y339" s="22">
        <v>1</v>
      </c>
      <c r="Z339" s="23"/>
      <c r="AA339" s="29">
        <f t="shared" si="439"/>
        <v>3.6951551889145344E+36</v>
      </c>
      <c r="AB339" s="29">
        <f t="shared" si="470"/>
        <v>2.1846507721687908E+39</v>
      </c>
      <c r="AC339" s="29">
        <f t="shared" si="471"/>
        <v>6.7104085417679271E+22</v>
      </c>
      <c r="AD339" s="29">
        <f t="shared" si="472"/>
        <v>600</v>
      </c>
      <c r="AF339" s="52">
        <f t="shared" si="519"/>
        <v>3.0716161261354529E-17</v>
      </c>
      <c r="AG339" s="144">
        <f t="shared" si="440"/>
        <v>10169.267153275245</v>
      </c>
      <c r="AH339" s="30">
        <f t="shared" si="473"/>
        <v>318</v>
      </c>
      <c r="AI339" s="30">
        <f t="shared" si="474"/>
        <v>3</v>
      </c>
      <c r="AJ339" s="22">
        <v>1</v>
      </c>
      <c r="AK339" s="23"/>
      <c r="AL339" s="29">
        <f t="shared" si="441"/>
        <v>4.1057279876828162E+36</v>
      </c>
      <c r="AM339" s="29">
        <f t="shared" si="475"/>
        <v>7.6461670503631618E+39</v>
      </c>
      <c r="AN339" s="29">
        <f t="shared" si="476"/>
        <v>6.7104085417679271E+22</v>
      </c>
      <c r="AO339" s="29">
        <f t="shared" si="477"/>
        <v>900</v>
      </c>
      <c r="AQ339" s="52">
        <f t="shared" si="434"/>
        <v>8.7761730780511911E-18</v>
      </c>
      <c r="AR339" s="144">
        <f t="shared" si="442"/>
        <v>10169.267153275245</v>
      </c>
      <c r="AS339" s="30">
        <f t="shared" si="478"/>
        <v>303</v>
      </c>
      <c r="AT339" s="30">
        <f t="shared" si="479"/>
        <v>4</v>
      </c>
      <c r="AU339" s="22">
        <v>1</v>
      </c>
      <c r="AV339" s="23"/>
      <c r="AW339" s="29">
        <f t="shared" si="443"/>
        <v>4.2335999872992002E+35</v>
      </c>
      <c r="AX339" s="29">
        <f t="shared" si="480"/>
        <v>4.3995213298128879E+39</v>
      </c>
      <c r="AY339" s="29">
        <f t="shared" si="481"/>
        <v>6.7104085417679271E+22</v>
      </c>
      <c r="AZ339" s="29">
        <f t="shared" si="482"/>
        <v>1200</v>
      </c>
      <c r="BB339" s="52">
        <f t="shared" si="515"/>
        <v>1.5252587812895821E-17</v>
      </c>
      <c r="BC339" s="144">
        <f t="shared" si="444"/>
        <v>10169.267153275245</v>
      </c>
      <c r="BD339" s="30">
        <f t="shared" si="483"/>
        <v>273</v>
      </c>
      <c r="BE339" s="30">
        <f t="shared" si="484"/>
        <v>5</v>
      </c>
      <c r="BF339" s="22">
        <v>1</v>
      </c>
      <c r="BG339" s="23"/>
      <c r="BH339" s="29">
        <f t="shared" si="445"/>
        <v>4.6079999861759994E+34</v>
      </c>
      <c r="BI339" s="29">
        <f t="shared" si="485"/>
        <v>1.4797252066073224E+40</v>
      </c>
      <c r="BJ339" s="29">
        <f t="shared" si="486"/>
        <v>6.7104085417679271E+22</v>
      </c>
      <c r="BK339" s="29">
        <f t="shared" si="487"/>
        <v>1500</v>
      </c>
      <c r="BM339" s="52">
        <f t="shared" si="435"/>
        <v>4.5349018262339309E-18</v>
      </c>
      <c r="BN339" s="144">
        <f t="shared" si="446"/>
        <v>10169.267153275245</v>
      </c>
      <c r="BO339" s="30">
        <f t="shared" si="488"/>
        <v>228</v>
      </c>
      <c r="BP339" s="30">
        <f t="shared" si="489"/>
        <v>6</v>
      </c>
      <c r="BQ339" s="22">
        <v>1</v>
      </c>
      <c r="BR339" s="23"/>
      <c r="BS339" s="29">
        <f t="shared" si="447"/>
        <v>5.7599999827200002E+31</v>
      </c>
      <c r="BT339" s="29">
        <f t="shared" si="490"/>
        <v>3.1027211900990969E+39</v>
      </c>
      <c r="BU339" s="29">
        <f t="shared" si="491"/>
        <v>6.7104085417679271E+22</v>
      </c>
      <c r="BV339" s="29">
        <f t="shared" si="492"/>
        <v>1800</v>
      </c>
      <c r="BX339" s="52">
        <f t="shared" si="432"/>
        <v>2.1627494481879646E-17</v>
      </c>
      <c r="BY339" s="144">
        <f t="shared" si="448"/>
        <v>10169.267153275245</v>
      </c>
      <c r="BZ339" s="30">
        <f t="shared" si="493"/>
        <v>178</v>
      </c>
      <c r="CA339" s="30">
        <f t="shared" si="494"/>
        <v>7</v>
      </c>
      <c r="CB339" s="30">
        <v>1</v>
      </c>
      <c r="CC339" s="23"/>
      <c r="CD339" s="29">
        <f t="shared" si="449"/>
        <v>9.5999999712E+29</v>
      </c>
      <c r="CE339" s="29">
        <f t="shared" si="495"/>
        <v>1.4616103839803458E+40</v>
      </c>
      <c r="CF339" s="29">
        <f t="shared" si="496"/>
        <v>6.7104085417679271E+22</v>
      </c>
      <c r="CG339" s="29">
        <f t="shared" si="497"/>
        <v>2100</v>
      </c>
      <c r="CI339" s="52">
        <f t="shared" si="431"/>
        <v>4.5911062313978207E-18</v>
      </c>
      <c r="CJ339" s="144">
        <f t="shared" si="450"/>
        <v>10169.267153275245</v>
      </c>
      <c r="CK339" s="30">
        <f t="shared" si="498"/>
        <v>123</v>
      </c>
      <c r="CL339" s="30">
        <f t="shared" si="499"/>
        <v>8</v>
      </c>
      <c r="CM339" s="30">
        <v>1</v>
      </c>
      <c r="CN339" s="23"/>
      <c r="CO339" s="29">
        <f t="shared" si="451"/>
        <v>9.9999999699999999E+26</v>
      </c>
      <c r="CP339" s="29">
        <f t="shared" si="500"/>
        <v>6.8655598169884154E+39</v>
      </c>
      <c r="CQ339" s="29">
        <f t="shared" si="501"/>
        <v>6.7104085417679271E+22</v>
      </c>
      <c r="CR339" s="29">
        <f t="shared" si="502"/>
        <v>2400</v>
      </c>
      <c r="CT339" s="52">
        <f t="shared" si="516"/>
        <v>9.7740151140529344E-18</v>
      </c>
      <c r="CU339" s="144">
        <f t="shared" si="452"/>
        <v>10169.267153275245</v>
      </c>
      <c r="CV339" s="30">
        <f t="shared" si="503"/>
        <v>73</v>
      </c>
      <c r="CW339" s="30">
        <f t="shared" si="504"/>
        <v>9</v>
      </c>
      <c r="CX339" s="30">
        <v>1</v>
      </c>
      <c r="CY339" s="23"/>
      <c r="CZ339" s="29">
        <f t="shared" si="453"/>
        <v>12</v>
      </c>
      <c r="DA339" s="29">
        <f t="shared" si="505"/>
        <v>1.770230888893998E+16</v>
      </c>
      <c r="DB339" s="29">
        <f t="shared" si="506"/>
        <v>6.7104085417679271E+22</v>
      </c>
      <c r="DC339" s="29">
        <f t="shared" si="507"/>
        <v>2700</v>
      </c>
      <c r="DE339" s="52">
        <f t="shared" si="508"/>
        <v>3790696.7864290546</v>
      </c>
      <c r="DF339" s="144">
        <f t="shared" si="454"/>
        <v>10169.267153275245</v>
      </c>
      <c r="DG339" s="30">
        <f t="shared" si="509"/>
        <v>8</v>
      </c>
      <c r="DH339" s="30">
        <f t="shared" si="510"/>
        <v>10</v>
      </c>
      <c r="DI339" s="30">
        <v>1</v>
      </c>
      <c r="DJ339" s="23"/>
      <c r="DK339" s="29">
        <f t="shared" si="455"/>
        <v>1</v>
      </c>
      <c r="DL339" s="29">
        <f t="shared" si="511"/>
        <v>3.4276561407953382E+17</v>
      </c>
      <c r="DM339" s="29">
        <f t="shared" si="512"/>
        <v>6.7104085417679271E+22</v>
      </c>
      <c r="DN339" s="29">
        <f t="shared" si="513"/>
        <v>3000</v>
      </c>
      <c r="DP339" s="52">
        <f t="shared" si="518"/>
        <v>195772.51235623867</v>
      </c>
      <c r="DQ339" s="144">
        <f t="shared" si="456"/>
        <v>10169.267153275245</v>
      </c>
    </row>
    <row r="340" spans="1:121">
      <c r="A340" s="23">
        <f t="shared" si="457"/>
        <v>2332318.4166746871</v>
      </c>
      <c r="B340" s="23">
        <v>0</v>
      </c>
      <c r="C340" s="41">
        <f t="shared" si="430"/>
        <v>9</v>
      </c>
      <c r="D340" s="44"/>
      <c r="E340" s="134">
        <f t="shared" si="517"/>
        <v>1</v>
      </c>
      <c r="F340" s="76">
        <f t="shared" si="436"/>
        <v>10</v>
      </c>
      <c r="G340" s="161">
        <f t="shared" si="458"/>
        <v>1038.2945073049884</v>
      </c>
      <c r="H340" s="24">
        <f t="shared" si="459"/>
        <v>1.2847058755478117E+20</v>
      </c>
      <c r="I340" s="23">
        <f t="shared" si="514"/>
        <v>66.80000000000004</v>
      </c>
      <c r="J340" s="26">
        <v>334</v>
      </c>
      <c r="K340" s="30">
        <f t="shared" si="460"/>
        <v>334</v>
      </c>
      <c r="L340" s="30">
        <f t="shared" si="461"/>
        <v>1</v>
      </c>
      <c r="M340" s="22">
        <v>1</v>
      </c>
      <c r="N340" s="23">
        <f t="shared" si="462"/>
        <v>1.2847058755478116E+23</v>
      </c>
      <c r="O340" s="29">
        <f t="shared" si="437"/>
        <v>3.9743446920769655E+37</v>
      </c>
      <c r="P340" s="29">
        <f t="shared" si="463"/>
        <v>1.3274311271537064E+40</v>
      </c>
      <c r="Q340" s="29">
        <f t="shared" si="464"/>
        <v>7.7082352532868706E+22</v>
      </c>
      <c r="R340" s="29">
        <f t="shared" si="465"/>
        <v>300</v>
      </c>
      <c r="S340" s="29">
        <f t="shared" si="466"/>
        <v>69969552.500240609</v>
      </c>
      <c r="T340" s="52">
        <f t="shared" si="467"/>
        <v>5.8068814988653762E-18</v>
      </c>
      <c r="U340" s="144">
        <f t="shared" si="438"/>
        <v>10382.945073049885</v>
      </c>
      <c r="W340" s="30">
        <f t="shared" si="468"/>
        <v>329</v>
      </c>
      <c r="X340" s="30">
        <f t="shared" si="469"/>
        <v>2</v>
      </c>
      <c r="Y340" s="22">
        <v>1</v>
      </c>
      <c r="Z340" s="23"/>
      <c r="AA340" s="29">
        <f t="shared" si="439"/>
        <v>3.6951551889145344E+36</v>
      </c>
      <c r="AB340" s="29">
        <f t="shared" si="470"/>
        <v>2.1913112928156468E+39</v>
      </c>
      <c r="AC340" s="29">
        <f t="shared" si="471"/>
        <v>7.7082352532868706E+22</v>
      </c>
      <c r="AD340" s="29">
        <f t="shared" si="472"/>
        <v>600</v>
      </c>
      <c r="AF340" s="52">
        <f t="shared" si="519"/>
        <v>3.5176358916046335E-17</v>
      </c>
      <c r="AG340" s="144">
        <f t="shared" si="440"/>
        <v>10382.945073049885</v>
      </c>
      <c r="AH340" s="30">
        <f t="shared" si="473"/>
        <v>319</v>
      </c>
      <c r="AI340" s="30">
        <f t="shared" si="474"/>
        <v>3</v>
      </c>
      <c r="AJ340" s="22">
        <v>1</v>
      </c>
      <c r="AK340" s="23"/>
      <c r="AL340" s="29">
        <f t="shared" si="441"/>
        <v>4.1057279876828162E+36</v>
      </c>
      <c r="AM340" s="29">
        <f t="shared" si="475"/>
        <v>7.670211600836003E+39</v>
      </c>
      <c r="AN340" s="29">
        <f t="shared" si="476"/>
        <v>7.7082352532868706E+22</v>
      </c>
      <c r="AO340" s="29">
        <f t="shared" si="477"/>
        <v>900</v>
      </c>
      <c r="AQ340" s="52">
        <f t="shared" si="434"/>
        <v>1.00495731466479E-17</v>
      </c>
      <c r="AR340" s="144">
        <f t="shared" si="442"/>
        <v>10382.945073049885</v>
      </c>
      <c r="AS340" s="30">
        <f t="shared" si="478"/>
        <v>304</v>
      </c>
      <c r="AT340" s="30">
        <f t="shared" si="479"/>
        <v>4</v>
      </c>
      <c r="AU340" s="22">
        <v>1</v>
      </c>
      <c r="AV340" s="23"/>
      <c r="AW340" s="29">
        <f t="shared" si="443"/>
        <v>4.2335999872992002E+35</v>
      </c>
      <c r="AX340" s="29">
        <f t="shared" si="480"/>
        <v>4.4140412021885083E+39</v>
      </c>
      <c r="AY340" s="29">
        <f t="shared" si="481"/>
        <v>7.7082352532868706E+22</v>
      </c>
      <c r="AZ340" s="29">
        <f t="shared" si="482"/>
        <v>1200</v>
      </c>
      <c r="BB340" s="52">
        <f t="shared" si="515"/>
        <v>1.7462988903377433E-17</v>
      </c>
      <c r="BC340" s="144">
        <f t="shared" si="444"/>
        <v>10382.945073049885</v>
      </c>
      <c r="BD340" s="30">
        <f t="shared" si="483"/>
        <v>274</v>
      </c>
      <c r="BE340" s="30">
        <f t="shared" si="484"/>
        <v>5</v>
      </c>
      <c r="BF340" s="22">
        <v>1</v>
      </c>
      <c r="BG340" s="23"/>
      <c r="BH340" s="29">
        <f t="shared" si="445"/>
        <v>4.6079999861759994E+34</v>
      </c>
      <c r="BI340" s="29">
        <f t="shared" si="485"/>
        <v>1.4851454454593637E+40</v>
      </c>
      <c r="BJ340" s="29">
        <f t="shared" si="486"/>
        <v>7.7082352532868706E+22</v>
      </c>
      <c r="BK340" s="29">
        <f t="shared" si="487"/>
        <v>1500</v>
      </c>
      <c r="BM340" s="52">
        <f t="shared" si="435"/>
        <v>5.1902224639706387E-18</v>
      </c>
      <c r="BN340" s="144">
        <f t="shared" si="446"/>
        <v>10382.945073049885</v>
      </c>
      <c r="BO340" s="30">
        <f t="shared" si="488"/>
        <v>229</v>
      </c>
      <c r="BP340" s="30">
        <f t="shared" si="489"/>
        <v>6</v>
      </c>
      <c r="BQ340" s="22">
        <v>1</v>
      </c>
      <c r="BR340" s="23"/>
      <c r="BS340" s="29">
        <f t="shared" si="447"/>
        <v>5.7599999827200002E+31</v>
      </c>
      <c r="BT340" s="29">
        <f t="shared" si="490"/>
        <v>3.1163296163714618E+39</v>
      </c>
      <c r="BU340" s="29">
        <f t="shared" si="491"/>
        <v>7.7082352532868706E+22</v>
      </c>
      <c r="BV340" s="29">
        <f t="shared" si="492"/>
        <v>1800</v>
      </c>
      <c r="BX340" s="52">
        <f t="shared" si="432"/>
        <v>2.4734980577125385E-17</v>
      </c>
      <c r="BY340" s="144">
        <f t="shared" si="448"/>
        <v>10382.945073049885</v>
      </c>
      <c r="BZ340" s="30">
        <f t="shared" si="493"/>
        <v>179</v>
      </c>
      <c r="CA340" s="30">
        <f t="shared" si="494"/>
        <v>7</v>
      </c>
      <c r="CB340" s="30">
        <v>1</v>
      </c>
      <c r="CC340" s="23"/>
      <c r="CD340" s="29">
        <f t="shared" si="449"/>
        <v>9.5999999712E+29</v>
      </c>
      <c r="CE340" s="29">
        <f t="shared" si="495"/>
        <v>1.4698216782723703E+40</v>
      </c>
      <c r="CF340" s="29">
        <f t="shared" si="496"/>
        <v>7.7082352532868706E+22</v>
      </c>
      <c r="CG340" s="29">
        <f t="shared" si="497"/>
        <v>2100</v>
      </c>
      <c r="CI340" s="52">
        <f t="shared" si="431"/>
        <v>5.2443336271561439E-18</v>
      </c>
      <c r="CJ340" s="144">
        <f t="shared" si="450"/>
        <v>10382.945073049885</v>
      </c>
      <c r="CK340" s="30">
        <f t="shared" si="498"/>
        <v>124</v>
      </c>
      <c r="CL340" s="30">
        <f t="shared" si="499"/>
        <v>8</v>
      </c>
      <c r="CM340" s="30">
        <v>1</v>
      </c>
      <c r="CN340" s="23"/>
      <c r="CO340" s="29">
        <f t="shared" si="451"/>
        <v>9.9999999699999999E+26</v>
      </c>
      <c r="CP340" s="29">
        <f t="shared" si="500"/>
        <v>6.9213773764761265E+39</v>
      </c>
      <c r="CQ340" s="29">
        <f t="shared" si="501"/>
        <v>7.7082352532868706E+22</v>
      </c>
      <c r="CR340" s="29">
        <f t="shared" si="502"/>
        <v>2400</v>
      </c>
      <c r="CT340" s="52">
        <f t="shared" si="516"/>
        <v>1.1136851574493047E-17</v>
      </c>
      <c r="CU340" s="144">
        <f t="shared" si="452"/>
        <v>10382.945073049885</v>
      </c>
      <c r="CV340" s="30">
        <f t="shared" si="503"/>
        <v>74</v>
      </c>
      <c r="CW340" s="30">
        <f t="shared" si="504"/>
        <v>9</v>
      </c>
      <c r="CX340" s="30">
        <v>1</v>
      </c>
      <c r="CY340" s="23"/>
      <c r="CZ340" s="29">
        <f t="shared" si="453"/>
        <v>12</v>
      </c>
      <c r="DA340" s="29">
        <f t="shared" si="505"/>
        <v>1.7944806270980254E+16</v>
      </c>
      <c r="DB340" s="29">
        <f t="shared" si="506"/>
        <v>7.7082352532868706E+22</v>
      </c>
      <c r="DC340" s="29">
        <f t="shared" si="507"/>
        <v>2700</v>
      </c>
      <c r="DE340" s="52">
        <f t="shared" si="508"/>
        <v>4295524.3633654453</v>
      </c>
      <c r="DF340" s="144">
        <f t="shared" si="454"/>
        <v>10382.945073049885</v>
      </c>
      <c r="DG340" s="30">
        <f t="shared" si="509"/>
        <v>9</v>
      </c>
      <c r="DH340" s="30">
        <f t="shared" si="510"/>
        <v>10</v>
      </c>
      <c r="DI340" s="30">
        <v>1</v>
      </c>
      <c r="DJ340" s="23"/>
      <c r="DK340" s="29">
        <f t="shared" si="455"/>
        <v>1</v>
      </c>
      <c r="DL340" s="29">
        <f t="shared" si="511"/>
        <v>3.8561131583947558E+17</v>
      </c>
      <c r="DM340" s="29">
        <f t="shared" si="512"/>
        <v>7.7082352532868706E+22</v>
      </c>
      <c r="DN340" s="29">
        <f t="shared" si="513"/>
        <v>3000</v>
      </c>
      <c r="DP340" s="52">
        <f t="shared" si="518"/>
        <v>199896.50035310938</v>
      </c>
      <c r="DQ340" s="144">
        <f t="shared" si="456"/>
        <v>10382.945073049885</v>
      </c>
    </row>
    <row r="341" spans="1:121">
      <c r="A341" s="23">
        <f t="shared" si="457"/>
        <v>2436986.2267800216</v>
      </c>
      <c r="B341" s="23">
        <v>0</v>
      </c>
      <c r="C341" s="41">
        <f t="shared" si="430"/>
        <v>9</v>
      </c>
      <c r="D341" s="44"/>
      <c r="E341" s="134">
        <f t="shared" si="517"/>
        <v>1</v>
      </c>
      <c r="F341" s="76">
        <f t="shared" si="436"/>
        <v>10</v>
      </c>
      <c r="G341" s="161">
        <f t="shared" si="458"/>
        <v>1060.1112820135702</v>
      </c>
      <c r="H341" s="24">
        <f t="shared" si="459"/>
        <v>1.4757395258967969E+20</v>
      </c>
      <c r="I341" s="23">
        <f t="shared" si="514"/>
        <v>67.000000000000043</v>
      </c>
      <c r="J341" s="26">
        <v>335</v>
      </c>
      <c r="K341" s="30">
        <f t="shared" si="460"/>
        <v>335</v>
      </c>
      <c r="L341" s="30">
        <f t="shared" si="461"/>
        <v>1</v>
      </c>
      <c r="M341" s="22">
        <v>1</v>
      </c>
      <c r="N341" s="23">
        <f t="shared" si="462"/>
        <v>1.4757395258967968E+23</v>
      </c>
      <c r="O341" s="29">
        <f t="shared" si="437"/>
        <v>3.9743446920769655E+37</v>
      </c>
      <c r="P341" s="29">
        <f t="shared" si="463"/>
        <v>1.3314054718457835E+40</v>
      </c>
      <c r="Q341" s="29">
        <f t="shared" si="464"/>
        <v>8.8544371553807827E+22</v>
      </c>
      <c r="R341" s="29">
        <f t="shared" si="465"/>
        <v>300</v>
      </c>
      <c r="S341" s="29">
        <f t="shared" si="466"/>
        <v>73109586.803400651</v>
      </c>
      <c r="T341" s="52">
        <f t="shared" si="467"/>
        <v>6.6504437172738244E-18</v>
      </c>
      <c r="U341" s="144">
        <f t="shared" si="438"/>
        <v>10601.112820135702</v>
      </c>
      <c r="W341" s="30">
        <f t="shared" si="468"/>
        <v>330</v>
      </c>
      <c r="X341" s="30">
        <f t="shared" si="469"/>
        <v>2</v>
      </c>
      <c r="Y341" s="22">
        <v>1</v>
      </c>
      <c r="Z341" s="23"/>
      <c r="AA341" s="29">
        <f t="shared" si="439"/>
        <v>3.6951551889145344E+36</v>
      </c>
      <c r="AB341" s="29">
        <f t="shared" si="470"/>
        <v>2.1979718134625026E+39</v>
      </c>
      <c r="AC341" s="29">
        <f t="shared" si="471"/>
        <v>8.8544371553807827E+22</v>
      </c>
      <c r="AD341" s="29">
        <f t="shared" si="472"/>
        <v>600</v>
      </c>
      <c r="AF341" s="52">
        <f t="shared" si="519"/>
        <v>4.0284580089460912E-17</v>
      </c>
      <c r="AG341" s="144">
        <f t="shared" si="440"/>
        <v>10601.112820135702</v>
      </c>
      <c r="AH341" s="30">
        <f t="shared" si="473"/>
        <v>320</v>
      </c>
      <c r="AI341" s="30">
        <f t="shared" si="474"/>
        <v>3</v>
      </c>
      <c r="AJ341" s="22">
        <v>1</v>
      </c>
      <c r="AK341" s="23"/>
      <c r="AL341" s="29">
        <f t="shared" si="441"/>
        <v>4.1057279876828162E+36</v>
      </c>
      <c r="AM341" s="29">
        <f t="shared" si="475"/>
        <v>7.6942561513088431E+39</v>
      </c>
      <c r="AN341" s="29">
        <f t="shared" si="476"/>
        <v>8.8544371553807827E+22</v>
      </c>
      <c r="AO341" s="29">
        <f t="shared" si="477"/>
        <v>900</v>
      </c>
      <c r="AQ341" s="52">
        <f t="shared" si="434"/>
        <v>1.1507853366533145E-17</v>
      </c>
      <c r="AR341" s="144">
        <f t="shared" si="442"/>
        <v>10601.112820135702</v>
      </c>
      <c r="AS341" s="30">
        <f t="shared" si="478"/>
        <v>305</v>
      </c>
      <c r="AT341" s="30">
        <f t="shared" si="479"/>
        <v>4</v>
      </c>
      <c r="AU341" s="22">
        <v>1</v>
      </c>
      <c r="AV341" s="23"/>
      <c r="AW341" s="29">
        <f t="shared" si="443"/>
        <v>4.2335999872992002E+35</v>
      </c>
      <c r="AX341" s="29">
        <f t="shared" si="480"/>
        <v>4.4285610745641282E+39</v>
      </c>
      <c r="AY341" s="29">
        <f t="shared" si="481"/>
        <v>8.8544371553807827E+22</v>
      </c>
      <c r="AZ341" s="29">
        <f t="shared" si="482"/>
        <v>1200</v>
      </c>
      <c r="BB341" s="52">
        <f t="shared" si="515"/>
        <v>1.9993937096717723E-17</v>
      </c>
      <c r="BC341" s="144">
        <f t="shared" si="444"/>
        <v>10601.112820135702</v>
      </c>
      <c r="BD341" s="30">
        <f t="shared" si="483"/>
        <v>275</v>
      </c>
      <c r="BE341" s="30">
        <f t="shared" si="484"/>
        <v>5</v>
      </c>
      <c r="BF341" s="22">
        <v>1</v>
      </c>
      <c r="BG341" s="23"/>
      <c r="BH341" s="29">
        <f t="shared" si="445"/>
        <v>4.6079999861759994E+34</v>
      </c>
      <c r="BI341" s="29">
        <f t="shared" si="485"/>
        <v>1.4905656843114052E+40</v>
      </c>
      <c r="BJ341" s="29">
        <f t="shared" si="486"/>
        <v>8.8544371553807827E+22</v>
      </c>
      <c r="BK341" s="29">
        <f t="shared" si="487"/>
        <v>1500</v>
      </c>
      <c r="BM341" s="52">
        <f t="shared" si="435"/>
        <v>5.9403200064083433E-18</v>
      </c>
      <c r="BN341" s="144">
        <f t="shared" si="446"/>
        <v>10601.112820135702</v>
      </c>
      <c r="BO341" s="30">
        <f t="shared" si="488"/>
        <v>230</v>
      </c>
      <c r="BP341" s="30">
        <f t="shared" si="489"/>
        <v>6</v>
      </c>
      <c r="BQ341" s="22">
        <v>1</v>
      </c>
      <c r="BR341" s="23"/>
      <c r="BS341" s="29">
        <f t="shared" si="447"/>
        <v>5.7599999827200002E+31</v>
      </c>
      <c r="BT341" s="29">
        <f t="shared" si="490"/>
        <v>3.1299380426438261E+39</v>
      </c>
      <c r="BU341" s="29">
        <f t="shared" si="491"/>
        <v>8.8544371553807827E+22</v>
      </c>
      <c r="BV341" s="29">
        <f t="shared" si="492"/>
        <v>1800</v>
      </c>
      <c r="BX341" s="52">
        <f t="shared" si="432"/>
        <v>2.8289496580263075E-17</v>
      </c>
      <c r="BY341" s="144">
        <f t="shared" si="448"/>
        <v>10601.112820135702</v>
      </c>
      <c r="BZ341" s="30">
        <f t="shared" si="493"/>
        <v>180</v>
      </c>
      <c r="CA341" s="30">
        <f t="shared" si="494"/>
        <v>7</v>
      </c>
      <c r="CB341" s="30">
        <v>1</v>
      </c>
      <c r="CC341" s="23"/>
      <c r="CD341" s="29">
        <f t="shared" si="449"/>
        <v>9.5999999712E+29</v>
      </c>
      <c r="CE341" s="29">
        <f t="shared" si="495"/>
        <v>1.4780329725643948E+40</v>
      </c>
      <c r="CF341" s="29">
        <f t="shared" si="496"/>
        <v>8.8544371553807827E+22</v>
      </c>
      <c r="CG341" s="29">
        <f t="shared" si="497"/>
        <v>2100</v>
      </c>
      <c r="CI341" s="52">
        <f t="shared" si="431"/>
        <v>5.9906898694000646E-18</v>
      </c>
      <c r="CJ341" s="144">
        <f t="shared" si="450"/>
        <v>10601.112820135702</v>
      </c>
      <c r="CK341" s="30">
        <f t="shared" si="498"/>
        <v>125</v>
      </c>
      <c r="CL341" s="30">
        <f t="shared" si="499"/>
        <v>8</v>
      </c>
      <c r="CM341" s="30">
        <v>1</v>
      </c>
      <c r="CN341" s="23"/>
      <c r="CO341" s="29">
        <f t="shared" si="451"/>
        <v>9.9999999699999999E+26</v>
      </c>
      <c r="CP341" s="29">
        <f t="shared" si="500"/>
        <v>6.9771949359638377E+39</v>
      </c>
      <c r="CQ341" s="29">
        <f t="shared" si="501"/>
        <v>8.8544371553807827E+22</v>
      </c>
      <c r="CR341" s="29">
        <f t="shared" si="502"/>
        <v>2400</v>
      </c>
      <c r="CT341" s="52">
        <f t="shared" si="516"/>
        <v>1.2690540018798573E-17</v>
      </c>
      <c r="CU341" s="144">
        <f t="shared" si="452"/>
        <v>10601.112820135702</v>
      </c>
      <c r="CV341" s="30">
        <f t="shared" si="503"/>
        <v>75</v>
      </c>
      <c r="CW341" s="30">
        <f t="shared" si="504"/>
        <v>9</v>
      </c>
      <c r="CX341" s="30">
        <v>1</v>
      </c>
      <c r="CY341" s="23"/>
      <c r="CZ341" s="29">
        <f t="shared" si="453"/>
        <v>12</v>
      </c>
      <c r="DA341" s="29">
        <f t="shared" si="505"/>
        <v>1.8187303653020528E+16</v>
      </c>
      <c r="DB341" s="29">
        <f t="shared" si="506"/>
        <v>8.8544371553807827E+22</v>
      </c>
      <c r="DC341" s="29">
        <f t="shared" si="507"/>
        <v>2700</v>
      </c>
      <c r="DE341" s="52">
        <f t="shared" si="508"/>
        <v>4868471.6131136063</v>
      </c>
      <c r="DF341" s="144">
        <f t="shared" si="454"/>
        <v>10601.112820135702</v>
      </c>
      <c r="DG341" s="30">
        <f t="shared" si="509"/>
        <v>10</v>
      </c>
      <c r="DH341" s="30">
        <f t="shared" si="510"/>
        <v>10</v>
      </c>
      <c r="DI341" s="30">
        <v>1</v>
      </c>
      <c r="DJ341" s="23"/>
      <c r="DK341" s="29">
        <f t="shared" si="455"/>
        <v>1</v>
      </c>
      <c r="DL341" s="29">
        <f t="shared" si="511"/>
        <v>4.2845701759941728E+17</v>
      </c>
      <c r="DM341" s="29">
        <f t="shared" si="512"/>
        <v>8.8544371553807827E+22</v>
      </c>
      <c r="DN341" s="29">
        <f t="shared" si="513"/>
        <v>3000</v>
      </c>
      <c r="DP341" s="52">
        <f t="shared" si="518"/>
        <v>206658.70301275293</v>
      </c>
      <c r="DQ341" s="144">
        <f t="shared" si="456"/>
        <v>10601.112820135702</v>
      </c>
    </row>
    <row r="342" spans="1:121">
      <c r="A342" s="23">
        <f t="shared" si="457"/>
        <v>2546351.2301990665</v>
      </c>
      <c r="B342" s="23">
        <v>0</v>
      </c>
      <c r="C342" s="41">
        <f t="shared" ref="C342:C405" si="520">IF(D342&gt;0,C341+D342,C341)</f>
        <v>9</v>
      </c>
      <c r="D342" s="44"/>
      <c r="E342" s="134">
        <f t="shared" si="517"/>
        <v>1</v>
      </c>
      <c r="F342" s="76">
        <f t="shared" si="436"/>
        <v>10</v>
      </c>
      <c r="G342" s="161">
        <f t="shared" si="458"/>
        <v>1082.3864735348529</v>
      </c>
      <c r="H342" s="24">
        <f t="shared" si="459"/>
        <v>1.6951795658017554E+20</v>
      </c>
      <c r="I342" s="23">
        <f t="shared" si="514"/>
        <v>67.200000000000031</v>
      </c>
      <c r="J342" s="26">
        <v>336</v>
      </c>
      <c r="K342" s="30">
        <f t="shared" si="460"/>
        <v>336</v>
      </c>
      <c r="L342" s="30">
        <f t="shared" si="461"/>
        <v>1</v>
      </c>
      <c r="M342" s="22">
        <v>1</v>
      </c>
      <c r="N342" s="23">
        <f t="shared" si="462"/>
        <v>1.6951795658017556E+23</v>
      </c>
      <c r="O342" s="29">
        <f t="shared" si="437"/>
        <v>3.9743446920769655E+37</v>
      </c>
      <c r="P342" s="29">
        <f t="shared" si="463"/>
        <v>1.3353798165378603E+40</v>
      </c>
      <c r="Q342" s="29">
        <f t="shared" si="464"/>
        <v>1.0171077394810531E+23</v>
      </c>
      <c r="R342" s="29">
        <f t="shared" si="465"/>
        <v>300</v>
      </c>
      <c r="S342" s="29">
        <f t="shared" si="466"/>
        <v>76390536.905971989</v>
      </c>
      <c r="T342" s="52">
        <f t="shared" si="467"/>
        <v>7.6166175861339025E-18</v>
      </c>
      <c r="U342" s="144">
        <f t="shared" si="438"/>
        <v>10823.864735348528</v>
      </c>
      <c r="W342" s="30">
        <f t="shared" si="468"/>
        <v>331</v>
      </c>
      <c r="X342" s="30">
        <f t="shared" si="469"/>
        <v>2</v>
      </c>
      <c r="Y342" s="22">
        <v>1</v>
      </c>
      <c r="Z342" s="23"/>
      <c r="AA342" s="29">
        <f t="shared" si="439"/>
        <v>3.6951551889145344E+36</v>
      </c>
      <c r="AB342" s="29">
        <f t="shared" si="470"/>
        <v>2.204632334109359E+39</v>
      </c>
      <c r="AC342" s="29">
        <f t="shared" si="471"/>
        <v>1.0171077394810531E+23</v>
      </c>
      <c r="AD342" s="29">
        <f t="shared" si="472"/>
        <v>600</v>
      </c>
      <c r="AF342" s="52">
        <f t="shared" si="519"/>
        <v>4.6135027766067423E-17</v>
      </c>
      <c r="AG342" s="144">
        <f t="shared" si="440"/>
        <v>10823.864735348528</v>
      </c>
      <c r="AH342" s="30">
        <f t="shared" si="473"/>
        <v>321</v>
      </c>
      <c r="AI342" s="30">
        <f t="shared" si="474"/>
        <v>3</v>
      </c>
      <c r="AJ342" s="22">
        <v>1</v>
      </c>
      <c r="AK342" s="23"/>
      <c r="AL342" s="29">
        <f t="shared" si="441"/>
        <v>4.1057279876828162E+36</v>
      </c>
      <c r="AM342" s="29">
        <f t="shared" si="475"/>
        <v>7.7183007017816831E+39</v>
      </c>
      <c r="AN342" s="29">
        <f t="shared" si="476"/>
        <v>1.0171077394810531E+23</v>
      </c>
      <c r="AO342" s="29">
        <f t="shared" si="477"/>
        <v>900</v>
      </c>
      <c r="AQ342" s="52">
        <f t="shared" si="434"/>
        <v>1.3177871383609934E-17</v>
      </c>
      <c r="AR342" s="144">
        <f t="shared" si="442"/>
        <v>10823.864735348528</v>
      </c>
      <c r="AS342" s="30">
        <f t="shared" si="478"/>
        <v>306</v>
      </c>
      <c r="AT342" s="30">
        <f t="shared" si="479"/>
        <v>4</v>
      </c>
      <c r="AU342" s="22">
        <v>1</v>
      </c>
      <c r="AV342" s="23"/>
      <c r="AW342" s="29">
        <f t="shared" si="443"/>
        <v>4.2335999872992002E+35</v>
      </c>
      <c r="AX342" s="29">
        <f t="shared" si="480"/>
        <v>4.4430809469397486E+39</v>
      </c>
      <c r="AY342" s="29">
        <f t="shared" si="481"/>
        <v>1.0171077394810531E+23</v>
      </c>
      <c r="AZ342" s="29">
        <f t="shared" si="482"/>
        <v>1200</v>
      </c>
      <c r="BB342" s="52">
        <f t="shared" si="515"/>
        <v>2.2891947088688631E-17</v>
      </c>
      <c r="BC342" s="144">
        <f t="shared" si="444"/>
        <v>10823.864735348528</v>
      </c>
      <c r="BD342" s="30">
        <f t="shared" si="483"/>
        <v>276</v>
      </c>
      <c r="BE342" s="30">
        <f t="shared" si="484"/>
        <v>5</v>
      </c>
      <c r="BF342" s="22">
        <v>1</v>
      </c>
      <c r="BG342" s="23"/>
      <c r="BH342" s="29">
        <f t="shared" si="445"/>
        <v>4.6079999861759994E+34</v>
      </c>
      <c r="BI342" s="29">
        <f t="shared" si="485"/>
        <v>1.4959859231634467E+40</v>
      </c>
      <c r="BJ342" s="29">
        <f t="shared" si="486"/>
        <v>1.0171077394810531E+23</v>
      </c>
      <c r="BK342" s="29">
        <f t="shared" si="487"/>
        <v>1500</v>
      </c>
      <c r="BM342" s="52">
        <f t="shared" si="435"/>
        <v>6.7989125013305835E-18</v>
      </c>
      <c r="BN342" s="144">
        <f t="shared" si="446"/>
        <v>10823.864735348528</v>
      </c>
      <c r="BO342" s="30">
        <f t="shared" si="488"/>
        <v>231</v>
      </c>
      <c r="BP342" s="30">
        <f t="shared" si="489"/>
        <v>6</v>
      </c>
      <c r="BQ342" s="22">
        <v>1</v>
      </c>
      <c r="BR342" s="23"/>
      <c r="BS342" s="29">
        <f t="shared" si="447"/>
        <v>5.7599999827200002E+31</v>
      </c>
      <c r="BT342" s="29">
        <f t="shared" si="490"/>
        <v>3.1435464689161903E+39</v>
      </c>
      <c r="BU342" s="29">
        <f t="shared" si="491"/>
        <v>1.0171077394810531E+23</v>
      </c>
      <c r="BV342" s="29">
        <f t="shared" si="492"/>
        <v>1800</v>
      </c>
      <c r="BX342" s="52">
        <f t="shared" si="432"/>
        <v>3.2355422435721914E-17</v>
      </c>
      <c r="BY342" s="144">
        <f t="shared" si="448"/>
        <v>10823.864735348528</v>
      </c>
      <c r="BZ342" s="30">
        <f t="shared" si="493"/>
        <v>181</v>
      </c>
      <c r="CA342" s="30">
        <f t="shared" si="494"/>
        <v>7</v>
      </c>
      <c r="CB342" s="30">
        <v>1</v>
      </c>
      <c r="CC342" s="23"/>
      <c r="CD342" s="29">
        <f t="shared" si="449"/>
        <v>9.5999999712E+29</v>
      </c>
      <c r="CE342" s="29">
        <f t="shared" si="495"/>
        <v>1.4862442668564192E+40</v>
      </c>
      <c r="CF342" s="29">
        <f t="shared" si="496"/>
        <v>1.0171077394810531E+23</v>
      </c>
      <c r="CG342" s="29">
        <f t="shared" si="497"/>
        <v>2100</v>
      </c>
      <c r="CI342" s="52">
        <f t="shared" ref="CI342:CI405" si="521">CF342/CE342</f>
        <v>6.8434762855795915E-18</v>
      </c>
      <c r="CJ342" s="144">
        <f t="shared" si="450"/>
        <v>10823.864735348528</v>
      </c>
      <c r="CK342" s="30">
        <f t="shared" si="498"/>
        <v>126</v>
      </c>
      <c r="CL342" s="30">
        <f t="shared" si="499"/>
        <v>8</v>
      </c>
      <c r="CM342" s="30">
        <v>1</v>
      </c>
      <c r="CN342" s="23"/>
      <c r="CO342" s="29">
        <f t="shared" si="451"/>
        <v>9.9999999699999999E+26</v>
      </c>
      <c r="CP342" s="29">
        <f t="shared" si="500"/>
        <v>7.0330124954515477E+39</v>
      </c>
      <c r="CQ342" s="29">
        <f t="shared" si="501"/>
        <v>1.0171077394810531E+23</v>
      </c>
      <c r="CR342" s="29">
        <f t="shared" si="502"/>
        <v>2400</v>
      </c>
      <c r="CT342" s="52">
        <f t="shared" si="516"/>
        <v>1.4461907186128932E-17</v>
      </c>
      <c r="CU342" s="144">
        <f t="shared" si="452"/>
        <v>10823.864735348528</v>
      </c>
      <c r="CV342" s="30">
        <f t="shared" si="503"/>
        <v>76</v>
      </c>
      <c r="CW342" s="30">
        <f t="shared" si="504"/>
        <v>9</v>
      </c>
      <c r="CX342" s="30">
        <v>1</v>
      </c>
      <c r="CY342" s="23"/>
      <c r="CZ342" s="29">
        <f t="shared" si="453"/>
        <v>12</v>
      </c>
      <c r="DA342" s="29">
        <f t="shared" si="505"/>
        <v>1.84298010350608E+16</v>
      </c>
      <c r="DB342" s="29">
        <f t="shared" si="506"/>
        <v>1.0171077394810531E+23</v>
      </c>
      <c r="DC342" s="29">
        <f t="shared" si="507"/>
        <v>2700</v>
      </c>
      <c r="DE342" s="52">
        <f t="shared" si="508"/>
        <v>5518821.0526316063</v>
      </c>
      <c r="DF342" s="144">
        <f t="shared" si="454"/>
        <v>10823.864735348528</v>
      </c>
      <c r="DG342" s="30">
        <f t="shared" si="509"/>
        <v>11</v>
      </c>
      <c r="DH342" s="30">
        <f t="shared" si="510"/>
        <v>10</v>
      </c>
      <c r="DI342" s="30">
        <v>1</v>
      </c>
      <c r="DJ342" s="23"/>
      <c r="DK342" s="29">
        <f t="shared" si="455"/>
        <v>1</v>
      </c>
      <c r="DL342" s="29">
        <f t="shared" si="511"/>
        <v>4.7130271935935898E+17</v>
      </c>
      <c r="DM342" s="29">
        <f t="shared" si="512"/>
        <v>1.0171077394810531E+23</v>
      </c>
      <c r="DN342" s="29">
        <f t="shared" si="513"/>
        <v>3000</v>
      </c>
      <c r="DP342" s="52">
        <f t="shared" si="518"/>
        <v>215807.73836051827</v>
      </c>
      <c r="DQ342" s="144">
        <f t="shared" si="456"/>
        <v>10823.864735348528</v>
      </c>
    </row>
    <row r="343" spans="1:121">
      <c r="A343" s="23">
        <f t="shared" si="457"/>
        <v>2660624.2235941761</v>
      </c>
      <c r="B343" s="23">
        <v>0</v>
      </c>
      <c r="C343" s="41">
        <f t="shared" si="520"/>
        <v>9</v>
      </c>
      <c r="D343" s="44"/>
      <c r="E343" s="134">
        <f t="shared" si="517"/>
        <v>1</v>
      </c>
      <c r="F343" s="76">
        <f t="shared" si="436"/>
        <v>10</v>
      </c>
      <c r="G343" s="161">
        <f t="shared" si="458"/>
        <v>1105.1297141805328</v>
      </c>
      <c r="H343" s="24">
        <f t="shared" si="459"/>
        <v>1.9472499786610645E+20</v>
      </c>
      <c r="I343" s="23">
        <f t="shared" si="514"/>
        <v>67.400000000000034</v>
      </c>
      <c r="J343" s="26">
        <v>337</v>
      </c>
      <c r="K343" s="30">
        <f t="shared" si="460"/>
        <v>337</v>
      </c>
      <c r="L343" s="30">
        <f t="shared" si="461"/>
        <v>1</v>
      </c>
      <c r="M343" s="22">
        <v>1</v>
      </c>
      <c r="N343" s="23">
        <f t="shared" si="462"/>
        <v>1.9472499786610644E+23</v>
      </c>
      <c r="O343" s="29">
        <f t="shared" si="437"/>
        <v>3.9743446920769655E+37</v>
      </c>
      <c r="P343" s="29">
        <f t="shared" si="463"/>
        <v>1.3393541612299374E+40</v>
      </c>
      <c r="Q343" s="29">
        <f t="shared" si="464"/>
        <v>1.1683499871966388E+23</v>
      </c>
      <c r="R343" s="29">
        <f t="shared" si="465"/>
        <v>300</v>
      </c>
      <c r="S343" s="29">
        <f t="shared" si="466"/>
        <v>79818726.707825288</v>
      </c>
      <c r="T343" s="52">
        <f t="shared" si="467"/>
        <v>8.7232340856262817E-18</v>
      </c>
      <c r="U343" s="144">
        <f t="shared" si="438"/>
        <v>11051.297141805328</v>
      </c>
      <c r="W343" s="30">
        <f t="shared" si="468"/>
        <v>332</v>
      </c>
      <c r="X343" s="30">
        <f t="shared" si="469"/>
        <v>2</v>
      </c>
      <c r="Y343" s="22">
        <v>1</v>
      </c>
      <c r="Z343" s="23"/>
      <c r="AA343" s="29">
        <f t="shared" si="439"/>
        <v>3.6951551889145344E+36</v>
      </c>
      <c r="AB343" s="29">
        <f t="shared" si="470"/>
        <v>2.2112928547562151E+39</v>
      </c>
      <c r="AC343" s="29">
        <f t="shared" si="471"/>
        <v>1.1683499871966388E+23</v>
      </c>
      <c r="AD343" s="29">
        <f t="shared" si="472"/>
        <v>600</v>
      </c>
      <c r="AF343" s="52">
        <f t="shared" si="519"/>
        <v>5.283560631436328E-17</v>
      </c>
      <c r="AG343" s="144">
        <f t="shared" si="440"/>
        <v>11051.297141805328</v>
      </c>
      <c r="AH343" s="30">
        <f t="shared" si="473"/>
        <v>322</v>
      </c>
      <c r="AI343" s="30">
        <f t="shared" si="474"/>
        <v>3</v>
      </c>
      <c r="AJ343" s="22">
        <v>1</v>
      </c>
      <c r="AK343" s="23"/>
      <c r="AL343" s="29">
        <f t="shared" si="441"/>
        <v>4.1057279876828162E+36</v>
      </c>
      <c r="AM343" s="29">
        <f t="shared" si="475"/>
        <v>7.7423452522545231E+39</v>
      </c>
      <c r="AN343" s="29">
        <f t="shared" si="476"/>
        <v>1.1683499871966388E+23</v>
      </c>
      <c r="AO343" s="29">
        <f t="shared" si="477"/>
        <v>900</v>
      </c>
      <c r="AQ343" s="52">
        <f t="shared" si="434"/>
        <v>1.5090388624253387E-17</v>
      </c>
      <c r="AR343" s="144">
        <f t="shared" si="442"/>
        <v>11051.297141805328</v>
      </c>
      <c r="AS343" s="30">
        <f t="shared" si="478"/>
        <v>307</v>
      </c>
      <c r="AT343" s="30">
        <f t="shared" si="479"/>
        <v>4</v>
      </c>
      <c r="AU343" s="22">
        <v>1</v>
      </c>
      <c r="AV343" s="23"/>
      <c r="AW343" s="29">
        <f t="shared" si="443"/>
        <v>4.2335999872992002E+35</v>
      </c>
      <c r="AX343" s="29">
        <f t="shared" si="480"/>
        <v>4.4576008193153684E+39</v>
      </c>
      <c r="AY343" s="29">
        <f t="shared" si="481"/>
        <v>1.1683499871966388E+23</v>
      </c>
      <c r="AZ343" s="29">
        <f t="shared" si="482"/>
        <v>1200</v>
      </c>
      <c r="BB343" s="52">
        <f t="shared" si="515"/>
        <v>2.6210287429372885E-17</v>
      </c>
      <c r="BC343" s="144">
        <f t="shared" si="444"/>
        <v>11051.297141805328</v>
      </c>
      <c r="BD343" s="30">
        <f t="shared" si="483"/>
        <v>277</v>
      </c>
      <c r="BE343" s="30">
        <f t="shared" si="484"/>
        <v>5</v>
      </c>
      <c r="BF343" s="22">
        <v>1</v>
      </c>
      <c r="BG343" s="23"/>
      <c r="BH343" s="29">
        <f t="shared" si="445"/>
        <v>4.6079999861759994E+34</v>
      </c>
      <c r="BI343" s="29">
        <f t="shared" si="485"/>
        <v>1.5014061620154881E+40</v>
      </c>
      <c r="BJ343" s="29">
        <f t="shared" si="486"/>
        <v>1.1683499871966388E+23</v>
      </c>
      <c r="BK343" s="29">
        <f t="shared" si="487"/>
        <v>1500</v>
      </c>
      <c r="BM343" s="52">
        <f t="shared" si="435"/>
        <v>7.7817050226318861E-18</v>
      </c>
      <c r="BN343" s="144">
        <f t="shared" si="446"/>
        <v>11051.297141805328</v>
      </c>
      <c r="BO343" s="30">
        <f t="shared" si="488"/>
        <v>232</v>
      </c>
      <c r="BP343" s="30">
        <f t="shared" si="489"/>
        <v>6</v>
      </c>
      <c r="BQ343" s="22">
        <v>1</v>
      </c>
      <c r="BR343" s="23"/>
      <c r="BS343" s="29">
        <f t="shared" si="447"/>
        <v>5.7599999827200002E+31</v>
      </c>
      <c r="BT343" s="29">
        <f t="shared" si="490"/>
        <v>3.1571548951885546E+39</v>
      </c>
      <c r="BU343" s="29">
        <f t="shared" si="491"/>
        <v>1.1683499871966388E+23</v>
      </c>
      <c r="BV343" s="29">
        <f t="shared" si="492"/>
        <v>1800</v>
      </c>
      <c r="BX343" s="52">
        <f t="shared" si="432"/>
        <v>3.7006419576599882E-17</v>
      </c>
      <c r="BY343" s="144">
        <f t="shared" si="448"/>
        <v>11051.297141805328</v>
      </c>
      <c r="BZ343" s="30">
        <f t="shared" si="493"/>
        <v>182</v>
      </c>
      <c r="CA343" s="30">
        <f t="shared" si="494"/>
        <v>7</v>
      </c>
      <c r="CB343" s="30">
        <v>1</v>
      </c>
      <c r="CC343" s="23"/>
      <c r="CD343" s="29">
        <f t="shared" si="449"/>
        <v>9.5999999712E+29</v>
      </c>
      <c r="CE343" s="29">
        <f t="shared" si="495"/>
        <v>1.4944555611484433E+40</v>
      </c>
      <c r="CF343" s="29">
        <f t="shared" si="496"/>
        <v>1.1683499871966388E+23</v>
      </c>
      <c r="CG343" s="29">
        <f t="shared" si="497"/>
        <v>2100</v>
      </c>
      <c r="CI343" s="52">
        <f t="shared" si="521"/>
        <v>7.8178971497740472E-18</v>
      </c>
      <c r="CJ343" s="144">
        <f t="shared" si="450"/>
        <v>11051.297141805328</v>
      </c>
      <c r="CK343" s="30">
        <f t="shared" si="498"/>
        <v>127</v>
      </c>
      <c r="CL343" s="30">
        <f t="shared" si="499"/>
        <v>8</v>
      </c>
      <c r="CM343" s="30">
        <v>1</v>
      </c>
      <c r="CN343" s="23"/>
      <c r="CO343" s="29">
        <f t="shared" si="451"/>
        <v>9.9999999699999999E+26</v>
      </c>
      <c r="CP343" s="29">
        <f t="shared" si="500"/>
        <v>7.0888300549392577E+39</v>
      </c>
      <c r="CQ343" s="29">
        <f t="shared" si="501"/>
        <v>1.1683499871966388E+23</v>
      </c>
      <c r="CR343" s="29">
        <f t="shared" si="502"/>
        <v>2400</v>
      </c>
      <c r="CT343" s="52">
        <f t="shared" si="516"/>
        <v>1.6481562939748737E-17</v>
      </c>
      <c r="CU343" s="144">
        <f t="shared" si="452"/>
        <v>11051.297141805328</v>
      </c>
      <c r="CV343" s="30">
        <f t="shared" si="503"/>
        <v>77</v>
      </c>
      <c r="CW343" s="30">
        <f t="shared" si="504"/>
        <v>9</v>
      </c>
      <c r="CX343" s="30">
        <v>12</v>
      </c>
      <c r="CY343" s="23"/>
      <c r="CZ343" s="29">
        <f t="shared" si="453"/>
        <v>144</v>
      </c>
      <c r="DA343" s="29">
        <f t="shared" si="505"/>
        <v>2.240675810052129E+17</v>
      </c>
      <c r="DB343" s="29">
        <f t="shared" si="506"/>
        <v>1.1683499871966388E+23</v>
      </c>
      <c r="DC343" s="29">
        <f t="shared" si="507"/>
        <v>2700</v>
      </c>
      <c r="DE343" s="52">
        <f t="shared" si="508"/>
        <v>521427.50055817195</v>
      </c>
      <c r="DF343" s="144">
        <f t="shared" si="454"/>
        <v>11051.297141805328</v>
      </c>
      <c r="DG343" s="30">
        <f t="shared" si="509"/>
        <v>12</v>
      </c>
      <c r="DH343" s="30">
        <f t="shared" si="510"/>
        <v>10</v>
      </c>
      <c r="DI343" s="30">
        <v>1</v>
      </c>
      <c r="DJ343" s="23"/>
      <c r="DK343" s="29">
        <f t="shared" si="455"/>
        <v>1</v>
      </c>
      <c r="DL343" s="29">
        <f t="shared" si="511"/>
        <v>5.1414842111930074E+17</v>
      </c>
      <c r="DM343" s="29">
        <f t="shared" si="512"/>
        <v>1.1683499871966388E+23</v>
      </c>
      <c r="DN343" s="29">
        <f t="shared" si="513"/>
        <v>3000</v>
      </c>
      <c r="DP343" s="52">
        <f t="shared" si="518"/>
        <v>227239.82787949475</v>
      </c>
      <c r="DQ343" s="144">
        <f t="shared" si="456"/>
        <v>11051.297141805328</v>
      </c>
    </row>
    <row r="344" spans="1:121">
      <c r="A344" s="23">
        <f t="shared" si="457"/>
        <v>2780025.4635817478</v>
      </c>
      <c r="B344" s="23">
        <v>0</v>
      </c>
      <c r="C344" s="41">
        <f t="shared" si="520"/>
        <v>9</v>
      </c>
      <c r="D344" s="44"/>
      <c r="E344" s="134">
        <f t="shared" si="517"/>
        <v>1</v>
      </c>
      <c r="F344" s="76">
        <f t="shared" si="436"/>
        <v>10</v>
      </c>
      <c r="G344" s="161">
        <f t="shared" si="458"/>
        <v>1128.3508386576486</v>
      </c>
      <c r="H344" s="24">
        <f t="shared" si="459"/>
        <v>2.2368028472559767E+20</v>
      </c>
      <c r="I344" s="23">
        <f t="shared" si="514"/>
        <v>67.600000000000037</v>
      </c>
      <c r="J344" s="26">
        <v>338</v>
      </c>
      <c r="K344" s="30">
        <f t="shared" si="460"/>
        <v>338</v>
      </c>
      <c r="L344" s="30">
        <f t="shared" si="461"/>
        <v>1</v>
      </c>
      <c r="M344" s="22">
        <v>1</v>
      </c>
      <c r="N344" s="23">
        <f t="shared" si="462"/>
        <v>2.2368028472559766E+23</v>
      </c>
      <c r="O344" s="29">
        <f t="shared" si="437"/>
        <v>3.9743446920769655E+37</v>
      </c>
      <c r="P344" s="29">
        <f t="shared" si="463"/>
        <v>1.3433285059220142E+40</v>
      </c>
      <c r="Q344" s="29">
        <f t="shared" si="464"/>
        <v>1.3420817083535861E+23</v>
      </c>
      <c r="R344" s="29">
        <f t="shared" si="465"/>
        <v>300</v>
      </c>
      <c r="S344" s="29">
        <f t="shared" si="466"/>
        <v>83400763.907452434</v>
      </c>
      <c r="T344" s="52">
        <f t="shared" si="467"/>
        <v>9.9907185951691516E-18</v>
      </c>
      <c r="U344" s="144">
        <f t="shared" si="438"/>
        <v>11283.508386576486</v>
      </c>
      <c r="W344" s="30">
        <f t="shared" si="468"/>
        <v>333</v>
      </c>
      <c r="X344" s="30">
        <f t="shared" si="469"/>
        <v>2</v>
      </c>
      <c r="Y344" s="22">
        <v>1</v>
      </c>
      <c r="Z344" s="23"/>
      <c r="AA344" s="29">
        <f t="shared" si="439"/>
        <v>3.6951551889145344E+36</v>
      </c>
      <c r="AB344" s="29">
        <f t="shared" si="470"/>
        <v>2.2179533754030709E+39</v>
      </c>
      <c r="AC344" s="29">
        <f t="shared" si="471"/>
        <v>1.3420817083535861E+23</v>
      </c>
      <c r="AD344" s="29">
        <f t="shared" si="472"/>
        <v>600</v>
      </c>
      <c r="AF344" s="52">
        <f t="shared" si="519"/>
        <v>6.0509915277623374E-17</v>
      </c>
      <c r="AG344" s="144">
        <f t="shared" si="440"/>
        <v>11283.508386576486</v>
      </c>
      <c r="AH344" s="30">
        <f t="shared" si="473"/>
        <v>323</v>
      </c>
      <c r="AI344" s="30">
        <f t="shared" si="474"/>
        <v>3</v>
      </c>
      <c r="AJ344" s="22">
        <v>1</v>
      </c>
      <c r="AK344" s="23"/>
      <c r="AL344" s="29">
        <f t="shared" si="441"/>
        <v>4.1057279876828162E+36</v>
      </c>
      <c r="AM344" s="29">
        <f t="shared" si="475"/>
        <v>7.7663898027273631E+39</v>
      </c>
      <c r="AN344" s="29">
        <f t="shared" si="476"/>
        <v>1.3420817083535861E+23</v>
      </c>
      <c r="AO344" s="29">
        <f t="shared" si="477"/>
        <v>900</v>
      </c>
      <c r="AQ344" s="52">
        <f t="shared" si="434"/>
        <v>1.7280638011271085E-17</v>
      </c>
      <c r="AR344" s="144">
        <f t="shared" si="442"/>
        <v>11283.508386576486</v>
      </c>
      <c r="AS344" s="30">
        <f t="shared" si="478"/>
        <v>308</v>
      </c>
      <c r="AT344" s="30">
        <f t="shared" si="479"/>
        <v>4</v>
      </c>
      <c r="AU344" s="22">
        <v>1</v>
      </c>
      <c r="AV344" s="23"/>
      <c r="AW344" s="29">
        <f t="shared" si="443"/>
        <v>4.2335999872992002E+35</v>
      </c>
      <c r="AX344" s="29">
        <f t="shared" si="480"/>
        <v>4.4721206916909883E+39</v>
      </c>
      <c r="AY344" s="29">
        <f t="shared" si="481"/>
        <v>1.3420817083535861E+23</v>
      </c>
      <c r="AZ344" s="29">
        <f t="shared" si="482"/>
        <v>1200</v>
      </c>
      <c r="BB344" s="52">
        <f t="shared" si="515"/>
        <v>3.0009961735762575E-17</v>
      </c>
      <c r="BC344" s="144">
        <f t="shared" si="444"/>
        <v>11283.508386576486</v>
      </c>
      <c r="BD344" s="30">
        <f t="shared" si="483"/>
        <v>278</v>
      </c>
      <c r="BE344" s="30">
        <f t="shared" si="484"/>
        <v>5</v>
      </c>
      <c r="BF344" s="22">
        <v>1</v>
      </c>
      <c r="BG344" s="23"/>
      <c r="BH344" s="29">
        <f t="shared" si="445"/>
        <v>4.6079999861759994E+34</v>
      </c>
      <c r="BI344" s="29">
        <f t="shared" si="485"/>
        <v>1.5068264008675299E+40</v>
      </c>
      <c r="BJ344" s="29">
        <f t="shared" si="486"/>
        <v>1.3420817083535861E+23</v>
      </c>
      <c r="BK344" s="29">
        <f t="shared" si="487"/>
        <v>1500</v>
      </c>
      <c r="BM344" s="52">
        <f t="shared" si="435"/>
        <v>8.9066776874954215E-18</v>
      </c>
      <c r="BN344" s="144">
        <f t="shared" si="446"/>
        <v>11283.508386576486</v>
      </c>
      <c r="BO344" s="30">
        <f t="shared" si="488"/>
        <v>233</v>
      </c>
      <c r="BP344" s="30">
        <f t="shared" si="489"/>
        <v>6</v>
      </c>
      <c r="BQ344" s="22">
        <v>1</v>
      </c>
      <c r="BR344" s="23"/>
      <c r="BS344" s="29">
        <f t="shared" si="447"/>
        <v>5.7599999827200002E+31</v>
      </c>
      <c r="BT344" s="29">
        <f t="shared" si="490"/>
        <v>3.1707633214609195E+39</v>
      </c>
      <c r="BU344" s="29">
        <f t="shared" si="491"/>
        <v>1.3420817083535861E+23</v>
      </c>
      <c r="BV344" s="29">
        <f t="shared" si="492"/>
        <v>1800</v>
      </c>
      <c r="BX344" s="52">
        <f t="shared" si="432"/>
        <v>4.2326770316468338E-17</v>
      </c>
      <c r="BY344" s="144">
        <f t="shared" si="448"/>
        <v>11283.508386576486</v>
      </c>
      <c r="BZ344" s="30">
        <f t="shared" si="493"/>
        <v>183</v>
      </c>
      <c r="CA344" s="30">
        <f t="shared" si="494"/>
        <v>7</v>
      </c>
      <c r="CB344" s="30">
        <v>1</v>
      </c>
      <c r="CC344" s="23"/>
      <c r="CD344" s="29">
        <f t="shared" si="449"/>
        <v>9.5999999712E+29</v>
      </c>
      <c r="CE344" s="29">
        <f t="shared" si="495"/>
        <v>1.502666855440468E+40</v>
      </c>
      <c r="CF344" s="29">
        <f t="shared" si="496"/>
        <v>1.3420817083535861E+23</v>
      </c>
      <c r="CG344" s="29">
        <f t="shared" si="497"/>
        <v>2100</v>
      </c>
      <c r="CI344" s="52">
        <f t="shared" si="521"/>
        <v>8.9313323408613377E-18</v>
      </c>
      <c r="CJ344" s="144">
        <f t="shared" si="450"/>
        <v>11283.508386576486</v>
      </c>
      <c r="CK344" s="30">
        <f t="shared" si="498"/>
        <v>128</v>
      </c>
      <c r="CL344" s="30">
        <f t="shared" si="499"/>
        <v>8</v>
      </c>
      <c r="CM344" s="30">
        <v>1</v>
      </c>
      <c r="CN344" s="23"/>
      <c r="CO344" s="29">
        <f t="shared" si="451"/>
        <v>9.9999999699999999E+26</v>
      </c>
      <c r="CP344" s="29">
        <f t="shared" si="500"/>
        <v>7.1446476144269689E+39</v>
      </c>
      <c r="CQ344" s="29">
        <f t="shared" si="501"/>
        <v>1.3420817083535861E+23</v>
      </c>
      <c r="CR344" s="29">
        <f t="shared" si="502"/>
        <v>2400</v>
      </c>
      <c r="CT344" s="52">
        <f t="shared" si="516"/>
        <v>1.8784435297320492E-17</v>
      </c>
      <c r="CU344" s="144">
        <f t="shared" si="452"/>
        <v>11283.508386576486</v>
      </c>
      <c r="CV344" s="30">
        <f t="shared" si="503"/>
        <v>78</v>
      </c>
      <c r="CW344" s="30">
        <f t="shared" si="504"/>
        <v>9</v>
      </c>
      <c r="CX344" s="30">
        <v>1</v>
      </c>
      <c r="CY344" s="23"/>
      <c r="CZ344" s="29">
        <f t="shared" si="453"/>
        <v>144</v>
      </c>
      <c r="DA344" s="29">
        <f t="shared" si="505"/>
        <v>2.2697754958969619E+17</v>
      </c>
      <c r="DB344" s="29">
        <f t="shared" si="506"/>
        <v>1.3420817083535861E+23</v>
      </c>
      <c r="DC344" s="29">
        <f t="shared" si="507"/>
        <v>2700</v>
      </c>
      <c r="DE344" s="52">
        <f t="shared" si="508"/>
        <v>591283.90044726734</v>
      </c>
      <c r="DF344" s="144">
        <f t="shared" si="454"/>
        <v>11283.508386576486</v>
      </c>
      <c r="DG344" s="30">
        <f t="shared" si="509"/>
        <v>13</v>
      </c>
      <c r="DH344" s="30">
        <f t="shared" si="510"/>
        <v>10</v>
      </c>
      <c r="DI344" s="30">
        <v>1</v>
      </c>
      <c r="DJ344" s="23"/>
      <c r="DK344" s="29">
        <f t="shared" si="455"/>
        <v>1</v>
      </c>
      <c r="DL344" s="29">
        <f t="shared" si="511"/>
        <v>5.569941228792425E+17</v>
      </c>
      <c r="DM344" s="29">
        <f t="shared" si="512"/>
        <v>1.3420817083535861E+23</v>
      </c>
      <c r="DN344" s="29">
        <f t="shared" si="513"/>
        <v>3000</v>
      </c>
      <c r="DP344" s="52">
        <f t="shared" si="518"/>
        <v>240950.78443844771</v>
      </c>
      <c r="DQ344" s="144">
        <f t="shared" si="456"/>
        <v>11283.508386576486</v>
      </c>
    </row>
    <row r="345" spans="1:121">
      <c r="A345" s="23">
        <f t="shared" si="457"/>
        <v>2904785.0912680198</v>
      </c>
      <c r="B345" s="23">
        <v>0</v>
      </c>
      <c r="C345" s="41">
        <f t="shared" si="520"/>
        <v>9</v>
      </c>
      <c r="D345" s="44"/>
      <c r="E345" s="134">
        <f t="shared" si="517"/>
        <v>1</v>
      </c>
      <c r="F345" s="76">
        <f t="shared" si="436"/>
        <v>10</v>
      </c>
      <c r="G345" s="161">
        <f t="shared" si="458"/>
        <v>1152.0598883213399</v>
      </c>
      <c r="H345" s="24">
        <f t="shared" si="459"/>
        <v>2.5694117510956243E+20</v>
      </c>
      <c r="I345" s="23">
        <f t="shared" si="514"/>
        <v>67.80000000000004</v>
      </c>
      <c r="J345" s="26">
        <v>339</v>
      </c>
      <c r="K345" s="30">
        <f t="shared" si="460"/>
        <v>339</v>
      </c>
      <c r="L345" s="30">
        <f t="shared" si="461"/>
        <v>1</v>
      </c>
      <c r="M345" s="22">
        <v>1</v>
      </c>
      <c r="N345" s="23">
        <f t="shared" si="462"/>
        <v>2.5694117510956243E+23</v>
      </c>
      <c r="O345" s="29">
        <f t="shared" si="437"/>
        <v>3.9743446920769655E+37</v>
      </c>
      <c r="P345" s="29">
        <f t="shared" si="463"/>
        <v>1.3473028506140913E+40</v>
      </c>
      <c r="Q345" s="29">
        <f t="shared" si="464"/>
        <v>1.5416470506573744E+23</v>
      </c>
      <c r="R345" s="29">
        <f t="shared" si="465"/>
        <v>300</v>
      </c>
      <c r="S345" s="29">
        <f t="shared" si="466"/>
        <v>87143552.738040596</v>
      </c>
      <c r="T345" s="52">
        <f t="shared" si="467"/>
        <v>1.14424685582362E-17</v>
      </c>
      <c r="U345" s="144">
        <f t="shared" si="438"/>
        <v>11520.598883213399</v>
      </c>
      <c r="W345" s="30">
        <f t="shared" si="468"/>
        <v>334</v>
      </c>
      <c r="X345" s="30">
        <f t="shared" si="469"/>
        <v>2</v>
      </c>
      <c r="Y345" s="22">
        <v>1</v>
      </c>
      <c r="Z345" s="23"/>
      <c r="AA345" s="29">
        <f t="shared" si="439"/>
        <v>3.6951551889145344E+36</v>
      </c>
      <c r="AB345" s="29">
        <f t="shared" si="470"/>
        <v>2.2246138960499272E+39</v>
      </c>
      <c r="AC345" s="29">
        <f t="shared" si="471"/>
        <v>1.5416470506573744E+23</v>
      </c>
      <c r="AD345" s="29">
        <f t="shared" si="472"/>
        <v>600</v>
      </c>
      <c r="AF345" s="52">
        <f t="shared" si="519"/>
        <v>6.9299533433408669E-17</v>
      </c>
      <c r="AG345" s="144">
        <f t="shared" si="440"/>
        <v>11520.598883213399</v>
      </c>
      <c r="AH345" s="30">
        <f t="shared" si="473"/>
        <v>324</v>
      </c>
      <c r="AI345" s="30">
        <f t="shared" si="474"/>
        <v>3</v>
      </c>
      <c r="AJ345" s="22">
        <v>1</v>
      </c>
      <c r="AK345" s="23"/>
      <c r="AL345" s="29">
        <f t="shared" si="441"/>
        <v>4.1057279876828162E+36</v>
      </c>
      <c r="AM345" s="29">
        <f t="shared" si="475"/>
        <v>7.7904343532002032E+39</v>
      </c>
      <c r="AN345" s="29">
        <f t="shared" si="476"/>
        <v>1.5416470506573744E+23</v>
      </c>
      <c r="AO345" s="29">
        <f t="shared" si="477"/>
        <v>900</v>
      </c>
      <c r="AQ345" s="52">
        <f t="shared" si="434"/>
        <v>1.9788974282596799E-17</v>
      </c>
      <c r="AR345" s="144">
        <f t="shared" si="442"/>
        <v>11520.598883213399</v>
      </c>
      <c r="AS345" s="30">
        <f t="shared" si="478"/>
        <v>309</v>
      </c>
      <c r="AT345" s="30">
        <f t="shared" si="479"/>
        <v>4</v>
      </c>
      <c r="AU345" s="22">
        <v>1</v>
      </c>
      <c r="AV345" s="23"/>
      <c r="AW345" s="29">
        <f t="shared" si="443"/>
        <v>4.2335999872992002E+35</v>
      </c>
      <c r="AX345" s="29">
        <f t="shared" si="480"/>
        <v>4.4866405640666087E+39</v>
      </c>
      <c r="AY345" s="29">
        <f t="shared" si="481"/>
        <v>1.5416470506573744E+23</v>
      </c>
      <c r="AZ345" s="29">
        <f t="shared" si="482"/>
        <v>1200</v>
      </c>
      <c r="BB345" s="52">
        <f t="shared" si="515"/>
        <v>3.436083253480091E-17</v>
      </c>
      <c r="BC345" s="144">
        <f t="shared" si="444"/>
        <v>11520.598883213399</v>
      </c>
      <c r="BD345" s="30">
        <f t="shared" si="483"/>
        <v>279</v>
      </c>
      <c r="BE345" s="30">
        <f t="shared" si="484"/>
        <v>5</v>
      </c>
      <c r="BF345" s="22">
        <v>1</v>
      </c>
      <c r="BG345" s="23"/>
      <c r="BH345" s="29">
        <f t="shared" si="445"/>
        <v>4.6079999861759994E+34</v>
      </c>
      <c r="BI345" s="29">
        <f t="shared" si="485"/>
        <v>1.5122466397195711E+40</v>
      </c>
      <c r="BJ345" s="29">
        <f t="shared" si="486"/>
        <v>1.5416470506573744E+23</v>
      </c>
      <c r="BK345" s="29">
        <f t="shared" si="487"/>
        <v>1500</v>
      </c>
      <c r="BM345" s="52">
        <f t="shared" si="435"/>
        <v>1.0194415448945916E-17</v>
      </c>
      <c r="BN345" s="144">
        <f t="shared" si="446"/>
        <v>11520.598883213399</v>
      </c>
      <c r="BO345" s="30">
        <f t="shared" si="488"/>
        <v>234</v>
      </c>
      <c r="BP345" s="30">
        <f t="shared" si="489"/>
        <v>6</v>
      </c>
      <c r="BQ345" s="22">
        <v>1</v>
      </c>
      <c r="BR345" s="23"/>
      <c r="BS345" s="29">
        <f t="shared" si="447"/>
        <v>5.7599999827200002E+31</v>
      </c>
      <c r="BT345" s="29">
        <f t="shared" si="490"/>
        <v>3.1843717477332838E+39</v>
      </c>
      <c r="BU345" s="29">
        <f t="shared" si="491"/>
        <v>1.5416470506573744E+23</v>
      </c>
      <c r="BV345" s="29">
        <f t="shared" si="492"/>
        <v>1800</v>
      </c>
      <c r="BX345" s="52">
        <f t="shared" si="432"/>
        <v>4.8412910702236878E-17</v>
      </c>
      <c r="BY345" s="144">
        <f t="shared" si="448"/>
        <v>11520.598883213399</v>
      </c>
      <c r="BZ345" s="30">
        <f t="shared" si="493"/>
        <v>184</v>
      </c>
      <c r="CA345" s="30">
        <f t="shared" si="494"/>
        <v>7</v>
      </c>
      <c r="CB345" s="30">
        <v>1</v>
      </c>
      <c r="CC345" s="23"/>
      <c r="CD345" s="29">
        <f t="shared" si="449"/>
        <v>9.5999999712E+29</v>
      </c>
      <c r="CE345" s="29">
        <f t="shared" si="495"/>
        <v>1.5108781497324925E+40</v>
      </c>
      <c r="CF345" s="29">
        <f t="shared" si="496"/>
        <v>1.5416470506573744E+23</v>
      </c>
      <c r="CG345" s="29">
        <f t="shared" si="497"/>
        <v>2100</v>
      </c>
      <c r="CI345" s="52">
        <f t="shared" si="521"/>
        <v>1.020364912240163E-17</v>
      </c>
      <c r="CJ345" s="144">
        <f t="shared" si="450"/>
        <v>11520.598883213399</v>
      </c>
      <c r="CK345" s="30">
        <f t="shared" si="498"/>
        <v>129</v>
      </c>
      <c r="CL345" s="30">
        <f t="shared" si="499"/>
        <v>8</v>
      </c>
      <c r="CM345" s="30">
        <v>1</v>
      </c>
      <c r="CN345" s="23"/>
      <c r="CO345" s="29">
        <f t="shared" si="451"/>
        <v>9.9999999699999999E+26</v>
      </c>
      <c r="CP345" s="29">
        <f t="shared" si="500"/>
        <v>7.2004651739146801E+39</v>
      </c>
      <c r="CQ345" s="29">
        <f t="shared" si="501"/>
        <v>1.5416470506573744E+23</v>
      </c>
      <c r="CR345" s="29">
        <f t="shared" si="502"/>
        <v>2400</v>
      </c>
      <c r="CT345" s="52">
        <f t="shared" si="516"/>
        <v>2.1410381321506018E-17</v>
      </c>
      <c r="CU345" s="144">
        <f t="shared" si="452"/>
        <v>11520.598883213399</v>
      </c>
      <c r="CV345" s="30">
        <f t="shared" si="503"/>
        <v>79</v>
      </c>
      <c r="CW345" s="30">
        <f t="shared" si="504"/>
        <v>9</v>
      </c>
      <c r="CX345" s="30">
        <v>1</v>
      </c>
      <c r="CY345" s="23"/>
      <c r="CZ345" s="29">
        <f t="shared" si="453"/>
        <v>144</v>
      </c>
      <c r="DA345" s="29">
        <f t="shared" si="505"/>
        <v>2.2988751817417946E+17</v>
      </c>
      <c r="DB345" s="29">
        <f t="shared" si="506"/>
        <v>1.5416470506573744E+23</v>
      </c>
      <c r="DC345" s="29">
        <f t="shared" si="507"/>
        <v>2700</v>
      </c>
      <c r="DE345" s="52">
        <f t="shared" si="508"/>
        <v>670609.28879544942</v>
      </c>
      <c r="DF345" s="144">
        <f t="shared" si="454"/>
        <v>11520.598883213399</v>
      </c>
      <c r="DG345" s="30">
        <f t="shared" si="509"/>
        <v>14</v>
      </c>
      <c r="DH345" s="30">
        <f t="shared" si="510"/>
        <v>10</v>
      </c>
      <c r="DI345" s="30">
        <v>1</v>
      </c>
      <c r="DJ345" s="23"/>
      <c r="DK345" s="29">
        <f t="shared" si="455"/>
        <v>1</v>
      </c>
      <c r="DL345" s="29">
        <f t="shared" si="511"/>
        <v>5.9983982463918413E+17</v>
      </c>
      <c r="DM345" s="29">
        <f t="shared" si="512"/>
        <v>1.5416470506573744E+23</v>
      </c>
      <c r="DN345" s="29">
        <f t="shared" si="513"/>
        <v>3000</v>
      </c>
      <c r="DP345" s="52">
        <f t="shared" si="518"/>
        <v>257009.78616828361</v>
      </c>
      <c r="DQ345" s="144">
        <f t="shared" si="456"/>
        <v>11520.598883213399</v>
      </c>
    </row>
    <row r="346" spans="1:121">
      <c r="A346" s="23">
        <f t="shared" si="457"/>
        <v>3035143.575836834</v>
      </c>
      <c r="B346" s="23">
        <v>0</v>
      </c>
      <c r="C346" s="41">
        <f t="shared" si="520"/>
        <v>9</v>
      </c>
      <c r="D346" s="44"/>
      <c r="E346" s="134">
        <f t="shared" si="517"/>
        <v>1</v>
      </c>
      <c r="F346" s="76">
        <f t="shared" si="436"/>
        <v>10</v>
      </c>
      <c r="G346" s="161">
        <f t="shared" si="458"/>
        <v>1176.2671155169628</v>
      </c>
      <c r="H346" s="24">
        <f t="shared" si="459"/>
        <v>2.9514790517935951E+20</v>
      </c>
      <c r="I346" s="23">
        <f t="shared" si="514"/>
        <v>68.000000000000028</v>
      </c>
      <c r="J346" s="26">
        <v>340</v>
      </c>
      <c r="K346" s="30">
        <f t="shared" si="460"/>
        <v>340</v>
      </c>
      <c r="L346" s="30">
        <f t="shared" si="461"/>
        <v>1</v>
      </c>
      <c r="M346" s="22">
        <v>1</v>
      </c>
      <c r="N346" s="23">
        <f t="shared" si="462"/>
        <v>2.951479051793595E+23</v>
      </c>
      <c r="O346" s="29">
        <f t="shared" si="437"/>
        <v>3.9743446920769655E+37</v>
      </c>
      <c r="P346" s="29">
        <f t="shared" si="463"/>
        <v>1.3512771953061682E+40</v>
      </c>
      <c r="Q346" s="29">
        <f t="shared" si="464"/>
        <v>1.7708874310761569E+23</v>
      </c>
      <c r="R346" s="29">
        <f t="shared" si="465"/>
        <v>300</v>
      </c>
      <c r="S346" s="29">
        <f t="shared" si="466"/>
        <v>91054307.275105014</v>
      </c>
      <c r="T346" s="52">
        <f t="shared" si="467"/>
        <v>1.3105286148745481E-17</v>
      </c>
      <c r="U346" s="144">
        <f t="shared" si="438"/>
        <v>11762.671155169628</v>
      </c>
      <c r="W346" s="30">
        <f t="shared" si="468"/>
        <v>335</v>
      </c>
      <c r="X346" s="30">
        <f t="shared" si="469"/>
        <v>2</v>
      </c>
      <c r="Y346" s="22">
        <v>1</v>
      </c>
      <c r="Z346" s="23"/>
      <c r="AA346" s="29">
        <f t="shared" si="439"/>
        <v>3.6951551889145344E+36</v>
      </c>
      <c r="AB346" s="29">
        <f t="shared" si="470"/>
        <v>2.231274416696783E+39</v>
      </c>
      <c r="AC346" s="29">
        <f t="shared" si="471"/>
        <v>1.7708874310761569E+23</v>
      </c>
      <c r="AD346" s="29">
        <f t="shared" si="472"/>
        <v>600</v>
      </c>
      <c r="AF346" s="52">
        <f t="shared" si="519"/>
        <v>7.9366635400131955E-17</v>
      </c>
      <c r="AG346" s="144">
        <f t="shared" si="440"/>
        <v>11762.671155169628</v>
      </c>
      <c r="AH346" s="30">
        <f t="shared" si="473"/>
        <v>325</v>
      </c>
      <c r="AI346" s="30">
        <f t="shared" si="474"/>
        <v>3</v>
      </c>
      <c r="AJ346" s="22">
        <v>1</v>
      </c>
      <c r="AK346" s="23"/>
      <c r="AL346" s="29">
        <f t="shared" si="441"/>
        <v>4.1057279876828162E+36</v>
      </c>
      <c r="AM346" s="29">
        <f t="shared" si="475"/>
        <v>7.8144789036730432E+39</v>
      </c>
      <c r="AN346" s="29">
        <f t="shared" si="476"/>
        <v>1.7708874310761569E+23</v>
      </c>
      <c r="AO346" s="29">
        <f t="shared" si="477"/>
        <v>900</v>
      </c>
      <c r="AQ346" s="52">
        <f t="shared" si="434"/>
        <v>2.2661618937172968E-17</v>
      </c>
      <c r="AR346" s="144">
        <f t="shared" si="442"/>
        <v>11762.671155169628</v>
      </c>
      <c r="AS346" s="30">
        <f t="shared" si="478"/>
        <v>310</v>
      </c>
      <c r="AT346" s="30">
        <f t="shared" si="479"/>
        <v>4</v>
      </c>
      <c r="AU346" s="22">
        <v>1</v>
      </c>
      <c r="AV346" s="23"/>
      <c r="AW346" s="29">
        <f t="shared" si="443"/>
        <v>4.2335999872992002E+35</v>
      </c>
      <c r="AX346" s="29">
        <f t="shared" si="480"/>
        <v>4.5011604364422285E+39</v>
      </c>
      <c r="AY346" s="29">
        <f t="shared" si="481"/>
        <v>1.7708874310761569E+23</v>
      </c>
      <c r="AZ346" s="29">
        <f t="shared" si="482"/>
        <v>1200</v>
      </c>
      <c r="BB346" s="52">
        <f t="shared" si="515"/>
        <v>3.9342908480638109E-17</v>
      </c>
      <c r="BC346" s="144">
        <f t="shared" si="444"/>
        <v>11762.671155169628</v>
      </c>
      <c r="BD346" s="30">
        <f t="shared" si="483"/>
        <v>280</v>
      </c>
      <c r="BE346" s="30">
        <f t="shared" si="484"/>
        <v>5</v>
      </c>
      <c r="BF346" s="22">
        <v>1</v>
      </c>
      <c r="BG346" s="23"/>
      <c r="BH346" s="29">
        <f t="shared" si="445"/>
        <v>4.6079999861759994E+34</v>
      </c>
      <c r="BI346" s="29">
        <f t="shared" si="485"/>
        <v>1.5176668785716126E+40</v>
      </c>
      <c r="BJ346" s="29">
        <f t="shared" si="486"/>
        <v>1.7708874310761569E+23</v>
      </c>
      <c r="BK346" s="29">
        <f t="shared" si="487"/>
        <v>1500</v>
      </c>
      <c r="BM346" s="52">
        <f t="shared" si="435"/>
        <v>1.1668485726873533E-17</v>
      </c>
      <c r="BN346" s="144">
        <f t="shared" si="446"/>
        <v>11762.671155169628</v>
      </c>
      <c r="BO346" s="30">
        <f t="shared" si="488"/>
        <v>235</v>
      </c>
      <c r="BP346" s="30">
        <f t="shared" si="489"/>
        <v>6</v>
      </c>
      <c r="BQ346" s="22">
        <v>1</v>
      </c>
      <c r="BR346" s="23"/>
      <c r="BS346" s="29">
        <f t="shared" si="447"/>
        <v>5.7599999827200002E+31</v>
      </c>
      <c r="BT346" s="29">
        <f t="shared" si="490"/>
        <v>3.1979801740056481E+39</v>
      </c>
      <c r="BU346" s="29">
        <f t="shared" si="491"/>
        <v>1.7708874310761569E+23</v>
      </c>
      <c r="BV346" s="29">
        <f t="shared" si="492"/>
        <v>1800</v>
      </c>
      <c r="BX346" s="52">
        <f t="shared" si="432"/>
        <v>5.5375184795408595E-17</v>
      </c>
      <c r="BY346" s="144">
        <f t="shared" si="448"/>
        <v>11762.671155169628</v>
      </c>
      <c r="BZ346" s="30">
        <f t="shared" si="493"/>
        <v>185</v>
      </c>
      <c r="CA346" s="30">
        <f t="shared" si="494"/>
        <v>7</v>
      </c>
      <c r="CB346" s="30">
        <v>1</v>
      </c>
      <c r="CC346" s="23"/>
      <c r="CD346" s="29">
        <f t="shared" si="449"/>
        <v>9.5999999712E+29</v>
      </c>
      <c r="CE346" s="29">
        <f t="shared" si="495"/>
        <v>1.5190894440245165E+40</v>
      </c>
      <c r="CF346" s="29">
        <f t="shared" si="496"/>
        <v>1.7708874310761569E+23</v>
      </c>
      <c r="CG346" s="29">
        <f t="shared" si="497"/>
        <v>2100</v>
      </c>
      <c r="CI346" s="52">
        <f t="shared" si="521"/>
        <v>1.1657558664778507E-17</v>
      </c>
      <c r="CJ346" s="144">
        <f t="shared" si="450"/>
        <v>11762.671155169628</v>
      </c>
      <c r="CK346" s="30">
        <f t="shared" si="498"/>
        <v>130</v>
      </c>
      <c r="CL346" s="30">
        <f t="shared" si="499"/>
        <v>8</v>
      </c>
      <c r="CM346" s="30">
        <v>1</v>
      </c>
      <c r="CN346" s="23"/>
      <c r="CO346" s="29">
        <f t="shared" si="451"/>
        <v>9.9999999699999999E+26</v>
      </c>
      <c r="CP346" s="29">
        <f t="shared" si="500"/>
        <v>7.2562827334023912E+39</v>
      </c>
      <c r="CQ346" s="29">
        <f t="shared" si="501"/>
        <v>1.7708874310761569E+23</v>
      </c>
      <c r="CR346" s="29">
        <f t="shared" si="502"/>
        <v>2400</v>
      </c>
      <c r="CT346" s="52">
        <f t="shared" si="516"/>
        <v>2.4404884651535722E-17</v>
      </c>
      <c r="CU346" s="144">
        <f t="shared" si="452"/>
        <v>11762.671155169628</v>
      </c>
      <c r="CV346" s="30">
        <f t="shared" si="503"/>
        <v>80</v>
      </c>
      <c r="CW346" s="30">
        <f t="shared" si="504"/>
        <v>9</v>
      </c>
      <c r="CX346" s="30">
        <v>1</v>
      </c>
      <c r="CY346" s="23"/>
      <c r="CZ346" s="29">
        <f t="shared" si="453"/>
        <v>144</v>
      </c>
      <c r="DA346" s="29">
        <f t="shared" si="505"/>
        <v>2.3279748675866275E+17</v>
      </c>
      <c r="DB346" s="29">
        <f t="shared" si="506"/>
        <v>1.7708874310761569E+23</v>
      </c>
      <c r="DC346" s="29">
        <f t="shared" si="507"/>
        <v>2700</v>
      </c>
      <c r="DE346" s="52">
        <f t="shared" si="508"/>
        <v>760698.68954900105</v>
      </c>
      <c r="DF346" s="144">
        <f t="shared" si="454"/>
        <v>11762.671155169628</v>
      </c>
      <c r="DG346" s="30">
        <f t="shared" si="509"/>
        <v>15</v>
      </c>
      <c r="DH346" s="30">
        <f t="shared" si="510"/>
        <v>10</v>
      </c>
      <c r="DI346" s="30">
        <v>6</v>
      </c>
      <c r="DJ346" s="23"/>
      <c r="DK346" s="29">
        <f t="shared" si="455"/>
        <v>6</v>
      </c>
      <c r="DL346" s="29">
        <f t="shared" si="511"/>
        <v>3.8561131583947556E+18</v>
      </c>
      <c r="DM346" s="29">
        <f t="shared" si="512"/>
        <v>1.7708874310761569E+23</v>
      </c>
      <c r="DN346" s="29">
        <f t="shared" si="513"/>
        <v>3000</v>
      </c>
      <c r="DP346" s="52">
        <f t="shared" si="518"/>
        <v>45924.156225056213</v>
      </c>
      <c r="DQ346" s="144">
        <f t="shared" si="456"/>
        <v>11762.671155169628</v>
      </c>
    </row>
    <row r="347" spans="1:121">
      <c r="A347" s="23">
        <f t="shared" si="457"/>
        <v>3171352.1780443545</v>
      </c>
      <c r="B347" s="23">
        <v>0</v>
      </c>
      <c r="C347" s="41">
        <f t="shared" si="520"/>
        <v>9</v>
      </c>
      <c r="D347" s="44"/>
      <c r="E347" s="134">
        <f t="shared" si="517"/>
        <v>1</v>
      </c>
      <c r="F347" s="76">
        <f t="shared" si="436"/>
        <v>10</v>
      </c>
      <c r="G347" s="161">
        <f t="shared" si="458"/>
        <v>1200.9829880134439</v>
      </c>
      <c r="H347" s="24">
        <f t="shared" si="459"/>
        <v>3.3903591316035115E+20</v>
      </c>
      <c r="I347" s="23">
        <f t="shared" si="514"/>
        <v>68.200000000000031</v>
      </c>
      <c r="J347" s="26">
        <v>341</v>
      </c>
      <c r="K347" s="30">
        <f t="shared" si="460"/>
        <v>341</v>
      </c>
      <c r="L347" s="30">
        <f t="shared" si="461"/>
        <v>1</v>
      </c>
      <c r="M347" s="22">
        <v>1</v>
      </c>
      <c r="N347" s="23">
        <f t="shared" si="462"/>
        <v>3.3903591316035119E+23</v>
      </c>
      <c r="O347" s="29">
        <f t="shared" si="437"/>
        <v>3.9743446920769655E+37</v>
      </c>
      <c r="P347" s="29">
        <f t="shared" si="463"/>
        <v>1.3552515399982453E+40</v>
      </c>
      <c r="Q347" s="29">
        <f t="shared" si="464"/>
        <v>2.0342154789621069E+23</v>
      </c>
      <c r="R347" s="29">
        <f t="shared" si="465"/>
        <v>300</v>
      </c>
      <c r="S347" s="29">
        <f t="shared" si="466"/>
        <v>95140565.341330633</v>
      </c>
      <c r="T347" s="52">
        <f t="shared" si="467"/>
        <v>1.500987395273309E-17</v>
      </c>
      <c r="U347" s="144">
        <f t="shared" si="438"/>
        <v>12009.829880134439</v>
      </c>
      <c r="W347" s="30">
        <f t="shared" si="468"/>
        <v>336</v>
      </c>
      <c r="X347" s="30">
        <f t="shared" si="469"/>
        <v>2</v>
      </c>
      <c r="Y347" s="22">
        <v>1</v>
      </c>
      <c r="Z347" s="23"/>
      <c r="AA347" s="29">
        <f t="shared" si="439"/>
        <v>3.6951551889145344E+36</v>
      </c>
      <c r="AB347" s="29">
        <f t="shared" si="470"/>
        <v>2.2379349373436394E+39</v>
      </c>
      <c r="AC347" s="29">
        <f t="shared" si="471"/>
        <v>2.0342154789621069E+23</v>
      </c>
      <c r="AD347" s="29">
        <f t="shared" si="472"/>
        <v>600</v>
      </c>
      <c r="AF347" s="52">
        <f t="shared" si="519"/>
        <v>9.0896989229573339E-17</v>
      </c>
      <c r="AG347" s="144">
        <f t="shared" si="440"/>
        <v>12009.829880134439</v>
      </c>
      <c r="AH347" s="30">
        <f t="shared" si="473"/>
        <v>326</v>
      </c>
      <c r="AI347" s="30">
        <f t="shared" si="474"/>
        <v>3</v>
      </c>
      <c r="AJ347" s="22">
        <v>1</v>
      </c>
      <c r="AK347" s="23"/>
      <c r="AL347" s="29">
        <f t="shared" si="441"/>
        <v>4.1057279876828162E+36</v>
      </c>
      <c r="AM347" s="29">
        <f t="shared" si="475"/>
        <v>7.8385234541458844E+39</v>
      </c>
      <c r="AN347" s="29">
        <f t="shared" si="476"/>
        <v>2.0342154789621069E+23</v>
      </c>
      <c r="AO347" s="29">
        <f t="shared" si="477"/>
        <v>900</v>
      </c>
      <c r="AQ347" s="52">
        <f t="shared" si="434"/>
        <v>2.5951513583673556E-17</v>
      </c>
      <c r="AR347" s="144">
        <f t="shared" si="442"/>
        <v>12009.829880134439</v>
      </c>
      <c r="AS347" s="30">
        <f t="shared" si="478"/>
        <v>311</v>
      </c>
      <c r="AT347" s="30">
        <f t="shared" si="479"/>
        <v>4</v>
      </c>
      <c r="AU347" s="22">
        <v>1</v>
      </c>
      <c r="AV347" s="23"/>
      <c r="AW347" s="29">
        <f t="shared" si="443"/>
        <v>4.2335999872992002E+35</v>
      </c>
      <c r="AX347" s="29">
        <f t="shared" si="480"/>
        <v>4.5156803088178484E+39</v>
      </c>
      <c r="AY347" s="29">
        <f t="shared" si="481"/>
        <v>2.0342154789621069E+23</v>
      </c>
      <c r="AZ347" s="29">
        <f t="shared" si="482"/>
        <v>1200</v>
      </c>
      <c r="BB347" s="52">
        <f t="shared" si="515"/>
        <v>4.5047818708287622E-17</v>
      </c>
      <c r="BC347" s="144">
        <f t="shared" si="444"/>
        <v>12009.829880134439</v>
      </c>
      <c r="BD347" s="30">
        <f t="shared" si="483"/>
        <v>281</v>
      </c>
      <c r="BE347" s="30">
        <f t="shared" si="484"/>
        <v>5</v>
      </c>
      <c r="BF347" s="22">
        <v>1</v>
      </c>
      <c r="BG347" s="23"/>
      <c r="BH347" s="29">
        <f t="shared" si="445"/>
        <v>4.6079999861759994E+34</v>
      </c>
      <c r="BI347" s="29">
        <f t="shared" si="485"/>
        <v>1.5230871174236541E+40</v>
      </c>
      <c r="BJ347" s="29">
        <f t="shared" si="486"/>
        <v>2.0342154789621069E+23</v>
      </c>
      <c r="BK347" s="29">
        <f t="shared" si="487"/>
        <v>1500</v>
      </c>
      <c r="BM347" s="52">
        <f t="shared" si="435"/>
        <v>1.3355870821119157E-17</v>
      </c>
      <c r="BN347" s="144">
        <f t="shared" si="446"/>
        <v>12009.829880134439</v>
      </c>
      <c r="BO347" s="30">
        <f t="shared" si="488"/>
        <v>236</v>
      </c>
      <c r="BP347" s="30">
        <f t="shared" si="489"/>
        <v>6</v>
      </c>
      <c r="BQ347" s="22">
        <v>1</v>
      </c>
      <c r="BR347" s="23"/>
      <c r="BS347" s="29">
        <f t="shared" si="447"/>
        <v>5.7599999827200002E+31</v>
      </c>
      <c r="BT347" s="29">
        <f t="shared" si="490"/>
        <v>3.211588600278013E+39</v>
      </c>
      <c r="BU347" s="29">
        <f t="shared" si="491"/>
        <v>2.0342154789621069E+23</v>
      </c>
      <c r="BV347" s="29">
        <f t="shared" si="492"/>
        <v>1800</v>
      </c>
      <c r="BX347" s="52">
        <f t="shared" si="432"/>
        <v>6.3339852395353939E-17</v>
      </c>
      <c r="BY347" s="144">
        <f t="shared" si="448"/>
        <v>12009.829880134439</v>
      </c>
      <c r="BZ347" s="30">
        <f t="shared" si="493"/>
        <v>186</v>
      </c>
      <c r="CA347" s="30">
        <f t="shared" si="494"/>
        <v>7</v>
      </c>
      <c r="CB347" s="30">
        <v>1</v>
      </c>
      <c r="CC347" s="23"/>
      <c r="CD347" s="29">
        <f t="shared" si="449"/>
        <v>9.5999999712E+29</v>
      </c>
      <c r="CE347" s="29">
        <f t="shared" si="495"/>
        <v>1.527300738316541E+40</v>
      </c>
      <c r="CF347" s="29">
        <f t="shared" si="496"/>
        <v>2.0342154789621069E+23</v>
      </c>
      <c r="CG347" s="29">
        <f t="shared" si="497"/>
        <v>2100</v>
      </c>
      <c r="CI347" s="52">
        <f t="shared" si="521"/>
        <v>1.3319023738601148E-17</v>
      </c>
      <c r="CJ347" s="144">
        <f t="shared" si="450"/>
        <v>12009.829880134439</v>
      </c>
      <c r="CK347" s="30">
        <f t="shared" si="498"/>
        <v>131</v>
      </c>
      <c r="CL347" s="30">
        <f t="shared" si="499"/>
        <v>8</v>
      </c>
      <c r="CM347" s="30">
        <v>1</v>
      </c>
      <c r="CN347" s="23"/>
      <c r="CO347" s="29">
        <f t="shared" si="451"/>
        <v>9.9999999699999999E+26</v>
      </c>
      <c r="CP347" s="29">
        <f t="shared" si="500"/>
        <v>7.3121002928901012E+39</v>
      </c>
      <c r="CQ347" s="29">
        <f t="shared" si="501"/>
        <v>2.0342154789621069E+23</v>
      </c>
      <c r="CR347" s="29">
        <f t="shared" si="502"/>
        <v>2400</v>
      </c>
      <c r="CT347" s="52">
        <f t="shared" si="516"/>
        <v>2.7819851991637341E-17</v>
      </c>
      <c r="CU347" s="144">
        <f t="shared" si="452"/>
        <v>12009.829880134439</v>
      </c>
      <c r="CV347" s="30">
        <f t="shared" si="503"/>
        <v>81</v>
      </c>
      <c r="CW347" s="30">
        <f t="shared" si="504"/>
        <v>9</v>
      </c>
      <c r="CX347" s="30">
        <v>1</v>
      </c>
      <c r="CY347" s="23"/>
      <c r="CZ347" s="29">
        <f t="shared" si="453"/>
        <v>144</v>
      </c>
      <c r="DA347" s="29">
        <f t="shared" si="505"/>
        <v>2.3570745534314605E+17</v>
      </c>
      <c r="DB347" s="29">
        <f t="shared" si="506"/>
        <v>2.0342154789621069E+23</v>
      </c>
      <c r="DC347" s="29">
        <f t="shared" si="507"/>
        <v>2700</v>
      </c>
      <c r="DE347" s="52">
        <f t="shared" si="508"/>
        <v>863025.51440329663</v>
      </c>
      <c r="DF347" s="144">
        <f t="shared" si="454"/>
        <v>12009.829880134439</v>
      </c>
      <c r="DG347" s="30">
        <f t="shared" si="509"/>
        <v>16</v>
      </c>
      <c r="DH347" s="30">
        <f t="shared" si="510"/>
        <v>10</v>
      </c>
      <c r="DI347" s="30">
        <v>1</v>
      </c>
      <c r="DJ347" s="23"/>
      <c r="DK347" s="29">
        <f t="shared" si="455"/>
        <v>6</v>
      </c>
      <c r="DL347" s="29">
        <f t="shared" si="511"/>
        <v>4.1131873689544059E+18</v>
      </c>
      <c r="DM347" s="29">
        <f t="shared" si="512"/>
        <v>2.0342154789621069E+23</v>
      </c>
      <c r="DN347" s="29">
        <f t="shared" si="513"/>
        <v>3000</v>
      </c>
      <c r="DP347" s="52">
        <f t="shared" si="518"/>
        <v>49455.940040952119</v>
      </c>
      <c r="DQ347" s="144">
        <f t="shared" si="456"/>
        <v>12009.829880134439</v>
      </c>
    </row>
    <row r="348" spans="1:121">
      <c r="A348" s="23">
        <f t="shared" si="457"/>
        <v>3313673.4345141081</v>
      </c>
      <c r="B348" s="23">
        <v>0</v>
      </c>
      <c r="C348" s="41">
        <f t="shared" si="520"/>
        <v>9</v>
      </c>
      <c r="D348" s="44"/>
      <c r="E348" s="134">
        <f t="shared" si="517"/>
        <v>1</v>
      </c>
      <c r="F348" s="76">
        <f t="shared" si="436"/>
        <v>10</v>
      </c>
      <c r="G348" s="161">
        <f t="shared" si="458"/>
        <v>1226.2181935297817</v>
      </c>
      <c r="H348" s="24">
        <f t="shared" si="459"/>
        <v>3.8944999573221304E+20</v>
      </c>
      <c r="I348" s="23">
        <f t="shared" si="514"/>
        <v>68.400000000000034</v>
      </c>
      <c r="J348" s="26">
        <v>342</v>
      </c>
      <c r="K348" s="30">
        <f t="shared" si="460"/>
        <v>342</v>
      </c>
      <c r="L348" s="30">
        <f t="shared" si="461"/>
        <v>1</v>
      </c>
      <c r="M348" s="22">
        <v>1</v>
      </c>
      <c r="N348" s="23">
        <f t="shared" si="462"/>
        <v>3.8944999573221302E+23</v>
      </c>
      <c r="O348" s="29">
        <f t="shared" si="437"/>
        <v>3.9743446920769655E+37</v>
      </c>
      <c r="P348" s="29">
        <f t="shared" si="463"/>
        <v>1.3592258846903221E+40</v>
      </c>
      <c r="Q348" s="29">
        <f t="shared" si="464"/>
        <v>2.3366999743932783E+23</v>
      </c>
      <c r="R348" s="29">
        <f t="shared" si="465"/>
        <v>300</v>
      </c>
      <c r="S348" s="29">
        <f t="shared" si="466"/>
        <v>99410203.035423249</v>
      </c>
      <c r="T348" s="52">
        <f t="shared" si="467"/>
        <v>1.719140284711145E-17</v>
      </c>
      <c r="U348" s="144">
        <f t="shared" si="438"/>
        <v>12262.181935297816</v>
      </c>
      <c r="W348" s="30">
        <f t="shared" si="468"/>
        <v>337</v>
      </c>
      <c r="X348" s="30">
        <f t="shared" si="469"/>
        <v>2</v>
      </c>
      <c r="Y348" s="22">
        <v>1</v>
      </c>
      <c r="Z348" s="23"/>
      <c r="AA348" s="29">
        <f t="shared" si="439"/>
        <v>3.6951551889145344E+36</v>
      </c>
      <c r="AB348" s="29">
        <f t="shared" si="470"/>
        <v>2.2445954579904952E+39</v>
      </c>
      <c r="AC348" s="29">
        <f t="shared" si="471"/>
        <v>2.3366999743932783E+23</v>
      </c>
      <c r="AD348" s="29">
        <f t="shared" si="472"/>
        <v>600</v>
      </c>
      <c r="AF348" s="52">
        <f t="shared" si="519"/>
        <v>1.041033904828998E-16</v>
      </c>
      <c r="AG348" s="144">
        <f t="shared" si="440"/>
        <v>12262.181935297816</v>
      </c>
      <c r="AH348" s="30">
        <f t="shared" si="473"/>
        <v>327</v>
      </c>
      <c r="AI348" s="30">
        <f t="shared" si="474"/>
        <v>3</v>
      </c>
      <c r="AJ348" s="22">
        <v>1</v>
      </c>
      <c r="AK348" s="23"/>
      <c r="AL348" s="29">
        <f t="shared" si="441"/>
        <v>4.1057279876828162E+36</v>
      </c>
      <c r="AM348" s="29">
        <f t="shared" si="475"/>
        <v>7.8625680046187232E+39</v>
      </c>
      <c r="AN348" s="29">
        <f t="shared" si="476"/>
        <v>2.3366999743932783E+23</v>
      </c>
      <c r="AO348" s="29">
        <f t="shared" si="477"/>
        <v>900</v>
      </c>
      <c r="AQ348" s="52">
        <f t="shared" si="434"/>
        <v>2.9719297474064789E-17</v>
      </c>
      <c r="AR348" s="144">
        <f t="shared" si="442"/>
        <v>12262.181935297816</v>
      </c>
      <c r="AS348" s="30">
        <f t="shared" si="478"/>
        <v>312</v>
      </c>
      <c r="AT348" s="30">
        <f t="shared" si="479"/>
        <v>4</v>
      </c>
      <c r="AU348" s="22">
        <v>1</v>
      </c>
      <c r="AV348" s="23"/>
      <c r="AW348" s="29">
        <f t="shared" si="443"/>
        <v>4.2335999872992002E+35</v>
      </c>
      <c r="AX348" s="29">
        <f t="shared" si="480"/>
        <v>4.5302001811934694E+39</v>
      </c>
      <c r="AY348" s="29">
        <f t="shared" si="481"/>
        <v>2.3366999743932783E+23</v>
      </c>
      <c r="AZ348" s="29">
        <f t="shared" si="482"/>
        <v>1200</v>
      </c>
      <c r="BB348" s="52">
        <f t="shared" si="515"/>
        <v>5.1580501543701778E-17</v>
      </c>
      <c r="BC348" s="144">
        <f t="shared" si="444"/>
        <v>12262.181935297816</v>
      </c>
      <c r="BD348" s="30">
        <f t="shared" si="483"/>
        <v>282</v>
      </c>
      <c r="BE348" s="30">
        <f t="shared" si="484"/>
        <v>5</v>
      </c>
      <c r="BF348" s="22">
        <v>1</v>
      </c>
      <c r="BG348" s="23"/>
      <c r="BH348" s="29">
        <f t="shared" si="445"/>
        <v>4.6079999861759994E+34</v>
      </c>
      <c r="BI348" s="29">
        <f t="shared" si="485"/>
        <v>1.5285073562756956E+40</v>
      </c>
      <c r="BJ348" s="29">
        <f t="shared" si="486"/>
        <v>2.3366999743932783E+23</v>
      </c>
      <c r="BK348" s="29">
        <f t="shared" si="487"/>
        <v>1500</v>
      </c>
      <c r="BM348" s="52">
        <f t="shared" si="435"/>
        <v>1.5287463058645623E-17</v>
      </c>
      <c r="BN348" s="144">
        <f t="shared" si="446"/>
        <v>12262.181935297816</v>
      </c>
      <c r="BO348" s="30">
        <f t="shared" si="488"/>
        <v>237</v>
      </c>
      <c r="BP348" s="30">
        <f t="shared" si="489"/>
        <v>6</v>
      </c>
      <c r="BQ348" s="22">
        <v>1</v>
      </c>
      <c r="BR348" s="23"/>
      <c r="BS348" s="29">
        <f t="shared" si="447"/>
        <v>5.7599999827200002E+31</v>
      </c>
      <c r="BT348" s="29">
        <f t="shared" si="490"/>
        <v>3.2251970265503772E+39</v>
      </c>
      <c r="BU348" s="29">
        <f t="shared" si="491"/>
        <v>2.3366999743932783E+23</v>
      </c>
      <c r="BV348" s="29">
        <f t="shared" si="492"/>
        <v>1800</v>
      </c>
      <c r="BX348" s="52">
        <f t="shared" si="432"/>
        <v>7.2451386850389656E-17</v>
      </c>
      <c r="BY348" s="144">
        <f t="shared" si="448"/>
        <v>12262.181935297816</v>
      </c>
      <c r="BZ348" s="30">
        <f t="shared" si="493"/>
        <v>187</v>
      </c>
      <c r="CA348" s="30">
        <f t="shared" si="494"/>
        <v>7</v>
      </c>
      <c r="CB348" s="30">
        <v>1</v>
      </c>
      <c r="CC348" s="23"/>
      <c r="CD348" s="29">
        <f t="shared" si="449"/>
        <v>9.5999999712E+29</v>
      </c>
      <c r="CE348" s="29">
        <f t="shared" si="495"/>
        <v>1.5355120326085657E+40</v>
      </c>
      <c r="CF348" s="29">
        <f t="shared" si="496"/>
        <v>2.3366999743932783E+23</v>
      </c>
      <c r="CG348" s="29">
        <f t="shared" si="497"/>
        <v>2100</v>
      </c>
      <c r="CI348" s="52">
        <f t="shared" si="521"/>
        <v>1.5217724933250017E-17</v>
      </c>
      <c r="CJ348" s="144">
        <f t="shared" si="450"/>
        <v>12262.181935297816</v>
      </c>
      <c r="CK348" s="30">
        <f t="shared" si="498"/>
        <v>132</v>
      </c>
      <c r="CL348" s="30">
        <f t="shared" si="499"/>
        <v>8</v>
      </c>
      <c r="CM348" s="30">
        <v>1</v>
      </c>
      <c r="CN348" s="23"/>
      <c r="CO348" s="29">
        <f t="shared" si="451"/>
        <v>9.9999999699999999E+26</v>
      </c>
      <c r="CP348" s="29">
        <f t="shared" si="500"/>
        <v>7.3679178523778124E+39</v>
      </c>
      <c r="CQ348" s="29">
        <f t="shared" si="501"/>
        <v>2.3366999743932783E+23</v>
      </c>
      <c r="CR348" s="29">
        <f t="shared" si="502"/>
        <v>2400</v>
      </c>
      <c r="CT348" s="52">
        <f t="shared" si="516"/>
        <v>3.1714522626486211E-17</v>
      </c>
      <c r="CU348" s="144">
        <f t="shared" si="452"/>
        <v>12262.181935297816</v>
      </c>
      <c r="CV348" s="30">
        <f t="shared" si="503"/>
        <v>82</v>
      </c>
      <c r="CW348" s="30">
        <f t="shared" si="504"/>
        <v>9</v>
      </c>
      <c r="CX348" s="30">
        <v>1</v>
      </c>
      <c r="CY348" s="23"/>
      <c r="CZ348" s="29">
        <f t="shared" si="453"/>
        <v>144</v>
      </c>
      <c r="DA348" s="29">
        <f t="shared" si="505"/>
        <v>2.3861742392762931E+17</v>
      </c>
      <c r="DB348" s="29">
        <f t="shared" si="506"/>
        <v>2.3366999743932783E+23</v>
      </c>
      <c r="DC348" s="29">
        <f t="shared" si="507"/>
        <v>2700</v>
      </c>
      <c r="DE348" s="52">
        <f t="shared" si="508"/>
        <v>979266.28153607924</v>
      </c>
      <c r="DF348" s="144">
        <f t="shared" si="454"/>
        <v>12262.181935297816</v>
      </c>
      <c r="DG348" s="30">
        <f t="shared" si="509"/>
        <v>17</v>
      </c>
      <c r="DH348" s="30">
        <f t="shared" si="510"/>
        <v>10</v>
      </c>
      <c r="DI348" s="30">
        <v>1</v>
      </c>
      <c r="DJ348" s="23"/>
      <c r="DK348" s="29">
        <f t="shared" si="455"/>
        <v>6</v>
      </c>
      <c r="DL348" s="29">
        <f t="shared" si="511"/>
        <v>4.3702615795140562E+18</v>
      </c>
      <c r="DM348" s="29">
        <f t="shared" si="512"/>
        <v>2.3366999743932783E+23</v>
      </c>
      <c r="DN348" s="29">
        <f t="shared" si="513"/>
        <v>3000</v>
      </c>
      <c r="DP348" s="52">
        <f t="shared" si="518"/>
        <v>53468.194795175252</v>
      </c>
      <c r="DQ348" s="144">
        <f t="shared" si="456"/>
        <v>12262.181935297816</v>
      </c>
    </row>
    <row r="349" spans="1:121">
      <c r="A349" s="23">
        <f t="shared" si="457"/>
        <v>3462381.6637658053</v>
      </c>
      <c r="B349" s="23">
        <v>0</v>
      </c>
      <c r="C349" s="41">
        <f t="shared" si="520"/>
        <v>9</v>
      </c>
      <c r="D349" s="44"/>
      <c r="E349" s="134">
        <f t="shared" si="517"/>
        <v>1</v>
      </c>
      <c r="F349" s="76">
        <f t="shared" si="436"/>
        <v>10</v>
      </c>
      <c r="G349" s="161">
        <f t="shared" si="458"/>
        <v>1251.9836443566778</v>
      </c>
      <c r="H349" s="24">
        <f t="shared" si="459"/>
        <v>4.4736056945119547E+20</v>
      </c>
      <c r="I349" s="23">
        <f t="shared" si="514"/>
        <v>68.600000000000037</v>
      </c>
      <c r="J349" s="26">
        <v>343</v>
      </c>
      <c r="K349" s="30">
        <f t="shared" si="460"/>
        <v>343</v>
      </c>
      <c r="L349" s="30">
        <f t="shared" si="461"/>
        <v>1</v>
      </c>
      <c r="M349" s="22">
        <v>1</v>
      </c>
      <c r="N349" s="23">
        <f t="shared" si="462"/>
        <v>4.4736056945119545E+23</v>
      </c>
      <c r="O349" s="29">
        <f t="shared" si="437"/>
        <v>3.9743446920769655E+37</v>
      </c>
      <c r="P349" s="29">
        <f t="shared" si="463"/>
        <v>1.3632002293823992E+40</v>
      </c>
      <c r="Q349" s="29">
        <f t="shared" si="464"/>
        <v>2.6841634167071725E+23</v>
      </c>
      <c r="R349" s="29">
        <f t="shared" si="465"/>
        <v>300</v>
      </c>
      <c r="S349" s="29">
        <f t="shared" si="466"/>
        <v>103871449.91297416</v>
      </c>
      <c r="T349" s="52">
        <f t="shared" si="467"/>
        <v>1.9690162595726959E-17</v>
      </c>
      <c r="U349" s="144">
        <f t="shared" si="438"/>
        <v>12519.836443566779</v>
      </c>
      <c r="W349" s="30">
        <f t="shared" si="468"/>
        <v>338</v>
      </c>
      <c r="X349" s="30">
        <f t="shared" si="469"/>
        <v>2</v>
      </c>
      <c r="Y349" s="22">
        <v>1</v>
      </c>
      <c r="Z349" s="23"/>
      <c r="AA349" s="29">
        <f t="shared" si="439"/>
        <v>3.6951551889145344E+36</v>
      </c>
      <c r="AB349" s="29">
        <f t="shared" si="470"/>
        <v>2.2512559786373513E+39</v>
      </c>
      <c r="AC349" s="29">
        <f t="shared" si="471"/>
        <v>2.6841634167071725E+23</v>
      </c>
      <c r="AD349" s="29">
        <f t="shared" si="472"/>
        <v>600</v>
      </c>
      <c r="AF349" s="52">
        <f t="shared" si="519"/>
        <v>1.1922959637543541E-16</v>
      </c>
      <c r="AG349" s="144">
        <f t="shared" si="440"/>
        <v>12519.836443566779</v>
      </c>
      <c r="AH349" s="30">
        <f t="shared" si="473"/>
        <v>328</v>
      </c>
      <c r="AI349" s="30">
        <f t="shared" si="474"/>
        <v>3</v>
      </c>
      <c r="AJ349" s="22">
        <v>1</v>
      </c>
      <c r="AK349" s="23"/>
      <c r="AL349" s="29">
        <f t="shared" si="441"/>
        <v>4.1057279876828162E+36</v>
      </c>
      <c r="AM349" s="29">
        <f t="shared" si="475"/>
        <v>7.8866125550915644E+39</v>
      </c>
      <c r="AN349" s="29">
        <f t="shared" si="476"/>
        <v>2.6841634167071725E+23</v>
      </c>
      <c r="AO349" s="29">
        <f t="shared" si="477"/>
        <v>900</v>
      </c>
      <c r="AQ349" s="52">
        <f t="shared" si="434"/>
        <v>3.4034427302686344E-17</v>
      </c>
      <c r="AR349" s="144">
        <f t="shared" si="442"/>
        <v>12519.836443566779</v>
      </c>
      <c r="AS349" s="30">
        <f t="shared" si="478"/>
        <v>313</v>
      </c>
      <c r="AT349" s="30">
        <f t="shared" si="479"/>
        <v>4</v>
      </c>
      <c r="AU349" s="22">
        <v>1</v>
      </c>
      <c r="AV349" s="23"/>
      <c r="AW349" s="29">
        <f t="shared" si="443"/>
        <v>4.2335999872992002E+35</v>
      </c>
      <c r="AX349" s="29">
        <f t="shared" si="480"/>
        <v>4.5447200535690893E+39</v>
      </c>
      <c r="AY349" s="29">
        <f t="shared" si="481"/>
        <v>2.6841634167071725E+23</v>
      </c>
      <c r="AZ349" s="29">
        <f t="shared" si="482"/>
        <v>1200</v>
      </c>
      <c r="BB349" s="52">
        <f t="shared" si="515"/>
        <v>5.9061138751532729E-17</v>
      </c>
      <c r="BC349" s="144">
        <f t="shared" si="444"/>
        <v>12519.836443566779</v>
      </c>
      <c r="BD349" s="30">
        <f t="shared" si="483"/>
        <v>283</v>
      </c>
      <c r="BE349" s="30">
        <f t="shared" si="484"/>
        <v>5</v>
      </c>
      <c r="BF349" s="22">
        <v>1</v>
      </c>
      <c r="BG349" s="23"/>
      <c r="BH349" s="29">
        <f t="shared" si="445"/>
        <v>4.6079999861759994E+34</v>
      </c>
      <c r="BI349" s="29">
        <f t="shared" si="485"/>
        <v>1.5339275951277369E+40</v>
      </c>
      <c r="BJ349" s="29">
        <f t="shared" si="486"/>
        <v>2.6841634167071725E+23</v>
      </c>
      <c r="BK349" s="29">
        <f t="shared" si="487"/>
        <v>1500</v>
      </c>
      <c r="BM349" s="52">
        <f t="shared" si="435"/>
        <v>1.7498631781793133E-17</v>
      </c>
      <c r="BN349" s="144">
        <f t="shared" si="446"/>
        <v>12519.836443566779</v>
      </c>
      <c r="BO349" s="30">
        <f t="shared" si="488"/>
        <v>238</v>
      </c>
      <c r="BP349" s="30">
        <f t="shared" si="489"/>
        <v>6</v>
      </c>
      <c r="BQ349" s="22">
        <v>1</v>
      </c>
      <c r="BR349" s="23"/>
      <c r="BS349" s="29">
        <f t="shared" si="447"/>
        <v>5.7599999827200002E+31</v>
      </c>
      <c r="BT349" s="29">
        <f t="shared" si="490"/>
        <v>3.2388054528227415E+39</v>
      </c>
      <c r="BU349" s="29">
        <f t="shared" si="491"/>
        <v>2.6841634167071725E+23</v>
      </c>
      <c r="BV349" s="29">
        <f t="shared" si="492"/>
        <v>1800</v>
      </c>
      <c r="BX349" s="52">
        <f t="shared" si="432"/>
        <v>8.2875104905353994E-17</v>
      </c>
      <c r="BY349" s="144">
        <f t="shared" si="448"/>
        <v>12519.836443566779</v>
      </c>
      <c r="BZ349" s="30">
        <f t="shared" si="493"/>
        <v>188</v>
      </c>
      <c r="CA349" s="30">
        <f t="shared" si="494"/>
        <v>7</v>
      </c>
      <c r="CB349" s="30">
        <v>1</v>
      </c>
      <c r="CC349" s="23"/>
      <c r="CD349" s="29">
        <f t="shared" si="449"/>
        <v>9.5999999712E+29</v>
      </c>
      <c r="CE349" s="29">
        <f t="shared" si="495"/>
        <v>1.5437233269005897E+40</v>
      </c>
      <c r="CF349" s="29">
        <f t="shared" si="496"/>
        <v>2.6841634167071725E+23</v>
      </c>
      <c r="CG349" s="29">
        <f t="shared" si="497"/>
        <v>2100</v>
      </c>
      <c r="CI349" s="52">
        <f t="shared" si="521"/>
        <v>1.7387593812527931E-17</v>
      </c>
      <c r="CJ349" s="144">
        <f t="shared" si="450"/>
        <v>12519.836443566779</v>
      </c>
      <c r="CK349" s="30">
        <f t="shared" si="498"/>
        <v>133</v>
      </c>
      <c r="CL349" s="30">
        <f t="shared" si="499"/>
        <v>8</v>
      </c>
      <c r="CM349" s="30">
        <v>1</v>
      </c>
      <c r="CN349" s="23"/>
      <c r="CO349" s="29">
        <f t="shared" si="451"/>
        <v>9.9999999699999999E+26</v>
      </c>
      <c r="CP349" s="29">
        <f t="shared" si="500"/>
        <v>7.4237354118655224E+39</v>
      </c>
      <c r="CQ349" s="29">
        <f t="shared" si="501"/>
        <v>2.6841634167071725E+23</v>
      </c>
      <c r="CR349" s="29">
        <f t="shared" si="502"/>
        <v>2400</v>
      </c>
      <c r="CT349" s="52">
        <f t="shared" si="516"/>
        <v>3.6156507038451479E-17</v>
      </c>
      <c r="CU349" s="144">
        <f t="shared" si="452"/>
        <v>12519.836443566779</v>
      </c>
      <c r="CV349" s="30">
        <f t="shared" si="503"/>
        <v>83</v>
      </c>
      <c r="CW349" s="30">
        <f t="shared" si="504"/>
        <v>9</v>
      </c>
      <c r="CX349" s="30">
        <v>1</v>
      </c>
      <c r="CY349" s="23"/>
      <c r="CZ349" s="29">
        <f t="shared" si="453"/>
        <v>144</v>
      </c>
      <c r="DA349" s="29">
        <f t="shared" si="505"/>
        <v>2.4152739251211261E+17</v>
      </c>
      <c r="DB349" s="29">
        <f t="shared" si="506"/>
        <v>2.6841634167071725E+23</v>
      </c>
      <c r="DC349" s="29">
        <f t="shared" si="507"/>
        <v>2700</v>
      </c>
      <c r="DE349" s="52">
        <f t="shared" si="508"/>
        <v>1111328.7767442616</v>
      </c>
      <c r="DF349" s="144">
        <f t="shared" si="454"/>
        <v>12519.836443566779</v>
      </c>
      <c r="DG349" s="30">
        <f t="shared" si="509"/>
        <v>18</v>
      </c>
      <c r="DH349" s="30">
        <f t="shared" si="510"/>
        <v>10</v>
      </c>
      <c r="DI349" s="30">
        <v>1</v>
      </c>
      <c r="DJ349" s="23"/>
      <c r="DK349" s="29">
        <f t="shared" si="455"/>
        <v>6</v>
      </c>
      <c r="DL349" s="29">
        <f t="shared" si="511"/>
        <v>4.6273357900737065E+18</v>
      </c>
      <c r="DM349" s="29">
        <f t="shared" si="512"/>
        <v>2.6841634167071725E+23</v>
      </c>
      <c r="DN349" s="29">
        <f t="shared" si="513"/>
        <v>3000</v>
      </c>
      <c r="DP349" s="52">
        <f t="shared" si="518"/>
        <v>58006.67032777446</v>
      </c>
      <c r="DQ349" s="144">
        <f t="shared" si="456"/>
        <v>12519.836443566779</v>
      </c>
    </row>
    <row r="350" spans="1:121">
      <c r="A350" s="23">
        <f t="shared" si="457"/>
        <v>3617763.4949532999</v>
      </c>
      <c r="B350" s="23">
        <v>0</v>
      </c>
      <c r="C350" s="41">
        <f t="shared" si="520"/>
        <v>9</v>
      </c>
      <c r="D350" s="44"/>
      <c r="E350" s="134">
        <f t="shared" si="517"/>
        <v>1</v>
      </c>
      <c r="F350" s="76">
        <f t="shared" si="436"/>
        <v>10</v>
      </c>
      <c r="G350" s="161">
        <f t="shared" si="458"/>
        <v>1278.2904820752501</v>
      </c>
      <c r="H350" s="24">
        <f t="shared" si="459"/>
        <v>5.1388235021912506E+20</v>
      </c>
      <c r="I350" s="23">
        <f t="shared" si="514"/>
        <v>68.800000000000026</v>
      </c>
      <c r="J350" s="26">
        <v>344</v>
      </c>
      <c r="K350" s="30">
        <f t="shared" si="460"/>
        <v>344</v>
      </c>
      <c r="L350" s="30">
        <f t="shared" si="461"/>
        <v>1</v>
      </c>
      <c r="M350" s="22">
        <v>1</v>
      </c>
      <c r="N350" s="23">
        <f t="shared" si="462"/>
        <v>5.1388235021912506E+23</v>
      </c>
      <c r="O350" s="29">
        <f t="shared" si="437"/>
        <v>3.9743446920769655E+37</v>
      </c>
      <c r="P350" s="29">
        <f t="shared" si="463"/>
        <v>1.367174574074476E+40</v>
      </c>
      <c r="Q350" s="29">
        <f t="shared" si="464"/>
        <v>3.0832941013147502E+23</v>
      </c>
      <c r="R350" s="29">
        <f t="shared" si="465"/>
        <v>300</v>
      </c>
      <c r="S350" s="29">
        <f t="shared" si="466"/>
        <v>108532904.848599</v>
      </c>
      <c r="T350" s="52">
        <f t="shared" si="467"/>
        <v>2.2552307216523686E-17</v>
      </c>
      <c r="U350" s="144">
        <f t="shared" si="438"/>
        <v>12782.904820752501</v>
      </c>
      <c r="W350" s="30">
        <f t="shared" si="468"/>
        <v>339</v>
      </c>
      <c r="X350" s="30">
        <f t="shared" si="469"/>
        <v>2</v>
      </c>
      <c r="Y350" s="22">
        <v>1</v>
      </c>
      <c r="Z350" s="23"/>
      <c r="AA350" s="29">
        <f t="shared" si="439"/>
        <v>3.6951551889145344E+36</v>
      </c>
      <c r="AB350" s="29">
        <f t="shared" si="470"/>
        <v>2.2579164992842076E+39</v>
      </c>
      <c r="AC350" s="29">
        <f t="shared" si="471"/>
        <v>3.0832941013147502E+23</v>
      </c>
      <c r="AD350" s="29">
        <f t="shared" si="472"/>
        <v>600</v>
      </c>
      <c r="AF350" s="52">
        <f t="shared" si="519"/>
        <v>1.3655483284223307E-16</v>
      </c>
      <c r="AG350" s="144">
        <f t="shared" si="440"/>
        <v>12782.904820752501</v>
      </c>
      <c r="AH350" s="30">
        <f t="shared" si="473"/>
        <v>329</v>
      </c>
      <c r="AI350" s="30">
        <f t="shared" si="474"/>
        <v>3</v>
      </c>
      <c r="AJ350" s="22">
        <v>1</v>
      </c>
      <c r="AK350" s="23"/>
      <c r="AL350" s="29">
        <f t="shared" si="441"/>
        <v>4.1057279876828162E+36</v>
      </c>
      <c r="AM350" s="29">
        <f t="shared" si="475"/>
        <v>7.9106571055644045E+39</v>
      </c>
      <c r="AN350" s="29">
        <f t="shared" si="476"/>
        <v>3.0832941013147502E+23</v>
      </c>
      <c r="AO350" s="29">
        <f t="shared" si="477"/>
        <v>900</v>
      </c>
      <c r="AQ350" s="52">
        <f t="shared" si="434"/>
        <v>3.897645998517547E-17</v>
      </c>
      <c r="AR350" s="144">
        <f t="shared" si="442"/>
        <v>12782.904820752501</v>
      </c>
      <c r="AS350" s="30">
        <f t="shared" si="478"/>
        <v>314</v>
      </c>
      <c r="AT350" s="30">
        <f t="shared" si="479"/>
        <v>4</v>
      </c>
      <c r="AU350" s="22">
        <v>1</v>
      </c>
      <c r="AV350" s="23"/>
      <c r="AW350" s="29">
        <f t="shared" si="443"/>
        <v>4.2335999872992002E+35</v>
      </c>
      <c r="AX350" s="29">
        <f t="shared" si="480"/>
        <v>4.5592399259447091E+39</v>
      </c>
      <c r="AY350" s="29">
        <f t="shared" si="481"/>
        <v>3.0832941013147502E+23</v>
      </c>
      <c r="AZ350" s="29">
        <f t="shared" si="482"/>
        <v>1200</v>
      </c>
      <c r="BB350" s="52">
        <f t="shared" si="515"/>
        <v>6.7627371039831129E-17</v>
      </c>
      <c r="BC350" s="144">
        <f t="shared" si="444"/>
        <v>12782.904820752501</v>
      </c>
      <c r="BD350" s="30">
        <f t="shared" si="483"/>
        <v>284</v>
      </c>
      <c r="BE350" s="30">
        <f t="shared" si="484"/>
        <v>5</v>
      </c>
      <c r="BF350" s="22">
        <v>1</v>
      </c>
      <c r="BG350" s="23"/>
      <c r="BH350" s="29">
        <f t="shared" si="445"/>
        <v>4.6079999861759994E+34</v>
      </c>
      <c r="BI350" s="29">
        <f t="shared" si="485"/>
        <v>1.5393478339797783E+40</v>
      </c>
      <c r="BJ350" s="29">
        <f t="shared" si="486"/>
        <v>3.0832941013147502E+23</v>
      </c>
      <c r="BK350" s="29">
        <f t="shared" si="487"/>
        <v>1500</v>
      </c>
      <c r="BM350" s="52">
        <f t="shared" si="435"/>
        <v>2.0029872607435999E-17</v>
      </c>
      <c r="BN350" s="144">
        <f t="shared" si="446"/>
        <v>12782.904820752501</v>
      </c>
      <c r="BO350" s="30">
        <f t="shared" si="488"/>
        <v>239</v>
      </c>
      <c r="BP350" s="30">
        <f t="shared" si="489"/>
        <v>6</v>
      </c>
      <c r="BQ350" s="22">
        <v>1</v>
      </c>
      <c r="BR350" s="23"/>
      <c r="BS350" s="29">
        <f t="shared" si="447"/>
        <v>5.7599999827200002E+31</v>
      </c>
      <c r="BT350" s="29">
        <f t="shared" si="490"/>
        <v>3.2524138790951064E+39</v>
      </c>
      <c r="BU350" s="29">
        <f t="shared" si="491"/>
        <v>3.0832941013147502E+23</v>
      </c>
      <c r="BV350" s="29">
        <f t="shared" si="492"/>
        <v>1800</v>
      </c>
      <c r="BX350" s="52">
        <f t="shared" si="432"/>
        <v>9.4800176605217015E-17</v>
      </c>
      <c r="BY350" s="144">
        <f t="shared" si="448"/>
        <v>12782.904820752501</v>
      </c>
      <c r="BZ350" s="30">
        <f t="shared" si="493"/>
        <v>189</v>
      </c>
      <c r="CA350" s="30">
        <f t="shared" si="494"/>
        <v>7</v>
      </c>
      <c r="CB350" s="30">
        <v>1</v>
      </c>
      <c r="CC350" s="23"/>
      <c r="CD350" s="29">
        <f t="shared" si="449"/>
        <v>9.5999999712E+29</v>
      </c>
      <c r="CE350" s="29">
        <f t="shared" si="495"/>
        <v>1.5519346211926142E+40</v>
      </c>
      <c r="CF350" s="29">
        <f t="shared" si="496"/>
        <v>3.0832941013147502E+23</v>
      </c>
      <c r="CG350" s="29">
        <f t="shared" si="497"/>
        <v>2100</v>
      </c>
      <c r="CI350" s="52">
        <f t="shared" si="521"/>
        <v>1.9867422629861387E-17</v>
      </c>
      <c r="CJ350" s="144">
        <f t="shared" si="450"/>
        <v>12782.904820752501</v>
      </c>
      <c r="CK350" s="30">
        <f t="shared" si="498"/>
        <v>134</v>
      </c>
      <c r="CL350" s="30">
        <f t="shared" si="499"/>
        <v>8</v>
      </c>
      <c r="CM350" s="30">
        <v>1</v>
      </c>
      <c r="CN350" s="23"/>
      <c r="CO350" s="29">
        <f t="shared" si="451"/>
        <v>9.9999999699999999E+26</v>
      </c>
      <c r="CP350" s="29">
        <f t="shared" si="500"/>
        <v>7.4795529713532336E+39</v>
      </c>
      <c r="CQ350" s="29">
        <f t="shared" si="501"/>
        <v>3.0832941013147502E+23</v>
      </c>
      <c r="CR350" s="29">
        <f t="shared" si="502"/>
        <v>2400</v>
      </c>
      <c r="CT350" s="52">
        <f t="shared" si="516"/>
        <v>4.1222972992153397E-17</v>
      </c>
      <c r="CU350" s="144">
        <f t="shared" si="452"/>
        <v>12782.904820752501</v>
      </c>
      <c r="CV350" s="30">
        <f t="shared" si="503"/>
        <v>84</v>
      </c>
      <c r="CW350" s="30">
        <f t="shared" si="504"/>
        <v>9</v>
      </c>
      <c r="CX350" s="30">
        <v>1</v>
      </c>
      <c r="CY350" s="23"/>
      <c r="CZ350" s="29">
        <f t="shared" si="453"/>
        <v>144</v>
      </c>
      <c r="DA350" s="29">
        <f t="shared" si="505"/>
        <v>2.444373610965959E+17</v>
      </c>
      <c r="DB350" s="29">
        <f t="shared" si="506"/>
        <v>3.0832941013147502E+23</v>
      </c>
      <c r="DC350" s="29">
        <f t="shared" si="507"/>
        <v>2700</v>
      </c>
      <c r="DE350" s="52">
        <f t="shared" si="508"/>
        <v>1261384.1384485839</v>
      </c>
      <c r="DF350" s="144">
        <f t="shared" si="454"/>
        <v>12782.904820752501</v>
      </c>
      <c r="DG350" s="30">
        <f t="shared" si="509"/>
        <v>19</v>
      </c>
      <c r="DH350" s="30">
        <f t="shared" si="510"/>
        <v>10</v>
      </c>
      <c r="DI350" s="30">
        <v>1</v>
      </c>
      <c r="DJ350" s="23"/>
      <c r="DK350" s="29">
        <f t="shared" si="455"/>
        <v>6</v>
      </c>
      <c r="DL350" s="29">
        <f t="shared" si="511"/>
        <v>4.8844100006333573E+18</v>
      </c>
      <c r="DM350" s="29">
        <f t="shared" si="512"/>
        <v>3.0832941013147502E+23</v>
      </c>
      <c r="DN350" s="29">
        <f t="shared" si="513"/>
        <v>3000</v>
      </c>
      <c r="DP350" s="52">
        <f t="shared" si="518"/>
        <v>63125.210637824057</v>
      </c>
      <c r="DQ350" s="144">
        <f t="shared" si="456"/>
        <v>12782.904820752501</v>
      </c>
    </row>
    <row r="351" spans="1:121">
      <c r="A351" s="23">
        <f t="shared" si="457"/>
        <v>3780118.4203307983</v>
      </c>
      <c r="B351" s="23">
        <v>0</v>
      </c>
      <c r="C351" s="41">
        <f t="shared" si="520"/>
        <v>9</v>
      </c>
      <c r="D351" s="44"/>
      <c r="E351" s="134">
        <f t="shared" si="517"/>
        <v>1</v>
      </c>
      <c r="F351" s="76">
        <f t="shared" si="436"/>
        <v>10</v>
      </c>
      <c r="G351" s="161">
        <f t="shared" si="458"/>
        <v>1305.1500823749238</v>
      </c>
      <c r="H351" s="24">
        <f t="shared" si="459"/>
        <v>5.9029581035871928E+20</v>
      </c>
      <c r="I351" s="23">
        <f t="shared" si="514"/>
        <v>69.000000000000028</v>
      </c>
      <c r="J351" s="26">
        <v>345</v>
      </c>
      <c r="K351" s="30">
        <f t="shared" si="460"/>
        <v>345</v>
      </c>
      <c r="L351" s="30">
        <f t="shared" si="461"/>
        <v>1</v>
      </c>
      <c r="M351" s="22">
        <v>1</v>
      </c>
      <c r="N351" s="23">
        <f t="shared" si="462"/>
        <v>5.9029581035871927E+23</v>
      </c>
      <c r="O351" s="29">
        <f t="shared" si="437"/>
        <v>3.9743446920769655E+37</v>
      </c>
      <c r="P351" s="29">
        <f t="shared" si="463"/>
        <v>1.3711489187665531E+40</v>
      </c>
      <c r="Q351" s="29">
        <f t="shared" si="464"/>
        <v>3.5417748621523158E+23</v>
      </c>
      <c r="R351" s="29">
        <f t="shared" si="465"/>
        <v>300</v>
      </c>
      <c r="S351" s="29">
        <f t="shared" si="466"/>
        <v>113403552.60992394</v>
      </c>
      <c r="T351" s="52">
        <f t="shared" si="467"/>
        <v>2.5830708930860671E-17</v>
      </c>
      <c r="U351" s="144">
        <f t="shared" si="438"/>
        <v>13051.500823749238</v>
      </c>
      <c r="W351" s="30">
        <f t="shared" si="468"/>
        <v>340</v>
      </c>
      <c r="X351" s="30">
        <f t="shared" si="469"/>
        <v>2</v>
      </c>
      <c r="Y351" s="22">
        <v>1</v>
      </c>
      <c r="Z351" s="23"/>
      <c r="AA351" s="29">
        <f t="shared" si="439"/>
        <v>3.6951551889145344E+36</v>
      </c>
      <c r="AB351" s="29">
        <f t="shared" si="470"/>
        <v>2.2645770199310634E+39</v>
      </c>
      <c r="AC351" s="29">
        <f t="shared" si="471"/>
        <v>3.5417748621523158E+23</v>
      </c>
      <c r="AD351" s="29">
        <f t="shared" si="472"/>
        <v>600</v>
      </c>
      <c r="AF351" s="52">
        <f t="shared" si="519"/>
        <v>1.5639895799437778E-16</v>
      </c>
      <c r="AG351" s="144">
        <f t="shared" si="440"/>
        <v>13051.500823749238</v>
      </c>
      <c r="AH351" s="30">
        <f t="shared" si="473"/>
        <v>330</v>
      </c>
      <c r="AI351" s="30">
        <f t="shared" si="474"/>
        <v>3</v>
      </c>
      <c r="AJ351" s="22">
        <v>1</v>
      </c>
      <c r="AK351" s="23"/>
      <c r="AL351" s="29">
        <f t="shared" si="441"/>
        <v>4.1057279876828162E+36</v>
      </c>
      <c r="AM351" s="29">
        <f t="shared" si="475"/>
        <v>7.9347016560372445E+39</v>
      </c>
      <c r="AN351" s="29">
        <f t="shared" si="476"/>
        <v>3.5417748621523158E+23</v>
      </c>
      <c r="AO351" s="29">
        <f t="shared" si="477"/>
        <v>900</v>
      </c>
      <c r="AQ351" s="52">
        <f t="shared" si="434"/>
        <v>4.4636522148977081E-17</v>
      </c>
      <c r="AR351" s="144">
        <f t="shared" si="442"/>
        <v>13051.500823749238</v>
      </c>
      <c r="AS351" s="30">
        <f t="shared" si="478"/>
        <v>315</v>
      </c>
      <c r="AT351" s="30">
        <f t="shared" si="479"/>
        <v>4</v>
      </c>
      <c r="AU351" s="22">
        <v>1</v>
      </c>
      <c r="AV351" s="23"/>
      <c r="AW351" s="29">
        <f t="shared" si="443"/>
        <v>4.2335999872992002E+35</v>
      </c>
      <c r="AX351" s="29">
        <f t="shared" si="480"/>
        <v>4.5737597983203289E+39</v>
      </c>
      <c r="AY351" s="29">
        <f t="shared" si="481"/>
        <v>3.5417748621523158E+23</v>
      </c>
      <c r="AZ351" s="29">
        <f t="shared" si="482"/>
        <v>1200</v>
      </c>
      <c r="BB351" s="52">
        <f t="shared" si="515"/>
        <v>7.7436835739668708E-17</v>
      </c>
      <c r="BC351" s="144">
        <f t="shared" si="444"/>
        <v>13051.500823749238</v>
      </c>
      <c r="BD351" s="30">
        <f t="shared" si="483"/>
        <v>285</v>
      </c>
      <c r="BE351" s="30">
        <f t="shared" si="484"/>
        <v>5</v>
      </c>
      <c r="BF351" s="22">
        <v>1</v>
      </c>
      <c r="BG351" s="23"/>
      <c r="BH351" s="29">
        <f t="shared" si="445"/>
        <v>4.6079999861759994E+34</v>
      </c>
      <c r="BI351" s="29">
        <f t="shared" si="485"/>
        <v>1.5447680728318201E+40</v>
      </c>
      <c r="BJ351" s="29">
        <f t="shared" si="486"/>
        <v>3.5417748621523158E+23</v>
      </c>
      <c r="BK351" s="29">
        <f t="shared" si="487"/>
        <v>1500</v>
      </c>
      <c r="BM351" s="52">
        <f t="shared" si="435"/>
        <v>2.2927550901926953E-17</v>
      </c>
      <c r="BN351" s="144">
        <f t="shared" si="446"/>
        <v>13051.500823749238</v>
      </c>
      <c r="BO351" s="30">
        <f t="shared" si="488"/>
        <v>240</v>
      </c>
      <c r="BP351" s="30">
        <f t="shared" si="489"/>
        <v>6</v>
      </c>
      <c r="BQ351" s="22">
        <v>1</v>
      </c>
      <c r="BR351" s="23"/>
      <c r="BS351" s="29">
        <f t="shared" si="447"/>
        <v>5.7599999827200002E+31</v>
      </c>
      <c r="BT351" s="29">
        <f t="shared" si="490"/>
        <v>3.2660223053674701E+39</v>
      </c>
      <c r="BU351" s="29">
        <f t="shared" si="491"/>
        <v>3.5417748621523158E+23</v>
      </c>
      <c r="BV351" s="29">
        <f t="shared" si="492"/>
        <v>1800</v>
      </c>
      <c r="BX351" s="52">
        <f t="shared" ref="BX351:BX406" si="522">BU351/BT351</f>
        <v>1.084430702243419E-16</v>
      </c>
      <c r="BY351" s="144">
        <f t="shared" si="448"/>
        <v>13051.500823749238</v>
      </c>
      <c r="BZ351" s="30">
        <f t="shared" si="493"/>
        <v>190</v>
      </c>
      <c r="CA351" s="30">
        <f t="shared" si="494"/>
        <v>7</v>
      </c>
      <c r="CB351" s="30">
        <v>1</v>
      </c>
      <c r="CC351" s="23"/>
      <c r="CD351" s="29">
        <f t="shared" si="449"/>
        <v>9.5999999712E+29</v>
      </c>
      <c r="CE351" s="29">
        <f t="shared" si="495"/>
        <v>1.5601459154846387E+40</v>
      </c>
      <c r="CF351" s="29">
        <f t="shared" si="496"/>
        <v>3.5417748621523158E+23</v>
      </c>
      <c r="CG351" s="29">
        <f t="shared" si="497"/>
        <v>2100</v>
      </c>
      <c r="CI351" s="52">
        <f t="shared" si="521"/>
        <v>2.2701561610358158E-17</v>
      </c>
      <c r="CJ351" s="144">
        <f t="shared" si="450"/>
        <v>13051.500823749238</v>
      </c>
      <c r="CK351" s="30">
        <f t="shared" si="498"/>
        <v>135</v>
      </c>
      <c r="CL351" s="30">
        <f t="shared" si="499"/>
        <v>8</v>
      </c>
      <c r="CM351" s="30">
        <v>1</v>
      </c>
      <c r="CN351" s="23"/>
      <c r="CO351" s="29">
        <f t="shared" si="451"/>
        <v>9.9999999699999999E+26</v>
      </c>
      <c r="CP351" s="29">
        <f t="shared" si="500"/>
        <v>7.5353705308409435E+39</v>
      </c>
      <c r="CQ351" s="29">
        <f t="shared" si="501"/>
        <v>3.5417748621523158E+23</v>
      </c>
      <c r="CR351" s="29">
        <f t="shared" si="502"/>
        <v>2400</v>
      </c>
      <c r="CT351" s="52">
        <f t="shared" si="516"/>
        <v>4.7002000069624386E-17</v>
      </c>
      <c r="CU351" s="144">
        <f t="shared" si="452"/>
        <v>13051.500823749238</v>
      </c>
      <c r="CV351" s="30">
        <f t="shared" si="503"/>
        <v>85</v>
      </c>
      <c r="CW351" s="30">
        <f t="shared" si="504"/>
        <v>9</v>
      </c>
      <c r="CX351" s="30">
        <v>1</v>
      </c>
      <c r="CY351" s="23"/>
      <c r="CZ351" s="29">
        <f t="shared" si="453"/>
        <v>144</v>
      </c>
      <c r="DA351" s="29">
        <f t="shared" si="505"/>
        <v>2.4734732968107917E+17</v>
      </c>
      <c r="DB351" s="29">
        <f t="shared" si="506"/>
        <v>3.5417748621523158E+23</v>
      </c>
      <c r="DC351" s="29">
        <f t="shared" si="507"/>
        <v>2700</v>
      </c>
      <c r="DE351" s="52">
        <f t="shared" si="508"/>
        <v>1431903.4156216499</v>
      </c>
      <c r="DF351" s="144">
        <f t="shared" si="454"/>
        <v>13051.500823749238</v>
      </c>
      <c r="DG351" s="30">
        <f t="shared" si="509"/>
        <v>20</v>
      </c>
      <c r="DH351" s="30">
        <f t="shared" si="510"/>
        <v>10</v>
      </c>
      <c r="DI351" s="30">
        <v>1</v>
      </c>
      <c r="DJ351" s="23"/>
      <c r="DK351" s="29">
        <f t="shared" si="455"/>
        <v>6</v>
      </c>
      <c r="DL351" s="29">
        <f t="shared" si="511"/>
        <v>5.1414842111930071E+18</v>
      </c>
      <c r="DM351" s="29">
        <f t="shared" si="512"/>
        <v>3.5417748621523158E+23</v>
      </c>
      <c r="DN351" s="29">
        <f t="shared" si="513"/>
        <v>3000</v>
      </c>
      <c r="DP351" s="52">
        <f t="shared" si="518"/>
        <v>68886.234337584363</v>
      </c>
      <c r="DQ351" s="144">
        <f t="shared" si="456"/>
        <v>13051.500823749238</v>
      </c>
    </row>
    <row r="352" spans="1:121">
      <c r="A352" s="23">
        <f t="shared" si="457"/>
        <v>3949759.3725121776</v>
      </c>
      <c r="B352" s="23">
        <v>0</v>
      </c>
      <c r="C352" s="41">
        <f t="shared" si="520"/>
        <v>9</v>
      </c>
      <c r="D352" s="44"/>
      <c r="E352" s="134">
        <f t="shared" si="517"/>
        <v>1</v>
      </c>
      <c r="F352" s="76">
        <f t="shared" si="436"/>
        <v>10</v>
      </c>
      <c r="G352" s="161">
        <f t="shared" si="458"/>
        <v>1332.5740599725393</v>
      </c>
      <c r="H352" s="24">
        <f t="shared" si="459"/>
        <v>6.7807182632070257E+20</v>
      </c>
      <c r="I352" s="23">
        <f t="shared" si="514"/>
        <v>69.200000000000031</v>
      </c>
      <c r="J352" s="26">
        <v>346</v>
      </c>
      <c r="K352" s="30">
        <f t="shared" si="460"/>
        <v>346</v>
      </c>
      <c r="L352" s="30">
        <f t="shared" si="461"/>
        <v>1</v>
      </c>
      <c r="M352" s="22">
        <v>1</v>
      </c>
      <c r="N352" s="23">
        <f t="shared" si="462"/>
        <v>6.7807182632070251E+23</v>
      </c>
      <c r="O352" s="29">
        <f t="shared" si="437"/>
        <v>3.9743446920769655E+37</v>
      </c>
      <c r="P352" s="29">
        <f t="shared" si="463"/>
        <v>1.37512326345863E+40</v>
      </c>
      <c r="Q352" s="29">
        <f t="shared" si="464"/>
        <v>4.068430957924215E+23</v>
      </c>
      <c r="R352" s="29">
        <f t="shared" si="465"/>
        <v>300</v>
      </c>
      <c r="S352" s="29">
        <f t="shared" si="466"/>
        <v>118492781.17536533</v>
      </c>
      <c r="T352" s="52">
        <f t="shared" si="467"/>
        <v>2.9585936519549052E-17</v>
      </c>
      <c r="U352" s="144">
        <f t="shared" si="438"/>
        <v>13325.740599725394</v>
      </c>
      <c r="W352" s="30">
        <f t="shared" si="468"/>
        <v>341</v>
      </c>
      <c r="X352" s="30">
        <f t="shared" si="469"/>
        <v>2</v>
      </c>
      <c r="Y352" s="22">
        <v>1</v>
      </c>
      <c r="Z352" s="23"/>
      <c r="AA352" s="29">
        <f t="shared" si="439"/>
        <v>3.6951551889145344E+36</v>
      </c>
      <c r="AB352" s="29">
        <f t="shared" si="470"/>
        <v>2.2712375405779195E+39</v>
      </c>
      <c r="AC352" s="29">
        <f t="shared" si="471"/>
        <v>4.068430957924215E+23</v>
      </c>
      <c r="AD352" s="29">
        <f t="shared" si="472"/>
        <v>600</v>
      </c>
      <c r="AF352" s="52">
        <f t="shared" si="519"/>
        <v>1.7912837760197453E-16</v>
      </c>
      <c r="AG352" s="144">
        <f t="shared" si="440"/>
        <v>13325.740599725394</v>
      </c>
      <c r="AH352" s="30">
        <f t="shared" si="473"/>
        <v>331</v>
      </c>
      <c r="AI352" s="30">
        <f t="shared" si="474"/>
        <v>3</v>
      </c>
      <c r="AJ352" s="22">
        <v>1</v>
      </c>
      <c r="AK352" s="23"/>
      <c r="AL352" s="29">
        <f t="shared" si="441"/>
        <v>4.1057279876828162E+36</v>
      </c>
      <c r="AM352" s="29">
        <f t="shared" si="475"/>
        <v>7.9587462065100845E+39</v>
      </c>
      <c r="AN352" s="29">
        <f t="shared" si="476"/>
        <v>4.068430957924215E+23</v>
      </c>
      <c r="AO352" s="29">
        <f t="shared" si="477"/>
        <v>900</v>
      </c>
      <c r="AQ352" s="52">
        <f t="shared" si="434"/>
        <v>5.111899352433585E-17</v>
      </c>
      <c r="AR352" s="144">
        <f t="shared" si="442"/>
        <v>13325.740599725394</v>
      </c>
      <c r="AS352" s="30">
        <f t="shared" si="478"/>
        <v>316</v>
      </c>
      <c r="AT352" s="30">
        <f t="shared" si="479"/>
        <v>4</v>
      </c>
      <c r="AU352" s="22">
        <v>1</v>
      </c>
      <c r="AV352" s="23"/>
      <c r="AW352" s="29">
        <f t="shared" si="443"/>
        <v>4.2335999872992002E+35</v>
      </c>
      <c r="AX352" s="29">
        <f t="shared" si="480"/>
        <v>4.5882796706959494E+39</v>
      </c>
      <c r="AY352" s="29">
        <f t="shared" si="481"/>
        <v>4.068430957924215E+23</v>
      </c>
      <c r="AZ352" s="29">
        <f t="shared" si="482"/>
        <v>1200</v>
      </c>
      <c r="BB352" s="52">
        <f t="shared" si="515"/>
        <v>8.8670073533401604E-17</v>
      </c>
      <c r="BC352" s="144">
        <f t="shared" si="444"/>
        <v>13325.740599725394</v>
      </c>
      <c r="BD352" s="30">
        <f t="shared" si="483"/>
        <v>286</v>
      </c>
      <c r="BE352" s="30">
        <f t="shared" si="484"/>
        <v>5</v>
      </c>
      <c r="BF352" s="22">
        <v>1</v>
      </c>
      <c r="BG352" s="23"/>
      <c r="BH352" s="29">
        <f t="shared" si="445"/>
        <v>4.6079999861759994E+34</v>
      </c>
      <c r="BI352" s="29">
        <f t="shared" si="485"/>
        <v>1.5501883116838616E+40</v>
      </c>
      <c r="BJ352" s="29">
        <f t="shared" si="486"/>
        <v>4.068430957924215E+23</v>
      </c>
      <c r="BK352" s="29">
        <f t="shared" si="487"/>
        <v>1500</v>
      </c>
      <c r="BM352" s="52">
        <f t="shared" si="435"/>
        <v>2.62447531519894E-17</v>
      </c>
      <c r="BN352" s="144">
        <f t="shared" si="446"/>
        <v>13325.740599725394</v>
      </c>
      <c r="BO352" s="30">
        <f t="shared" si="488"/>
        <v>241</v>
      </c>
      <c r="BP352" s="30">
        <f t="shared" si="489"/>
        <v>6</v>
      </c>
      <c r="BQ352" s="22">
        <v>1</v>
      </c>
      <c r="BR352" s="23"/>
      <c r="BS352" s="29">
        <f t="shared" si="447"/>
        <v>5.7599999827200002E+31</v>
      </c>
      <c r="BT352" s="29">
        <f t="shared" si="490"/>
        <v>3.279630731639835E+39</v>
      </c>
      <c r="BU352" s="29">
        <f t="shared" si="491"/>
        <v>4.068430957924215E+23</v>
      </c>
      <c r="BV352" s="29">
        <f t="shared" si="492"/>
        <v>1800</v>
      </c>
      <c r="BX352" s="52">
        <f t="shared" si="522"/>
        <v>1.2405149514774718E-16</v>
      </c>
      <c r="BY352" s="144">
        <f t="shared" si="448"/>
        <v>13325.740599725394</v>
      </c>
      <c r="BZ352" s="30">
        <f t="shared" si="493"/>
        <v>191</v>
      </c>
      <c r="CA352" s="30">
        <f t="shared" si="494"/>
        <v>7</v>
      </c>
      <c r="CB352" s="30">
        <v>1</v>
      </c>
      <c r="CC352" s="23"/>
      <c r="CD352" s="29">
        <f t="shared" si="449"/>
        <v>9.5999999712E+29</v>
      </c>
      <c r="CE352" s="29">
        <f t="shared" si="495"/>
        <v>1.5683572097766632E+40</v>
      </c>
      <c r="CF352" s="29">
        <f t="shared" si="496"/>
        <v>4.068430957924215E+23</v>
      </c>
      <c r="CG352" s="29">
        <f t="shared" si="497"/>
        <v>2100</v>
      </c>
      <c r="CI352" s="52">
        <f t="shared" si="521"/>
        <v>2.5940716391411665E-17</v>
      </c>
      <c r="CJ352" s="144">
        <f t="shared" si="450"/>
        <v>13325.740599725394</v>
      </c>
      <c r="CK352" s="30">
        <f t="shared" si="498"/>
        <v>136</v>
      </c>
      <c r="CL352" s="30">
        <f t="shared" si="499"/>
        <v>8</v>
      </c>
      <c r="CM352" s="30">
        <v>1</v>
      </c>
      <c r="CN352" s="23"/>
      <c r="CO352" s="29">
        <f t="shared" si="451"/>
        <v>9.9999999699999999E+26</v>
      </c>
      <c r="CP352" s="29">
        <f t="shared" si="500"/>
        <v>7.5911880903286547E+39</v>
      </c>
      <c r="CQ352" s="29">
        <f t="shared" si="501"/>
        <v>4.068430957924215E+23</v>
      </c>
      <c r="CR352" s="29">
        <f t="shared" si="502"/>
        <v>2400</v>
      </c>
      <c r="CT352" s="52">
        <f t="shared" si="516"/>
        <v>5.3594126630948427E-17</v>
      </c>
      <c r="CU352" s="144">
        <f t="shared" si="452"/>
        <v>13325.740599725394</v>
      </c>
      <c r="CV352" s="30">
        <f t="shared" si="503"/>
        <v>86</v>
      </c>
      <c r="CW352" s="30">
        <f t="shared" si="504"/>
        <v>9</v>
      </c>
      <c r="CX352" s="30">
        <v>1</v>
      </c>
      <c r="CY352" s="23"/>
      <c r="CZ352" s="29">
        <f t="shared" si="453"/>
        <v>144</v>
      </c>
      <c r="DA352" s="29">
        <f t="shared" si="505"/>
        <v>2.5025729826556246E+17</v>
      </c>
      <c r="DB352" s="29">
        <f t="shared" si="506"/>
        <v>4.068430957924215E+23</v>
      </c>
      <c r="DC352" s="29">
        <f t="shared" si="507"/>
        <v>2700</v>
      </c>
      <c r="DE352" s="52">
        <f t="shared" si="508"/>
        <v>1625699.2248062105</v>
      </c>
      <c r="DF352" s="144">
        <f t="shared" si="454"/>
        <v>13325.740599725394</v>
      </c>
      <c r="DG352" s="30">
        <f t="shared" si="509"/>
        <v>21</v>
      </c>
      <c r="DH352" s="30">
        <f t="shared" si="510"/>
        <v>10</v>
      </c>
      <c r="DI352" s="30">
        <v>1</v>
      </c>
      <c r="DJ352" s="23"/>
      <c r="DK352" s="29">
        <f t="shared" si="455"/>
        <v>6</v>
      </c>
      <c r="DL352" s="29">
        <f t="shared" si="511"/>
        <v>5.3985584217526579E+18</v>
      </c>
      <c r="DM352" s="29">
        <f t="shared" si="512"/>
        <v>4.068430957924215E+23</v>
      </c>
      <c r="DN352" s="29">
        <f t="shared" si="513"/>
        <v>3000</v>
      </c>
      <c r="DP352" s="52">
        <f t="shared" si="518"/>
        <v>75361.432443355632</v>
      </c>
      <c r="DQ352" s="144">
        <f t="shared" si="456"/>
        <v>13325.740599725394</v>
      </c>
    </row>
    <row r="353" spans="1:121">
      <c r="A353" s="23">
        <f t="shared" si="457"/>
        <v>4127013.327636064</v>
      </c>
      <c r="B353" s="23">
        <v>0</v>
      </c>
      <c r="C353" s="41">
        <f t="shared" si="520"/>
        <v>9</v>
      </c>
      <c r="D353" s="44"/>
      <c r="E353" s="134">
        <f t="shared" si="517"/>
        <v>1</v>
      </c>
      <c r="F353" s="76">
        <f t="shared" si="436"/>
        <v>10</v>
      </c>
      <c r="G353" s="161">
        <f t="shared" si="458"/>
        <v>1360.574273634827</v>
      </c>
      <c r="H353" s="24">
        <f t="shared" si="459"/>
        <v>7.7889999146442621E+20</v>
      </c>
      <c r="I353" s="23">
        <f t="shared" si="514"/>
        <v>69.400000000000034</v>
      </c>
      <c r="J353" s="26">
        <v>347</v>
      </c>
      <c r="K353" s="30">
        <f t="shared" si="460"/>
        <v>347</v>
      </c>
      <c r="L353" s="30">
        <f t="shared" si="461"/>
        <v>1</v>
      </c>
      <c r="M353" s="22">
        <v>1</v>
      </c>
      <c r="N353" s="23">
        <f t="shared" si="462"/>
        <v>7.7889999146442617E+23</v>
      </c>
      <c r="O353" s="29">
        <f t="shared" si="437"/>
        <v>3.9743446920769655E+37</v>
      </c>
      <c r="P353" s="29">
        <f t="shared" si="463"/>
        <v>1.3790976081507071E+40</v>
      </c>
      <c r="Q353" s="29">
        <f t="shared" si="464"/>
        <v>4.6733999487865579E+23</v>
      </c>
      <c r="R353" s="29">
        <f t="shared" si="465"/>
        <v>300</v>
      </c>
      <c r="S353" s="29">
        <f t="shared" si="466"/>
        <v>123810399.82908192</v>
      </c>
      <c r="T353" s="52">
        <f t="shared" si="467"/>
        <v>3.3887376217360903E-17</v>
      </c>
      <c r="U353" s="144">
        <f t="shared" si="438"/>
        <v>13605.742736348271</v>
      </c>
      <c r="W353" s="30">
        <f t="shared" si="468"/>
        <v>342</v>
      </c>
      <c r="X353" s="30">
        <f t="shared" si="469"/>
        <v>2</v>
      </c>
      <c r="Y353" s="22">
        <v>1</v>
      </c>
      <c r="Z353" s="23"/>
      <c r="AA353" s="29">
        <f t="shared" si="439"/>
        <v>3.6951551889145344E+36</v>
      </c>
      <c r="AB353" s="29">
        <f t="shared" si="470"/>
        <v>2.2778980612247756E+39</v>
      </c>
      <c r="AC353" s="29">
        <f t="shared" si="471"/>
        <v>4.6733999487865579E+23</v>
      </c>
      <c r="AD353" s="29">
        <f t="shared" si="472"/>
        <v>600</v>
      </c>
      <c r="AF353" s="52">
        <f t="shared" si="519"/>
        <v>2.0516282217974993E-16</v>
      </c>
      <c r="AG353" s="144">
        <f t="shared" si="440"/>
        <v>13605.742736348271</v>
      </c>
      <c r="AH353" s="30">
        <f t="shared" si="473"/>
        <v>332</v>
      </c>
      <c r="AI353" s="30">
        <f t="shared" si="474"/>
        <v>3</v>
      </c>
      <c r="AJ353" s="22">
        <v>1</v>
      </c>
      <c r="AK353" s="23"/>
      <c r="AL353" s="29">
        <f t="shared" si="441"/>
        <v>4.1057279876828162E+36</v>
      </c>
      <c r="AM353" s="29">
        <f t="shared" si="475"/>
        <v>7.9827907569829245E+39</v>
      </c>
      <c r="AN353" s="29">
        <f t="shared" si="476"/>
        <v>4.6733999487865579E+23</v>
      </c>
      <c r="AO353" s="29">
        <f t="shared" si="477"/>
        <v>900</v>
      </c>
      <c r="AQ353" s="52">
        <f t="shared" si="434"/>
        <v>5.8543435385657748E-17</v>
      </c>
      <c r="AR353" s="144">
        <f t="shared" si="442"/>
        <v>13605.742736348271</v>
      </c>
      <c r="AS353" s="30">
        <f t="shared" si="478"/>
        <v>317</v>
      </c>
      <c r="AT353" s="30">
        <f t="shared" si="479"/>
        <v>4</v>
      </c>
      <c r="AU353" s="22">
        <v>1</v>
      </c>
      <c r="AV353" s="23"/>
      <c r="AW353" s="29">
        <f t="shared" si="443"/>
        <v>4.2335999872992002E+35</v>
      </c>
      <c r="AX353" s="29">
        <f t="shared" si="480"/>
        <v>4.6027995430715692E+39</v>
      </c>
      <c r="AY353" s="29">
        <f t="shared" si="481"/>
        <v>4.6733999487865579E+23</v>
      </c>
      <c r="AZ353" s="29">
        <f t="shared" si="482"/>
        <v>1200</v>
      </c>
      <c r="BB353" s="52">
        <f t="shared" si="515"/>
        <v>1.0153385792829629E-16</v>
      </c>
      <c r="BC353" s="144">
        <f t="shared" si="444"/>
        <v>13605.742736348271</v>
      </c>
      <c r="BD353" s="30">
        <f t="shared" si="483"/>
        <v>287</v>
      </c>
      <c r="BE353" s="30">
        <f t="shared" si="484"/>
        <v>5</v>
      </c>
      <c r="BF353" s="22">
        <v>1</v>
      </c>
      <c r="BG353" s="23"/>
      <c r="BH353" s="29">
        <f t="shared" si="445"/>
        <v>4.6079999861759994E+34</v>
      </c>
      <c r="BI353" s="29">
        <f t="shared" si="485"/>
        <v>1.5556085505359028E+40</v>
      </c>
      <c r="BJ353" s="29">
        <f t="shared" si="486"/>
        <v>4.6733999487865579E+23</v>
      </c>
      <c r="BK353" s="29">
        <f t="shared" si="487"/>
        <v>1500</v>
      </c>
      <c r="BM353" s="52">
        <f t="shared" si="435"/>
        <v>3.0042261899219986E-17</v>
      </c>
      <c r="BN353" s="144">
        <f t="shared" si="446"/>
        <v>13605.742736348271</v>
      </c>
      <c r="BO353" s="30">
        <f t="shared" si="488"/>
        <v>242</v>
      </c>
      <c r="BP353" s="30">
        <f t="shared" si="489"/>
        <v>6</v>
      </c>
      <c r="BQ353" s="22">
        <v>1</v>
      </c>
      <c r="BR353" s="23"/>
      <c r="BS353" s="29">
        <f t="shared" si="447"/>
        <v>5.7599999827200002E+31</v>
      </c>
      <c r="BT353" s="29">
        <f t="shared" si="490"/>
        <v>3.2932391579121992E+39</v>
      </c>
      <c r="BU353" s="29">
        <f t="shared" si="491"/>
        <v>4.6733999487865579E+23</v>
      </c>
      <c r="BV353" s="29">
        <f t="shared" si="492"/>
        <v>1800</v>
      </c>
      <c r="BX353" s="52">
        <f t="shared" si="522"/>
        <v>1.4190891474001947E-16</v>
      </c>
      <c r="BY353" s="144">
        <f t="shared" si="448"/>
        <v>13605.742736348271</v>
      </c>
      <c r="BZ353" s="30">
        <f t="shared" si="493"/>
        <v>192</v>
      </c>
      <c r="CA353" s="30">
        <f t="shared" si="494"/>
        <v>7</v>
      </c>
      <c r="CB353" s="30">
        <v>1</v>
      </c>
      <c r="CC353" s="23"/>
      <c r="CD353" s="29">
        <f t="shared" si="449"/>
        <v>9.5999999712E+29</v>
      </c>
      <c r="CE353" s="29">
        <f t="shared" si="495"/>
        <v>1.5765685040686875E+40</v>
      </c>
      <c r="CF353" s="29">
        <f t="shared" si="496"/>
        <v>4.6733999487865579E+23</v>
      </c>
      <c r="CG353" s="29">
        <f t="shared" si="497"/>
        <v>2100</v>
      </c>
      <c r="CI353" s="52">
        <f t="shared" si="521"/>
        <v>2.9642860026226607E-17</v>
      </c>
      <c r="CJ353" s="144">
        <f t="shared" si="450"/>
        <v>13605.742736348271</v>
      </c>
      <c r="CK353" s="30">
        <f t="shared" si="498"/>
        <v>137</v>
      </c>
      <c r="CL353" s="30">
        <f t="shared" si="499"/>
        <v>8</v>
      </c>
      <c r="CM353" s="30">
        <v>1</v>
      </c>
      <c r="CN353" s="23"/>
      <c r="CO353" s="29">
        <f t="shared" si="451"/>
        <v>9.9999999699999999E+26</v>
      </c>
      <c r="CP353" s="29">
        <f t="shared" si="500"/>
        <v>7.6470056498163659E+39</v>
      </c>
      <c r="CQ353" s="29">
        <f t="shared" si="501"/>
        <v>4.6733999487865579E+23</v>
      </c>
      <c r="CR353" s="29">
        <f t="shared" si="502"/>
        <v>2400</v>
      </c>
      <c r="CT353" s="52">
        <f t="shared" si="516"/>
        <v>6.1114116594104832E-17</v>
      </c>
      <c r="CU353" s="144">
        <f t="shared" si="452"/>
        <v>13605.742736348271</v>
      </c>
      <c r="CV353" s="30">
        <f t="shared" si="503"/>
        <v>87</v>
      </c>
      <c r="CW353" s="30">
        <f t="shared" si="504"/>
        <v>9</v>
      </c>
      <c r="CX353" s="30">
        <v>1</v>
      </c>
      <c r="CY353" s="23"/>
      <c r="CZ353" s="29">
        <f t="shared" si="453"/>
        <v>144</v>
      </c>
      <c r="DA353" s="29">
        <f t="shared" si="505"/>
        <v>2.5316726685004576E+17</v>
      </c>
      <c r="DB353" s="29">
        <f t="shared" si="506"/>
        <v>4.6733999487865579E+23</v>
      </c>
      <c r="DC353" s="29">
        <f t="shared" si="507"/>
        <v>2700</v>
      </c>
      <c r="DE353" s="52">
        <f t="shared" si="508"/>
        <v>1845973.2203668624</v>
      </c>
      <c r="DF353" s="144">
        <f t="shared" si="454"/>
        <v>13605.742736348271</v>
      </c>
      <c r="DG353" s="30">
        <f t="shared" si="509"/>
        <v>22</v>
      </c>
      <c r="DH353" s="30">
        <f t="shared" si="510"/>
        <v>10</v>
      </c>
      <c r="DI353" s="30">
        <v>1</v>
      </c>
      <c r="DJ353" s="23"/>
      <c r="DK353" s="29">
        <f t="shared" si="455"/>
        <v>6</v>
      </c>
      <c r="DL353" s="29">
        <f t="shared" si="511"/>
        <v>5.6556326323123077E+18</v>
      </c>
      <c r="DM353" s="29">
        <f t="shared" si="512"/>
        <v>4.6733999487865579E+23</v>
      </c>
      <c r="DN353" s="29">
        <f t="shared" si="513"/>
        <v>3000</v>
      </c>
      <c r="DP353" s="52">
        <f t="shared" si="518"/>
        <v>82632.664683452691</v>
      </c>
      <c r="DQ353" s="144">
        <f t="shared" si="456"/>
        <v>13605.742736348271</v>
      </c>
    </row>
    <row r="354" spans="1:121">
      <c r="A354" s="23">
        <f t="shared" si="457"/>
        <v>4312221.9355992414</v>
      </c>
      <c r="B354" s="23">
        <v>0</v>
      </c>
      <c r="C354" s="41">
        <f t="shared" si="520"/>
        <v>9</v>
      </c>
      <c r="D354" s="44"/>
      <c r="E354" s="134">
        <f t="shared" si="517"/>
        <v>1</v>
      </c>
      <c r="F354" s="76">
        <f t="shared" si="436"/>
        <v>10</v>
      </c>
      <c r="G354" s="161">
        <f t="shared" si="458"/>
        <v>1389.162831306415</v>
      </c>
      <c r="H354" s="24">
        <f t="shared" si="459"/>
        <v>8.9472113890239119E+20</v>
      </c>
      <c r="I354" s="23">
        <f t="shared" si="514"/>
        <v>69.600000000000037</v>
      </c>
      <c r="J354" s="26">
        <v>348</v>
      </c>
      <c r="K354" s="30">
        <f t="shared" si="460"/>
        <v>348</v>
      </c>
      <c r="L354" s="30">
        <f t="shared" si="461"/>
        <v>1</v>
      </c>
      <c r="M354" s="22">
        <v>1</v>
      </c>
      <c r="N354" s="23">
        <f t="shared" si="462"/>
        <v>8.9472113890239118E+23</v>
      </c>
      <c r="O354" s="29">
        <f t="shared" si="437"/>
        <v>3.9743446920769655E+37</v>
      </c>
      <c r="P354" s="29">
        <f t="shared" si="463"/>
        <v>1.3830719528427839E+40</v>
      </c>
      <c r="Q354" s="29">
        <f t="shared" si="464"/>
        <v>5.3683268334143471E+23</v>
      </c>
      <c r="R354" s="29">
        <f t="shared" si="465"/>
        <v>300</v>
      </c>
      <c r="S354" s="29">
        <f t="shared" si="466"/>
        <v>129366658.06797725</v>
      </c>
      <c r="T354" s="52">
        <f t="shared" si="467"/>
        <v>3.8814515921461776E-17</v>
      </c>
      <c r="U354" s="144">
        <f t="shared" si="438"/>
        <v>13891.62831306415</v>
      </c>
      <c r="W354" s="30">
        <f t="shared" si="468"/>
        <v>343</v>
      </c>
      <c r="X354" s="30">
        <f t="shared" si="469"/>
        <v>2</v>
      </c>
      <c r="Y354" s="22">
        <v>1</v>
      </c>
      <c r="Z354" s="23"/>
      <c r="AA354" s="29">
        <f t="shared" si="439"/>
        <v>3.6951551889145344E+36</v>
      </c>
      <c r="AB354" s="29">
        <f t="shared" si="470"/>
        <v>2.2845585818716317E+39</v>
      </c>
      <c r="AC354" s="29">
        <f t="shared" si="471"/>
        <v>5.3683268334143471E+23</v>
      </c>
      <c r="AD354" s="29">
        <f t="shared" si="472"/>
        <v>600</v>
      </c>
      <c r="AF354" s="52">
        <f t="shared" si="519"/>
        <v>2.3498311122389029E-16</v>
      </c>
      <c r="AG354" s="144">
        <f t="shared" si="440"/>
        <v>13891.62831306415</v>
      </c>
      <c r="AH354" s="30">
        <f t="shared" si="473"/>
        <v>333</v>
      </c>
      <c r="AI354" s="30">
        <f t="shared" si="474"/>
        <v>3</v>
      </c>
      <c r="AJ354" s="22">
        <v>1</v>
      </c>
      <c r="AK354" s="23"/>
      <c r="AL354" s="29">
        <f t="shared" si="441"/>
        <v>4.1057279876828162E+36</v>
      </c>
      <c r="AM354" s="29">
        <f t="shared" si="475"/>
        <v>8.0068353074557658E+39</v>
      </c>
      <c r="AN354" s="29">
        <f t="shared" si="476"/>
        <v>5.3683268334143471E+23</v>
      </c>
      <c r="AO354" s="29">
        <f t="shared" si="477"/>
        <v>900</v>
      </c>
      <c r="AQ354" s="52">
        <f t="shared" si="434"/>
        <v>6.7046799731418164E-17</v>
      </c>
      <c r="AR354" s="144">
        <f t="shared" si="442"/>
        <v>13891.62831306415</v>
      </c>
      <c r="AS354" s="30">
        <f t="shared" si="478"/>
        <v>318</v>
      </c>
      <c r="AT354" s="30">
        <f t="shared" si="479"/>
        <v>4</v>
      </c>
      <c r="AU354" s="22">
        <v>1</v>
      </c>
      <c r="AV354" s="23"/>
      <c r="AW354" s="29">
        <f t="shared" si="443"/>
        <v>4.2335999872992002E+35</v>
      </c>
      <c r="AX354" s="29">
        <f t="shared" si="480"/>
        <v>4.617319415447189E+39</v>
      </c>
      <c r="AY354" s="29">
        <f t="shared" si="481"/>
        <v>5.3683268334143471E+23</v>
      </c>
      <c r="AZ354" s="29">
        <f t="shared" si="482"/>
        <v>1200</v>
      </c>
      <c r="BB354" s="52">
        <f t="shared" si="515"/>
        <v>1.1626500898886639E-16</v>
      </c>
      <c r="BC354" s="144">
        <f t="shared" si="444"/>
        <v>13891.62831306415</v>
      </c>
      <c r="BD354" s="30">
        <f t="shared" si="483"/>
        <v>288</v>
      </c>
      <c r="BE354" s="30">
        <f t="shared" si="484"/>
        <v>5</v>
      </c>
      <c r="BF354" s="22">
        <v>1</v>
      </c>
      <c r="BG354" s="23"/>
      <c r="BH354" s="29">
        <f t="shared" si="445"/>
        <v>4.6079999861759994E+34</v>
      </c>
      <c r="BI354" s="29">
        <f t="shared" si="485"/>
        <v>1.5610287893879443E+40</v>
      </c>
      <c r="BJ354" s="29">
        <f t="shared" si="486"/>
        <v>5.3683268334143471E+23</v>
      </c>
      <c r="BK354" s="29">
        <f t="shared" si="487"/>
        <v>1500</v>
      </c>
      <c r="BM354" s="52">
        <f t="shared" si="435"/>
        <v>3.4389672182274012E-17</v>
      </c>
      <c r="BN354" s="144">
        <f t="shared" si="446"/>
        <v>13891.62831306415</v>
      </c>
      <c r="BO354" s="30">
        <f t="shared" si="488"/>
        <v>243</v>
      </c>
      <c r="BP354" s="30">
        <f t="shared" si="489"/>
        <v>6</v>
      </c>
      <c r="BQ354" s="22">
        <v>1</v>
      </c>
      <c r="BR354" s="23"/>
      <c r="BS354" s="29">
        <f t="shared" si="447"/>
        <v>5.7599999827200002E+31</v>
      </c>
      <c r="BT354" s="29">
        <f t="shared" si="490"/>
        <v>3.3068475841845635E+39</v>
      </c>
      <c r="BU354" s="29">
        <f t="shared" si="491"/>
        <v>5.3683268334143471E+23</v>
      </c>
      <c r="BV354" s="29">
        <f t="shared" si="492"/>
        <v>1800</v>
      </c>
      <c r="BX354" s="52">
        <f t="shared" si="522"/>
        <v>1.6233971166645483E-16</v>
      </c>
      <c r="BY354" s="144">
        <f t="shared" si="448"/>
        <v>13891.62831306415</v>
      </c>
      <c r="BZ354" s="30">
        <f t="shared" si="493"/>
        <v>193</v>
      </c>
      <c r="CA354" s="30">
        <f t="shared" si="494"/>
        <v>7</v>
      </c>
      <c r="CB354" s="30">
        <v>1</v>
      </c>
      <c r="CC354" s="23"/>
      <c r="CD354" s="29">
        <f t="shared" si="449"/>
        <v>9.5999999712E+29</v>
      </c>
      <c r="CE354" s="29">
        <f t="shared" si="495"/>
        <v>1.584779798360712E+40</v>
      </c>
      <c r="CF354" s="29">
        <f t="shared" si="496"/>
        <v>5.3683268334143471E+23</v>
      </c>
      <c r="CG354" s="29">
        <f t="shared" si="497"/>
        <v>2100</v>
      </c>
      <c r="CI354" s="52">
        <f t="shared" si="521"/>
        <v>3.3874276028551832E-17</v>
      </c>
      <c r="CJ354" s="144">
        <f t="shared" si="450"/>
        <v>13891.62831306415</v>
      </c>
      <c r="CK354" s="30">
        <f t="shared" si="498"/>
        <v>138</v>
      </c>
      <c r="CL354" s="30">
        <f t="shared" si="499"/>
        <v>8</v>
      </c>
      <c r="CM354" s="30">
        <v>1</v>
      </c>
      <c r="CN354" s="23"/>
      <c r="CO354" s="29">
        <f t="shared" si="451"/>
        <v>9.9999999699999999E+26</v>
      </c>
      <c r="CP354" s="29">
        <f t="shared" si="500"/>
        <v>7.7028232093040771E+39</v>
      </c>
      <c r="CQ354" s="29">
        <f t="shared" si="501"/>
        <v>5.3683268334143471E+23</v>
      </c>
      <c r="CR354" s="29">
        <f t="shared" si="502"/>
        <v>2400</v>
      </c>
      <c r="CT354" s="52">
        <f t="shared" si="516"/>
        <v>6.9692977334986197E-17</v>
      </c>
      <c r="CU354" s="144">
        <f t="shared" si="452"/>
        <v>13891.62831306415</v>
      </c>
      <c r="CV354" s="30">
        <f t="shared" si="503"/>
        <v>88</v>
      </c>
      <c r="CW354" s="30">
        <f t="shared" si="504"/>
        <v>9</v>
      </c>
      <c r="CX354" s="30">
        <v>1</v>
      </c>
      <c r="CY354" s="23"/>
      <c r="CZ354" s="29">
        <f t="shared" si="453"/>
        <v>144</v>
      </c>
      <c r="DA354" s="29">
        <f t="shared" si="505"/>
        <v>2.5607723543452902E+17</v>
      </c>
      <c r="DB354" s="29">
        <f t="shared" si="506"/>
        <v>5.3683268334143471E+23</v>
      </c>
      <c r="DC354" s="29">
        <f t="shared" si="507"/>
        <v>2700</v>
      </c>
      <c r="DE354" s="52">
        <f t="shared" si="508"/>
        <v>2096370.1924948581</v>
      </c>
      <c r="DF354" s="144">
        <f t="shared" si="454"/>
        <v>13891.62831306415</v>
      </c>
      <c r="DG354" s="30">
        <f t="shared" si="509"/>
        <v>23</v>
      </c>
      <c r="DH354" s="30">
        <f t="shared" si="510"/>
        <v>10</v>
      </c>
      <c r="DI354" s="30">
        <v>1</v>
      </c>
      <c r="DJ354" s="23"/>
      <c r="DK354" s="29">
        <f t="shared" si="455"/>
        <v>6</v>
      </c>
      <c r="DL354" s="29">
        <f t="shared" si="511"/>
        <v>5.9127068428719585E+18</v>
      </c>
      <c r="DM354" s="29">
        <f t="shared" si="512"/>
        <v>5.3683268334143471E+23</v>
      </c>
      <c r="DN354" s="29">
        <f t="shared" si="513"/>
        <v>3000</v>
      </c>
      <c r="DP354" s="52">
        <f t="shared" si="518"/>
        <v>90793.049208690485</v>
      </c>
      <c r="DQ354" s="144">
        <f t="shared" si="456"/>
        <v>13891.62831306415</v>
      </c>
    </row>
    <row r="355" spans="1:121">
      <c r="A355" s="23">
        <f t="shared" si="457"/>
        <v>4505742.1785731288</v>
      </c>
      <c r="B355" s="23">
        <v>0</v>
      </c>
      <c r="C355" s="41">
        <f t="shared" si="520"/>
        <v>9</v>
      </c>
      <c r="D355" s="44"/>
      <c r="E355" s="134">
        <f t="shared" si="517"/>
        <v>1</v>
      </c>
      <c r="F355" s="76">
        <f t="shared" si="436"/>
        <v>10</v>
      </c>
      <c r="G355" s="161">
        <f t="shared" si="458"/>
        <v>1418.352095345587</v>
      </c>
      <c r="H355" s="24">
        <f t="shared" si="459"/>
        <v>1.0277647004382505E+21</v>
      </c>
      <c r="I355" s="23">
        <f t="shared" si="514"/>
        <v>69.80000000000004</v>
      </c>
      <c r="J355" s="26">
        <v>349</v>
      </c>
      <c r="K355" s="30">
        <f t="shared" si="460"/>
        <v>349</v>
      </c>
      <c r="L355" s="30">
        <f t="shared" si="461"/>
        <v>1</v>
      </c>
      <c r="M355" s="22">
        <v>1</v>
      </c>
      <c r="N355" s="23">
        <f t="shared" si="462"/>
        <v>1.0277647004382505E+24</v>
      </c>
      <c r="O355" s="29">
        <f t="shared" si="437"/>
        <v>3.9743446920769655E+37</v>
      </c>
      <c r="P355" s="29">
        <f t="shared" si="463"/>
        <v>1.387046297534861E+40</v>
      </c>
      <c r="Q355" s="29">
        <f t="shared" si="464"/>
        <v>6.1665882026295032E+23</v>
      </c>
      <c r="R355" s="29">
        <f t="shared" si="465"/>
        <v>300</v>
      </c>
      <c r="S355" s="29">
        <f t="shared" si="466"/>
        <v>135172265.35719386</v>
      </c>
      <c r="T355" s="52">
        <f t="shared" si="467"/>
        <v>4.4458416518533812E-17</v>
      </c>
      <c r="U355" s="144">
        <f t="shared" si="438"/>
        <v>14183.520953455871</v>
      </c>
      <c r="W355" s="30">
        <f t="shared" si="468"/>
        <v>344</v>
      </c>
      <c r="X355" s="30">
        <f t="shared" si="469"/>
        <v>2</v>
      </c>
      <c r="Y355" s="22">
        <v>1</v>
      </c>
      <c r="Z355" s="23"/>
      <c r="AA355" s="29">
        <f t="shared" si="439"/>
        <v>3.6951551889145344E+36</v>
      </c>
      <c r="AB355" s="29">
        <f t="shared" si="470"/>
        <v>2.291219102518488E+39</v>
      </c>
      <c r="AC355" s="29">
        <f t="shared" si="471"/>
        <v>6.1665882026295032E+23</v>
      </c>
      <c r="AD355" s="29">
        <f t="shared" si="472"/>
        <v>600</v>
      </c>
      <c r="AF355" s="52">
        <f t="shared" si="519"/>
        <v>2.691400484506804E-16</v>
      </c>
      <c r="AG355" s="144">
        <f t="shared" si="440"/>
        <v>14183.520953455871</v>
      </c>
      <c r="AH355" s="30">
        <f t="shared" si="473"/>
        <v>334</v>
      </c>
      <c r="AI355" s="30">
        <f t="shared" si="474"/>
        <v>3</v>
      </c>
      <c r="AJ355" s="22">
        <v>1</v>
      </c>
      <c r="AK355" s="23"/>
      <c r="AL355" s="29">
        <f t="shared" si="441"/>
        <v>4.1057279876828162E+36</v>
      </c>
      <c r="AM355" s="29">
        <f t="shared" si="475"/>
        <v>8.0308798579286046E+39</v>
      </c>
      <c r="AN355" s="29">
        <f t="shared" si="476"/>
        <v>6.1665882026295032E+23</v>
      </c>
      <c r="AO355" s="29">
        <f t="shared" si="477"/>
        <v>900</v>
      </c>
      <c r="AQ355" s="52">
        <f t="shared" si="434"/>
        <v>7.6785960090555302E-17</v>
      </c>
      <c r="AR355" s="144">
        <f t="shared" si="442"/>
        <v>14183.520953455871</v>
      </c>
      <c r="AS355" s="30">
        <f t="shared" si="478"/>
        <v>319</v>
      </c>
      <c r="AT355" s="30">
        <f t="shared" si="479"/>
        <v>4</v>
      </c>
      <c r="AU355" s="22">
        <v>1</v>
      </c>
      <c r="AV355" s="23"/>
      <c r="AW355" s="29">
        <f t="shared" si="443"/>
        <v>4.2335999872992002E+35</v>
      </c>
      <c r="AX355" s="29">
        <f t="shared" si="480"/>
        <v>4.6318392878228095E+39</v>
      </c>
      <c r="AY355" s="29">
        <f t="shared" si="481"/>
        <v>6.1665882026295032E+23</v>
      </c>
      <c r="AZ355" s="29">
        <f t="shared" si="482"/>
        <v>1200</v>
      </c>
      <c r="BB355" s="52">
        <f t="shared" si="515"/>
        <v>1.3313476179628202E-16</v>
      </c>
      <c r="BC355" s="144">
        <f t="shared" si="444"/>
        <v>14183.520953455871</v>
      </c>
      <c r="BD355" s="30">
        <f t="shared" si="483"/>
        <v>289</v>
      </c>
      <c r="BE355" s="30">
        <f t="shared" si="484"/>
        <v>5</v>
      </c>
      <c r="BF355" s="22">
        <v>1</v>
      </c>
      <c r="BG355" s="23"/>
      <c r="BH355" s="29">
        <f t="shared" si="445"/>
        <v>4.6079999861759994E+34</v>
      </c>
      <c r="BI355" s="29">
        <f t="shared" si="485"/>
        <v>1.5664490282399858E+40</v>
      </c>
      <c r="BJ355" s="29">
        <f t="shared" si="486"/>
        <v>6.1665882026295032E+23</v>
      </c>
      <c r="BK355" s="29">
        <f t="shared" si="487"/>
        <v>1500</v>
      </c>
      <c r="BM355" s="52">
        <f t="shared" si="435"/>
        <v>3.9366670038144125E-17</v>
      </c>
      <c r="BN355" s="144">
        <f t="shared" si="446"/>
        <v>14183.520953455871</v>
      </c>
      <c r="BO355" s="30">
        <f t="shared" si="488"/>
        <v>244</v>
      </c>
      <c r="BP355" s="30">
        <f t="shared" si="489"/>
        <v>6</v>
      </c>
      <c r="BQ355" s="22">
        <v>1</v>
      </c>
      <c r="BR355" s="23"/>
      <c r="BS355" s="29">
        <f t="shared" si="447"/>
        <v>5.7599999827200002E+31</v>
      </c>
      <c r="BT355" s="29">
        <f t="shared" si="490"/>
        <v>3.3204560104569284E+39</v>
      </c>
      <c r="BU355" s="29">
        <f t="shared" si="491"/>
        <v>6.1665882026295032E+23</v>
      </c>
      <c r="BV355" s="29">
        <f t="shared" si="492"/>
        <v>1800</v>
      </c>
      <c r="BX355" s="52">
        <f t="shared" si="522"/>
        <v>1.8571510007087605E-16</v>
      </c>
      <c r="BY355" s="144">
        <f t="shared" si="448"/>
        <v>14183.520953455871</v>
      </c>
      <c r="BZ355" s="30">
        <f t="shared" si="493"/>
        <v>194</v>
      </c>
      <c r="CA355" s="30">
        <f t="shared" si="494"/>
        <v>7</v>
      </c>
      <c r="CB355" s="30">
        <v>1</v>
      </c>
      <c r="CC355" s="23"/>
      <c r="CD355" s="29">
        <f t="shared" si="449"/>
        <v>9.5999999712E+29</v>
      </c>
      <c r="CE355" s="29">
        <f t="shared" si="495"/>
        <v>1.5929910926527364E+40</v>
      </c>
      <c r="CF355" s="29">
        <f t="shared" si="496"/>
        <v>6.1665882026295032E+23</v>
      </c>
      <c r="CG355" s="29">
        <f t="shared" si="497"/>
        <v>2100</v>
      </c>
      <c r="CI355" s="52">
        <f t="shared" si="521"/>
        <v>3.8710751309729933E-17</v>
      </c>
      <c r="CJ355" s="144">
        <f t="shared" si="450"/>
        <v>14183.520953455871</v>
      </c>
      <c r="CK355" s="30">
        <f t="shared" si="498"/>
        <v>139</v>
      </c>
      <c r="CL355" s="30">
        <f t="shared" si="499"/>
        <v>8</v>
      </c>
      <c r="CM355" s="30">
        <v>1</v>
      </c>
      <c r="CN355" s="23"/>
      <c r="CO355" s="29">
        <f t="shared" si="451"/>
        <v>9.9999999699999999E+26</v>
      </c>
      <c r="CP355" s="29">
        <f t="shared" si="500"/>
        <v>7.7586407687917859E+39</v>
      </c>
      <c r="CQ355" s="29">
        <f t="shared" si="501"/>
        <v>6.1665882026295032E+23</v>
      </c>
      <c r="CR355" s="29">
        <f t="shared" si="502"/>
        <v>2400</v>
      </c>
      <c r="CT355" s="52">
        <f t="shared" si="516"/>
        <v>7.9480264474079969E-17</v>
      </c>
      <c r="CU355" s="144">
        <f t="shared" si="452"/>
        <v>14183.520953455871</v>
      </c>
      <c r="CV355" s="30">
        <f t="shared" si="503"/>
        <v>89</v>
      </c>
      <c r="CW355" s="30">
        <f t="shared" si="504"/>
        <v>9</v>
      </c>
      <c r="CX355" s="30">
        <v>1</v>
      </c>
      <c r="CY355" s="23"/>
      <c r="CZ355" s="29">
        <f t="shared" si="453"/>
        <v>144</v>
      </c>
      <c r="DA355" s="29">
        <f t="shared" si="505"/>
        <v>2.5898720401901232E+17</v>
      </c>
      <c r="DB355" s="29">
        <f t="shared" si="506"/>
        <v>6.1665882026295032E+23</v>
      </c>
      <c r="DC355" s="29">
        <f t="shared" si="507"/>
        <v>2700</v>
      </c>
      <c r="DE355" s="52">
        <f t="shared" si="508"/>
        <v>2381039.7220153054</v>
      </c>
      <c r="DF355" s="144">
        <f t="shared" si="454"/>
        <v>14183.520953455871</v>
      </c>
      <c r="DG355" s="30">
        <f t="shared" si="509"/>
        <v>24</v>
      </c>
      <c r="DH355" s="30">
        <f t="shared" si="510"/>
        <v>10</v>
      </c>
      <c r="DI355" s="30">
        <v>1</v>
      </c>
      <c r="DJ355" s="23"/>
      <c r="DK355" s="29">
        <f t="shared" si="455"/>
        <v>6</v>
      </c>
      <c r="DL355" s="29">
        <f t="shared" si="511"/>
        <v>6.1697810534316093E+18</v>
      </c>
      <c r="DM355" s="29">
        <f t="shared" si="512"/>
        <v>6.1665882026295032E+23</v>
      </c>
      <c r="DN355" s="29">
        <f t="shared" si="513"/>
        <v>3000</v>
      </c>
      <c r="DP355" s="52">
        <f t="shared" si="518"/>
        <v>99948.250176554808</v>
      </c>
      <c r="DQ355" s="144">
        <f t="shared" si="456"/>
        <v>14183.520953455871</v>
      </c>
    </row>
    <row r="356" spans="1:121">
      <c r="A356" s="23">
        <f t="shared" si="457"/>
        <v>4707947.0590726286</v>
      </c>
      <c r="B356" s="23">
        <v>0</v>
      </c>
      <c r="C356" s="41">
        <f t="shared" si="520"/>
        <v>9</v>
      </c>
      <c r="D356" s="65"/>
      <c r="E356" s="134">
        <f t="shared" si="517"/>
        <v>1</v>
      </c>
      <c r="F356" s="76">
        <f t="shared" si="436"/>
        <v>10</v>
      </c>
      <c r="G356" s="161">
        <f t="shared" si="458"/>
        <v>1448.1546878700481</v>
      </c>
      <c r="H356" s="24">
        <f t="shared" si="459"/>
        <v>1.1805916207174386E+21</v>
      </c>
      <c r="I356" s="23">
        <f t="shared" si="514"/>
        <v>70.000000000000043</v>
      </c>
      <c r="J356" s="26">
        <v>350</v>
      </c>
      <c r="K356" s="30">
        <f t="shared" si="460"/>
        <v>350</v>
      </c>
      <c r="L356" s="30">
        <f t="shared" si="461"/>
        <v>1</v>
      </c>
      <c r="M356" s="22">
        <v>1</v>
      </c>
      <c r="N356" s="23">
        <f t="shared" si="462"/>
        <v>1.1805916207174385E+24</v>
      </c>
      <c r="O356" s="29">
        <f t="shared" si="437"/>
        <v>3.9743446920769655E+37</v>
      </c>
      <c r="P356" s="29">
        <f t="shared" si="463"/>
        <v>1.3910206422269378E+40</v>
      </c>
      <c r="Q356" s="29">
        <f t="shared" si="464"/>
        <v>7.0835497243046316E+23</v>
      </c>
      <c r="R356" s="29">
        <f t="shared" si="465"/>
        <v>300</v>
      </c>
      <c r="S356" s="29">
        <f t="shared" si="466"/>
        <v>141238411.77217886</v>
      </c>
      <c r="T356" s="52">
        <f t="shared" si="467"/>
        <v>5.0923397606553897E-17</v>
      </c>
      <c r="U356" s="144">
        <f t="shared" si="438"/>
        <v>14481.546878700481</v>
      </c>
      <c r="V356" s="163"/>
      <c r="W356" s="30">
        <f t="shared" si="468"/>
        <v>345</v>
      </c>
      <c r="X356" s="30">
        <f t="shared" si="469"/>
        <v>2</v>
      </c>
      <c r="Y356" s="22">
        <v>1</v>
      </c>
      <c r="Z356" s="23"/>
      <c r="AA356" s="29">
        <f t="shared" si="439"/>
        <v>3.6951551889145344E+36</v>
      </c>
      <c r="AB356" s="29">
        <f t="shared" si="470"/>
        <v>2.2978796231653438E+39</v>
      </c>
      <c r="AC356" s="29">
        <f t="shared" si="471"/>
        <v>7.0835497243046316E+23</v>
      </c>
      <c r="AD356" s="29">
        <f t="shared" si="472"/>
        <v>600</v>
      </c>
      <c r="AF356" s="52">
        <f t="shared" si="519"/>
        <v>3.082646128584837E-16</v>
      </c>
      <c r="AG356" s="144">
        <f t="shared" si="440"/>
        <v>14481.546878700481</v>
      </c>
      <c r="AH356" s="30">
        <f t="shared" si="473"/>
        <v>335</v>
      </c>
      <c r="AI356" s="30">
        <f t="shared" si="474"/>
        <v>3</v>
      </c>
      <c r="AJ356" s="22">
        <v>1</v>
      </c>
      <c r="AK356" s="23"/>
      <c r="AL356" s="29">
        <f t="shared" si="441"/>
        <v>4.1057279876828162E+36</v>
      </c>
      <c r="AM356" s="29">
        <f t="shared" si="475"/>
        <v>8.0549244084014446E+39</v>
      </c>
      <c r="AN356" s="29">
        <f t="shared" si="476"/>
        <v>7.0835497243046316E+23</v>
      </c>
      <c r="AO356" s="29">
        <f t="shared" si="477"/>
        <v>900</v>
      </c>
      <c r="AQ356" s="52">
        <f t="shared" si="434"/>
        <v>8.7940610800969778E-17</v>
      </c>
      <c r="AR356" s="144">
        <f t="shared" si="442"/>
        <v>14481.546878700481</v>
      </c>
      <c r="AS356" s="30">
        <f t="shared" si="478"/>
        <v>320</v>
      </c>
      <c r="AT356" s="30">
        <f t="shared" si="479"/>
        <v>4</v>
      </c>
      <c r="AU356" s="22">
        <v>1</v>
      </c>
      <c r="AV356" s="23"/>
      <c r="AW356" s="29">
        <f t="shared" si="443"/>
        <v>4.2335999872992002E+35</v>
      </c>
      <c r="AX356" s="29">
        <f t="shared" si="480"/>
        <v>4.6463591601984293E+39</v>
      </c>
      <c r="AY356" s="29">
        <f t="shared" si="481"/>
        <v>7.0835497243046316E+23</v>
      </c>
      <c r="AZ356" s="29">
        <f t="shared" si="482"/>
        <v>1200</v>
      </c>
      <c r="BB356" s="52">
        <f t="shared" si="515"/>
        <v>1.5245377036247276E-16</v>
      </c>
      <c r="BC356" s="144">
        <f t="shared" si="444"/>
        <v>14481.546878700481</v>
      </c>
      <c r="BD356" s="30">
        <f t="shared" si="483"/>
        <v>290</v>
      </c>
      <c r="BE356" s="30">
        <f t="shared" si="484"/>
        <v>5</v>
      </c>
      <c r="BF356" s="22">
        <v>1</v>
      </c>
      <c r="BG356" s="23"/>
      <c r="BH356" s="29">
        <f t="shared" si="445"/>
        <v>4.6079999861759994E+34</v>
      </c>
      <c r="BI356" s="29">
        <f t="shared" si="485"/>
        <v>1.5718692670920273E+40</v>
      </c>
      <c r="BJ356" s="29">
        <f t="shared" si="486"/>
        <v>7.0835497243046316E+23</v>
      </c>
      <c r="BK356" s="29">
        <f t="shared" si="487"/>
        <v>1500</v>
      </c>
      <c r="BM356" s="52">
        <f t="shared" si="435"/>
        <v>4.5064496600339189E-17</v>
      </c>
      <c r="BN356" s="144">
        <f t="shared" si="446"/>
        <v>14481.546878700481</v>
      </c>
      <c r="BO356" s="30">
        <f t="shared" si="488"/>
        <v>245</v>
      </c>
      <c r="BP356" s="30">
        <f t="shared" si="489"/>
        <v>6</v>
      </c>
      <c r="BQ356" s="22">
        <v>1</v>
      </c>
      <c r="BR356" s="23"/>
      <c r="BS356" s="29">
        <f t="shared" si="447"/>
        <v>5.7599999827200002E+31</v>
      </c>
      <c r="BT356" s="29">
        <f t="shared" si="490"/>
        <v>3.3340644367292927E+39</v>
      </c>
      <c r="BU356" s="29">
        <f t="shared" si="491"/>
        <v>7.0835497243046316E+23</v>
      </c>
      <c r="BV356" s="29">
        <f t="shared" si="492"/>
        <v>1800</v>
      </c>
      <c r="BX356" s="52">
        <f t="shared" si="522"/>
        <v>2.1245989268442493E-16</v>
      </c>
      <c r="BY356" s="144">
        <f t="shared" si="448"/>
        <v>14481.546878700481</v>
      </c>
      <c r="BZ356" s="30">
        <f t="shared" si="493"/>
        <v>195</v>
      </c>
      <c r="CA356" s="30">
        <f t="shared" si="494"/>
        <v>7</v>
      </c>
      <c r="CB356" s="30">
        <v>1</v>
      </c>
      <c r="CC356" s="23"/>
      <c r="CD356" s="29">
        <f t="shared" si="449"/>
        <v>9.5999999712E+29</v>
      </c>
      <c r="CE356" s="29">
        <f t="shared" si="495"/>
        <v>1.6012023869447607E+40</v>
      </c>
      <c r="CF356" s="29">
        <f t="shared" si="496"/>
        <v>7.0835497243046316E+23</v>
      </c>
      <c r="CG356" s="29">
        <f t="shared" si="497"/>
        <v>2100</v>
      </c>
      <c r="CI356" s="52">
        <f t="shared" si="521"/>
        <v>4.4238940574031282E-17</v>
      </c>
      <c r="CJ356" s="144">
        <f t="shared" si="450"/>
        <v>14481.546878700481</v>
      </c>
      <c r="CK356" s="30">
        <f t="shared" si="498"/>
        <v>140</v>
      </c>
      <c r="CL356" s="30">
        <f t="shared" si="499"/>
        <v>8</v>
      </c>
      <c r="CM356" s="30">
        <v>1</v>
      </c>
      <c r="CN356" s="23"/>
      <c r="CO356" s="29">
        <f t="shared" si="451"/>
        <v>9.9999999699999999E+26</v>
      </c>
      <c r="CP356" s="29">
        <f t="shared" si="500"/>
        <v>7.8144583282794971E+39</v>
      </c>
      <c r="CQ356" s="29">
        <f t="shared" si="501"/>
        <v>7.0835497243046316E+23</v>
      </c>
      <c r="CR356" s="29">
        <f t="shared" si="502"/>
        <v>2400</v>
      </c>
      <c r="CT356" s="52">
        <f t="shared" si="516"/>
        <v>9.0646714419989887E-17</v>
      </c>
      <c r="CU356" s="144">
        <f t="shared" si="452"/>
        <v>14481.546878700481</v>
      </c>
      <c r="CV356" s="30">
        <f t="shared" si="503"/>
        <v>90</v>
      </c>
      <c r="CW356" s="30">
        <f t="shared" si="504"/>
        <v>9</v>
      </c>
      <c r="CX356" s="30">
        <v>1</v>
      </c>
      <c r="CY356" s="23"/>
      <c r="CZ356" s="29">
        <f t="shared" si="453"/>
        <v>144</v>
      </c>
      <c r="DA356" s="29">
        <f t="shared" si="505"/>
        <v>2.6189717260349558E+17</v>
      </c>
      <c r="DB356" s="29">
        <f t="shared" si="506"/>
        <v>7.0835497243046316E+23</v>
      </c>
      <c r="DC356" s="29">
        <f t="shared" si="507"/>
        <v>2700</v>
      </c>
      <c r="DE356" s="52">
        <f t="shared" si="508"/>
        <v>2704706.4517297833</v>
      </c>
      <c r="DF356" s="144">
        <f t="shared" si="454"/>
        <v>14481.546878700481</v>
      </c>
      <c r="DG356" s="30">
        <f t="shared" si="509"/>
        <v>25</v>
      </c>
      <c r="DH356" s="30">
        <f t="shared" si="510"/>
        <v>10</v>
      </c>
      <c r="DI356" s="30">
        <v>1</v>
      </c>
      <c r="DJ356" s="23"/>
      <c r="DK356" s="29">
        <f t="shared" si="455"/>
        <v>6</v>
      </c>
      <c r="DL356" s="29">
        <f t="shared" si="511"/>
        <v>6.4268552639912591E+18</v>
      </c>
      <c r="DM356" s="29">
        <f t="shared" si="512"/>
        <v>7.0835497243046316E+23</v>
      </c>
      <c r="DN356" s="29">
        <f t="shared" si="513"/>
        <v>3000</v>
      </c>
      <c r="DP356" s="52">
        <f t="shared" si="518"/>
        <v>110217.97494013497</v>
      </c>
      <c r="DQ356" s="144">
        <f t="shared" si="456"/>
        <v>14481.546878700481</v>
      </c>
    </row>
    <row r="357" spans="1:121">
      <c r="A357" s="23">
        <f t="shared" si="457"/>
        <v>4919226.3189035207</v>
      </c>
      <c r="B357" s="23">
        <v>0</v>
      </c>
      <c r="C357" s="41">
        <f t="shared" si="520"/>
        <v>9</v>
      </c>
      <c r="D357" s="44"/>
      <c r="E357" s="134">
        <f t="shared" si="517"/>
        <v>1</v>
      </c>
      <c r="F357" s="76">
        <f t="shared" si="436"/>
        <v>10</v>
      </c>
      <c r="G357" s="161">
        <f t="shared" si="458"/>
        <v>1478.5834962150345</v>
      </c>
      <c r="H357" s="24">
        <f t="shared" si="459"/>
        <v>1.3561436526414057E+21</v>
      </c>
      <c r="I357" s="23">
        <f t="shared" si="514"/>
        <v>70.200000000000045</v>
      </c>
      <c r="J357" s="26">
        <v>351</v>
      </c>
      <c r="K357" s="30">
        <f t="shared" si="460"/>
        <v>351</v>
      </c>
      <c r="L357" s="30">
        <f t="shared" si="461"/>
        <v>1</v>
      </c>
      <c r="M357" s="22">
        <v>1</v>
      </c>
      <c r="N357" s="23">
        <f t="shared" si="462"/>
        <v>1.3561436526414056E+24</v>
      </c>
      <c r="O357" s="29">
        <f t="shared" si="437"/>
        <v>3.9743446920769655E+37</v>
      </c>
      <c r="P357" s="29">
        <f t="shared" si="463"/>
        <v>1.3949949869190149E+40</v>
      </c>
      <c r="Q357" s="29">
        <f t="shared" si="464"/>
        <v>8.1368619158484341E+23</v>
      </c>
      <c r="R357" s="29">
        <f t="shared" si="465"/>
        <v>300</v>
      </c>
      <c r="S357" s="29">
        <f t="shared" si="466"/>
        <v>147576789.56710562</v>
      </c>
      <c r="T357" s="52">
        <f t="shared" si="467"/>
        <v>5.8328968864752001E-17</v>
      </c>
      <c r="U357" s="144">
        <f t="shared" si="438"/>
        <v>14785.834962150346</v>
      </c>
      <c r="W357" s="30">
        <f t="shared" si="468"/>
        <v>346</v>
      </c>
      <c r="X357" s="30">
        <f t="shared" si="469"/>
        <v>2</v>
      </c>
      <c r="Y357" s="22">
        <v>1</v>
      </c>
      <c r="Z357" s="23"/>
      <c r="AA357" s="29">
        <f t="shared" si="439"/>
        <v>3.6951551889145344E+36</v>
      </c>
      <c r="AB357" s="29">
        <f t="shared" si="470"/>
        <v>2.3045401438121999E+39</v>
      </c>
      <c r="AC357" s="29">
        <f t="shared" si="471"/>
        <v>8.1368619158484341E+23</v>
      </c>
      <c r="AD357" s="29">
        <f t="shared" si="472"/>
        <v>600</v>
      </c>
      <c r="AF357" s="52">
        <f t="shared" si="519"/>
        <v>3.5307963446400774E-16</v>
      </c>
      <c r="AG357" s="144">
        <f t="shared" si="440"/>
        <v>14785.834962150346</v>
      </c>
      <c r="AH357" s="30">
        <f t="shared" si="473"/>
        <v>336</v>
      </c>
      <c r="AI357" s="30">
        <f t="shared" si="474"/>
        <v>3</v>
      </c>
      <c r="AJ357" s="22">
        <v>1</v>
      </c>
      <c r="AK357" s="23"/>
      <c r="AL357" s="29">
        <f t="shared" si="441"/>
        <v>4.1057279876828162E+36</v>
      </c>
      <c r="AM357" s="29">
        <f t="shared" si="475"/>
        <v>8.0789689588742858E+39</v>
      </c>
      <c r="AN357" s="29">
        <f t="shared" si="476"/>
        <v>8.1368619158484341E+23</v>
      </c>
      <c r="AO357" s="29">
        <f t="shared" si="477"/>
        <v>900</v>
      </c>
      <c r="AQ357" s="52">
        <f t="shared" si="434"/>
        <v>1.0071658843187602E-16</v>
      </c>
      <c r="AR357" s="144">
        <f t="shared" si="442"/>
        <v>14785.834962150346</v>
      </c>
      <c r="AS357" s="30">
        <f t="shared" si="478"/>
        <v>321</v>
      </c>
      <c r="AT357" s="30">
        <f t="shared" si="479"/>
        <v>4</v>
      </c>
      <c r="AU357" s="22">
        <v>1</v>
      </c>
      <c r="AV357" s="23"/>
      <c r="AW357" s="29">
        <f t="shared" si="443"/>
        <v>4.2335999872992002E+35</v>
      </c>
      <c r="AX357" s="29">
        <f t="shared" si="480"/>
        <v>4.6608790325740491E+39</v>
      </c>
      <c r="AY357" s="29">
        <f t="shared" si="481"/>
        <v>8.1368619158484341E+23</v>
      </c>
      <c r="AZ357" s="29">
        <f t="shared" si="482"/>
        <v>1200</v>
      </c>
      <c r="BB357" s="52">
        <f t="shared" si="515"/>
        <v>1.7457783948009298E-16</v>
      </c>
      <c r="BC357" s="144">
        <f t="shared" si="444"/>
        <v>14785.834962150346</v>
      </c>
      <c r="BD357" s="30">
        <f t="shared" si="483"/>
        <v>291</v>
      </c>
      <c r="BE357" s="30">
        <f t="shared" si="484"/>
        <v>5</v>
      </c>
      <c r="BF357" s="22">
        <v>1</v>
      </c>
      <c r="BG357" s="23"/>
      <c r="BH357" s="29">
        <f t="shared" si="445"/>
        <v>4.6079999861759994E+34</v>
      </c>
      <c r="BI357" s="29">
        <f t="shared" si="485"/>
        <v>1.577289505944069E+40</v>
      </c>
      <c r="BJ357" s="29">
        <f t="shared" si="486"/>
        <v>8.1368619158484341E+23</v>
      </c>
      <c r="BK357" s="29">
        <f t="shared" si="487"/>
        <v>1500</v>
      </c>
      <c r="BM357" s="52">
        <f t="shared" si="435"/>
        <v>5.1587624752364063E-17</v>
      </c>
      <c r="BN357" s="144">
        <f t="shared" si="446"/>
        <v>14785.834962150346</v>
      </c>
      <c r="BO357" s="30">
        <f t="shared" si="488"/>
        <v>246</v>
      </c>
      <c r="BP357" s="30">
        <f t="shared" si="489"/>
        <v>6</v>
      </c>
      <c r="BQ357" s="22">
        <v>1</v>
      </c>
      <c r="BR357" s="23"/>
      <c r="BS357" s="29">
        <f t="shared" si="447"/>
        <v>5.7599999827200002E+31</v>
      </c>
      <c r="BT357" s="29">
        <f t="shared" si="490"/>
        <v>3.347672863001657E+39</v>
      </c>
      <c r="BU357" s="29">
        <f t="shared" si="491"/>
        <v>8.1368619158484341E+23</v>
      </c>
      <c r="BV357" s="29">
        <f t="shared" si="492"/>
        <v>1800</v>
      </c>
      <c r="BX357" s="52">
        <f t="shared" si="522"/>
        <v>2.4306024659030153E-16</v>
      </c>
      <c r="BY357" s="144">
        <f t="shared" si="448"/>
        <v>14785.834962150346</v>
      </c>
      <c r="BZ357" s="30">
        <f t="shared" si="493"/>
        <v>196</v>
      </c>
      <c r="CA357" s="30">
        <f t="shared" si="494"/>
        <v>7</v>
      </c>
      <c r="CB357" s="30">
        <v>1</v>
      </c>
      <c r="CC357" s="23"/>
      <c r="CD357" s="29">
        <f t="shared" si="449"/>
        <v>9.5999999712E+29</v>
      </c>
      <c r="CE357" s="29">
        <f t="shared" si="495"/>
        <v>1.6094136812367852E+40</v>
      </c>
      <c r="CF357" s="29">
        <f t="shared" si="496"/>
        <v>8.1368619158484341E+23</v>
      </c>
      <c r="CG357" s="29">
        <f t="shared" si="497"/>
        <v>2100</v>
      </c>
      <c r="CI357" s="52">
        <f t="shared" si="521"/>
        <v>5.0557926844486028E-17</v>
      </c>
      <c r="CJ357" s="144">
        <f t="shared" si="450"/>
        <v>14785.834962150346</v>
      </c>
      <c r="CK357" s="30">
        <f t="shared" si="498"/>
        <v>141</v>
      </c>
      <c r="CL357" s="30">
        <f t="shared" si="499"/>
        <v>8</v>
      </c>
      <c r="CM357" s="30">
        <v>1</v>
      </c>
      <c r="CN357" s="23"/>
      <c r="CO357" s="29">
        <f t="shared" si="451"/>
        <v>9.9999999699999999E+26</v>
      </c>
      <c r="CP357" s="29">
        <f t="shared" si="500"/>
        <v>7.8702758877672082E+39</v>
      </c>
      <c r="CQ357" s="29">
        <f t="shared" si="501"/>
        <v>8.1368619158484341E+23</v>
      </c>
      <c r="CR357" s="29">
        <f t="shared" si="502"/>
        <v>2400</v>
      </c>
      <c r="CT357" s="52">
        <f t="shared" si="516"/>
        <v>1.0338725137317716E-16</v>
      </c>
      <c r="CU357" s="144">
        <f t="shared" si="452"/>
        <v>14785.834962150346</v>
      </c>
      <c r="CV357" s="30">
        <f t="shared" si="503"/>
        <v>91</v>
      </c>
      <c r="CW357" s="30">
        <f t="shared" si="504"/>
        <v>9</v>
      </c>
      <c r="CX357" s="30">
        <v>1</v>
      </c>
      <c r="CY357" s="23"/>
      <c r="CZ357" s="29">
        <f t="shared" si="453"/>
        <v>144</v>
      </c>
      <c r="DA357" s="29">
        <f t="shared" si="505"/>
        <v>2.6480714118797888E+17</v>
      </c>
      <c r="DB357" s="29">
        <f t="shared" si="506"/>
        <v>8.1368619158484341E+23</v>
      </c>
      <c r="DC357" s="29">
        <f t="shared" si="507"/>
        <v>2700</v>
      </c>
      <c r="DE357" s="52">
        <f t="shared" si="508"/>
        <v>3072750.1831502016</v>
      </c>
      <c r="DF357" s="144">
        <f t="shared" si="454"/>
        <v>14785.834962150346</v>
      </c>
      <c r="DG357" s="30">
        <f t="shared" si="509"/>
        <v>26</v>
      </c>
      <c r="DH357" s="30">
        <f t="shared" si="510"/>
        <v>10</v>
      </c>
      <c r="DI357" s="30">
        <v>1</v>
      </c>
      <c r="DJ357" s="23"/>
      <c r="DK357" s="29">
        <f t="shared" si="455"/>
        <v>6</v>
      </c>
      <c r="DL357" s="29">
        <f t="shared" si="511"/>
        <v>6.68392947455091E+18</v>
      </c>
      <c r="DM357" s="29">
        <f t="shared" si="512"/>
        <v>8.1368619158484341E+23</v>
      </c>
      <c r="DN357" s="29">
        <f t="shared" si="513"/>
        <v>3000</v>
      </c>
      <c r="DP357" s="52">
        <f t="shared" si="518"/>
        <v>121737.69856234376</v>
      </c>
      <c r="DQ357" s="144">
        <f t="shared" si="456"/>
        <v>14785.834962150346</v>
      </c>
    </row>
    <row r="358" spans="1:121">
      <c r="A358" s="23">
        <f t="shared" si="457"/>
        <v>5139987.1903741714</v>
      </c>
      <c r="B358" s="23">
        <v>0</v>
      </c>
      <c r="C358" s="41">
        <f t="shared" si="520"/>
        <v>9</v>
      </c>
      <c r="D358" s="44"/>
      <c r="E358" s="134">
        <f t="shared" si="517"/>
        <v>1</v>
      </c>
      <c r="F358" s="76">
        <f t="shared" si="436"/>
        <v>10</v>
      </c>
      <c r="G358" s="161">
        <f t="shared" si="458"/>
        <v>1509.651678506086</v>
      </c>
      <c r="H358" s="24">
        <f t="shared" si="459"/>
        <v>1.5577999829288532E+21</v>
      </c>
      <c r="I358" s="23">
        <f t="shared" si="514"/>
        <v>70.400000000000034</v>
      </c>
      <c r="J358" s="26">
        <v>352</v>
      </c>
      <c r="K358" s="30">
        <f t="shared" si="460"/>
        <v>352</v>
      </c>
      <c r="L358" s="30">
        <f t="shared" si="461"/>
        <v>1</v>
      </c>
      <c r="M358" s="22">
        <v>1</v>
      </c>
      <c r="N358" s="23">
        <f t="shared" si="462"/>
        <v>1.5577999829288532E+24</v>
      </c>
      <c r="O358" s="29">
        <f t="shared" si="437"/>
        <v>3.9743446920769655E+37</v>
      </c>
      <c r="P358" s="29">
        <f t="shared" si="463"/>
        <v>1.3989693316110918E+40</v>
      </c>
      <c r="Q358" s="29">
        <f t="shared" si="464"/>
        <v>9.3467998975731184E+23</v>
      </c>
      <c r="R358" s="29">
        <f t="shared" si="465"/>
        <v>300</v>
      </c>
      <c r="S358" s="29">
        <f t="shared" si="466"/>
        <v>154199615.71122515</v>
      </c>
      <c r="T358" s="52">
        <f t="shared" si="467"/>
        <v>6.6812042883092263E-17</v>
      </c>
      <c r="U358" s="144">
        <f t="shared" si="438"/>
        <v>15096.51678506086</v>
      </c>
      <c r="W358" s="30">
        <f t="shared" si="468"/>
        <v>347</v>
      </c>
      <c r="X358" s="30">
        <f t="shared" si="469"/>
        <v>2</v>
      </c>
      <c r="Y358" s="22">
        <v>1</v>
      </c>
      <c r="Z358" s="23"/>
      <c r="AA358" s="29">
        <f t="shared" si="439"/>
        <v>3.6951551889145344E+36</v>
      </c>
      <c r="AB358" s="29">
        <f t="shared" si="470"/>
        <v>2.311200664459056E+39</v>
      </c>
      <c r="AC358" s="29">
        <f t="shared" si="471"/>
        <v>9.3467998975731184E+23</v>
      </c>
      <c r="AD358" s="29">
        <f t="shared" si="472"/>
        <v>600</v>
      </c>
      <c r="AF358" s="52">
        <f t="shared" si="519"/>
        <v>4.0441317109783575E-16</v>
      </c>
      <c r="AG358" s="144">
        <f t="shared" si="440"/>
        <v>15096.51678506086</v>
      </c>
      <c r="AH358" s="30">
        <f t="shared" si="473"/>
        <v>337</v>
      </c>
      <c r="AI358" s="30">
        <f t="shared" si="474"/>
        <v>3</v>
      </c>
      <c r="AJ358" s="22">
        <v>1</v>
      </c>
      <c r="AK358" s="23"/>
      <c r="AL358" s="29">
        <f t="shared" si="441"/>
        <v>4.1057279876828162E+36</v>
      </c>
      <c r="AM358" s="29">
        <f t="shared" si="475"/>
        <v>8.1030135093471258E+39</v>
      </c>
      <c r="AN358" s="29">
        <f t="shared" si="476"/>
        <v>9.3467998975731184E+23</v>
      </c>
      <c r="AO358" s="29">
        <f t="shared" si="477"/>
        <v>900</v>
      </c>
      <c r="AQ358" s="52">
        <f t="shared" si="434"/>
        <v>1.1534967684295773E-16</v>
      </c>
      <c r="AR358" s="144">
        <f t="shared" si="442"/>
        <v>15096.51678506086</v>
      </c>
      <c r="AS358" s="30">
        <f t="shared" si="478"/>
        <v>322</v>
      </c>
      <c r="AT358" s="30">
        <f t="shared" si="479"/>
        <v>4</v>
      </c>
      <c r="AU358" s="22">
        <v>1</v>
      </c>
      <c r="AV358" s="23"/>
      <c r="AW358" s="29">
        <f t="shared" si="443"/>
        <v>4.2335999872992002E+35</v>
      </c>
      <c r="AX358" s="29">
        <f t="shared" si="480"/>
        <v>4.6753989049496702E+39</v>
      </c>
      <c r="AY358" s="29">
        <f t="shared" si="481"/>
        <v>9.3467998975731184E+23</v>
      </c>
      <c r="AZ358" s="29">
        <f t="shared" si="482"/>
        <v>1200</v>
      </c>
      <c r="BB358" s="52">
        <f t="shared" si="515"/>
        <v>1.9991449045509273E-16</v>
      </c>
      <c r="BC358" s="144">
        <f t="shared" si="444"/>
        <v>15096.51678506086</v>
      </c>
      <c r="BD358" s="30">
        <f t="shared" si="483"/>
        <v>292</v>
      </c>
      <c r="BE358" s="30">
        <f t="shared" si="484"/>
        <v>5</v>
      </c>
      <c r="BF358" s="22">
        <v>1</v>
      </c>
      <c r="BG358" s="23"/>
      <c r="BH358" s="29">
        <f t="shared" si="445"/>
        <v>4.6079999861759994E+34</v>
      </c>
      <c r="BI358" s="29">
        <f t="shared" si="485"/>
        <v>1.5827097447961103E+40</v>
      </c>
      <c r="BJ358" s="29">
        <f t="shared" si="486"/>
        <v>9.3467998975731184E+23</v>
      </c>
      <c r="BK358" s="29">
        <f t="shared" si="487"/>
        <v>1500</v>
      </c>
      <c r="BM358" s="52">
        <f t="shared" si="435"/>
        <v>5.9055679212850251E-17</v>
      </c>
      <c r="BN358" s="144">
        <f t="shared" si="446"/>
        <v>15096.51678506086</v>
      </c>
      <c r="BO358" s="30">
        <f t="shared" si="488"/>
        <v>247</v>
      </c>
      <c r="BP358" s="30">
        <f t="shared" si="489"/>
        <v>6</v>
      </c>
      <c r="BQ358" s="22">
        <v>1</v>
      </c>
      <c r="BR358" s="23"/>
      <c r="BS358" s="29">
        <f t="shared" si="447"/>
        <v>5.7599999827200002E+31</v>
      </c>
      <c r="BT358" s="29">
        <f t="shared" si="490"/>
        <v>3.3612812892740212E+39</v>
      </c>
      <c r="BU358" s="29">
        <f t="shared" si="491"/>
        <v>9.3467998975731184E+23</v>
      </c>
      <c r="BV358" s="29">
        <f t="shared" si="492"/>
        <v>1800</v>
      </c>
      <c r="BX358" s="52">
        <f t="shared" si="522"/>
        <v>2.7807252928813541E-16</v>
      </c>
      <c r="BY358" s="144">
        <f t="shared" si="448"/>
        <v>15096.51678506086</v>
      </c>
      <c r="BZ358" s="30">
        <f t="shared" si="493"/>
        <v>197</v>
      </c>
      <c r="CA358" s="30">
        <f t="shared" si="494"/>
        <v>7</v>
      </c>
      <c r="CB358" s="30">
        <v>1</v>
      </c>
      <c r="CC358" s="23"/>
      <c r="CD358" s="29">
        <f t="shared" si="449"/>
        <v>9.5999999712E+29</v>
      </c>
      <c r="CE358" s="29">
        <f t="shared" si="495"/>
        <v>1.6176249755288097E+40</v>
      </c>
      <c r="CF358" s="29">
        <f t="shared" si="496"/>
        <v>9.3467998975731184E+23</v>
      </c>
      <c r="CG358" s="29">
        <f t="shared" si="497"/>
        <v>2100</v>
      </c>
      <c r="CI358" s="52">
        <f t="shared" si="521"/>
        <v>5.7781006345538171E-17</v>
      </c>
      <c r="CJ358" s="144">
        <f t="shared" si="450"/>
        <v>15096.51678506086</v>
      </c>
      <c r="CK358" s="30">
        <f t="shared" si="498"/>
        <v>142</v>
      </c>
      <c r="CL358" s="30">
        <f t="shared" si="499"/>
        <v>8</v>
      </c>
      <c r="CM358" s="30">
        <v>1</v>
      </c>
      <c r="CN358" s="23"/>
      <c r="CO358" s="29">
        <f t="shared" si="451"/>
        <v>9.9999999699999999E+26</v>
      </c>
      <c r="CP358" s="29">
        <f t="shared" si="500"/>
        <v>7.9260934472549194E+39</v>
      </c>
      <c r="CQ358" s="29">
        <f t="shared" si="501"/>
        <v>9.3467998975731184E+23</v>
      </c>
      <c r="CR358" s="29">
        <f t="shared" si="502"/>
        <v>2400</v>
      </c>
      <c r="CT358" s="52">
        <f t="shared" si="516"/>
        <v>1.1792442216045585E-16</v>
      </c>
      <c r="CU358" s="144">
        <f t="shared" si="452"/>
        <v>15096.51678506086</v>
      </c>
      <c r="CV358" s="30">
        <f t="shared" si="503"/>
        <v>92</v>
      </c>
      <c r="CW358" s="30">
        <f t="shared" si="504"/>
        <v>9</v>
      </c>
      <c r="CX358" s="30">
        <v>1</v>
      </c>
      <c r="CY358" s="23"/>
      <c r="CZ358" s="29">
        <f t="shared" si="453"/>
        <v>144</v>
      </c>
      <c r="DA358" s="29">
        <f t="shared" si="505"/>
        <v>2.6771710977246218E+17</v>
      </c>
      <c r="DB358" s="29">
        <f t="shared" si="506"/>
        <v>9.3467998975731184E+23</v>
      </c>
      <c r="DC358" s="29">
        <f t="shared" si="507"/>
        <v>2700</v>
      </c>
      <c r="DE358" s="52">
        <f t="shared" si="508"/>
        <v>3491297.1776503711</v>
      </c>
      <c r="DF358" s="144">
        <f t="shared" si="454"/>
        <v>15096.51678506086</v>
      </c>
      <c r="DG358" s="30">
        <f t="shared" si="509"/>
        <v>27</v>
      </c>
      <c r="DH358" s="30">
        <f t="shared" si="510"/>
        <v>10</v>
      </c>
      <c r="DI358" s="30">
        <v>1</v>
      </c>
      <c r="DJ358" s="23"/>
      <c r="DK358" s="29">
        <f t="shared" si="455"/>
        <v>6</v>
      </c>
      <c r="DL358" s="29">
        <f t="shared" si="511"/>
        <v>6.9410036851105597E+18</v>
      </c>
      <c r="DM358" s="29">
        <f t="shared" si="512"/>
        <v>9.3467998975731184E+23</v>
      </c>
      <c r="DN358" s="29">
        <f t="shared" si="513"/>
        <v>3000</v>
      </c>
      <c r="DP358" s="52">
        <f t="shared" si="518"/>
        <v>134660.63874340442</v>
      </c>
      <c r="DQ358" s="144">
        <f t="shared" si="456"/>
        <v>15096.51678506086</v>
      </c>
    </row>
    <row r="359" spans="1:121">
      <c r="A359" s="23">
        <f t="shared" si="457"/>
        <v>5370655.1812195135</v>
      </c>
      <c r="B359" s="23">
        <v>0</v>
      </c>
      <c r="C359" s="41">
        <f t="shared" si="520"/>
        <v>9</v>
      </c>
      <c r="D359" s="44"/>
      <c r="E359" s="134">
        <f t="shared" si="517"/>
        <v>1</v>
      </c>
      <c r="F359" s="76">
        <f t="shared" si="436"/>
        <v>10</v>
      </c>
      <c r="G359" s="161">
        <f t="shared" si="458"/>
        <v>1541.3726693489311</v>
      </c>
      <c r="H359" s="24">
        <f t="shared" si="459"/>
        <v>1.7894422778047834E+21</v>
      </c>
      <c r="I359" s="23">
        <f t="shared" si="514"/>
        <v>70.600000000000037</v>
      </c>
      <c r="J359" s="26">
        <v>353</v>
      </c>
      <c r="K359" s="30">
        <f t="shared" si="460"/>
        <v>353</v>
      </c>
      <c r="L359" s="30">
        <f t="shared" si="461"/>
        <v>1</v>
      </c>
      <c r="M359" s="22">
        <v>1</v>
      </c>
      <c r="N359" s="23">
        <f t="shared" si="462"/>
        <v>1.7894422778047834E+24</v>
      </c>
      <c r="O359" s="29">
        <f t="shared" si="437"/>
        <v>3.9743446920769655E+37</v>
      </c>
      <c r="P359" s="29">
        <f t="shared" si="463"/>
        <v>1.4029436763031689E+40</v>
      </c>
      <c r="Q359" s="29">
        <f t="shared" si="464"/>
        <v>1.0736653666828701E+24</v>
      </c>
      <c r="R359" s="29">
        <f t="shared" si="465"/>
        <v>300</v>
      </c>
      <c r="S359" s="29">
        <f t="shared" si="466"/>
        <v>161119655.4365854</v>
      </c>
      <c r="T359" s="52">
        <f t="shared" si="467"/>
        <v>7.65294704853751E-17</v>
      </c>
      <c r="U359" s="144">
        <f t="shared" si="438"/>
        <v>15413.726693489312</v>
      </c>
      <c r="W359" s="30">
        <f t="shared" si="468"/>
        <v>348</v>
      </c>
      <c r="X359" s="30">
        <f t="shared" si="469"/>
        <v>2</v>
      </c>
      <c r="Y359" s="22">
        <v>1</v>
      </c>
      <c r="Z359" s="23"/>
      <c r="AA359" s="29">
        <f t="shared" si="439"/>
        <v>3.6951551889145344E+36</v>
      </c>
      <c r="AB359" s="29">
        <f t="shared" si="470"/>
        <v>2.3178611851059121E+39</v>
      </c>
      <c r="AC359" s="29">
        <f t="shared" si="471"/>
        <v>1.0736653666828701E+24</v>
      </c>
      <c r="AD359" s="29">
        <f t="shared" si="472"/>
        <v>600</v>
      </c>
      <c r="AF359" s="52">
        <f t="shared" si="519"/>
        <v>4.6321383419422078E-16</v>
      </c>
      <c r="AG359" s="144">
        <f t="shared" si="440"/>
        <v>15413.726693489312</v>
      </c>
      <c r="AH359" s="30">
        <f t="shared" si="473"/>
        <v>338</v>
      </c>
      <c r="AI359" s="30">
        <f t="shared" si="474"/>
        <v>3</v>
      </c>
      <c r="AJ359" s="22">
        <v>1</v>
      </c>
      <c r="AK359" s="23"/>
      <c r="AL359" s="29">
        <f t="shared" si="441"/>
        <v>4.1057279876828162E+36</v>
      </c>
      <c r="AM359" s="29">
        <f t="shared" si="475"/>
        <v>8.1270580598199647E+39</v>
      </c>
      <c r="AN359" s="29">
        <f t="shared" si="476"/>
        <v>1.0736653666828701E+24</v>
      </c>
      <c r="AO359" s="29">
        <f t="shared" si="477"/>
        <v>900</v>
      </c>
      <c r="AQ359" s="52">
        <f t="shared" si="434"/>
        <v>1.3210996633468796E-16</v>
      </c>
      <c r="AR359" s="144">
        <f t="shared" si="442"/>
        <v>15413.726693489312</v>
      </c>
      <c r="AS359" s="30">
        <f t="shared" si="478"/>
        <v>323</v>
      </c>
      <c r="AT359" s="30">
        <f t="shared" si="479"/>
        <v>4</v>
      </c>
      <c r="AU359" s="22">
        <v>1</v>
      </c>
      <c r="AV359" s="23"/>
      <c r="AW359" s="29">
        <f t="shared" si="443"/>
        <v>4.2335999872992002E+35</v>
      </c>
      <c r="AX359" s="29">
        <f t="shared" si="480"/>
        <v>4.68991877732529E+39</v>
      </c>
      <c r="AY359" s="29">
        <f t="shared" si="481"/>
        <v>1.0736653666828701E+24</v>
      </c>
      <c r="AZ359" s="29">
        <f t="shared" si="482"/>
        <v>1200</v>
      </c>
      <c r="BB359" s="52">
        <f t="shared" si="515"/>
        <v>2.2893048209572463E-16</v>
      </c>
      <c r="BC359" s="144">
        <f t="shared" si="444"/>
        <v>15413.726693489312</v>
      </c>
      <c r="BD359" s="30">
        <f t="shared" si="483"/>
        <v>293</v>
      </c>
      <c r="BE359" s="30">
        <f t="shared" si="484"/>
        <v>5</v>
      </c>
      <c r="BF359" s="22">
        <v>1</v>
      </c>
      <c r="BG359" s="23"/>
      <c r="BH359" s="29">
        <f t="shared" si="445"/>
        <v>4.6079999861759994E+34</v>
      </c>
      <c r="BI359" s="29">
        <f t="shared" si="485"/>
        <v>1.5881299836481518E+40</v>
      </c>
      <c r="BJ359" s="29">
        <f t="shared" si="486"/>
        <v>1.0736653666828701E+24</v>
      </c>
      <c r="BK359" s="29">
        <f t="shared" si="487"/>
        <v>1500</v>
      </c>
      <c r="BM359" s="52">
        <f t="shared" si="435"/>
        <v>6.7605635416347585E-17</v>
      </c>
      <c r="BN359" s="144">
        <f t="shared" si="446"/>
        <v>15413.726693489312</v>
      </c>
      <c r="BO359" s="30">
        <f t="shared" si="488"/>
        <v>248</v>
      </c>
      <c r="BP359" s="30">
        <f t="shared" si="489"/>
        <v>6</v>
      </c>
      <c r="BQ359" s="22">
        <v>1</v>
      </c>
      <c r="BR359" s="23"/>
      <c r="BS359" s="29">
        <f t="shared" si="447"/>
        <v>5.7599999827200002E+31</v>
      </c>
      <c r="BT359" s="29">
        <f t="shared" si="490"/>
        <v>3.3748897155463861E+39</v>
      </c>
      <c r="BU359" s="29">
        <f t="shared" si="491"/>
        <v>1.0736653666828701E+24</v>
      </c>
      <c r="BV359" s="29">
        <f t="shared" si="492"/>
        <v>1800</v>
      </c>
      <c r="BX359" s="52">
        <f t="shared" si="522"/>
        <v>3.1813346721732695E-16</v>
      </c>
      <c r="BY359" s="144">
        <f t="shared" si="448"/>
        <v>15413.726693489312</v>
      </c>
      <c r="BZ359" s="30">
        <f t="shared" si="493"/>
        <v>198</v>
      </c>
      <c r="CA359" s="30">
        <f t="shared" si="494"/>
        <v>7</v>
      </c>
      <c r="CB359" s="30">
        <v>1</v>
      </c>
      <c r="CC359" s="23"/>
      <c r="CD359" s="29">
        <f t="shared" si="449"/>
        <v>9.5999999712E+29</v>
      </c>
      <c r="CE359" s="29">
        <f t="shared" si="495"/>
        <v>1.6258362698208339E+40</v>
      </c>
      <c r="CF359" s="29">
        <f t="shared" si="496"/>
        <v>1.0736653666828701E+24</v>
      </c>
      <c r="CG359" s="29">
        <f t="shared" si="497"/>
        <v>2100</v>
      </c>
      <c r="CI359" s="52">
        <f t="shared" si="521"/>
        <v>6.6037730035459679E-17</v>
      </c>
      <c r="CJ359" s="144">
        <f t="shared" si="450"/>
        <v>15413.726693489312</v>
      </c>
      <c r="CK359" s="30">
        <f t="shared" si="498"/>
        <v>143</v>
      </c>
      <c r="CL359" s="30">
        <f t="shared" si="499"/>
        <v>8</v>
      </c>
      <c r="CM359" s="30">
        <v>1</v>
      </c>
      <c r="CN359" s="23"/>
      <c r="CO359" s="29">
        <f t="shared" si="451"/>
        <v>9.9999999699999999E+26</v>
      </c>
      <c r="CP359" s="29">
        <f t="shared" si="500"/>
        <v>7.9819110067426294E+39</v>
      </c>
      <c r="CQ359" s="29">
        <f t="shared" si="501"/>
        <v>1.0736653666828701E+24</v>
      </c>
      <c r="CR359" s="29">
        <f t="shared" si="502"/>
        <v>2400</v>
      </c>
      <c r="CT359" s="52">
        <f t="shared" si="516"/>
        <v>1.3451231989130213E-16</v>
      </c>
      <c r="CU359" s="144">
        <f t="shared" si="452"/>
        <v>15413.726693489312</v>
      </c>
      <c r="CV359" s="30">
        <f t="shared" si="503"/>
        <v>93</v>
      </c>
      <c r="CW359" s="30">
        <f t="shared" si="504"/>
        <v>9</v>
      </c>
      <c r="CX359" s="30">
        <v>1</v>
      </c>
      <c r="CY359" s="23"/>
      <c r="CZ359" s="29">
        <f t="shared" si="453"/>
        <v>144</v>
      </c>
      <c r="DA359" s="29">
        <f t="shared" si="505"/>
        <v>2.7062707835694544E+17</v>
      </c>
      <c r="DB359" s="29">
        <f t="shared" si="506"/>
        <v>1.0736653666828701E+24</v>
      </c>
      <c r="DC359" s="29">
        <f t="shared" si="507"/>
        <v>2700</v>
      </c>
      <c r="DE359" s="52">
        <f t="shared" si="508"/>
        <v>3967324.2352590887</v>
      </c>
      <c r="DF359" s="144">
        <f t="shared" si="454"/>
        <v>15413.726693489312</v>
      </c>
      <c r="DG359" s="30">
        <f t="shared" si="509"/>
        <v>28</v>
      </c>
      <c r="DH359" s="30">
        <f t="shared" si="510"/>
        <v>10</v>
      </c>
      <c r="DI359" s="30">
        <v>1</v>
      </c>
      <c r="DJ359" s="23"/>
      <c r="DK359" s="29">
        <f t="shared" si="455"/>
        <v>6</v>
      </c>
      <c r="DL359" s="29">
        <f t="shared" si="511"/>
        <v>7.1980778956702106E+18</v>
      </c>
      <c r="DM359" s="29">
        <f t="shared" si="512"/>
        <v>1.0736653666828701E+24</v>
      </c>
      <c r="DN359" s="29">
        <f t="shared" si="513"/>
        <v>3000</v>
      </c>
      <c r="DP359" s="52">
        <f t="shared" si="518"/>
        <v>149160.00941427733</v>
      </c>
      <c r="DQ359" s="144">
        <f t="shared" si="456"/>
        <v>15413.726693489312</v>
      </c>
    </row>
    <row r="360" spans="1:121">
      <c r="A360" s="23">
        <f t="shared" si="457"/>
        <v>5611674.8947501304</v>
      </c>
      <c r="B360" s="23">
        <v>0</v>
      </c>
      <c r="C360" s="41">
        <f t="shared" si="520"/>
        <v>9</v>
      </c>
      <c r="D360" s="44"/>
      <c r="E360" s="134">
        <f t="shared" si="517"/>
        <v>1</v>
      </c>
      <c r="F360" s="76">
        <f t="shared" si="436"/>
        <v>10</v>
      </c>
      <c r="G360" s="161">
        <f t="shared" si="458"/>
        <v>1573.7601856389242</v>
      </c>
      <c r="H360" s="24">
        <f t="shared" si="459"/>
        <v>2.0555294008765016E+21</v>
      </c>
      <c r="I360" s="23">
        <f t="shared" si="514"/>
        <v>70.80000000000004</v>
      </c>
      <c r="J360" s="26">
        <v>354</v>
      </c>
      <c r="K360" s="30">
        <f t="shared" si="460"/>
        <v>354</v>
      </c>
      <c r="L360" s="30">
        <f t="shared" si="461"/>
        <v>1</v>
      </c>
      <c r="M360" s="22">
        <v>1</v>
      </c>
      <c r="N360" s="23">
        <f t="shared" si="462"/>
        <v>2.0555294008765016E+24</v>
      </c>
      <c r="O360" s="29">
        <f t="shared" si="437"/>
        <v>3.9743446920769655E+37</v>
      </c>
      <c r="P360" s="29">
        <f t="shared" si="463"/>
        <v>1.4069180209952457E+40</v>
      </c>
      <c r="Q360" s="29">
        <f t="shared" si="464"/>
        <v>1.2333176405259009E+24</v>
      </c>
      <c r="R360" s="29">
        <f t="shared" si="465"/>
        <v>300</v>
      </c>
      <c r="S360" s="29">
        <f t="shared" si="466"/>
        <v>168350246.84250391</v>
      </c>
      <c r="T360" s="52">
        <f t="shared" si="467"/>
        <v>8.7660945564792687E-17</v>
      </c>
      <c r="U360" s="144">
        <f t="shared" si="438"/>
        <v>15737.601856389243</v>
      </c>
      <c r="W360" s="30">
        <f t="shared" si="468"/>
        <v>349</v>
      </c>
      <c r="X360" s="30">
        <f t="shared" si="469"/>
        <v>2</v>
      </c>
      <c r="Y360" s="22">
        <v>1</v>
      </c>
      <c r="Z360" s="23"/>
      <c r="AA360" s="29">
        <f t="shared" si="439"/>
        <v>3.6951551889145344E+36</v>
      </c>
      <c r="AB360" s="29">
        <f t="shared" si="470"/>
        <v>2.3245217057527681E+39</v>
      </c>
      <c r="AC360" s="29">
        <f t="shared" si="471"/>
        <v>1.2333176405259009E+24</v>
      </c>
      <c r="AD360" s="29">
        <f t="shared" si="472"/>
        <v>600</v>
      </c>
      <c r="AF360" s="52">
        <f t="shared" si="519"/>
        <v>5.3056834766208642E-16</v>
      </c>
      <c r="AG360" s="144">
        <f t="shared" si="440"/>
        <v>15737.601856389243</v>
      </c>
      <c r="AH360" s="30">
        <f t="shared" si="473"/>
        <v>339</v>
      </c>
      <c r="AI360" s="30">
        <f t="shared" si="474"/>
        <v>3</v>
      </c>
      <c r="AJ360" s="22">
        <v>1</v>
      </c>
      <c r="AK360" s="23"/>
      <c r="AL360" s="29">
        <f t="shared" si="441"/>
        <v>4.1057279876828162E+36</v>
      </c>
      <c r="AM360" s="29">
        <f t="shared" si="475"/>
        <v>8.1511026102928059E+39</v>
      </c>
      <c r="AN360" s="29">
        <f t="shared" si="476"/>
        <v>1.2333176405259009E+24</v>
      </c>
      <c r="AO360" s="29">
        <f t="shared" si="477"/>
        <v>900</v>
      </c>
      <c r="AQ360" s="52">
        <f t="shared" si="434"/>
        <v>1.5130684761206771E-16</v>
      </c>
      <c r="AR360" s="144">
        <f t="shared" si="442"/>
        <v>15737.601856389243</v>
      </c>
      <c r="AS360" s="30">
        <f t="shared" si="478"/>
        <v>324</v>
      </c>
      <c r="AT360" s="30">
        <f t="shared" si="479"/>
        <v>4</v>
      </c>
      <c r="AU360" s="22">
        <v>1</v>
      </c>
      <c r="AV360" s="23"/>
      <c r="AW360" s="29">
        <f t="shared" si="443"/>
        <v>4.2335999872992002E+35</v>
      </c>
      <c r="AX360" s="29">
        <f t="shared" si="480"/>
        <v>4.7044386497009099E+39</v>
      </c>
      <c r="AY360" s="29">
        <f t="shared" si="481"/>
        <v>1.2333176405259009E+24</v>
      </c>
      <c r="AZ360" s="29">
        <f t="shared" si="482"/>
        <v>1200</v>
      </c>
      <c r="BB360" s="52">
        <f t="shared" si="515"/>
        <v>2.6216042600625911E-16</v>
      </c>
      <c r="BC360" s="144">
        <f t="shared" si="444"/>
        <v>15737.601856389243</v>
      </c>
      <c r="BD360" s="30">
        <f t="shared" si="483"/>
        <v>294</v>
      </c>
      <c r="BE360" s="30">
        <f t="shared" si="484"/>
        <v>5</v>
      </c>
      <c r="BF360" s="22">
        <v>1</v>
      </c>
      <c r="BG360" s="23"/>
      <c r="BH360" s="29">
        <f t="shared" si="445"/>
        <v>4.6079999861759994E+34</v>
      </c>
      <c r="BI360" s="29">
        <f t="shared" si="485"/>
        <v>1.5935502225001933E+40</v>
      </c>
      <c r="BJ360" s="29">
        <f t="shared" si="486"/>
        <v>1.2333176405259009E+24</v>
      </c>
      <c r="BK360" s="29">
        <f t="shared" si="487"/>
        <v>1500</v>
      </c>
      <c r="BM360" s="52">
        <f t="shared" si="435"/>
        <v>7.7394337694038466E-17</v>
      </c>
      <c r="BN360" s="144">
        <f t="shared" si="446"/>
        <v>15737.601856389243</v>
      </c>
      <c r="BO360" s="30">
        <f t="shared" si="488"/>
        <v>249</v>
      </c>
      <c r="BP360" s="30">
        <f t="shared" si="489"/>
        <v>6</v>
      </c>
      <c r="BQ360" s="22">
        <v>1</v>
      </c>
      <c r="BR360" s="23"/>
      <c r="BS360" s="29">
        <f t="shared" si="447"/>
        <v>5.7599999827200002E+31</v>
      </c>
      <c r="BT360" s="29">
        <f t="shared" si="490"/>
        <v>3.3884981418187504E+39</v>
      </c>
      <c r="BU360" s="29">
        <f t="shared" si="491"/>
        <v>1.2333176405259009E+24</v>
      </c>
      <c r="BV360" s="29">
        <f t="shared" si="492"/>
        <v>1800</v>
      </c>
      <c r="BX360" s="52">
        <f t="shared" si="522"/>
        <v>3.6397176238790178E-16</v>
      </c>
      <c r="BY360" s="144">
        <f t="shared" si="448"/>
        <v>15737.601856389243</v>
      </c>
      <c r="BZ360" s="30">
        <f t="shared" si="493"/>
        <v>199</v>
      </c>
      <c r="CA360" s="30">
        <f t="shared" si="494"/>
        <v>7</v>
      </c>
      <c r="CB360" s="30">
        <v>1</v>
      </c>
      <c r="CC360" s="23"/>
      <c r="CD360" s="29">
        <f t="shared" si="449"/>
        <v>9.5999999712E+29</v>
      </c>
      <c r="CE360" s="29">
        <f t="shared" si="495"/>
        <v>1.6340475641128584E+40</v>
      </c>
      <c r="CF360" s="29">
        <f t="shared" si="496"/>
        <v>1.2333176405259009E+24</v>
      </c>
      <c r="CG360" s="29">
        <f t="shared" si="497"/>
        <v>2100</v>
      </c>
      <c r="CI360" s="52">
        <f t="shared" si="521"/>
        <v>7.5476238734548835E-17</v>
      </c>
      <c r="CJ360" s="144">
        <f t="shared" si="450"/>
        <v>15737.601856389243</v>
      </c>
      <c r="CK360" s="30">
        <f t="shared" si="498"/>
        <v>144</v>
      </c>
      <c r="CL360" s="30">
        <f t="shared" si="499"/>
        <v>8</v>
      </c>
      <c r="CM360" s="30">
        <v>1</v>
      </c>
      <c r="CN360" s="23"/>
      <c r="CO360" s="29">
        <f t="shared" si="451"/>
        <v>9.9999999699999999E+26</v>
      </c>
      <c r="CP360" s="29">
        <f t="shared" si="500"/>
        <v>8.0377285662303406E+39</v>
      </c>
      <c r="CQ360" s="29">
        <f t="shared" si="501"/>
        <v>1.2333176405259009E+24</v>
      </c>
      <c r="CR360" s="29">
        <f t="shared" si="502"/>
        <v>2400</v>
      </c>
      <c r="CT360" s="52">
        <f t="shared" si="516"/>
        <v>1.5344106613745996E-16</v>
      </c>
      <c r="CU360" s="144">
        <f t="shared" si="452"/>
        <v>15737.601856389243</v>
      </c>
      <c r="CV360" s="30">
        <f t="shared" si="503"/>
        <v>94</v>
      </c>
      <c r="CW360" s="30">
        <f t="shared" si="504"/>
        <v>9</v>
      </c>
      <c r="CX360" s="30">
        <v>1</v>
      </c>
      <c r="CY360" s="23"/>
      <c r="CZ360" s="29">
        <f t="shared" si="453"/>
        <v>144</v>
      </c>
      <c r="DA360" s="29">
        <f t="shared" si="505"/>
        <v>2.7353704694142874E+17</v>
      </c>
      <c r="DB360" s="29">
        <f t="shared" si="506"/>
        <v>1.2333176405259009E+24</v>
      </c>
      <c r="DC360" s="29">
        <f t="shared" si="507"/>
        <v>2700</v>
      </c>
      <c r="DE360" s="52">
        <f t="shared" si="508"/>
        <v>4508777.3459438775</v>
      </c>
      <c r="DF360" s="144">
        <f t="shared" si="454"/>
        <v>15737.601856389243</v>
      </c>
      <c r="DG360" s="30">
        <f t="shared" si="509"/>
        <v>29</v>
      </c>
      <c r="DH360" s="30">
        <f t="shared" si="510"/>
        <v>10</v>
      </c>
      <c r="DI360" s="30">
        <v>1</v>
      </c>
      <c r="DJ360" s="23"/>
      <c r="DK360" s="29">
        <f t="shared" si="455"/>
        <v>6</v>
      </c>
      <c r="DL360" s="29">
        <f t="shared" si="511"/>
        <v>7.4551521062298604E+18</v>
      </c>
      <c r="DM360" s="29">
        <f t="shared" si="512"/>
        <v>1.2333176405259009E+24</v>
      </c>
      <c r="DN360" s="29">
        <f t="shared" si="513"/>
        <v>3000</v>
      </c>
      <c r="DP360" s="52">
        <f t="shared" si="518"/>
        <v>165431.58649912523</v>
      </c>
      <c r="DQ360" s="144">
        <f t="shared" si="456"/>
        <v>15737.601856389243</v>
      </c>
    </row>
    <row r="361" spans="1:121">
      <c r="A361" s="23">
        <f t="shared" si="457"/>
        <v>5863510.886807343</v>
      </c>
      <c r="B361" s="23">
        <v>0</v>
      </c>
      <c r="C361" s="41">
        <f t="shared" si="520"/>
        <v>9</v>
      </c>
      <c r="D361" s="44"/>
      <c r="E361" s="134">
        <f t="shared" si="517"/>
        <v>1</v>
      </c>
      <c r="F361" s="76">
        <f t="shared" si="436"/>
        <v>10</v>
      </c>
      <c r="G361" s="161">
        <f t="shared" si="458"/>
        <v>1606.8282324925435</v>
      </c>
      <c r="H361" s="24">
        <f t="shared" si="459"/>
        <v>2.3611832414348787E+21</v>
      </c>
      <c r="I361" s="23">
        <f t="shared" si="514"/>
        <v>71.000000000000043</v>
      </c>
      <c r="J361" s="26">
        <v>355</v>
      </c>
      <c r="K361" s="30">
        <f t="shared" si="460"/>
        <v>355</v>
      </c>
      <c r="L361" s="30">
        <f t="shared" si="461"/>
        <v>1</v>
      </c>
      <c r="M361" s="22">
        <v>1</v>
      </c>
      <c r="N361" s="23">
        <f t="shared" si="462"/>
        <v>2.3611832414348787E+24</v>
      </c>
      <c r="O361" s="29">
        <f t="shared" si="437"/>
        <v>3.9743446920769655E+37</v>
      </c>
      <c r="P361" s="29">
        <f t="shared" si="463"/>
        <v>1.4108923656873228E+40</v>
      </c>
      <c r="Q361" s="29">
        <f t="shared" si="464"/>
        <v>1.4167099448609274E+24</v>
      </c>
      <c r="R361" s="29">
        <f t="shared" si="465"/>
        <v>300</v>
      </c>
      <c r="S361" s="29">
        <f t="shared" si="466"/>
        <v>175905326.6042203</v>
      </c>
      <c r="T361" s="52">
        <f t="shared" si="467"/>
        <v>1.004123333086979E-16</v>
      </c>
      <c r="U361" s="144">
        <f t="shared" si="438"/>
        <v>16068.282324925436</v>
      </c>
      <c r="W361" s="30">
        <f t="shared" si="468"/>
        <v>350</v>
      </c>
      <c r="X361" s="30">
        <f t="shared" si="469"/>
        <v>2</v>
      </c>
      <c r="Y361" s="22">
        <v>1</v>
      </c>
      <c r="Z361" s="23"/>
      <c r="AA361" s="29">
        <f t="shared" si="439"/>
        <v>3.6951551889145344E+36</v>
      </c>
      <c r="AB361" s="29">
        <f t="shared" si="470"/>
        <v>2.3311822263996242E+39</v>
      </c>
      <c r="AC361" s="29">
        <f t="shared" si="471"/>
        <v>1.4167099448609274E+24</v>
      </c>
      <c r="AD361" s="29">
        <f t="shared" si="472"/>
        <v>600</v>
      </c>
      <c r="AF361" s="52">
        <f t="shared" si="519"/>
        <v>6.0772166534958266E-16</v>
      </c>
      <c r="AG361" s="144">
        <f t="shared" si="440"/>
        <v>16068.282324925436</v>
      </c>
      <c r="AH361" s="30">
        <f t="shared" si="473"/>
        <v>340</v>
      </c>
      <c r="AI361" s="30">
        <f t="shared" si="474"/>
        <v>3</v>
      </c>
      <c r="AJ361" s="22">
        <v>1</v>
      </c>
      <c r="AK361" s="23"/>
      <c r="AL361" s="29">
        <f t="shared" si="441"/>
        <v>4.1057279876828162E+36</v>
      </c>
      <c r="AM361" s="29">
        <f t="shared" si="475"/>
        <v>8.1751471607656459E+39</v>
      </c>
      <c r="AN361" s="29">
        <f t="shared" si="476"/>
        <v>1.4167099448609274E+24</v>
      </c>
      <c r="AO361" s="29">
        <f t="shared" si="477"/>
        <v>900</v>
      </c>
      <c r="AQ361" s="52">
        <f t="shared" si="434"/>
        <v>1.7329473304896997E-16</v>
      </c>
      <c r="AR361" s="144">
        <f t="shared" si="442"/>
        <v>16068.282324925436</v>
      </c>
      <c r="AS361" s="30">
        <f t="shared" si="478"/>
        <v>325</v>
      </c>
      <c r="AT361" s="30">
        <f t="shared" si="479"/>
        <v>4</v>
      </c>
      <c r="AU361" s="22">
        <v>1</v>
      </c>
      <c r="AV361" s="23"/>
      <c r="AW361" s="29">
        <f t="shared" si="443"/>
        <v>4.2335999872992002E+35</v>
      </c>
      <c r="AX361" s="29">
        <f t="shared" si="480"/>
        <v>4.7189585220765303E+39</v>
      </c>
      <c r="AY361" s="29">
        <f t="shared" si="481"/>
        <v>1.4167099448609274E+24</v>
      </c>
      <c r="AZ361" s="29">
        <f t="shared" si="482"/>
        <v>1200</v>
      </c>
      <c r="BB361" s="52">
        <f t="shared" si="515"/>
        <v>3.0021665548302351E-16</v>
      </c>
      <c r="BC361" s="144">
        <f t="shared" si="444"/>
        <v>16068.282324925436</v>
      </c>
      <c r="BD361" s="30">
        <f t="shared" si="483"/>
        <v>295</v>
      </c>
      <c r="BE361" s="30">
        <f t="shared" si="484"/>
        <v>5</v>
      </c>
      <c r="BF361" s="22">
        <v>1</v>
      </c>
      <c r="BG361" s="23"/>
      <c r="BH361" s="29">
        <f t="shared" si="445"/>
        <v>4.6079999861759994E+34</v>
      </c>
      <c r="BI361" s="29">
        <f t="shared" si="485"/>
        <v>1.5989704613522347E+40</v>
      </c>
      <c r="BJ361" s="29">
        <f t="shared" si="486"/>
        <v>1.4167099448609274E+24</v>
      </c>
      <c r="BK361" s="29">
        <f t="shared" si="487"/>
        <v>1500</v>
      </c>
      <c r="BM361" s="52">
        <f t="shared" si="435"/>
        <v>8.8601383146429651E-17</v>
      </c>
      <c r="BN361" s="144">
        <f t="shared" si="446"/>
        <v>16068.282324925436</v>
      </c>
      <c r="BO361" s="30">
        <f t="shared" si="488"/>
        <v>250</v>
      </c>
      <c r="BP361" s="30">
        <f t="shared" si="489"/>
        <v>6</v>
      </c>
      <c r="BQ361" s="22">
        <v>1</v>
      </c>
      <c r="BR361" s="23"/>
      <c r="BS361" s="29">
        <f t="shared" si="447"/>
        <v>5.7599999827200002E+31</v>
      </c>
      <c r="BT361" s="29">
        <f t="shared" si="490"/>
        <v>3.4021065680911147E+39</v>
      </c>
      <c r="BU361" s="29">
        <f t="shared" si="491"/>
        <v>1.4167099448609274E+24</v>
      </c>
      <c r="BV361" s="29">
        <f t="shared" si="492"/>
        <v>1800</v>
      </c>
      <c r="BX361" s="52">
        <f t="shared" si="522"/>
        <v>4.1642138966147323E-16</v>
      </c>
      <c r="BY361" s="144">
        <f t="shared" si="448"/>
        <v>16068.282324925436</v>
      </c>
      <c r="BZ361" s="30">
        <f t="shared" si="493"/>
        <v>200</v>
      </c>
      <c r="CA361" s="30">
        <f t="shared" si="494"/>
        <v>7</v>
      </c>
      <c r="CB361" s="30">
        <v>1</v>
      </c>
      <c r="CC361" s="23"/>
      <c r="CD361" s="29">
        <f t="shared" si="449"/>
        <v>9.5999999712E+29</v>
      </c>
      <c r="CE361" s="29">
        <f t="shared" si="495"/>
        <v>1.6422588584048829E+40</v>
      </c>
      <c r="CF361" s="29">
        <f t="shared" si="496"/>
        <v>1.4167099448609274E+24</v>
      </c>
      <c r="CG361" s="29">
        <f t="shared" si="497"/>
        <v>2100</v>
      </c>
      <c r="CI361" s="52">
        <f t="shared" si="521"/>
        <v>8.6265934119361069E-17</v>
      </c>
      <c r="CJ361" s="144">
        <f t="shared" si="450"/>
        <v>16068.282324925436</v>
      </c>
      <c r="CK361" s="30">
        <f t="shared" si="498"/>
        <v>145</v>
      </c>
      <c r="CL361" s="30">
        <f t="shared" si="499"/>
        <v>8</v>
      </c>
      <c r="CM361" s="30">
        <v>1</v>
      </c>
      <c r="CN361" s="23"/>
      <c r="CO361" s="29">
        <f t="shared" si="451"/>
        <v>9.9999999699999999E+26</v>
      </c>
      <c r="CP361" s="29">
        <f t="shared" si="500"/>
        <v>8.0935461257180506E+39</v>
      </c>
      <c r="CQ361" s="29">
        <f t="shared" si="501"/>
        <v>1.4167099448609274E+24</v>
      </c>
      <c r="CR361" s="29">
        <f t="shared" si="502"/>
        <v>2400</v>
      </c>
      <c r="CT361" s="52">
        <f t="shared" si="516"/>
        <v>1.750419312937737E-16</v>
      </c>
      <c r="CU361" s="144">
        <f t="shared" si="452"/>
        <v>16068.282324925436</v>
      </c>
      <c r="CV361" s="30">
        <f t="shared" si="503"/>
        <v>95</v>
      </c>
      <c r="CW361" s="30">
        <f t="shared" si="504"/>
        <v>9</v>
      </c>
      <c r="CX361" s="30">
        <v>1</v>
      </c>
      <c r="CY361" s="23"/>
      <c r="CZ361" s="29">
        <f t="shared" si="453"/>
        <v>144</v>
      </c>
      <c r="DA361" s="29">
        <f t="shared" si="505"/>
        <v>2.7644701552591203E+17</v>
      </c>
      <c r="DB361" s="29">
        <f t="shared" si="506"/>
        <v>1.4167099448609274E+24</v>
      </c>
      <c r="DC361" s="29">
        <f t="shared" si="507"/>
        <v>2700</v>
      </c>
      <c r="DE361" s="52">
        <f t="shared" si="508"/>
        <v>5124706.961172224</v>
      </c>
      <c r="DF361" s="144">
        <f t="shared" si="454"/>
        <v>16068.282324925436</v>
      </c>
      <c r="DG361" s="30">
        <f t="shared" si="509"/>
        <v>30</v>
      </c>
      <c r="DH361" s="30">
        <f t="shared" si="510"/>
        <v>10</v>
      </c>
      <c r="DI361" s="30">
        <v>1</v>
      </c>
      <c r="DJ361" s="23"/>
      <c r="DK361" s="29">
        <f t="shared" si="455"/>
        <v>6</v>
      </c>
      <c r="DL361" s="29">
        <f t="shared" si="511"/>
        <v>7.7122263167895112E+18</v>
      </c>
      <c r="DM361" s="29">
        <f t="shared" si="512"/>
        <v>1.4167099448609274E+24</v>
      </c>
      <c r="DN361" s="29">
        <f t="shared" si="513"/>
        <v>3000</v>
      </c>
      <c r="DP361" s="52">
        <f t="shared" si="518"/>
        <v>183696.62490022508</v>
      </c>
      <c r="DQ361" s="144">
        <f t="shared" si="456"/>
        <v>16068.282324925436</v>
      </c>
    </row>
    <row r="362" spans="1:121">
      <c r="A362" s="23">
        <f t="shared" si="457"/>
        <v>6126648.5611759778</v>
      </c>
      <c r="B362" s="23">
        <v>0</v>
      </c>
      <c r="C362" s="41">
        <f t="shared" si="520"/>
        <v>9</v>
      </c>
      <c r="D362" s="44"/>
      <c r="E362" s="134">
        <f t="shared" si="517"/>
        <v>1</v>
      </c>
      <c r="F362" s="76">
        <f t="shared" si="436"/>
        <v>10</v>
      </c>
      <c r="G362" s="161">
        <f t="shared" si="458"/>
        <v>1640.5911093035452</v>
      </c>
      <c r="H362" s="24">
        <f t="shared" si="459"/>
        <v>2.7122873052828119E+21</v>
      </c>
      <c r="I362" s="23">
        <f t="shared" si="514"/>
        <v>71.200000000000031</v>
      </c>
      <c r="J362" s="26">
        <v>356</v>
      </c>
      <c r="K362" s="30">
        <f t="shared" si="460"/>
        <v>356</v>
      </c>
      <c r="L362" s="30">
        <f t="shared" si="461"/>
        <v>1</v>
      </c>
      <c r="M362" s="22">
        <v>1</v>
      </c>
      <c r="N362" s="23">
        <f t="shared" si="462"/>
        <v>2.7122873052828116E+24</v>
      </c>
      <c r="O362" s="29">
        <f t="shared" si="437"/>
        <v>3.9743446920769655E+37</v>
      </c>
      <c r="P362" s="29">
        <f t="shared" si="463"/>
        <v>1.4148667103793996E+40</v>
      </c>
      <c r="Q362" s="29">
        <f t="shared" si="464"/>
        <v>1.6273723831696871E+24</v>
      </c>
      <c r="R362" s="29">
        <f t="shared" si="465"/>
        <v>300</v>
      </c>
      <c r="S362" s="29">
        <f t="shared" si="466"/>
        <v>183799456.83527935</v>
      </c>
      <c r="T362" s="52">
        <f t="shared" si="467"/>
        <v>1.1501948354790987E-16</v>
      </c>
      <c r="U362" s="144">
        <f t="shared" si="438"/>
        <v>16405.911093035451</v>
      </c>
      <c r="W362" s="30">
        <f t="shared" si="468"/>
        <v>351</v>
      </c>
      <c r="X362" s="30">
        <f t="shared" si="469"/>
        <v>2</v>
      </c>
      <c r="Y362" s="22">
        <v>1</v>
      </c>
      <c r="Z362" s="23"/>
      <c r="AA362" s="29">
        <f t="shared" si="439"/>
        <v>3.6951551889145344E+36</v>
      </c>
      <c r="AB362" s="29">
        <f t="shared" si="470"/>
        <v>2.3378427470464803E+39</v>
      </c>
      <c r="AC362" s="29">
        <f t="shared" si="471"/>
        <v>1.6273723831696871E+24</v>
      </c>
      <c r="AD362" s="29">
        <f t="shared" si="472"/>
        <v>600</v>
      </c>
      <c r="AF362" s="52">
        <f t="shared" si="519"/>
        <v>6.961000200828872E-16</v>
      </c>
      <c r="AG362" s="144">
        <f t="shared" si="440"/>
        <v>16405.911093035451</v>
      </c>
      <c r="AH362" s="30">
        <f t="shared" si="473"/>
        <v>341</v>
      </c>
      <c r="AI362" s="30">
        <f t="shared" si="474"/>
        <v>3</v>
      </c>
      <c r="AJ362" s="22">
        <v>1</v>
      </c>
      <c r="AK362" s="23"/>
      <c r="AL362" s="29">
        <f t="shared" si="441"/>
        <v>4.1057279876828162E+36</v>
      </c>
      <c r="AM362" s="29">
        <f t="shared" si="475"/>
        <v>8.1991917112384859E+39</v>
      </c>
      <c r="AN362" s="29">
        <f t="shared" si="476"/>
        <v>1.6273723831696871E+24</v>
      </c>
      <c r="AO362" s="29">
        <f t="shared" si="477"/>
        <v>900</v>
      </c>
      <c r="AQ362" s="52">
        <f t="shared" ref="AQ362:AQ406" si="523">AN362/AM362</f>
        <v>1.9847961122058857E-16</v>
      </c>
      <c r="AR362" s="144">
        <f t="shared" si="442"/>
        <v>16405.911093035451</v>
      </c>
      <c r="AS362" s="30">
        <f t="shared" si="478"/>
        <v>326</v>
      </c>
      <c r="AT362" s="30">
        <f t="shared" si="479"/>
        <v>4</v>
      </c>
      <c r="AU362" s="22">
        <v>1</v>
      </c>
      <c r="AV362" s="23"/>
      <c r="AW362" s="29">
        <f t="shared" si="443"/>
        <v>4.2335999872992002E+35</v>
      </c>
      <c r="AX362" s="29">
        <f t="shared" si="480"/>
        <v>4.7334783944521501E+39</v>
      </c>
      <c r="AY362" s="29">
        <f t="shared" si="481"/>
        <v>1.6273723831696871E+24</v>
      </c>
      <c r="AZ362" s="29">
        <f t="shared" si="482"/>
        <v>1200</v>
      </c>
      <c r="BB362" s="52">
        <f t="shared" si="515"/>
        <v>3.4380053050987639E-16</v>
      </c>
      <c r="BC362" s="144">
        <f t="shared" si="444"/>
        <v>16405.911093035451</v>
      </c>
      <c r="BD362" s="30">
        <f t="shared" si="483"/>
        <v>296</v>
      </c>
      <c r="BE362" s="30">
        <f t="shared" si="484"/>
        <v>5</v>
      </c>
      <c r="BF362" s="22">
        <v>1</v>
      </c>
      <c r="BG362" s="23"/>
      <c r="BH362" s="29">
        <f t="shared" si="445"/>
        <v>4.6079999861759994E+34</v>
      </c>
      <c r="BI362" s="29">
        <f t="shared" si="485"/>
        <v>1.604390700204276E+40</v>
      </c>
      <c r="BJ362" s="29">
        <f t="shared" si="486"/>
        <v>1.6273723831696871E+24</v>
      </c>
      <c r="BK362" s="29">
        <f t="shared" si="487"/>
        <v>1500</v>
      </c>
      <c r="BM362" s="52">
        <f t="shared" si="435"/>
        <v>1.0143242434417533E-16</v>
      </c>
      <c r="BN362" s="144">
        <f t="shared" si="446"/>
        <v>16405.911093035451</v>
      </c>
      <c r="BO362" s="30">
        <f t="shared" si="488"/>
        <v>251</v>
      </c>
      <c r="BP362" s="30">
        <f t="shared" si="489"/>
        <v>6</v>
      </c>
      <c r="BQ362" s="22">
        <v>1</v>
      </c>
      <c r="BR362" s="23"/>
      <c r="BS362" s="29">
        <f t="shared" si="447"/>
        <v>5.7599999827200002E+31</v>
      </c>
      <c r="BT362" s="29">
        <f t="shared" si="490"/>
        <v>3.4157149943634796E+39</v>
      </c>
      <c r="BU362" s="29">
        <f t="shared" si="491"/>
        <v>1.6273723831696871E+24</v>
      </c>
      <c r="BV362" s="29">
        <f t="shared" si="492"/>
        <v>1800</v>
      </c>
      <c r="BX362" s="52">
        <f t="shared" si="522"/>
        <v>4.7643681801764282E-16</v>
      </c>
      <c r="BY362" s="144">
        <f t="shared" si="448"/>
        <v>16405.911093035451</v>
      </c>
      <c r="BZ362" s="30">
        <f t="shared" si="493"/>
        <v>201</v>
      </c>
      <c r="CA362" s="30">
        <f t="shared" si="494"/>
        <v>7</v>
      </c>
      <c r="CB362" s="30">
        <v>1</v>
      </c>
      <c r="CC362" s="23"/>
      <c r="CD362" s="29">
        <f t="shared" si="449"/>
        <v>9.5999999712E+29</v>
      </c>
      <c r="CE362" s="29">
        <f t="shared" si="495"/>
        <v>1.6504701526969074E+40</v>
      </c>
      <c r="CF362" s="29">
        <f t="shared" si="496"/>
        <v>1.6273723831696871E+24</v>
      </c>
      <c r="CG362" s="29">
        <f t="shared" si="497"/>
        <v>2100</v>
      </c>
      <c r="CI362" s="52">
        <f t="shared" si="521"/>
        <v>9.8600533945465291E-17</v>
      </c>
      <c r="CJ362" s="144">
        <f t="shared" si="450"/>
        <v>16405.911093035451</v>
      </c>
      <c r="CK362" s="30">
        <f t="shared" si="498"/>
        <v>146</v>
      </c>
      <c r="CL362" s="30">
        <f t="shared" si="499"/>
        <v>8</v>
      </c>
      <c r="CM362" s="30">
        <v>1</v>
      </c>
      <c r="CN362" s="23"/>
      <c r="CO362" s="29">
        <f t="shared" si="451"/>
        <v>9.9999999699999999E+26</v>
      </c>
      <c r="CP362" s="29">
        <f t="shared" si="500"/>
        <v>8.1493636852057617E+39</v>
      </c>
      <c r="CQ362" s="29">
        <f t="shared" si="501"/>
        <v>1.6273723831696871E+24</v>
      </c>
      <c r="CR362" s="29">
        <f t="shared" si="502"/>
        <v>2400</v>
      </c>
      <c r="CT362" s="52">
        <f t="shared" si="516"/>
        <v>1.9969318415915044E-16</v>
      </c>
      <c r="CU362" s="144">
        <f t="shared" si="452"/>
        <v>16405.911093035451</v>
      </c>
      <c r="CV362" s="30">
        <f t="shared" si="503"/>
        <v>96</v>
      </c>
      <c r="CW362" s="30">
        <f t="shared" si="504"/>
        <v>9</v>
      </c>
      <c r="CX362" s="30">
        <v>1</v>
      </c>
      <c r="CY362" s="23"/>
      <c r="CZ362" s="29">
        <f t="shared" si="453"/>
        <v>144</v>
      </c>
      <c r="DA362" s="29">
        <f t="shared" si="505"/>
        <v>2.793569841103953E+17</v>
      </c>
      <c r="DB362" s="29">
        <f t="shared" si="506"/>
        <v>1.6273723831696871E+24</v>
      </c>
      <c r="DC362" s="29">
        <f t="shared" si="507"/>
        <v>2700</v>
      </c>
      <c r="DE362" s="52">
        <f t="shared" si="508"/>
        <v>5825422.2222222583</v>
      </c>
      <c r="DF362" s="144">
        <f t="shared" si="454"/>
        <v>16405.911093035451</v>
      </c>
      <c r="DG362" s="30">
        <f t="shared" si="509"/>
        <v>31</v>
      </c>
      <c r="DH362" s="30">
        <f t="shared" si="510"/>
        <v>10</v>
      </c>
      <c r="DI362" s="30">
        <v>1</v>
      </c>
      <c r="DJ362" s="23"/>
      <c r="DK362" s="29">
        <f t="shared" si="455"/>
        <v>6</v>
      </c>
      <c r="DL362" s="29">
        <f t="shared" si="511"/>
        <v>7.969300527349161E+18</v>
      </c>
      <c r="DM362" s="29">
        <f t="shared" si="512"/>
        <v>1.6273723831696871E+24</v>
      </c>
      <c r="DN362" s="29">
        <f t="shared" si="513"/>
        <v>3000</v>
      </c>
      <c r="DP362" s="52">
        <f t="shared" si="518"/>
        <v>204205.17178199603</v>
      </c>
      <c r="DQ362" s="144">
        <f t="shared" si="456"/>
        <v>16405.911093035451</v>
      </c>
    </row>
    <row r="363" spans="1:121">
      <c r="A363" s="23">
        <f t="shared" si="457"/>
        <v>6401595.1051807078</v>
      </c>
      <c r="B363" s="23">
        <v>0</v>
      </c>
      <c r="C363" s="41">
        <f t="shared" si="520"/>
        <v>9</v>
      </c>
      <c r="D363" s="44"/>
      <c r="E363" s="134">
        <f t="shared" si="517"/>
        <v>1</v>
      </c>
      <c r="F363" s="76">
        <f t="shared" si="436"/>
        <v>10</v>
      </c>
      <c r="G363" s="161">
        <f t="shared" si="458"/>
        <v>1675.0634159263348</v>
      </c>
      <c r="H363" s="24">
        <f t="shared" si="459"/>
        <v>3.1155999658577069E+21</v>
      </c>
      <c r="I363" s="23">
        <f t="shared" si="514"/>
        <v>71.400000000000034</v>
      </c>
      <c r="J363" s="26">
        <v>357</v>
      </c>
      <c r="K363" s="30">
        <f t="shared" si="460"/>
        <v>357</v>
      </c>
      <c r="L363" s="30">
        <f t="shared" si="461"/>
        <v>1</v>
      </c>
      <c r="M363" s="22">
        <v>1</v>
      </c>
      <c r="N363" s="23">
        <f t="shared" si="462"/>
        <v>3.1155999658577068E+24</v>
      </c>
      <c r="O363" s="29">
        <f t="shared" si="437"/>
        <v>3.9743446920769655E+37</v>
      </c>
      <c r="P363" s="29">
        <f t="shared" si="463"/>
        <v>1.4188410550714767E+40</v>
      </c>
      <c r="Q363" s="29">
        <f t="shared" si="464"/>
        <v>1.8693599795146239E+24</v>
      </c>
      <c r="R363" s="29">
        <f t="shared" si="465"/>
        <v>300</v>
      </c>
      <c r="S363" s="29">
        <f t="shared" si="466"/>
        <v>192047853.15542123</v>
      </c>
      <c r="T363" s="52">
        <f t="shared" si="467"/>
        <v>1.3175259997113994E-16</v>
      </c>
      <c r="U363" s="144">
        <f t="shared" si="438"/>
        <v>16750.634159263347</v>
      </c>
      <c r="W363" s="30">
        <f t="shared" si="468"/>
        <v>352</v>
      </c>
      <c r="X363" s="30">
        <f t="shared" si="469"/>
        <v>2</v>
      </c>
      <c r="Y363" s="22">
        <v>1</v>
      </c>
      <c r="Z363" s="23"/>
      <c r="AA363" s="29">
        <f t="shared" si="439"/>
        <v>3.6951551889145344E+36</v>
      </c>
      <c r="AB363" s="29">
        <f t="shared" si="470"/>
        <v>2.3445032676933364E+39</v>
      </c>
      <c r="AC363" s="29">
        <f t="shared" si="471"/>
        <v>1.8693599795146239E+24</v>
      </c>
      <c r="AD363" s="29">
        <f t="shared" si="472"/>
        <v>600</v>
      </c>
      <c r="AF363" s="52">
        <f t="shared" si="519"/>
        <v>7.973373316531194E-16</v>
      </c>
      <c r="AG363" s="144">
        <f t="shared" si="440"/>
        <v>16750.634159263347</v>
      </c>
      <c r="AH363" s="30">
        <f t="shared" si="473"/>
        <v>342</v>
      </c>
      <c r="AI363" s="30">
        <f t="shared" si="474"/>
        <v>3</v>
      </c>
      <c r="AJ363" s="22">
        <v>1</v>
      </c>
      <c r="AK363" s="23"/>
      <c r="AL363" s="29">
        <f t="shared" si="441"/>
        <v>4.1057279876828162E+36</v>
      </c>
      <c r="AM363" s="29">
        <f t="shared" si="475"/>
        <v>8.2232362617113272E+39</v>
      </c>
      <c r="AN363" s="29">
        <f t="shared" si="476"/>
        <v>1.8693599795146239E+24</v>
      </c>
      <c r="AO363" s="29">
        <f t="shared" si="477"/>
        <v>900</v>
      </c>
      <c r="AQ363" s="52">
        <f t="shared" si="523"/>
        <v>2.2732655611740793E-16</v>
      </c>
      <c r="AR363" s="144">
        <f t="shared" si="442"/>
        <v>16750.634159263347</v>
      </c>
      <c r="AS363" s="30">
        <f t="shared" si="478"/>
        <v>327</v>
      </c>
      <c r="AT363" s="30">
        <f t="shared" si="479"/>
        <v>4</v>
      </c>
      <c r="AU363" s="22">
        <v>1</v>
      </c>
      <c r="AV363" s="23"/>
      <c r="AW363" s="29">
        <f t="shared" si="443"/>
        <v>4.2335999872992002E+35</v>
      </c>
      <c r="AX363" s="29">
        <f t="shared" si="480"/>
        <v>4.74799826682777E+39</v>
      </c>
      <c r="AY363" s="29">
        <f t="shared" si="481"/>
        <v>1.8693599795146239E+24</v>
      </c>
      <c r="AZ363" s="29">
        <f t="shared" si="482"/>
        <v>1200</v>
      </c>
      <c r="BB363" s="52">
        <f t="shared" si="515"/>
        <v>3.9371538792990751E-16</v>
      </c>
      <c r="BC363" s="144">
        <f t="shared" si="444"/>
        <v>16750.634159263347</v>
      </c>
      <c r="BD363" s="30">
        <f t="shared" si="483"/>
        <v>297</v>
      </c>
      <c r="BE363" s="30">
        <f t="shared" si="484"/>
        <v>5</v>
      </c>
      <c r="BF363" s="22">
        <v>1</v>
      </c>
      <c r="BG363" s="23"/>
      <c r="BH363" s="29">
        <f t="shared" si="445"/>
        <v>4.6079999861759994E+34</v>
      </c>
      <c r="BI363" s="29">
        <f t="shared" si="485"/>
        <v>1.6098109390563177E+40</v>
      </c>
      <c r="BJ363" s="29">
        <f t="shared" si="486"/>
        <v>1.8693599795146239E+24</v>
      </c>
      <c r="BK363" s="29">
        <f t="shared" si="487"/>
        <v>1500</v>
      </c>
      <c r="BM363" s="52">
        <f t="shared" si="435"/>
        <v>1.1612295171819714E-16</v>
      </c>
      <c r="BN363" s="144">
        <f t="shared" si="446"/>
        <v>16750.634159263347</v>
      </c>
      <c r="BO363" s="30">
        <f t="shared" si="488"/>
        <v>252</v>
      </c>
      <c r="BP363" s="30">
        <f t="shared" si="489"/>
        <v>6</v>
      </c>
      <c r="BQ363" s="22">
        <v>1</v>
      </c>
      <c r="BR363" s="23"/>
      <c r="BS363" s="29">
        <f t="shared" si="447"/>
        <v>5.7599999827200002E+31</v>
      </c>
      <c r="BT363" s="29">
        <f t="shared" si="490"/>
        <v>3.4293234206358438E+39</v>
      </c>
      <c r="BU363" s="29">
        <f t="shared" si="491"/>
        <v>1.8693599795146239E+24</v>
      </c>
      <c r="BV363" s="29">
        <f t="shared" si="492"/>
        <v>1800</v>
      </c>
      <c r="BX363" s="52">
        <f t="shared" si="522"/>
        <v>5.4511043439817024E-16</v>
      </c>
      <c r="BY363" s="144">
        <f t="shared" si="448"/>
        <v>16750.634159263347</v>
      </c>
      <c r="BZ363" s="30">
        <f t="shared" si="493"/>
        <v>202</v>
      </c>
      <c r="CA363" s="30">
        <f t="shared" si="494"/>
        <v>7</v>
      </c>
      <c r="CB363" s="30">
        <v>1</v>
      </c>
      <c r="CC363" s="23"/>
      <c r="CD363" s="29">
        <f t="shared" si="449"/>
        <v>9.5999999712E+29</v>
      </c>
      <c r="CE363" s="29">
        <f t="shared" si="495"/>
        <v>1.6586814469889317E+40</v>
      </c>
      <c r="CF363" s="29">
        <f t="shared" si="496"/>
        <v>1.8693599795146239E+24</v>
      </c>
      <c r="CG363" s="29">
        <f t="shared" si="497"/>
        <v>2100</v>
      </c>
      <c r="CI363" s="52">
        <f t="shared" si="521"/>
        <v>1.1270156683238635E-16</v>
      </c>
      <c r="CJ363" s="144">
        <f t="shared" si="450"/>
        <v>16750.634159263347</v>
      </c>
      <c r="CK363" s="30">
        <f t="shared" si="498"/>
        <v>147</v>
      </c>
      <c r="CL363" s="30">
        <f t="shared" si="499"/>
        <v>8</v>
      </c>
      <c r="CM363" s="30">
        <v>1</v>
      </c>
      <c r="CN363" s="23"/>
      <c r="CO363" s="29">
        <f t="shared" si="451"/>
        <v>9.9999999699999999E+26</v>
      </c>
      <c r="CP363" s="29">
        <f t="shared" si="500"/>
        <v>8.2051812446934717E+39</v>
      </c>
      <c r="CQ363" s="29">
        <f t="shared" si="501"/>
        <v>1.8693599795146239E+24</v>
      </c>
      <c r="CR363" s="29">
        <f t="shared" si="502"/>
        <v>2400</v>
      </c>
      <c r="CT363" s="52">
        <f t="shared" si="516"/>
        <v>2.2782677478618688E-16</v>
      </c>
      <c r="CU363" s="144">
        <f t="shared" si="452"/>
        <v>16750.634159263347</v>
      </c>
      <c r="CV363" s="30">
        <f t="shared" si="503"/>
        <v>97</v>
      </c>
      <c r="CW363" s="30">
        <f t="shared" si="504"/>
        <v>9</v>
      </c>
      <c r="CX363" s="30">
        <v>13</v>
      </c>
      <c r="CY363" s="23"/>
      <c r="CZ363" s="29">
        <f t="shared" si="453"/>
        <v>1872</v>
      </c>
      <c r="DA363" s="29">
        <f t="shared" si="505"/>
        <v>3.6694703850334218E+18</v>
      </c>
      <c r="DB363" s="29">
        <f t="shared" si="506"/>
        <v>1.8693599795146239E+24</v>
      </c>
      <c r="DC363" s="29">
        <f t="shared" si="507"/>
        <v>2700</v>
      </c>
      <c r="DE363" s="52">
        <f t="shared" si="508"/>
        <v>509435.90855485201</v>
      </c>
      <c r="DF363" s="144">
        <f t="shared" si="454"/>
        <v>16750.634159263347</v>
      </c>
      <c r="DG363" s="30">
        <f t="shared" si="509"/>
        <v>32</v>
      </c>
      <c r="DH363" s="30">
        <f t="shared" si="510"/>
        <v>10</v>
      </c>
      <c r="DI363" s="30">
        <v>1</v>
      </c>
      <c r="DJ363" s="23"/>
      <c r="DK363" s="29">
        <f t="shared" si="455"/>
        <v>6</v>
      </c>
      <c r="DL363" s="29">
        <f t="shared" si="511"/>
        <v>8.2263747379088118E+18</v>
      </c>
      <c r="DM363" s="29">
        <f t="shared" si="512"/>
        <v>1.8693599795146239E+24</v>
      </c>
      <c r="DN363" s="29">
        <f t="shared" si="513"/>
        <v>3000</v>
      </c>
      <c r="DP363" s="52">
        <f t="shared" si="518"/>
        <v>227239.82787949496</v>
      </c>
      <c r="DQ363" s="144">
        <f t="shared" si="456"/>
        <v>16750.634159263347</v>
      </c>
    </row>
    <row r="364" spans="1:121">
      <c r="A364" s="23">
        <f t="shared" si="457"/>
        <v>6688880.4672693079</v>
      </c>
      <c r="B364" s="23">
        <v>0</v>
      </c>
      <c r="C364" s="41">
        <f t="shared" si="520"/>
        <v>9</v>
      </c>
      <c r="D364" s="44"/>
      <c r="E364" s="134">
        <f t="shared" si="517"/>
        <v>1</v>
      </c>
      <c r="F364" s="76">
        <f t="shared" si="436"/>
        <v>10</v>
      </c>
      <c r="G364" s="161">
        <f t="shared" si="458"/>
        <v>1710.2600589892993</v>
      </c>
      <c r="H364" s="24">
        <f t="shared" si="459"/>
        <v>3.5788845556095669E+21</v>
      </c>
      <c r="I364" s="23">
        <f t="shared" si="514"/>
        <v>71.600000000000037</v>
      </c>
      <c r="J364" s="26">
        <v>358</v>
      </c>
      <c r="K364" s="30">
        <f t="shared" si="460"/>
        <v>358</v>
      </c>
      <c r="L364" s="30">
        <f t="shared" si="461"/>
        <v>1</v>
      </c>
      <c r="M364" s="22">
        <v>1</v>
      </c>
      <c r="N364" s="23">
        <f t="shared" si="462"/>
        <v>3.5788845556095669E+24</v>
      </c>
      <c r="O364" s="29">
        <f t="shared" si="437"/>
        <v>3.9743446920769655E+37</v>
      </c>
      <c r="P364" s="29">
        <f t="shared" si="463"/>
        <v>1.4228153997635536E+40</v>
      </c>
      <c r="Q364" s="29">
        <f t="shared" si="464"/>
        <v>2.1473307333657402E+24</v>
      </c>
      <c r="R364" s="29">
        <f t="shared" si="465"/>
        <v>300</v>
      </c>
      <c r="S364" s="29">
        <f t="shared" si="466"/>
        <v>200666414.01807925</v>
      </c>
      <c r="T364" s="52">
        <f t="shared" si="467"/>
        <v>1.5092124626445483E-16</v>
      </c>
      <c r="U364" s="144">
        <f t="shared" si="438"/>
        <v>17102.600589892994</v>
      </c>
      <c r="W364" s="30">
        <f t="shared" si="468"/>
        <v>353</v>
      </c>
      <c r="X364" s="30">
        <f t="shared" si="469"/>
        <v>2</v>
      </c>
      <c r="Y364" s="22">
        <v>1</v>
      </c>
      <c r="Z364" s="23"/>
      <c r="AA364" s="29">
        <f t="shared" si="439"/>
        <v>3.6951551889145344E+36</v>
      </c>
      <c r="AB364" s="29">
        <f t="shared" si="470"/>
        <v>2.3511637883401925E+39</v>
      </c>
      <c r="AC364" s="29">
        <f t="shared" si="471"/>
        <v>2.1473307333657402E+24</v>
      </c>
      <c r="AD364" s="29">
        <f t="shared" si="472"/>
        <v>600</v>
      </c>
      <c r="AF364" s="52">
        <f t="shared" si="519"/>
        <v>9.1330546345376111E-16</v>
      </c>
      <c r="AG364" s="144">
        <f t="shared" si="440"/>
        <v>17102.600589892994</v>
      </c>
      <c r="AH364" s="30">
        <f t="shared" si="473"/>
        <v>343</v>
      </c>
      <c r="AI364" s="30">
        <f t="shared" si="474"/>
        <v>3</v>
      </c>
      <c r="AJ364" s="22">
        <v>1</v>
      </c>
      <c r="AK364" s="23"/>
      <c r="AL364" s="29">
        <f t="shared" si="441"/>
        <v>4.1057279876828162E+36</v>
      </c>
      <c r="AM364" s="29">
        <f t="shared" si="475"/>
        <v>8.247280812184166E+39</v>
      </c>
      <c r="AN364" s="29">
        <f t="shared" si="476"/>
        <v>2.1473307333657402E+24</v>
      </c>
      <c r="AO364" s="29">
        <f t="shared" si="477"/>
        <v>900</v>
      </c>
      <c r="AQ364" s="52">
        <f t="shared" si="523"/>
        <v>2.6036833015232962E-16</v>
      </c>
      <c r="AR364" s="144">
        <f t="shared" si="442"/>
        <v>17102.600589892994</v>
      </c>
      <c r="AS364" s="30">
        <f t="shared" si="478"/>
        <v>328</v>
      </c>
      <c r="AT364" s="30">
        <f t="shared" si="479"/>
        <v>4</v>
      </c>
      <c r="AU364" s="22">
        <v>1</v>
      </c>
      <c r="AV364" s="23"/>
      <c r="AW364" s="29">
        <f t="shared" si="443"/>
        <v>4.2335999872992002E+35</v>
      </c>
      <c r="AX364" s="29">
        <f t="shared" si="480"/>
        <v>4.7625181392033898E+39</v>
      </c>
      <c r="AY364" s="29">
        <f t="shared" si="481"/>
        <v>2.1473307333657402E+24</v>
      </c>
      <c r="AZ364" s="29">
        <f t="shared" si="482"/>
        <v>1200</v>
      </c>
      <c r="BB364" s="52">
        <f t="shared" si="515"/>
        <v>4.5088137632267725E-16</v>
      </c>
      <c r="BC364" s="144">
        <f t="shared" si="444"/>
        <v>17102.600589892994</v>
      </c>
      <c r="BD364" s="30">
        <f t="shared" si="483"/>
        <v>298</v>
      </c>
      <c r="BE364" s="30">
        <f t="shared" si="484"/>
        <v>5</v>
      </c>
      <c r="BF364" s="22">
        <v>1</v>
      </c>
      <c r="BG364" s="23"/>
      <c r="BH364" s="29">
        <f t="shared" si="445"/>
        <v>4.6079999861759994E+34</v>
      </c>
      <c r="BI364" s="29">
        <f t="shared" si="485"/>
        <v>1.6152311779083592E+40</v>
      </c>
      <c r="BJ364" s="29">
        <f t="shared" si="486"/>
        <v>2.1473307333657402E+24</v>
      </c>
      <c r="BK364" s="29">
        <f t="shared" si="487"/>
        <v>1500</v>
      </c>
      <c r="BM364" s="52">
        <f t="shared" si="435"/>
        <v>1.3294262534892513E-16</v>
      </c>
      <c r="BN364" s="144">
        <f t="shared" si="446"/>
        <v>17102.600589892994</v>
      </c>
      <c r="BO364" s="30">
        <f t="shared" si="488"/>
        <v>253</v>
      </c>
      <c r="BP364" s="30">
        <f t="shared" si="489"/>
        <v>6</v>
      </c>
      <c r="BQ364" s="22">
        <v>1</v>
      </c>
      <c r="BR364" s="23"/>
      <c r="BS364" s="29">
        <f t="shared" si="447"/>
        <v>5.7599999827200002E+31</v>
      </c>
      <c r="BT364" s="29">
        <f t="shared" si="490"/>
        <v>3.4429318469082081E+39</v>
      </c>
      <c r="BU364" s="29">
        <f t="shared" si="491"/>
        <v>2.1473307333657402E+24</v>
      </c>
      <c r="BV364" s="29">
        <f t="shared" si="492"/>
        <v>1800</v>
      </c>
      <c r="BX364" s="52">
        <f t="shared" si="522"/>
        <v>6.2369248909009552E-16</v>
      </c>
      <c r="BY364" s="144">
        <f t="shared" si="448"/>
        <v>17102.600589892994</v>
      </c>
      <c r="BZ364" s="30">
        <f t="shared" si="493"/>
        <v>203</v>
      </c>
      <c r="CA364" s="30">
        <f t="shared" si="494"/>
        <v>7</v>
      </c>
      <c r="CB364" s="30">
        <v>1</v>
      </c>
      <c r="CC364" s="23"/>
      <c r="CD364" s="29">
        <f t="shared" si="449"/>
        <v>9.5999999712E+29</v>
      </c>
      <c r="CE364" s="29">
        <f t="shared" si="495"/>
        <v>1.6668927412809562E+40</v>
      </c>
      <c r="CF364" s="29">
        <f t="shared" si="496"/>
        <v>2.1473307333657402E+24</v>
      </c>
      <c r="CG364" s="29">
        <f t="shared" si="497"/>
        <v>2100</v>
      </c>
      <c r="CI364" s="52">
        <f t="shared" si="521"/>
        <v>1.288223699213893E-16</v>
      </c>
      <c r="CJ364" s="144">
        <f t="shared" si="450"/>
        <v>17102.600589892994</v>
      </c>
      <c r="CK364" s="30">
        <f t="shared" si="498"/>
        <v>148</v>
      </c>
      <c r="CL364" s="30">
        <f t="shared" si="499"/>
        <v>8</v>
      </c>
      <c r="CM364" s="30">
        <v>1</v>
      </c>
      <c r="CN364" s="23"/>
      <c r="CO364" s="29">
        <f t="shared" si="451"/>
        <v>9.9999999699999999E+26</v>
      </c>
      <c r="CP364" s="29">
        <f t="shared" si="500"/>
        <v>8.2609988041811829E+39</v>
      </c>
      <c r="CQ364" s="29">
        <f t="shared" si="501"/>
        <v>2.1473307333657402E+24</v>
      </c>
      <c r="CR364" s="29">
        <f t="shared" si="502"/>
        <v>2400</v>
      </c>
      <c r="CT364" s="52">
        <f t="shared" si="516"/>
        <v>2.5993596951967845E-16</v>
      </c>
      <c r="CU364" s="144">
        <f t="shared" si="452"/>
        <v>17102.600589892994</v>
      </c>
      <c r="CV364" s="30">
        <f t="shared" si="503"/>
        <v>98</v>
      </c>
      <c r="CW364" s="30">
        <f t="shared" si="504"/>
        <v>9</v>
      </c>
      <c r="CX364" s="30">
        <v>1</v>
      </c>
      <c r="CY364" s="23"/>
      <c r="CZ364" s="29">
        <f t="shared" si="453"/>
        <v>1872</v>
      </c>
      <c r="DA364" s="29">
        <f t="shared" si="505"/>
        <v>3.7072999766317046E+18</v>
      </c>
      <c r="DB364" s="29">
        <f t="shared" si="506"/>
        <v>2.1473307333657402E+24</v>
      </c>
      <c r="DC364" s="29">
        <f t="shared" si="507"/>
        <v>2700</v>
      </c>
      <c r="DE364" s="52">
        <f t="shared" si="508"/>
        <v>579216.88207079319</v>
      </c>
      <c r="DF364" s="144">
        <f t="shared" si="454"/>
        <v>17102.600589892994</v>
      </c>
      <c r="DG364" s="30">
        <f t="shared" si="509"/>
        <v>33</v>
      </c>
      <c r="DH364" s="30">
        <f t="shared" si="510"/>
        <v>10</v>
      </c>
      <c r="DI364" s="30">
        <v>1</v>
      </c>
      <c r="DJ364" s="23"/>
      <c r="DK364" s="29">
        <f t="shared" si="455"/>
        <v>6</v>
      </c>
      <c r="DL364" s="29">
        <f t="shared" si="511"/>
        <v>8.4834489484684626E+18</v>
      </c>
      <c r="DM364" s="29">
        <f t="shared" si="512"/>
        <v>2.1473307333657402E+24</v>
      </c>
      <c r="DN364" s="29">
        <f t="shared" si="513"/>
        <v>3000</v>
      </c>
      <c r="DP364" s="52">
        <f t="shared" si="518"/>
        <v>253120.01597574333</v>
      </c>
      <c r="DQ364" s="144">
        <f t="shared" si="456"/>
        <v>17102.600589892994</v>
      </c>
    </row>
    <row r="365" spans="1:121">
      <c r="A365" s="23">
        <f t="shared" si="457"/>
        <v>6989058.3784670476</v>
      </c>
      <c r="B365" s="23">
        <v>0</v>
      </c>
      <c r="C365" s="41">
        <f t="shared" si="520"/>
        <v>9</v>
      </c>
      <c r="D365" s="44"/>
      <c r="E365" s="134">
        <f t="shared" si="517"/>
        <v>1</v>
      </c>
      <c r="F365" s="76">
        <f t="shared" si="436"/>
        <v>10</v>
      </c>
      <c r="G365" s="161">
        <f t="shared" si="458"/>
        <v>1746.196258340774</v>
      </c>
      <c r="H365" s="24">
        <f t="shared" si="459"/>
        <v>4.1110588017530052E+21</v>
      </c>
      <c r="I365" s="23">
        <f t="shared" si="514"/>
        <v>71.80000000000004</v>
      </c>
      <c r="J365" s="26">
        <v>359</v>
      </c>
      <c r="K365" s="30">
        <f t="shared" si="460"/>
        <v>359</v>
      </c>
      <c r="L365" s="30">
        <f t="shared" si="461"/>
        <v>1</v>
      </c>
      <c r="M365" s="22">
        <v>1</v>
      </c>
      <c r="N365" s="23">
        <f t="shared" si="462"/>
        <v>4.1110588017530053E+24</v>
      </c>
      <c r="O365" s="29">
        <f t="shared" si="437"/>
        <v>3.9743446920769655E+37</v>
      </c>
      <c r="P365" s="29">
        <f t="shared" si="463"/>
        <v>1.4267897444556307E+40</v>
      </c>
      <c r="Q365" s="29">
        <f t="shared" si="464"/>
        <v>2.4666352810518029E+24</v>
      </c>
      <c r="R365" s="29">
        <f t="shared" si="465"/>
        <v>300</v>
      </c>
      <c r="S365" s="29">
        <f t="shared" si="466"/>
        <v>209671751.35401142</v>
      </c>
      <c r="T365" s="52">
        <f t="shared" si="467"/>
        <v>1.7288008206092825E-16</v>
      </c>
      <c r="U365" s="144">
        <f t="shared" si="438"/>
        <v>17461.962583407738</v>
      </c>
      <c r="W365" s="30">
        <f t="shared" si="468"/>
        <v>354</v>
      </c>
      <c r="X365" s="30">
        <f t="shared" si="469"/>
        <v>2</v>
      </c>
      <c r="Y365" s="22">
        <v>1</v>
      </c>
      <c r="Z365" s="23"/>
      <c r="AA365" s="29">
        <f t="shared" si="439"/>
        <v>3.6951551889145344E+36</v>
      </c>
      <c r="AB365" s="29">
        <f t="shared" si="470"/>
        <v>2.3578243089870482E+39</v>
      </c>
      <c r="AC365" s="29">
        <f t="shared" si="471"/>
        <v>2.4666352810518029E+24</v>
      </c>
      <c r="AD365" s="29">
        <f t="shared" si="472"/>
        <v>600</v>
      </c>
      <c r="AF365" s="52">
        <f t="shared" si="519"/>
        <v>1.046148888893041E-15</v>
      </c>
      <c r="AG365" s="144">
        <f t="shared" si="440"/>
        <v>17461.962583407738</v>
      </c>
      <c r="AH365" s="30">
        <f t="shared" si="473"/>
        <v>344</v>
      </c>
      <c r="AI365" s="30">
        <f t="shared" si="474"/>
        <v>3</v>
      </c>
      <c r="AJ365" s="22">
        <v>1</v>
      </c>
      <c r="AK365" s="23"/>
      <c r="AL365" s="29">
        <f t="shared" si="441"/>
        <v>4.1057279876828162E+36</v>
      </c>
      <c r="AM365" s="29">
        <f t="shared" si="475"/>
        <v>8.271325362657006E+39</v>
      </c>
      <c r="AN365" s="29">
        <f t="shared" si="476"/>
        <v>2.4666352810518029E+24</v>
      </c>
      <c r="AO365" s="29">
        <f t="shared" si="477"/>
        <v>900</v>
      </c>
      <c r="AQ365" s="52">
        <f t="shared" si="523"/>
        <v>2.9821524035169175E-16</v>
      </c>
      <c r="AR365" s="144">
        <f t="shared" si="442"/>
        <v>17461.962583407738</v>
      </c>
      <c r="AS365" s="30">
        <f t="shared" si="478"/>
        <v>329</v>
      </c>
      <c r="AT365" s="30">
        <f t="shared" si="479"/>
        <v>4</v>
      </c>
      <c r="AU365" s="22">
        <v>1</v>
      </c>
      <c r="AV365" s="23"/>
      <c r="AW365" s="29">
        <f t="shared" si="443"/>
        <v>4.2335999872992002E+35</v>
      </c>
      <c r="AX365" s="29">
        <f t="shared" si="480"/>
        <v>4.7770380115790102E+39</v>
      </c>
      <c r="AY365" s="29">
        <f t="shared" si="481"/>
        <v>2.4666352810518029E+24</v>
      </c>
      <c r="AZ365" s="29">
        <f t="shared" si="482"/>
        <v>1200</v>
      </c>
      <c r="BB365" s="52">
        <f t="shared" si="515"/>
        <v>5.1635245000624921E-16</v>
      </c>
      <c r="BC365" s="144">
        <f t="shared" si="444"/>
        <v>17461.962583407738</v>
      </c>
      <c r="BD365" s="30">
        <f t="shared" si="483"/>
        <v>299</v>
      </c>
      <c r="BE365" s="30">
        <f t="shared" si="484"/>
        <v>5</v>
      </c>
      <c r="BF365" s="22">
        <v>1</v>
      </c>
      <c r="BG365" s="23"/>
      <c r="BH365" s="29">
        <f t="shared" si="445"/>
        <v>4.6079999861759994E+34</v>
      </c>
      <c r="BI365" s="29">
        <f t="shared" si="485"/>
        <v>1.6206514167604007E+40</v>
      </c>
      <c r="BJ365" s="29">
        <f t="shared" si="486"/>
        <v>2.4666352810518029E+24</v>
      </c>
      <c r="BK365" s="29">
        <f t="shared" si="487"/>
        <v>1500</v>
      </c>
      <c r="BM365" s="52">
        <f t="shared" ref="BM365:BM406" si="524">BJ365/BI365</f>
        <v>1.522002360003165E-16</v>
      </c>
      <c r="BN365" s="144">
        <f t="shared" si="446"/>
        <v>17461.962583407738</v>
      </c>
      <c r="BO365" s="30">
        <f t="shared" si="488"/>
        <v>254</v>
      </c>
      <c r="BP365" s="30">
        <f t="shared" si="489"/>
        <v>6</v>
      </c>
      <c r="BQ365" s="22">
        <v>1</v>
      </c>
      <c r="BR365" s="23"/>
      <c r="BS365" s="29">
        <f t="shared" si="447"/>
        <v>5.7599999827200002E+31</v>
      </c>
      <c r="BT365" s="29">
        <f t="shared" si="490"/>
        <v>3.456540273180573E+39</v>
      </c>
      <c r="BU365" s="29">
        <f t="shared" si="491"/>
        <v>2.4666352810518029E+24</v>
      </c>
      <c r="BV365" s="29">
        <f t="shared" si="492"/>
        <v>1800</v>
      </c>
      <c r="BX365" s="52">
        <f t="shared" si="522"/>
        <v>7.1361392783139825E-16</v>
      </c>
      <c r="BY365" s="144">
        <f t="shared" si="448"/>
        <v>17461.962583407738</v>
      </c>
      <c r="BZ365" s="30">
        <f t="shared" si="493"/>
        <v>204</v>
      </c>
      <c r="CA365" s="30">
        <f t="shared" si="494"/>
        <v>7</v>
      </c>
      <c r="CB365" s="30">
        <v>1</v>
      </c>
      <c r="CC365" s="23"/>
      <c r="CD365" s="29">
        <f t="shared" si="449"/>
        <v>9.5999999712E+29</v>
      </c>
      <c r="CE365" s="29">
        <f t="shared" si="495"/>
        <v>1.6751040355729807E+40</v>
      </c>
      <c r="CF365" s="29">
        <f t="shared" si="496"/>
        <v>2.4666352810518029E+24</v>
      </c>
      <c r="CG365" s="29">
        <f t="shared" si="497"/>
        <v>2100</v>
      </c>
      <c r="CI365" s="52">
        <f t="shared" si="521"/>
        <v>1.4725266184485513E-16</v>
      </c>
      <c r="CJ365" s="144">
        <f t="shared" si="450"/>
        <v>17461.962583407738</v>
      </c>
      <c r="CK365" s="30">
        <f t="shared" si="498"/>
        <v>149</v>
      </c>
      <c r="CL365" s="30">
        <f t="shared" si="499"/>
        <v>8</v>
      </c>
      <c r="CM365" s="30">
        <v>1</v>
      </c>
      <c r="CN365" s="23"/>
      <c r="CO365" s="29">
        <f t="shared" si="451"/>
        <v>9.9999999699999999E+26</v>
      </c>
      <c r="CP365" s="29">
        <f t="shared" si="500"/>
        <v>8.3168163636688941E+39</v>
      </c>
      <c r="CQ365" s="29">
        <f t="shared" si="501"/>
        <v>2.4666352810518029E+24</v>
      </c>
      <c r="CR365" s="29">
        <f t="shared" si="502"/>
        <v>2400</v>
      </c>
      <c r="CT365" s="52">
        <f t="shared" si="516"/>
        <v>2.9658407414488916E-16</v>
      </c>
      <c r="CU365" s="144">
        <f t="shared" si="452"/>
        <v>17461.962583407738</v>
      </c>
      <c r="CV365" s="30">
        <f t="shared" si="503"/>
        <v>99</v>
      </c>
      <c r="CW365" s="30">
        <f t="shared" si="504"/>
        <v>9</v>
      </c>
      <c r="CX365" s="30">
        <v>1</v>
      </c>
      <c r="CY365" s="23"/>
      <c r="CZ365" s="29">
        <f t="shared" si="453"/>
        <v>1872</v>
      </c>
      <c r="DA365" s="29">
        <f t="shared" si="505"/>
        <v>3.7451295682299868E+18</v>
      </c>
      <c r="DB365" s="29">
        <f t="shared" si="506"/>
        <v>2.4666352810518029E+24</v>
      </c>
      <c r="DC365" s="29">
        <f t="shared" si="507"/>
        <v>2700</v>
      </c>
      <c r="DE365" s="52">
        <f t="shared" si="508"/>
        <v>658624.81821091636</v>
      </c>
      <c r="DF365" s="144">
        <f t="shared" si="454"/>
        <v>17461.962583407738</v>
      </c>
      <c r="DG365" s="30">
        <f t="shared" si="509"/>
        <v>34</v>
      </c>
      <c r="DH365" s="30">
        <f t="shared" si="510"/>
        <v>10</v>
      </c>
      <c r="DI365" s="30">
        <v>1</v>
      </c>
      <c r="DJ365" s="23"/>
      <c r="DK365" s="29">
        <f t="shared" si="455"/>
        <v>6</v>
      </c>
      <c r="DL365" s="29">
        <f t="shared" si="511"/>
        <v>8.7405231590281124E+18</v>
      </c>
      <c r="DM365" s="29">
        <f t="shared" si="512"/>
        <v>2.4666352810518029E+24</v>
      </c>
      <c r="DN365" s="29">
        <f t="shared" si="513"/>
        <v>3000</v>
      </c>
      <c r="DP365" s="52">
        <f t="shared" si="518"/>
        <v>282206.82402791968</v>
      </c>
      <c r="DQ365" s="144">
        <f t="shared" si="456"/>
        <v>17461.962583407738</v>
      </c>
    </row>
    <row r="366" spans="1:121">
      <c r="A366" s="23">
        <f t="shared" si="457"/>
        <v>7302707.4196710614</v>
      </c>
      <c r="B366" s="23">
        <v>0</v>
      </c>
      <c r="C366" s="41">
        <f t="shared" si="520"/>
        <v>9</v>
      </c>
      <c r="D366" s="44"/>
      <c r="E366" s="134">
        <f t="shared" si="517"/>
        <v>1</v>
      </c>
      <c r="F366" s="76">
        <f t="shared" si="436"/>
        <v>10</v>
      </c>
      <c r="G366" s="161">
        <f t="shared" si="458"/>
        <v>1782.8875536304608</v>
      </c>
      <c r="H366" s="24">
        <f t="shared" si="459"/>
        <v>4.7223664828697585E+21</v>
      </c>
      <c r="I366" s="23">
        <f t="shared" si="514"/>
        <v>72.000000000000028</v>
      </c>
      <c r="J366" s="26">
        <v>360</v>
      </c>
      <c r="K366" s="30">
        <f t="shared" si="460"/>
        <v>360</v>
      </c>
      <c r="L366" s="30">
        <f t="shared" si="461"/>
        <v>1</v>
      </c>
      <c r="M366" s="22">
        <v>1</v>
      </c>
      <c r="N366" s="23">
        <f t="shared" si="462"/>
        <v>4.7223664828697585E+24</v>
      </c>
      <c r="O366" s="29">
        <f t="shared" si="437"/>
        <v>3.9743446920769655E+37</v>
      </c>
      <c r="P366" s="29">
        <f t="shared" si="463"/>
        <v>1.4307640891477075E+40</v>
      </c>
      <c r="Q366" s="29">
        <f t="shared" si="464"/>
        <v>2.8334198897218548E+24</v>
      </c>
      <c r="R366" s="29">
        <f t="shared" si="465"/>
        <v>300</v>
      </c>
      <c r="S366" s="29">
        <f t="shared" si="466"/>
        <v>219081222.59013185</v>
      </c>
      <c r="T366" s="52">
        <f t="shared" si="467"/>
        <v>1.9803543513659865E-16</v>
      </c>
      <c r="U366" s="144">
        <f t="shared" si="438"/>
        <v>17828.875536304608</v>
      </c>
      <c r="W366" s="30">
        <f t="shared" si="468"/>
        <v>355</v>
      </c>
      <c r="X366" s="30">
        <f t="shared" si="469"/>
        <v>2</v>
      </c>
      <c r="Y366" s="22">
        <v>1</v>
      </c>
      <c r="Z366" s="23"/>
      <c r="AA366" s="29">
        <f t="shared" si="439"/>
        <v>3.6951551889145344E+36</v>
      </c>
      <c r="AB366" s="29">
        <f t="shared" si="470"/>
        <v>2.3644848296339046E+39</v>
      </c>
      <c r="AC366" s="29">
        <f t="shared" si="471"/>
        <v>2.8334198897218548E+24</v>
      </c>
      <c r="AD366" s="29">
        <f t="shared" si="472"/>
        <v>600</v>
      </c>
      <c r="AF366" s="52">
        <f t="shared" si="519"/>
        <v>1.1983244105484728E-15</v>
      </c>
      <c r="AG366" s="144">
        <f t="shared" si="440"/>
        <v>17828.875536304608</v>
      </c>
      <c r="AH366" s="30">
        <f t="shared" si="473"/>
        <v>345</v>
      </c>
      <c r="AI366" s="30">
        <f t="shared" si="474"/>
        <v>3</v>
      </c>
      <c r="AJ366" s="22">
        <v>1</v>
      </c>
      <c r="AK366" s="23"/>
      <c r="AL366" s="29">
        <f t="shared" si="441"/>
        <v>4.1057279876828162E+36</v>
      </c>
      <c r="AM366" s="29">
        <f t="shared" si="475"/>
        <v>8.2953699131298472E+39</v>
      </c>
      <c r="AN366" s="29">
        <f t="shared" si="476"/>
        <v>2.8334198897218548E+24</v>
      </c>
      <c r="AO366" s="29">
        <f t="shared" si="477"/>
        <v>900</v>
      </c>
      <c r="AQ366" s="52">
        <f t="shared" si="523"/>
        <v>3.4156643035739008E-16</v>
      </c>
      <c r="AR366" s="144">
        <f t="shared" si="442"/>
        <v>17828.875536304608</v>
      </c>
      <c r="AS366" s="30">
        <f t="shared" si="478"/>
        <v>330</v>
      </c>
      <c r="AT366" s="30">
        <f t="shared" si="479"/>
        <v>4</v>
      </c>
      <c r="AU366" s="22">
        <v>1</v>
      </c>
      <c r="AV366" s="23"/>
      <c r="AW366" s="29">
        <f t="shared" si="443"/>
        <v>4.2335999872992002E+35</v>
      </c>
      <c r="AX366" s="29">
        <f t="shared" si="480"/>
        <v>4.7915578839546307E+39</v>
      </c>
      <c r="AY366" s="29">
        <f t="shared" si="481"/>
        <v>2.8334198897218548E+24</v>
      </c>
      <c r="AZ366" s="29">
        <f t="shared" si="482"/>
        <v>1200</v>
      </c>
      <c r="BB366" s="52">
        <f t="shared" si="515"/>
        <v>5.9133583655747049E-16</v>
      </c>
      <c r="BC366" s="144">
        <f t="shared" si="444"/>
        <v>17828.875536304608</v>
      </c>
      <c r="BD366" s="30">
        <f t="shared" si="483"/>
        <v>300</v>
      </c>
      <c r="BE366" s="30">
        <f t="shared" si="484"/>
        <v>5</v>
      </c>
      <c r="BF366" s="22">
        <v>1</v>
      </c>
      <c r="BG366" s="23"/>
      <c r="BH366" s="29">
        <f t="shared" si="445"/>
        <v>4.6079999861759994E+34</v>
      </c>
      <c r="BI366" s="29">
        <f t="shared" si="485"/>
        <v>1.626071655612442E+40</v>
      </c>
      <c r="BJ366" s="29">
        <f t="shared" si="486"/>
        <v>2.8334198897218548E+24</v>
      </c>
      <c r="BK366" s="29">
        <f t="shared" si="487"/>
        <v>1500</v>
      </c>
      <c r="BM366" s="52">
        <f t="shared" si="524"/>
        <v>1.7424938685464501E-16</v>
      </c>
      <c r="BN366" s="144">
        <f t="shared" si="446"/>
        <v>17828.875536304608</v>
      </c>
      <c r="BO366" s="30">
        <f t="shared" si="488"/>
        <v>255</v>
      </c>
      <c r="BP366" s="30">
        <f t="shared" si="489"/>
        <v>6</v>
      </c>
      <c r="BQ366" s="22">
        <v>1</v>
      </c>
      <c r="BR366" s="23"/>
      <c r="BS366" s="29">
        <f t="shared" si="447"/>
        <v>5.7599999827200002E+31</v>
      </c>
      <c r="BT366" s="29">
        <f t="shared" si="490"/>
        <v>3.4701486994529373E+39</v>
      </c>
      <c r="BU366" s="29">
        <f t="shared" si="491"/>
        <v>2.8334198897218548E+24</v>
      </c>
      <c r="BV366" s="29">
        <f t="shared" si="492"/>
        <v>1800</v>
      </c>
      <c r="BX366" s="52">
        <f t="shared" si="522"/>
        <v>8.165125287479866E-16</v>
      </c>
      <c r="BY366" s="144">
        <f t="shared" si="448"/>
        <v>17828.875536304608</v>
      </c>
      <c r="BZ366" s="30">
        <f t="shared" si="493"/>
        <v>205</v>
      </c>
      <c r="CA366" s="30">
        <f t="shared" si="494"/>
        <v>7</v>
      </c>
      <c r="CB366" s="30">
        <v>1</v>
      </c>
      <c r="CC366" s="23"/>
      <c r="CD366" s="29">
        <f t="shared" si="449"/>
        <v>9.5999999712E+29</v>
      </c>
      <c r="CE366" s="29">
        <f t="shared" si="495"/>
        <v>1.6833153298650049E+40</v>
      </c>
      <c r="CF366" s="29">
        <f t="shared" si="496"/>
        <v>2.8334198897218548E+24</v>
      </c>
      <c r="CG366" s="29">
        <f t="shared" si="497"/>
        <v>2100</v>
      </c>
      <c r="CI366" s="52">
        <f t="shared" si="521"/>
        <v>1.6832377389143623E-16</v>
      </c>
      <c r="CJ366" s="144">
        <f t="shared" si="450"/>
        <v>17828.875536304608</v>
      </c>
      <c r="CK366" s="30">
        <f t="shared" si="498"/>
        <v>150</v>
      </c>
      <c r="CL366" s="30">
        <f t="shared" si="499"/>
        <v>8</v>
      </c>
      <c r="CM366" s="30">
        <v>1</v>
      </c>
      <c r="CN366" s="23"/>
      <c r="CO366" s="29">
        <f t="shared" si="451"/>
        <v>9.9999999699999999E+26</v>
      </c>
      <c r="CP366" s="29">
        <f t="shared" si="500"/>
        <v>8.3726339231566053E+39</v>
      </c>
      <c r="CQ366" s="29">
        <f t="shared" si="501"/>
        <v>2.8334198897218548E+24</v>
      </c>
      <c r="CR366" s="29">
        <f t="shared" si="502"/>
        <v>2400</v>
      </c>
      <c r="CT366" s="52">
        <f t="shared" si="516"/>
        <v>3.3841440050129577E-16</v>
      </c>
      <c r="CU366" s="144">
        <f t="shared" si="452"/>
        <v>17828.875536304608</v>
      </c>
      <c r="CV366" s="30">
        <f t="shared" si="503"/>
        <v>100</v>
      </c>
      <c r="CW366" s="30">
        <f t="shared" si="504"/>
        <v>9</v>
      </c>
      <c r="CX366" s="30">
        <v>1</v>
      </c>
      <c r="CY366" s="23"/>
      <c r="CZ366" s="29">
        <f t="shared" si="453"/>
        <v>1872</v>
      </c>
      <c r="DA366" s="29">
        <f t="shared" si="505"/>
        <v>3.7829591598282696E+18</v>
      </c>
      <c r="DB366" s="29">
        <f t="shared" si="506"/>
        <v>2.8334198897218548E+24</v>
      </c>
      <c r="DC366" s="29">
        <f t="shared" si="507"/>
        <v>2700</v>
      </c>
      <c r="DE366" s="52">
        <f t="shared" si="508"/>
        <v>748995.63278670982</v>
      </c>
      <c r="DF366" s="144">
        <f t="shared" si="454"/>
        <v>17828.875536304608</v>
      </c>
      <c r="DG366" s="30">
        <f t="shared" si="509"/>
        <v>35</v>
      </c>
      <c r="DH366" s="30">
        <f t="shared" si="510"/>
        <v>10</v>
      </c>
      <c r="DI366" s="30">
        <v>10</v>
      </c>
      <c r="DJ366" s="23"/>
      <c r="DK366" s="29">
        <f t="shared" si="455"/>
        <v>60</v>
      </c>
      <c r="DL366" s="29">
        <f t="shared" si="511"/>
        <v>8.9975973695877628E+19</v>
      </c>
      <c r="DM366" s="29">
        <f t="shared" si="512"/>
        <v>2.8334198897218548E+24</v>
      </c>
      <c r="DN366" s="29">
        <f t="shared" si="513"/>
        <v>3000</v>
      </c>
      <c r="DP366" s="52">
        <f t="shared" si="518"/>
        <v>31490.849982895732</v>
      </c>
      <c r="DQ366" s="144">
        <f t="shared" si="456"/>
        <v>17828.875536304608</v>
      </c>
    </row>
    <row r="367" spans="1:121">
      <c r="A367" s="23">
        <f t="shared" si="457"/>
        <v>7630432.1368418587</v>
      </c>
      <c r="B367" s="23">
        <v>0</v>
      </c>
      <c r="C367" s="41">
        <f t="shared" si="520"/>
        <v>9</v>
      </c>
      <c r="D367" s="44"/>
      <c r="E367" s="134">
        <f t="shared" si="517"/>
        <v>1</v>
      </c>
      <c r="F367" s="76">
        <f t="shared" si="436"/>
        <v>10</v>
      </c>
      <c r="G367" s="161">
        <f t="shared" si="458"/>
        <v>1820.3498110291341</v>
      </c>
      <c r="H367" s="24">
        <f t="shared" si="459"/>
        <v>5.4245746105656269E+21</v>
      </c>
      <c r="I367" s="23">
        <f t="shared" si="514"/>
        <v>72.200000000000031</v>
      </c>
      <c r="J367" s="26">
        <v>361</v>
      </c>
      <c r="K367" s="30">
        <f t="shared" si="460"/>
        <v>361</v>
      </c>
      <c r="L367" s="30">
        <f t="shared" si="461"/>
        <v>1</v>
      </c>
      <c r="M367" s="22">
        <v>1</v>
      </c>
      <c r="N367" s="23">
        <f t="shared" si="462"/>
        <v>5.4245746105656265E+24</v>
      </c>
      <c r="O367" s="29">
        <f t="shared" si="437"/>
        <v>3.9743446920769655E+37</v>
      </c>
      <c r="P367" s="29">
        <f t="shared" si="463"/>
        <v>1.4347384338397846E+40</v>
      </c>
      <c r="Q367" s="29">
        <f t="shared" si="464"/>
        <v>3.2547447663393763E+24</v>
      </c>
      <c r="R367" s="29">
        <f t="shared" si="465"/>
        <v>300</v>
      </c>
      <c r="S367" s="29">
        <f t="shared" si="466"/>
        <v>228912964.10525575</v>
      </c>
      <c r="T367" s="52">
        <f t="shared" si="467"/>
        <v>2.2685283181748441E-16</v>
      </c>
      <c r="U367" s="144">
        <f t="shared" si="438"/>
        <v>18203.498110291341</v>
      </c>
      <c r="W367" s="30">
        <f t="shared" si="468"/>
        <v>356</v>
      </c>
      <c r="X367" s="30">
        <f t="shared" si="469"/>
        <v>2</v>
      </c>
      <c r="Y367" s="22">
        <v>1</v>
      </c>
      <c r="Z367" s="23"/>
      <c r="AA367" s="29">
        <f t="shared" si="439"/>
        <v>3.6951551889145344E+36</v>
      </c>
      <c r="AB367" s="29">
        <f t="shared" si="470"/>
        <v>2.3711453502807607E+39</v>
      </c>
      <c r="AC367" s="29">
        <f t="shared" si="471"/>
        <v>3.2547447663393763E+24</v>
      </c>
      <c r="AD367" s="29">
        <f t="shared" si="472"/>
        <v>600</v>
      </c>
      <c r="AF367" s="52">
        <f t="shared" si="519"/>
        <v>1.3726466688151324E-15</v>
      </c>
      <c r="AG367" s="144">
        <f t="shared" si="440"/>
        <v>18203.498110291341</v>
      </c>
      <c r="AH367" s="30">
        <f t="shared" si="473"/>
        <v>346</v>
      </c>
      <c r="AI367" s="30">
        <f t="shared" si="474"/>
        <v>3</v>
      </c>
      <c r="AJ367" s="22">
        <v>1</v>
      </c>
      <c r="AK367" s="23"/>
      <c r="AL367" s="29">
        <f t="shared" si="441"/>
        <v>4.1057279876828162E+36</v>
      </c>
      <c r="AM367" s="29">
        <f t="shared" si="475"/>
        <v>8.3194144636026872E+39</v>
      </c>
      <c r="AN367" s="29">
        <f t="shared" si="476"/>
        <v>3.2547447663393763E+24</v>
      </c>
      <c r="AO367" s="29">
        <f t="shared" si="477"/>
        <v>900</v>
      </c>
      <c r="AQ367" s="52">
        <f t="shared" si="523"/>
        <v>3.9122281749260547E-16</v>
      </c>
      <c r="AR367" s="144">
        <f t="shared" si="442"/>
        <v>18203.498110291341</v>
      </c>
      <c r="AS367" s="30">
        <f t="shared" si="478"/>
        <v>331</v>
      </c>
      <c r="AT367" s="30">
        <f t="shared" si="479"/>
        <v>4</v>
      </c>
      <c r="AU367" s="22">
        <v>1</v>
      </c>
      <c r="AV367" s="23"/>
      <c r="AW367" s="29">
        <f t="shared" si="443"/>
        <v>4.2335999872992002E+35</v>
      </c>
      <c r="AX367" s="29">
        <f t="shared" si="480"/>
        <v>4.8060777563302505E+39</v>
      </c>
      <c r="AY367" s="29">
        <f t="shared" si="481"/>
        <v>3.2547447663393763E+24</v>
      </c>
      <c r="AZ367" s="29">
        <f t="shared" si="482"/>
        <v>1200</v>
      </c>
      <c r="BB367" s="52">
        <f t="shared" si="515"/>
        <v>6.7721433804362399E-16</v>
      </c>
      <c r="BC367" s="144">
        <f t="shared" si="444"/>
        <v>18203.498110291341</v>
      </c>
      <c r="BD367" s="30">
        <f t="shared" si="483"/>
        <v>301</v>
      </c>
      <c r="BE367" s="30">
        <f t="shared" si="484"/>
        <v>5</v>
      </c>
      <c r="BF367" s="22">
        <v>1</v>
      </c>
      <c r="BG367" s="23"/>
      <c r="BH367" s="29">
        <f t="shared" si="445"/>
        <v>4.6079999861759994E+34</v>
      </c>
      <c r="BI367" s="29">
        <f t="shared" si="485"/>
        <v>1.6314918944644834E+40</v>
      </c>
      <c r="BJ367" s="29">
        <f t="shared" si="486"/>
        <v>3.2547447663393763E+24</v>
      </c>
      <c r="BK367" s="29">
        <f t="shared" si="487"/>
        <v>1500</v>
      </c>
      <c r="BM367" s="52">
        <f t="shared" si="524"/>
        <v>1.9949500070349447E-16</v>
      </c>
      <c r="BN367" s="144">
        <f t="shared" si="446"/>
        <v>18203.498110291341</v>
      </c>
      <c r="BO367" s="30">
        <f t="shared" si="488"/>
        <v>256</v>
      </c>
      <c r="BP367" s="30">
        <f t="shared" si="489"/>
        <v>6</v>
      </c>
      <c r="BQ367" s="22">
        <v>1</v>
      </c>
      <c r="BR367" s="23"/>
      <c r="BS367" s="29">
        <f t="shared" si="447"/>
        <v>5.7599999827200002E+31</v>
      </c>
      <c r="BT367" s="29">
        <f t="shared" si="490"/>
        <v>3.4837571257253016E+39</v>
      </c>
      <c r="BU367" s="29">
        <f t="shared" si="491"/>
        <v>3.2547447663393763E+24</v>
      </c>
      <c r="BV367" s="29">
        <f t="shared" si="492"/>
        <v>1800</v>
      </c>
      <c r="BX367" s="52">
        <f t="shared" si="522"/>
        <v>9.3426282283147226E-16</v>
      </c>
      <c r="BY367" s="144">
        <f t="shared" si="448"/>
        <v>18203.498110291341</v>
      </c>
      <c r="BZ367" s="30">
        <f t="shared" si="493"/>
        <v>206</v>
      </c>
      <c r="CA367" s="30">
        <f t="shared" si="494"/>
        <v>7</v>
      </c>
      <c r="CB367" s="30">
        <v>1</v>
      </c>
      <c r="CC367" s="23"/>
      <c r="CD367" s="29">
        <f t="shared" si="449"/>
        <v>9.5999999712E+29</v>
      </c>
      <c r="CE367" s="29">
        <f t="shared" si="495"/>
        <v>1.6915266241570294E+40</v>
      </c>
      <c r="CF367" s="29">
        <f t="shared" si="496"/>
        <v>3.2547447663393763E+24</v>
      </c>
      <c r="CG367" s="29">
        <f t="shared" si="497"/>
        <v>2100</v>
      </c>
      <c r="CI367" s="52">
        <f t="shared" si="521"/>
        <v>1.9241463420425765E-16</v>
      </c>
      <c r="CJ367" s="144">
        <f t="shared" si="450"/>
        <v>18203.498110291341</v>
      </c>
      <c r="CK367" s="30">
        <f t="shared" si="498"/>
        <v>151</v>
      </c>
      <c r="CL367" s="30">
        <f t="shared" si="499"/>
        <v>8</v>
      </c>
      <c r="CM367" s="30">
        <v>1</v>
      </c>
      <c r="CN367" s="23"/>
      <c r="CO367" s="29">
        <f t="shared" si="451"/>
        <v>9.9999999699999999E+26</v>
      </c>
      <c r="CP367" s="29">
        <f t="shared" si="500"/>
        <v>8.4284514826443153E+39</v>
      </c>
      <c r="CQ367" s="29">
        <f t="shared" si="501"/>
        <v>3.2547447663393763E+24</v>
      </c>
      <c r="CR367" s="29">
        <f t="shared" si="502"/>
        <v>2400</v>
      </c>
      <c r="CT367" s="52">
        <f t="shared" si="516"/>
        <v>3.8616165413557593E-16</v>
      </c>
      <c r="CU367" s="144">
        <f t="shared" si="452"/>
        <v>18203.498110291341</v>
      </c>
      <c r="CV367" s="30">
        <f t="shared" si="503"/>
        <v>101</v>
      </c>
      <c r="CW367" s="30">
        <f t="shared" si="504"/>
        <v>9</v>
      </c>
      <c r="CX367" s="30">
        <v>1</v>
      </c>
      <c r="CY367" s="23"/>
      <c r="CZ367" s="29">
        <f t="shared" si="453"/>
        <v>1872</v>
      </c>
      <c r="DA367" s="29">
        <f t="shared" si="505"/>
        <v>3.8207887514265523E+18</v>
      </c>
      <c r="DB367" s="29">
        <f t="shared" si="506"/>
        <v>3.2547447663393763E+24</v>
      </c>
      <c r="DC367" s="29">
        <f t="shared" si="507"/>
        <v>2700</v>
      </c>
      <c r="DE367" s="52">
        <f t="shared" si="508"/>
        <v>851851.53592282895</v>
      </c>
      <c r="DF367" s="144">
        <f t="shared" si="454"/>
        <v>18203.498110291341</v>
      </c>
      <c r="DG367" s="30">
        <f t="shared" si="509"/>
        <v>36</v>
      </c>
      <c r="DH367" s="30">
        <f t="shared" si="510"/>
        <v>10</v>
      </c>
      <c r="DI367" s="30">
        <v>1</v>
      </c>
      <c r="DJ367" s="23"/>
      <c r="DK367" s="29">
        <f t="shared" si="455"/>
        <v>60</v>
      </c>
      <c r="DL367" s="29">
        <f t="shared" si="511"/>
        <v>9.2546715801474138E+19</v>
      </c>
      <c r="DM367" s="29">
        <f t="shared" si="512"/>
        <v>3.2547447663393763E+24</v>
      </c>
      <c r="DN367" s="29">
        <f t="shared" si="513"/>
        <v>3000</v>
      </c>
      <c r="DP367" s="52">
        <f t="shared" si="518"/>
        <v>35168.668473566002</v>
      </c>
      <c r="DQ367" s="144">
        <f t="shared" si="456"/>
        <v>18203.498110291341</v>
      </c>
    </row>
    <row r="368" spans="1:121">
      <c r="A368" s="23">
        <f t="shared" si="457"/>
        <v>7972864.2062414121</v>
      </c>
      <c r="B368" s="23">
        <v>0</v>
      </c>
      <c r="C368" s="41">
        <f t="shared" si="520"/>
        <v>9</v>
      </c>
      <c r="D368" s="44"/>
      <c r="E368" s="134">
        <f t="shared" si="517"/>
        <v>1</v>
      </c>
      <c r="F368" s="76">
        <f t="shared" si="436"/>
        <v>10</v>
      </c>
      <c r="G368" s="161">
        <f t="shared" si="458"/>
        <v>1858.5992300895452</v>
      </c>
      <c r="H368" s="24">
        <f t="shared" si="459"/>
        <v>6.231199931715417E+21</v>
      </c>
      <c r="I368" s="23">
        <f t="shared" si="514"/>
        <v>72.400000000000034</v>
      </c>
      <c r="J368" s="26">
        <v>362</v>
      </c>
      <c r="K368" s="30">
        <f t="shared" si="460"/>
        <v>362</v>
      </c>
      <c r="L368" s="30">
        <f t="shared" si="461"/>
        <v>1</v>
      </c>
      <c r="M368" s="22">
        <v>1</v>
      </c>
      <c r="N368" s="23">
        <f t="shared" si="462"/>
        <v>6.2311999317154169E+24</v>
      </c>
      <c r="O368" s="29">
        <f t="shared" si="437"/>
        <v>3.9743446920769655E+37</v>
      </c>
      <c r="P368" s="29">
        <f t="shared" si="463"/>
        <v>1.4387127785318615E+40</v>
      </c>
      <c r="Q368" s="29">
        <f t="shared" si="464"/>
        <v>3.73871995902925E+24</v>
      </c>
      <c r="R368" s="29">
        <f t="shared" si="465"/>
        <v>300</v>
      </c>
      <c r="S368" s="29">
        <f t="shared" si="466"/>
        <v>239185926.18724236</v>
      </c>
      <c r="T368" s="52">
        <f t="shared" si="467"/>
        <v>2.5986562535744192E-16</v>
      </c>
      <c r="U368" s="144">
        <f t="shared" si="438"/>
        <v>18585.992300895454</v>
      </c>
      <c r="W368" s="30">
        <f t="shared" si="468"/>
        <v>357</v>
      </c>
      <c r="X368" s="30">
        <f t="shared" si="469"/>
        <v>2</v>
      </c>
      <c r="Y368" s="22">
        <v>1</v>
      </c>
      <c r="Z368" s="23"/>
      <c r="AA368" s="29">
        <f t="shared" si="439"/>
        <v>3.6951551889145344E+36</v>
      </c>
      <c r="AB368" s="29">
        <f t="shared" si="470"/>
        <v>2.3778058709276168E+39</v>
      </c>
      <c r="AC368" s="29">
        <f t="shared" si="471"/>
        <v>3.73871995902925E+24</v>
      </c>
      <c r="AD368" s="29">
        <f t="shared" si="472"/>
        <v>600</v>
      </c>
      <c r="AF368" s="52">
        <f t="shared" si="519"/>
        <v>1.5723402842683372E-15</v>
      </c>
      <c r="AG368" s="144">
        <f t="shared" si="440"/>
        <v>18585.992300895454</v>
      </c>
      <c r="AH368" s="30">
        <f t="shared" si="473"/>
        <v>347</v>
      </c>
      <c r="AI368" s="30">
        <f t="shared" si="474"/>
        <v>3</v>
      </c>
      <c r="AJ368" s="22">
        <v>1</v>
      </c>
      <c r="AK368" s="23"/>
      <c r="AL368" s="29">
        <f t="shared" si="441"/>
        <v>4.1057279876828162E+36</v>
      </c>
      <c r="AM368" s="29">
        <f t="shared" si="475"/>
        <v>8.3434590140755261E+39</v>
      </c>
      <c r="AN368" s="29">
        <f t="shared" si="476"/>
        <v>3.73871995902925E+24</v>
      </c>
      <c r="AO368" s="29">
        <f t="shared" si="477"/>
        <v>900</v>
      </c>
      <c r="AQ368" s="52">
        <f t="shared" si="523"/>
        <v>4.4810191465218203E-16</v>
      </c>
      <c r="AR368" s="144">
        <f t="shared" si="442"/>
        <v>18585.992300895454</v>
      </c>
      <c r="AS368" s="30">
        <f t="shared" si="478"/>
        <v>332</v>
      </c>
      <c r="AT368" s="30">
        <f t="shared" si="479"/>
        <v>4</v>
      </c>
      <c r="AU368" s="22">
        <v>1</v>
      </c>
      <c r="AV368" s="23"/>
      <c r="AW368" s="29">
        <f t="shared" si="443"/>
        <v>4.2335999872992002E+35</v>
      </c>
      <c r="AX368" s="29">
        <f t="shared" si="480"/>
        <v>4.820597628705871E+39</v>
      </c>
      <c r="AY368" s="29">
        <f t="shared" si="481"/>
        <v>3.73871995902925E+24</v>
      </c>
      <c r="AZ368" s="29">
        <f t="shared" si="482"/>
        <v>1200</v>
      </c>
      <c r="BB368" s="52">
        <f t="shared" si="515"/>
        <v>7.755718786330109E-16</v>
      </c>
      <c r="BC368" s="144">
        <f t="shared" si="444"/>
        <v>18585.992300895454</v>
      </c>
      <c r="BD368" s="30">
        <f t="shared" si="483"/>
        <v>302</v>
      </c>
      <c r="BE368" s="30">
        <f t="shared" si="484"/>
        <v>5</v>
      </c>
      <c r="BF368" s="22">
        <v>1</v>
      </c>
      <c r="BG368" s="23"/>
      <c r="BH368" s="29">
        <f t="shared" si="445"/>
        <v>4.6079999861759994E+34</v>
      </c>
      <c r="BI368" s="29">
        <f t="shared" si="485"/>
        <v>1.6369121333165249E+40</v>
      </c>
      <c r="BJ368" s="29">
        <f t="shared" si="486"/>
        <v>3.73871995902925E+24</v>
      </c>
      <c r="BK368" s="29">
        <f t="shared" si="487"/>
        <v>1500</v>
      </c>
      <c r="BM368" s="52">
        <f t="shared" si="524"/>
        <v>2.2840077258479854E-16</v>
      </c>
      <c r="BN368" s="144">
        <f t="shared" si="446"/>
        <v>18585.992300895454</v>
      </c>
      <c r="BO368" s="30">
        <f t="shared" si="488"/>
        <v>257</v>
      </c>
      <c r="BP368" s="30">
        <f t="shared" si="489"/>
        <v>6</v>
      </c>
      <c r="BQ368" s="22">
        <v>1</v>
      </c>
      <c r="BR368" s="23"/>
      <c r="BS368" s="29">
        <f t="shared" si="447"/>
        <v>5.7599999827200002E+31</v>
      </c>
      <c r="BT368" s="29">
        <f t="shared" si="490"/>
        <v>3.4973655519976665E+39</v>
      </c>
      <c r="BU368" s="29">
        <f t="shared" si="491"/>
        <v>3.73871995902925E+24</v>
      </c>
      <c r="BV368" s="29">
        <f t="shared" si="492"/>
        <v>1800</v>
      </c>
      <c r="BX368" s="52">
        <f t="shared" si="522"/>
        <v>1.0690103460571126E-15</v>
      </c>
      <c r="BY368" s="144">
        <f t="shared" si="448"/>
        <v>18585.992300895454</v>
      </c>
      <c r="BZ368" s="30">
        <f t="shared" si="493"/>
        <v>207</v>
      </c>
      <c r="CA368" s="30">
        <f t="shared" si="494"/>
        <v>7</v>
      </c>
      <c r="CB368" s="30">
        <v>1</v>
      </c>
      <c r="CC368" s="23"/>
      <c r="CD368" s="29">
        <f t="shared" si="449"/>
        <v>9.5999999712E+29</v>
      </c>
      <c r="CE368" s="29">
        <f t="shared" si="495"/>
        <v>1.6997379184490539E+40</v>
      </c>
      <c r="CF368" s="29">
        <f t="shared" si="496"/>
        <v>3.73871995902925E+24</v>
      </c>
      <c r="CG368" s="29">
        <f t="shared" si="497"/>
        <v>2100</v>
      </c>
      <c r="CI368" s="52">
        <f t="shared" si="521"/>
        <v>2.1995861352794256E-16</v>
      </c>
      <c r="CJ368" s="144">
        <f t="shared" si="450"/>
        <v>18585.992300895454</v>
      </c>
      <c r="CK368" s="30">
        <f t="shared" si="498"/>
        <v>152</v>
      </c>
      <c r="CL368" s="30">
        <f t="shared" si="499"/>
        <v>8</v>
      </c>
      <c r="CM368" s="30">
        <v>1</v>
      </c>
      <c r="CN368" s="23"/>
      <c r="CO368" s="29">
        <f t="shared" si="451"/>
        <v>9.9999999699999999E+26</v>
      </c>
      <c r="CP368" s="29">
        <f t="shared" si="500"/>
        <v>8.4842690421320252E+39</v>
      </c>
      <c r="CQ368" s="29">
        <f t="shared" si="501"/>
        <v>3.73871995902925E+24</v>
      </c>
      <c r="CR368" s="29">
        <f t="shared" si="502"/>
        <v>2400</v>
      </c>
      <c r="CT368" s="52">
        <f t="shared" si="516"/>
        <v>4.4066494596801959E-16</v>
      </c>
      <c r="CU368" s="144">
        <f t="shared" si="452"/>
        <v>18585.992300895454</v>
      </c>
      <c r="CV368" s="30">
        <f t="shared" si="503"/>
        <v>102</v>
      </c>
      <c r="CW368" s="30">
        <f t="shared" si="504"/>
        <v>9</v>
      </c>
      <c r="CX368" s="30">
        <v>1</v>
      </c>
      <c r="CY368" s="23"/>
      <c r="CZ368" s="29">
        <f t="shared" si="453"/>
        <v>1872</v>
      </c>
      <c r="DA368" s="29">
        <f t="shared" si="505"/>
        <v>3.8586183430248351E+18</v>
      </c>
      <c r="DB368" s="29">
        <f t="shared" si="506"/>
        <v>3.73871995902925E+24</v>
      </c>
      <c r="DC368" s="29">
        <f t="shared" si="507"/>
        <v>2700</v>
      </c>
      <c r="DE368" s="52">
        <f t="shared" si="508"/>
        <v>968927.12019256235</v>
      </c>
      <c r="DF368" s="144">
        <f t="shared" si="454"/>
        <v>18585.992300895454</v>
      </c>
      <c r="DG368" s="30">
        <f t="shared" si="509"/>
        <v>37</v>
      </c>
      <c r="DH368" s="30">
        <f t="shared" si="510"/>
        <v>10</v>
      </c>
      <c r="DI368" s="30">
        <v>1</v>
      </c>
      <c r="DJ368" s="23"/>
      <c r="DK368" s="29">
        <f t="shared" si="455"/>
        <v>60</v>
      </c>
      <c r="DL368" s="29">
        <f t="shared" si="511"/>
        <v>9.5117457907070632E+19</v>
      </c>
      <c r="DM368" s="29">
        <f t="shared" si="512"/>
        <v>3.73871995902925E+24</v>
      </c>
      <c r="DN368" s="29">
        <f t="shared" si="513"/>
        <v>3000</v>
      </c>
      <c r="DP368" s="52">
        <f t="shared" si="518"/>
        <v>39306.348606182939</v>
      </c>
      <c r="DQ368" s="144">
        <f t="shared" si="456"/>
        <v>18585.992300895454</v>
      </c>
    </row>
    <row r="369" spans="1:121">
      <c r="A369" s="23">
        <f t="shared" si="457"/>
        <v>8330663.6519638766</v>
      </c>
      <c r="B369" s="23">
        <v>0</v>
      </c>
      <c r="C369" s="41">
        <f t="shared" si="520"/>
        <v>9</v>
      </c>
      <c r="D369" s="44"/>
      <c r="E369" s="134">
        <f t="shared" si="517"/>
        <v>1</v>
      </c>
      <c r="F369" s="76">
        <f t="shared" si="436"/>
        <v>10</v>
      </c>
      <c r="G369" s="161">
        <f t="shared" si="458"/>
        <v>1897.6523507514776</v>
      </c>
      <c r="H369" s="24">
        <f t="shared" si="459"/>
        <v>7.1577691112191369E+21</v>
      </c>
      <c r="I369" s="23">
        <f t="shared" si="514"/>
        <v>72.600000000000037</v>
      </c>
      <c r="J369" s="26">
        <v>363</v>
      </c>
      <c r="K369" s="30">
        <f t="shared" si="460"/>
        <v>363</v>
      </c>
      <c r="L369" s="30">
        <f t="shared" si="461"/>
        <v>1</v>
      </c>
      <c r="M369" s="22">
        <v>1</v>
      </c>
      <c r="N369" s="23">
        <f t="shared" si="462"/>
        <v>7.1577691112191369E+24</v>
      </c>
      <c r="O369" s="29">
        <f t="shared" si="437"/>
        <v>3.9743446920769655E+37</v>
      </c>
      <c r="P369" s="29">
        <f t="shared" si="463"/>
        <v>1.4426871232239385E+40</v>
      </c>
      <c r="Q369" s="29">
        <f t="shared" si="464"/>
        <v>4.2946614667314819E+24</v>
      </c>
      <c r="R369" s="29">
        <f t="shared" si="465"/>
        <v>300</v>
      </c>
      <c r="S369" s="29">
        <f t="shared" si="466"/>
        <v>249919909.5589163</v>
      </c>
      <c r="T369" s="52">
        <f t="shared" si="467"/>
        <v>2.9768488243897988E-16</v>
      </c>
      <c r="U369" s="144">
        <f t="shared" si="438"/>
        <v>18976.523507514776</v>
      </c>
      <c r="W369" s="30">
        <f t="shared" si="468"/>
        <v>358</v>
      </c>
      <c r="X369" s="30">
        <f t="shared" si="469"/>
        <v>2</v>
      </c>
      <c r="Y369" s="22">
        <v>1</v>
      </c>
      <c r="Z369" s="23"/>
      <c r="AA369" s="29">
        <f t="shared" si="439"/>
        <v>3.6951551889145344E+36</v>
      </c>
      <c r="AB369" s="29">
        <f t="shared" si="470"/>
        <v>2.3844663915744729E+39</v>
      </c>
      <c r="AC369" s="29">
        <f t="shared" si="471"/>
        <v>4.2946614667314819E+24</v>
      </c>
      <c r="AD369" s="29">
        <f t="shared" si="472"/>
        <v>600</v>
      </c>
      <c r="AF369" s="52">
        <f t="shared" si="519"/>
        <v>1.8010996011127251E-15</v>
      </c>
      <c r="AG369" s="144">
        <f t="shared" si="440"/>
        <v>18976.523507514776</v>
      </c>
      <c r="AH369" s="30">
        <f t="shared" si="473"/>
        <v>348</v>
      </c>
      <c r="AI369" s="30">
        <f t="shared" si="474"/>
        <v>3</v>
      </c>
      <c r="AJ369" s="22">
        <v>1</v>
      </c>
      <c r="AK369" s="23"/>
      <c r="AL369" s="29">
        <f t="shared" si="441"/>
        <v>4.1057279876828162E+36</v>
      </c>
      <c r="AM369" s="29">
        <f t="shared" si="475"/>
        <v>8.3675035645483673E+39</v>
      </c>
      <c r="AN369" s="29">
        <f t="shared" si="476"/>
        <v>4.2946614667314819E+24</v>
      </c>
      <c r="AO369" s="29">
        <f t="shared" si="477"/>
        <v>900</v>
      </c>
      <c r="AQ369" s="52">
        <f t="shared" si="523"/>
        <v>5.1325481173706376E-16</v>
      </c>
      <c r="AR369" s="144">
        <f t="shared" si="442"/>
        <v>18976.523507514776</v>
      </c>
      <c r="AS369" s="30">
        <f t="shared" si="478"/>
        <v>333</v>
      </c>
      <c r="AT369" s="30">
        <f t="shared" si="479"/>
        <v>4</v>
      </c>
      <c r="AU369" s="22">
        <v>1</v>
      </c>
      <c r="AV369" s="23"/>
      <c r="AW369" s="29">
        <f t="shared" si="443"/>
        <v>4.2335999872992002E+35</v>
      </c>
      <c r="AX369" s="29">
        <f t="shared" si="480"/>
        <v>4.8351175010814908E+39</v>
      </c>
      <c r="AY369" s="29">
        <f t="shared" si="481"/>
        <v>4.2946614667314819E+24</v>
      </c>
      <c r="AZ369" s="29">
        <f t="shared" si="482"/>
        <v>1200</v>
      </c>
      <c r="BB369" s="52">
        <f t="shared" si="515"/>
        <v>8.8822277137440352E-16</v>
      </c>
      <c r="BC369" s="144">
        <f t="shared" si="444"/>
        <v>18976.523507514776</v>
      </c>
      <c r="BD369" s="30">
        <f t="shared" si="483"/>
        <v>303</v>
      </c>
      <c r="BE369" s="30">
        <f t="shared" si="484"/>
        <v>5</v>
      </c>
      <c r="BF369" s="22">
        <v>1</v>
      </c>
      <c r="BG369" s="23"/>
      <c r="BH369" s="29">
        <f t="shared" si="445"/>
        <v>4.6079999861759994E+34</v>
      </c>
      <c r="BI369" s="29">
        <f t="shared" si="485"/>
        <v>1.6423323721685667E+40</v>
      </c>
      <c r="BJ369" s="29">
        <f t="shared" si="486"/>
        <v>4.2946614667314819E+24</v>
      </c>
      <c r="BK369" s="29">
        <f t="shared" si="487"/>
        <v>1500</v>
      </c>
      <c r="BM369" s="52">
        <f t="shared" si="524"/>
        <v>2.6149770530679671E-16</v>
      </c>
      <c r="BN369" s="144">
        <f t="shared" si="446"/>
        <v>18976.523507514776</v>
      </c>
      <c r="BO369" s="30">
        <f t="shared" si="488"/>
        <v>258</v>
      </c>
      <c r="BP369" s="30">
        <f t="shared" si="489"/>
        <v>6</v>
      </c>
      <c r="BQ369" s="22">
        <v>1</v>
      </c>
      <c r="BR369" s="23"/>
      <c r="BS369" s="29">
        <f t="shared" si="447"/>
        <v>5.7599999827200002E+31</v>
      </c>
      <c r="BT369" s="29">
        <f t="shared" si="490"/>
        <v>3.5109739782700307E+39</v>
      </c>
      <c r="BU369" s="29">
        <f t="shared" si="491"/>
        <v>4.2946614667314819E+24</v>
      </c>
      <c r="BV369" s="29">
        <f t="shared" si="492"/>
        <v>1800</v>
      </c>
      <c r="BX369" s="52">
        <f t="shared" si="522"/>
        <v>1.2232108506960793E-15</v>
      </c>
      <c r="BY369" s="144">
        <f t="shared" si="448"/>
        <v>18976.523507514776</v>
      </c>
      <c r="BZ369" s="30">
        <f t="shared" si="493"/>
        <v>208</v>
      </c>
      <c r="CA369" s="30">
        <f t="shared" si="494"/>
        <v>7</v>
      </c>
      <c r="CB369" s="30">
        <v>1</v>
      </c>
      <c r="CC369" s="23"/>
      <c r="CD369" s="29">
        <f t="shared" si="449"/>
        <v>9.5999999712E+29</v>
      </c>
      <c r="CE369" s="29">
        <f t="shared" si="495"/>
        <v>1.7079492127410781E+40</v>
      </c>
      <c r="CF369" s="29">
        <f t="shared" si="496"/>
        <v>4.2946614667314819E+24</v>
      </c>
      <c r="CG369" s="29">
        <f t="shared" si="497"/>
        <v>2100</v>
      </c>
      <c r="CI369" s="52">
        <f t="shared" si="521"/>
        <v>2.5145135667348117E-16</v>
      </c>
      <c r="CJ369" s="144">
        <f t="shared" si="450"/>
        <v>18976.523507514776</v>
      </c>
      <c r="CK369" s="30">
        <f t="shared" si="498"/>
        <v>153</v>
      </c>
      <c r="CL369" s="30">
        <f t="shared" si="499"/>
        <v>8</v>
      </c>
      <c r="CM369" s="30">
        <v>1</v>
      </c>
      <c r="CN369" s="23"/>
      <c r="CO369" s="29">
        <f t="shared" si="451"/>
        <v>9.9999999699999999E+26</v>
      </c>
      <c r="CP369" s="29">
        <f t="shared" si="500"/>
        <v>8.5400866016197364E+39</v>
      </c>
      <c r="CQ369" s="29">
        <f t="shared" si="501"/>
        <v>4.2946614667314819E+24</v>
      </c>
      <c r="CR369" s="29">
        <f t="shared" si="502"/>
        <v>2400</v>
      </c>
      <c r="CT369" s="52">
        <f t="shared" si="516"/>
        <v>5.0288265998578336E-16</v>
      </c>
      <c r="CU369" s="144">
        <f t="shared" si="452"/>
        <v>18976.523507514776</v>
      </c>
      <c r="CV369" s="30">
        <f t="shared" si="503"/>
        <v>103</v>
      </c>
      <c r="CW369" s="30">
        <f t="shared" si="504"/>
        <v>9</v>
      </c>
      <c r="CX369" s="30">
        <v>1</v>
      </c>
      <c r="CY369" s="23"/>
      <c r="CZ369" s="29">
        <f t="shared" si="453"/>
        <v>1872</v>
      </c>
      <c r="DA369" s="29">
        <f t="shared" si="505"/>
        <v>3.8964479346231178E+18</v>
      </c>
      <c r="DB369" s="29">
        <f t="shared" si="506"/>
        <v>4.2946614667314819E+24</v>
      </c>
      <c r="DC369" s="29">
        <f t="shared" si="507"/>
        <v>2700</v>
      </c>
      <c r="DE369" s="52">
        <f t="shared" si="508"/>
        <v>1102199.1153968496</v>
      </c>
      <c r="DF369" s="144">
        <f t="shared" si="454"/>
        <v>18976.523507514776</v>
      </c>
      <c r="DG369" s="30">
        <f t="shared" si="509"/>
        <v>38</v>
      </c>
      <c r="DH369" s="30">
        <f t="shared" si="510"/>
        <v>10</v>
      </c>
      <c r="DI369" s="30">
        <v>1</v>
      </c>
      <c r="DJ369" s="23"/>
      <c r="DK369" s="29">
        <f t="shared" si="455"/>
        <v>60</v>
      </c>
      <c r="DL369" s="29">
        <f t="shared" si="511"/>
        <v>9.7688200012667142E+19</v>
      </c>
      <c r="DM369" s="29">
        <f t="shared" si="512"/>
        <v>4.2946614667314819E+24</v>
      </c>
      <c r="DN369" s="29">
        <f t="shared" si="513"/>
        <v>3000</v>
      </c>
      <c r="DP369" s="52">
        <f t="shared" si="518"/>
        <v>43962.950143155438</v>
      </c>
      <c r="DQ369" s="144">
        <f t="shared" si="456"/>
        <v>18976.523507514776</v>
      </c>
    </row>
    <row r="370" spans="1:121">
      <c r="A370" s="23">
        <f t="shared" si="457"/>
        <v>8704520.1181055624</v>
      </c>
      <c r="B370" s="23">
        <v>0</v>
      </c>
      <c r="C370" s="41">
        <f t="shared" si="520"/>
        <v>9</v>
      </c>
      <c r="D370" s="44"/>
      <c r="E370" s="134">
        <f t="shared" si="517"/>
        <v>1</v>
      </c>
      <c r="F370" s="76">
        <f t="shared" si="436"/>
        <v>10</v>
      </c>
      <c r="G370" s="161">
        <f t="shared" si="458"/>
        <v>1937.5260604940199</v>
      </c>
      <c r="H370" s="24">
        <f t="shared" si="459"/>
        <v>8.2221176035060126E+21</v>
      </c>
      <c r="I370" s="23">
        <f t="shared" si="514"/>
        <v>72.80000000000004</v>
      </c>
      <c r="J370" s="26">
        <v>364</v>
      </c>
      <c r="K370" s="30">
        <f t="shared" si="460"/>
        <v>364</v>
      </c>
      <c r="L370" s="30">
        <f t="shared" si="461"/>
        <v>1</v>
      </c>
      <c r="M370" s="22">
        <v>1</v>
      </c>
      <c r="N370" s="23">
        <f t="shared" si="462"/>
        <v>8.2221176035060128E+24</v>
      </c>
      <c r="O370" s="29">
        <f t="shared" si="437"/>
        <v>3.9743446920769655E+37</v>
      </c>
      <c r="P370" s="29">
        <f t="shared" si="463"/>
        <v>1.4466614679160154E+40</v>
      </c>
      <c r="Q370" s="29">
        <f t="shared" si="464"/>
        <v>4.9332705621036079E+24</v>
      </c>
      <c r="R370" s="29">
        <f t="shared" si="465"/>
        <v>300</v>
      </c>
      <c r="S370" s="29">
        <f t="shared" si="466"/>
        <v>261135603.54316688</v>
      </c>
      <c r="T370" s="52">
        <f t="shared" si="467"/>
        <v>3.4101071131798503E-16</v>
      </c>
      <c r="U370" s="144">
        <f t="shared" si="438"/>
        <v>19375.260604940198</v>
      </c>
      <c r="W370" s="30">
        <f t="shared" si="468"/>
        <v>359</v>
      </c>
      <c r="X370" s="30">
        <f t="shared" si="469"/>
        <v>2</v>
      </c>
      <c r="Y370" s="22">
        <v>1</v>
      </c>
      <c r="Z370" s="23"/>
      <c r="AA370" s="29">
        <f t="shared" si="439"/>
        <v>3.6951551889145344E+36</v>
      </c>
      <c r="AB370" s="29">
        <f t="shared" si="470"/>
        <v>2.3911269122213286E+39</v>
      </c>
      <c r="AC370" s="29">
        <f t="shared" si="471"/>
        <v>4.9332705621036079E+24</v>
      </c>
      <c r="AD370" s="29">
        <f t="shared" si="472"/>
        <v>600</v>
      </c>
      <c r="AF370" s="52">
        <f t="shared" si="519"/>
        <v>2.0631571402124607E-15</v>
      </c>
      <c r="AG370" s="144">
        <f t="shared" si="440"/>
        <v>19375.260604940198</v>
      </c>
      <c r="AH370" s="30">
        <f t="shared" si="473"/>
        <v>349</v>
      </c>
      <c r="AI370" s="30">
        <f t="shared" si="474"/>
        <v>3</v>
      </c>
      <c r="AJ370" s="22">
        <v>1</v>
      </c>
      <c r="AK370" s="23"/>
      <c r="AL370" s="29">
        <f t="shared" si="441"/>
        <v>4.1057279876828162E+36</v>
      </c>
      <c r="AM370" s="29">
        <f t="shared" si="475"/>
        <v>8.3915481150212073E+39</v>
      </c>
      <c r="AN370" s="29">
        <f t="shared" si="476"/>
        <v>4.9332705621036079E+24</v>
      </c>
      <c r="AO370" s="29">
        <f t="shared" si="477"/>
        <v>900</v>
      </c>
      <c r="AQ370" s="52">
        <f t="shared" si="523"/>
        <v>5.8788563140963889E-16</v>
      </c>
      <c r="AR370" s="144">
        <f t="shared" si="442"/>
        <v>19375.260604940198</v>
      </c>
      <c r="AS370" s="30">
        <f t="shared" si="478"/>
        <v>334</v>
      </c>
      <c r="AT370" s="30">
        <f t="shared" si="479"/>
        <v>4</v>
      </c>
      <c r="AU370" s="22">
        <v>1</v>
      </c>
      <c r="AV370" s="23"/>
      <c r="AW370" s="29">
        <f t="shared" si="443"/>
        <v>4.2335999872992002E+35</v>
      </c>
      <c r="AX370" s="29">
        <f t="shared" si="480"/>
        <v>4.8496373734571106E+39</v>
      </c>
      <c r="AY370" s="29">
        <f t="shared" si="481"/>
        <v>4.9332705621036079E+24</v>
      </c>
      <c r="AZ370" s="29">
        <f t="shared" si="482"/>
        <v>1200</v>
      </c>
      <c r="BB370" s="52">
        <f t="shared" si="515"/>
        <v>1.017245245820695E-15</v>
      </c>
      <c r="BC370" s="144">
        <f t="shared" si="444"/>
        <v>19375.260604940198</v>
      </c>
      <c r="BD370" s="30">
        <f t="shared" si="483"/>
        <v>304</v>
      </c>
      <c r="BE370" s="30">
        <f t="shared" si="484"/>
        <v>5</v>
      </c>
      <c r="BF370" s="22">
        <v>1</v>
      </c>
      <c r="BG370" s="23"/>
      <c r="BH370" s="29">
        <f t="shared" si="445"/>
        <v>4.6079999861759994E+34</v>
      </c>
      <c r="BI370" s="29">
        <f t="shared" si="485"/>
        <v>1.6477526110206082E+40</v>
      </c>
      <c r="BJ370" s="29">
        <f t="shared" si="486"/>
        <v>4.9332705621036079E+24</v>
      </c>
      <c r="BK370" s="29">
        <f t="shared" si="487"/>
        <v>1500</v>
      </c>
      <c r="BM370" s="52">
        <f t="shared" si="524"/>
        <v>2.9939388529009641E-16</v>
      </c>
      <c r="BN370" s="144">
        <f t="shared" si="446"/>
        <v>19375.260604940198</v>
      </c>
      <c r="BO370" s="30">
        <f t="shared" si="488"/>
        <v>259</v>
      </c>
      <c r="BP370" s="30">
        <f t="shared" si="489"/>
        <v>6</v>
      </c>
      <c r="BQ370" s="22">
        <v>1</v>
      </c>
      <c r="BR370" s="23"/>
      <c r="BS370" s="29">
        <f t="shared" si="447"/>
        <v>5.7599999827200002E+31</v>
      </c>
      <c r="BT370" s="29">
        <f t="shared" si="490"/>
        <v>3.524582404542395E+39</v>
      </c>
      <c r="BU370" s="29">
        <f t="shared" si="491"/>
        <v>4.9332705621036079E+24</v>
      </c>
      <c r="BV370" s="29">
        <f t="shared" si="492"/>
        <v>1800</v>
      </c>
      <c r="BX370" s="52">
        <f t="shared" si="522"/>
        <v>1.3996751943565656E-15</v>
      </c>
      <c r="BY370" s="144">
        <f t="shared" si="448"/>
        <v>19375.260604940198</v>
      </c>
      <c r="BZ370" s="30">
        <f t="shared" si="493"/>
        <v>209</v>
      </c>
      <c r="CA370" s="30">
        <f t="shared" si="494"/>
        <v>7</v>
      </c>
      <c r="CB370" s="30">
        <v>1</v>
      </c>
      <c r="CC370" s="23"/>
      <c r="CD370" s="29">
        <f t="shared" si="449"/>
        <v>9.5999999712E+29</v>
      </c>
      <c r="CE370" s="29">
        <f t="shared" si="495"/>
        <v>1.7161605070331026E+40</v>
      </c>
      <c r="CF370" s="29">
        <f t="shared" si="496"/>
        <v>4.9332705621036079E+24</v>
      </c>
      <c r="CG370" s="29">
        <f t="shared" si="497"/>
        <v>2100</v>
      </c>
      <c r="CI370" s="52">
        <f t="shared" si="521"/>
        <v>2.8745974178325798E-16</v>
      </c>
      <c r="CJ370" s="144">
        <f t="shared" si="450"/>
        <v>19375.260604940198</v>
      </c>
      <c r="CK370" s="30">
        <f t="shared" si="498"/>
        <v>154</v>
      </c>
      <c r="CL370" s="30">
        <f t="shared" si="499"/>
        <v>8</v>
      </c>
      <c r="CM370" s="30">
        <v>1</v>
      </c>
      <c r="CN370" s="23"/>
      <c r="CO370" s="29">
        <f t="shared" si="451"/>
        <v>9.9999999699999999E+26</v>
      </c>
      <c r="CP370" s="29">
        <f t="shared" si="500"/>
        <v>8.5959041611074476E+39</v>
      </c>
      <c r="CQ370" s="29">
        <f t="shared" si="501"/>
        <v>4.9332705621036079E+24</v>
      </c>
      <c r="CR370" s="29">
        <f t="shared" si="502"/>
        <v>2400</v>
      </c>
      <c r="CT370" s="52">
        <f t="shared" si="516"/>
        <v>5.7390944217647413E-16</v>
      </c>
      <c r="CU370" s="144">
        <f t="shared" si="452"/>
        <v>19375.260604940198</v>
      </c>
      <c r="CV370" s="30">
        <f t="shared" si="503"/>
        <v>104</v>
      </c>
      <c r="CW370" s="30">
        <f t="shared" si="504"/>
        <v>9</v>
      </c>
      <c r="CX370" s="30">
        <v>1</v>
      </c>
      <c r="CY370" s="23"/>
      <c r="CZ370" s="29">
        <f t="shared" si="453"/>
        <v>1872</v>
      </c>
      <c r="DA370" s="29">
        <f t="shared" si="505"/>
        <v>3.9342775262214006E+18</v>
      </c>
      <c r="DB370" s="29">
        <f t="shared" si="506"/>
        <v>4.9332705621036079E+24</v>
      </c>
      <c r="DC370" s="29">
        <f t="shared" si="507"/>
        <v>2700</v>
      </c>
      <c r="DE370" s="52">
        <f t="shared" si="508"/>
        <v>1253920.3269784758</v>
      </c>
      <c r="DF370" s="144">
        <f t="shared" si="454"/>
        <v>19375.260604940198</v>
      </c>
      <c r="DG370" s="30">
        <f t="shared" si="509"/>
        <v>39</v>
      </c>
      <c r="DH370" s="30">
        <f t="shared" si="510"/>
        <v>10</v>
      </c>
      <c r="DI370" s="30">
        <v>1</v>
      </c>
      <c r="DJ370" s="23"/>
      <c r="DK370" s="29">
        <f t="shared" si="455"/>
        <v>60</v>
      </c>
      <c r="DL370" s="29">
        <f t="shared" si="511"/>
        <v>1.0025894211826364E+20</v>
      </c>
      <c r="DM370" s="29">
        <f t="shared" si="512"/>
        <v>4.9332705621036079E+24</v>
      </c>
      <c r="DN370" s="29">
        <f t="shared" si="513"/>
        <v>3000</v>
      </c>
      <c r="DP370" s="52">
        <f t="shared" si="518"/>
        <v>49205.292394611657</v>
      </c>
      <c r="DQ370" s="144">
        <f t="shared" si="456"/>
        <v>19375.260604940198</v>
      </c>
    </row>
    <row r="371" spans="1:121">
      <c r="A371" s="23">
        <f t="shared" si="457"/>
        <v>9095154.1980263144</v>
      </c>
      <c r="B371" s="23">
        <v>0</v>
      </c>
      <c r="C371" s="41">
        <f t="shared" si="520"/>
        <v>9</v>
      </c>
      <c r="D371" s="44"/>
      <c r="E371" s="134">
        <f t="shared" si="517"/>
        <v>1</v>
      </c>
      <c r="F371" s="76">
        <f t="shared" si="436"/>
        <v>10</v>
      </c>
      <c r="G371" s="161">
        <f t="shared" si="458"/>
        <v>1978.2376016380813</v>
      </c>
      <c r="H371" s="24">
        <f t="shared" si="459"/>
        <v>9.4447329657395211E+21</v>
      </c>
      <c r="I371" s="23">
        <f t="shared" si="514"/>
        <v>73.000000000000028</v>
      </c>
      <c r="J371" s="26">
        <v>365</v>
      </c>
      <c r="K371" s="30">
        <f t="shared" si="460"/>
        <v>365</v>
      </c>
      <c r="L371" s="30">
        <f t="shared" si="461"/>
        <v>1</v>
      </c>
      <c r="M371" s="22">
        <v>1</v>
      </c>
      <c r="N371" s="23">
        <f t="shared" si="462"/>
        <v>9.4447329657395213E+24</v>
      </c>
      <c r="O371" s="29">
        <f t="shared" si="437"/>
        <v>3.9743446920769655E+37</v>
      </c>
      <c r="P371" s="29">
        <f t="shared" si="463"/>
        <v>1.4506358126080925E+40</v>
      </c>
      <c r="Q371" s="29">
        <f t="shared" si="464"/>
        <v>5.6668397794437128E+24</v>
      </c>
      <c r="R371" s="29">
        <f t="shared" si="465"/>
        <v>300</v>
      </c>
      <c r="S371" s="29">
        <f t="shared" si="466"/>
        <v>272854625.94078946</v>
      </c>
      <c r="T371" s="52">
        <f t="shared" si="467"/>
        <v>3.9064524191329068E-16</v>
      </c>
      <c r="U371" s="144">
        <f t="shared" si="438"/>
        <v>19782.376016380811</v>
      </c>
      <c r="W371" s="30">
        <f t="shared" si="468"/>
        <v>360</v>
      </c>
      <c r="X371" s="30">
        <f t="shared" si="469"/>
        <v>2</v>
      </c>
      <c r="Y371" s="22">
        <v>1</v>
      </c>
      <c r="Z371" s="23"/>
      <c r="AA371" s="29">
        <f t="shared" si="439"/>
        <v>3.6951551889145344E+36</v>
      </c>
      <c r="AB371" s="29">
        <f t="shared" si="470"/>
        <v>2.397787432868185E+39</v>
      </c>
      <c r="AC371" s="29">
        <f t="shared" si="471"/>
        <v>5.6668397794437128E+24</v>
      </c>
      <c r="AD371" s="29">
        <f t="shared" si="472"/>
        <v>600</v>
      </c>
      <c r="AF371" s="52">
        <f t="shared" si="519"/>
        <v>2.3633620319150449E-15</v>
      </c>
      <c r="AG371" s="144">
        <f t="shared" si="440"/>
        <v>19782.376016380811</v>
      </c>
      <c r="AH371" s="30">
        <f t="shared" si="473"/>
        <v>350</v>
      </c>
      <c r="AI371" s="30">
        <f t="shared" si="474"/>
        <v>3</v>
      </c>
      <c r="AJ371" s="22">
        <v>1</v>
      </c>
      <c r="AK371" s="23"/>
      <c r="AL371" s="29">
        <f t="shared" si="441"/>
        <v>4.1057279876828162E+36</v>
      </c>
      <c r="AM371" s="29">
        <f t="shared" si="475"/>
        <v>8.4155926654940473E+39</v>
      </c>
      <c r="AN371" s="29">
        <f t="shared" si="476"/>
        <v>5.6668397794437128E+24</v>
      </c>
      <c r="AO371" s="29">
        <f t="shared" si="477"/>
        <v>900</v>
      </c>
      <c r="AQ371" s="52">
        <f t="shared" si="523"/>
        <v>6.7337381984742655E-16</v>
      </c>
      <c r="AR371" s="144">
        <f t="shared" si="442"/>
        <v>19782.376016380811</v>
      </c>
      <c r="AS371" s="30">
        <f t="shared" si="478"/>
        <v>335</v>
      </c>
      <c r="AT371" s="30">
        <f t="shared" si="479"/>
        <v>4</v>
      </c>
      <c r="AU371" s="22">
        <v>1</v>
      </c>
      <c r="AV371" s="23"/>
      <c r="AW371" s="29">
        <f t="shared" si="443"/>
        <v>4.2335999872992002E+35</v>
      </c>
      <c r="AX371" s="29">
        <f t="shared" si="480"/>
        <v>4.8641572458327311E+39</v>
      </c>
      <c r="AY371" s="29">
        <f t="shared" si="481"/>
        <v>5.6668397794437128E+24</v>
      </c>
      <c r="AZ371" s="29">
        <f t="shared" si="482"/>
        <v>1200</v>
      </c>
      <c r="BB371" s="52">
        <f t="shared" si="515"/>
        <v>1.1650198570983008E-15</v>
      </c>
      <c r="BC371" s="144">
        <f t="shared" si="444"/>
        <v>19782.376016380811</v>
      </c>
      <c r="BD371" s="30">
        <f t="shared" si="483"/>
        <v>305</v>
      </c>
      <c r="BE371" s="30">
        <f t="shared" si="484"/>
        <v>5</v>
      </c>
      <c r="BF371" s="22">
        <v>1</v>
      </c>
      <c r="BG371" s="23"/>
      <c r="BH371" s="29">
        <f t="shared" si="445"/>
        <v>4.6079999861759994E+34</v>
      </c>
      <c r="BI371" s="29">
        <f t="shared" si="485"/>
        <v>1.6531728498726494E+40</v>
      </c>
      <c r="BJ371" s="29">
        <f t="shared" si="486"/>
        <v>5.6668397794437128E+24</v>
      </c>
      <c r="BK371" s="29">
        <f t="shared" si="487"/>
        <v>1500</v>
      </c>
      <c r="BM371" s="52">
        <f t="shared" si="524"/>
        <v>3.4278567905831823E-16</v>
      </c>
      <c r="BN371" s="144">
        <f t="shared" si="446"/>
        <v>19782.376016380811</v>
      </c>
      <c r="BO371" s="30">
        <f t="shared" si="488"/>
        <v>260</v>
      </c>
      <c r="BP371" s="30">
        <f t="shared" si="489"/>
        <v>6</v>
      </c>
      <c r="BQ371" s="22">
        <v>1</v>
      </c>
      <c r="BR371" s="23"/>
      <c r="BS371" s="29">
        <f t="shared" si="447"/>
        <v>5.7599999827200002E+31</v>
      </c>
      <c r="BT371" s="29">
        <f t="shared" si="490"/>
        <v>3.5381908308147599E+39</v>
      </c>
      <c r="BU371" s="29">
        <f t="shared" si="491"/>
        <v>5.6668397794437128E+24</v>
      </c>
      <c r="BV371" s="29">
        <f t="shared" si="492"/>
        <v>1800</v>
      </c>
      <c r="BX371" s="52">
        <f t="shared" si="522"/>
        <v>1.6016207294672052E-15</v>
      </c>
      <c r="BY371" s="144">
        <f t="shared" si="448"/>
        <v>19782.376016380811</v>
      </c>
      <c r="BZ371" s="30">
        <f t="shared" si="493"/>
        <v>210</v>
      </c>
      <c r="CA371" s="30">
        <f t="shared" si="494"/>
        <v>7</v>
      </c>
      <c r="CB371" s="30">
        <v>1</v>
      </c>
      <c r="CC371" s="23"/>
      <c r="CD371" s="29">
        <f t="shared" si="449"/>
        <v>9.5999999712E+29</v>
      </c>
      <c r="CE371" s="29">
        <f t="shared" si="495"/>
        <v>1.7243718013251271E+40</v>
      </c>
      <c r="CF371" s="29">
        <f t="shared" si="496"/>
        <v>5.6668397794437128E+24</v>
      </c>
      <c r="CG371" s="29">
        <f t="shared" si="497"/>
        <v>2100</v>
      </c>
      <c r="CI371" s="52">
        <f t="shared" si="521"/>
        <v>3.2863212997851852E-16</v>
      </c>
      <c r="CJ371" s="144">
        <f t="shared" si="450"/>
        <v>19782.376016380811</v>
      </c>
      <c r="CK371" s="30">
        <f t="shared" si="498"/>
        <v>155</v>
      </c>
      <c r="CL371" s="30">
        <f t="shared" si="499"/>
        <v>8</v>
      </c>
      <c r="CM371" s="30">
        <v>1</v>
      </c>
      <c r="CN371" s="23"/>
      <c r="CO371" s="29">
        <f t="shared" si="451"/>
        <v>9.9999999699999999E+26</v>
      </c>
      <c r="CP371" s="29">
        <f t="shared" si="500"/>
        <v>8.6517217205951576E+39</v>
      </c>
      <c r="CQ371" s="29">
        <f t="shared" si="501"/>
        <v>5.6668397794437128E+24</v>
      </c>
      <c r="CR371" s="29">
        <f t="shared" si="502"/>
        <v>2400</v>
      </c>
      <c r="CT371" s="52">
        <f t="shared" si="516"/>
        <v>6.5499561387347615E-16</v>
      </c>
      <c r="CU371" s="144">
        <f t="shared" si="452"/>
        <v>19782.376016380811</v>
      </c>
      <c r="CV371" s="30">
        <f t="shared" si="503"/>
        <v>105</v>
      </c>
      <c r="CW371" s="30">
        <f t="shared" si="504"/>
        <v>9</v>
      </c>
      <c r="CX371" s="30">
        <v>1</v>
      </c>
      <c r="CY371" s="23"/>
      <c r="CZ371" s="29">
        <f t="shared" si="453"/>
        <v>1872</v>
      </c>
      <c r="DA371" s="29">
        <f t="shared" si="505"/>
        <v>3.9721071178196833E+18</v>
      </c>
      <c r="DB371" s="29">
        <f t="shared" si="506"/>
        <v>5.6668397794437128E+24</v>
      </c>
      <c r="DC371" s="29">
        <f t="shared" si="507"/>
        <v>2700</v>
      </c>
      <c r="DE371" s="52">
        <f t="shared" si="508"/>
        <v>1426658.3481651621</v>
      </c>
      <c r="DF371" s="144">
        <f t="shared" si="454"/>
        <v>19782.376016380811</v>
      </c>
      <c r="DG371" s="30">
        <f t="shared" si="509"/>
        <v>40</v>
      </c>
      <c r="DH371" s="30">
        <f t="shared" si="510"/>
        <v>10</v>
      </c>
      <c r="DI371" s="30">
        <v>1</v>
      </c>
      <c r="DJ371" s="23"/>
      <c r="DK371" s="29">
        <f t="shared" si="455"/>
        <v>60</v>
      </c>
      <c r="DL371" s="29">
        <f t="shared" si="511"/>
        <v>1.0282968422386015E+20</v>
      </c>
      <c r="DM371" s="29">
        <f t="shared" si="512"/>
        <v>5.6668397794437128E+24</v>
      </c>
      <c r="DN371" s="29">
        <f t="shared" si="513"/>
        <v>3000</v>
      </c>
      <c r="DP371" s="52">
        <f t="shared" si="518"/>
        <v>55108.987470067565</v>
      </c>
      <c r="DQ371" s="144">
        <f t="shared" si="456"/>
        <v>19782.376016380811</v>
      </c>
    </row>
    <row r="372" spans="1:121">
      <c r="A372" s="23">
        <f t="shared" si="457"/>
        <v>9503318.8232643306</v>
      </c>
      <c r="B372" s="23">
        <v>0</v>
      </c>
      <c r="C372" s="41">
        <f t="shared" si="520"/>
        <v>9</v>
      </c>
      <c r="D372" s="44"/>
      <c r="E372" s="134">
        <f t="shared" si="517"/>
        <v>1</v>
      </c>
      <c r="F372" s="76">
        <f t="shared" si="436"/>
        <v>10</v>
      </c>
      <c r="G372" s="161">
        <f t="shared" si="458"/>
        <v>2019.8045788023987</v>
      </c>
      <c r="H372" s="24">
        <f t="shared" si="459"/>
        <v>1.0849149221131256E+22</v>
      </c>
      <c r="I372" s="23">
        <f t="shared" si="514"/>
        <v>73.200000000000031</v>
      </c>
      <c r="J372" s="26">
        <v>366</v>
      </c>
      <c r="K372" s="30">
        <f t="shared" si="460"/>
        <v>366</v>
      </c>
      <c r="L372" s="30">
        <f t="shared" si="461"/>
        <v>1</v>
      </c>
      <c r="M372" s="22">
        <v>1</v>
      </c>
      <c r="N372" s="23">
        <f t="shared" si="462"/>
        <v>1.0849149221131255E+25</v>
      </c>
      <c r="O372" s="29">
        <f t="shared" si="437"/>
        <v>3.9743446920769655E+37</v>
      </c>
      <c r="P372" s="29">
        <f t="shared" si="463"/>
        <v>1.4546101573001693E+40</v>
      </c>
      <c r="Q372" s="29">
        <f t="shared" si="464"/>
        <v>6.5094895326787537E+24</v>
      </c>
      <c r="R372" s="29">
        <f t="shared" si="465"/>
        <v>300</v>
      </c>
      <c r="S372" s="29">
        <f t="shared" si="466"/>
        <v>285099564.69792992</v>
      </c>
      <c r="T372" s="52">
        <f t="shared" si="467"/>
        <v>4.4750749883121254E-16</v>
      </c>
      <c r="U372" s="144">
        <f t="shared" si="438"/>
        <v>20198.045788023988</v>
      </c>
      <c r="W372" s="30">
        <f t="shared" si="468"/>
        <v>361</v>
      </c>
      <c r="X372" s="30">
        <f t="shared" si="469"/>
        <v>2</v>
      </c>
      <c r="Y372" s="22">
        <v>1</v>
      </c>
      <c r="Z372" s="23"/>
      <c r="AA372" s="29">
        <f t="shared" si="439"/>
        <v>3.6951551889145344E+36</v>
      </c>
      <c r="AB372" s="29">
        <f t="shared" si="470"/>
        <v>2.4044479535150411E+39</v>
      </c>
      <c r="AC372" s="29">
        <f t="shared" si="471"/>
        <v>6.5094895326787537E+24</v>
      </c>
      <c r="AD372" s="29">
        <f t="shared" si="472"/>
        <v>600</v>
      </c>
      <c r="AF372" s="52">
        <f t="shared" si="519"/>
        <v>2.7072698842004831E-15</v>
      </c>
      <c r="AG372" s="144">
        <f t="shared" si="440"/>
        <v>20198.045788023988</v>
      </c>
      <c r="AH372" s="30">
        <f t="shared" si="473"/>
        <v>351</v>
      </c>
      <c r="AI372" s="30">
        <f t="shared" si="474"/>
        <v>3</v>
      </c>
      <c r="AJ372" s="22">
        <v>1</v>
      </c>
      <c r="AK372" s="23"/>
      <c r="AL372" s="29">
        <f t="shared" si="441"/>
        <v>4.1057279876828162E+36</v>
      </c>
      <c r="AM372" s="29">
        <f t="shared" si="475"/>
        <v>8.4396372159668861E+39</v>
      </c>
      <c r="AN372" s="29">
        <f t="shared" si="476"/>
        <v>6.5094895326787537E+24</v>
      </c>
      <c r="AO372" s="29">
        <f t="shared" si="477"/>
        <v>900</v>
      </c>
      <c r="AQ372" s="52">
        <f t="shared" si="523"/>
        <v>7.7129968576889768E-16</v>
      </c>
      <c r="AR372" s="144">
        <f t="shared" si="442"/>
        <v>20198.045788023988</v>
      </c>
      <c r="AS372" s="30">
        <f t="shared" si="478"/>
        <v>336</v>
      </c>
      <c r="AT372" s="30">
        <f t="shared" si="479"/>
        <v>4</v>
      </c>
      <c r="AU372" s="22">
        <v>1</v>
      </c>
      <c r="AV372" s="23"/>
      <c r="AW372" s="29">
        <f t="shared" si="443"/>
        <v>4.2335999872992002E+35</v>
      </c>
      <c r="AX372" s="29">
        <f t="shared" si="480"/>
        <v>4.8786771182083509E+39</v>
      </c>
      <c r="AY372" s="29">
        <f t="shared" si="481"/>
        <v>6.5094895326787537E+24</v>
      </c>
      <c r="AZ372" s="29">
        <f t="shared" si="482"/>
        <v>1200</v>
      </c>
      <c r="BB372" s="52">
        <f t="shared" si="515"/>
        <v>1.3342734874549975E-15</v>
      </c>
      <c r="BC372" s="144">
        <f t="shared" si="444"/>
        <v>20198.045788023988</v>
      </c>
      <c r="BD372" s="30">
        <f t="shared" si="483"/>
        <v>306</v>
      </c>
      <c r="BE372" s="30">
        <f t="shared" si="484"/>
        <v>5</v>
      </c>
      <c r="BF372" s="22">
        <v>1</v>
      </c>
      <c r="BG372" s="23"/>
      <c r="BH372" s="29">
        <f t="shared" si="445"/>
        <v>4.6079999861759994E+34</v>
      </c>
      <c r="BI372" s="29">
        <f t="shared" si="485"/>
        <v>1.6585930887246909E+40</v>
      </c>
      <c r="BJ372" s="29">
        <f t="shared" si="486"/>
        <v>6.5094895326787537E+24</v>
      </c>
      <c r="BK372" s="29">
        <f t="shared" si="487"/>
        <v>1500</v>
      </c>
      <c r="BM372" s="52">
        <f t="shared" si="524"/>
        <v>3.924705569395545E-16</v>
      </c>
      <c r="BN372" s="144">
        <f t="shared" si="446"/>
        <v>20198.045788023988</v>
      </c>
      <c r="BO372" s="30">
        <f t="shared" si="488"/>
        <v>261</v>
      </c>
      <c r="BP372" s="30">
        <f t="shared" si="489"/>
        <v>6</v>
      </c>
      <c r="BQ372" s="22">
        <v>1</v>
      </c>
      <c r="BR372" s="23"/>
      <c r="BS372" s="29">
        <f t="shared" si="447"/>
        <v>5.7599999827200002E+31</v>
      </c>
      <c r="BT372" s="29">
        <f t="shared" si="490"/>
        <v>3.5517992570871242E+39</v>
      </c>
      <c r="BU372" s="29">
        <f t="shared" si="491"/>
        <v>6.5094895326787537E+24</v>
      </c>
      <c r="BV372" s="29">
        <f t="shared" si="492"/>
        <v>1800</v>
      </c>
      <c r="BX372" s="52">
        <f t="shared" si="522"/>
        <v>1.8327301352096316E-15</v>
      </c>
      <c r="BY372" s="144">
        <f t="shared" si="448"/>
        <v>20198.045788023988</v>
      </c>
      <c r="BZ372" s="30">
        <f t="shared" si="493"/>
        <v>211</v>
      </c>
      <c r="CA372" s="30">
        <f t="shared" si="494"/>
        <v>7</v>
      </c>
      <c r="CB372" s="30">
        <v>1</v>
      </c>
      <c r="CC372" s="23"/>
      <c r="CD372" s="29">
        <f t="shared" si="449"/>
        <v>9.5999999712E+29</v>
      </c>
      <c r="CE372" s="29">
        <f t="shared" si="495"/>
        <v>1.7325830956171516E+40</v>
      </c>
      <c r="CF372" s="29">
        <f t="shared" si="496"/>
        <v>6.5094895326787537E+24</v>
      </c>
      <c r="CG372" s="29">
        <f t="shared" si="497"/>
        <v>2100</v>
      </c>
      <c r="CI372" s="52">
        <f t="shared" si="521"/>
        <v>3.7571009143201026E-16</v>
      </c>
      <c r="CJ372" s="144">
        <f t="shared" si="450"/>
        <v>20198.045788023988</v>
      </c>
      <c r="CK372" s="30">
        <f t="shared" si="498"/>
        <v>156</v>
      </c>
      <c r="CL372" s="30">
        <f t="shared" si="499"/>
        <v>8</v>
      </c>
      <c r="CM372" s="30">
        <v>1</v>
      </c>
      <c r="CN372" s="23"/>
      <c r="CO372" s="29">
        <f t="shared" si="451"/>
        <v>9.9999999699999999E+26</v>
      </c>
      <c r="CP372" s="29">
        <f t="shared" si="500"/>
        <v>8.7075392800828688E+39</v>
      </c>
      <c r="CQ372" s="29">
        <f t="shared" si="501"/>
        <v>6.5094895326787537E+24</v>
      </c>
      <c r="CR372" s="29">
        <f t="shared" si="502"/>
        <v>2400</v>
      </c>
      <c r="CT372" s="52">
        <f t="shared" si="516"/>
        <v>7.4756935608297404E-16</v>
      </c>
      <c r="CU372" s="144">
        <f t="shared" si="452"/>
        <v>20198.045788023988</v>
      </c>
      <c r="CV372" s="30">
        <f t="shared" si="503"/>
        <v>106</v>
      </c>
      <c r="CW372" s="30">
        <f t="shared" si="504"/>
        <v>9</v>
      </c>
      <c r="CX372" s="30">
        <v>1</v>
      </c>
      <c r="CY372" s="23"/>
      <c r="CZ372" s="29">
        <f t="shared" si="453"/>
        <v>1872</v>
      </c>
      <c r="DA372" s="29">
        <f t="shared" si="505"/>
        <v>4.0099367094179661E+18</v>
      </c>
      <c r="DB372" s="29">
        <f t="shared" si="506"/>
        <v>6.5094895326787537E+24</v>
      </c>
      <c r="DC372" s="29">
        <f t="shared" si="507"/>
        <v>2700</v>
      </c>
      <c r="DE372" s="52">
        <f t="shared" si="508"/>
        <v>1623339.7194001081</v>
      </c>
      <c r="DF372" s="144">
        <f t="shared" si="454"/>
        <v>20198.045788023988</v>
      </c>
      <c r="DG372" s="30">
        <f t="shared" si="509"/>
        <v>41</v>
      </c>
      <c r="DH372" s="30">
        <f t="shared" si="510"/>
        <v>10</v>
      </c>
      <c r="DI372" s="30">
        <v>1</v>
      </c>
      <c r="DJ372" s="23"/>
      <c r="DK372" s="29">
        <f t="shared" si="455"/>
        <v>60</v>
      </c>
      <c r="DL372" s="29">
        <f t="shared" si="511"/>
        <v>1.0540042632945666E+20</v>
      </c>
      <c r="DM372" s="29">
        <f t="shared" si="512"/>
        <v>6.5094895326787537E+24</v>
      </c>
      <c r="DN372" s="29">
        <f t="shared" si="513"/>
        <v>3000</v>
      </c>
      <c r="DP372" s="52">
        <f t="shared" si="518"/>
        <v>61759.61292918909</v>
      </c>
      <c r="DQ372" s="144">
        <f t="shared" si="456"/>
        <v>20198.045788023988</v>
      </c>
    </row>
    <row r="373" spans="1:121">
      <c r="A373" s="23">
        <f t="shared" si="457"/>
        <v>9929800.7147815581</v>
      </c>
      <c r="B373" s="23">
        <v>0</v>
      </c>
      <c r="C373" s="41">
        <f t="shared" si="520"/>
        <v>9</v>
      </c>
      <c r="D373" s="44"/>
      <c r="E373" s="134">
        <f t="shared" si="517"/>
        <v>1</v>
      </c>
      <c r="F373" s="76">
        <f t="shared" si="436"/>
        <v>10</v>
      </c>
      <c r="G373" s="161">
        <f t="shared" si="458"/>
        <v>2062.2449665161589</v>
      </c>
      <c r="H373" s="24">
        <f t="shared" si="459"/>
        <v>1.2462399863430836E+22</v>
      </c>
      <c r="I373" s="23">
        <f t="shared" si="514"/>
        <v>73.400000000000034</v>
      </c>
      <c r="J373" s="26">
        <v>367</v>
      </c>
      <c r="K373" s="30">
        <f t="shared" si="460"/>
        <v>367</v>
      </c>
      <c r="L373" s="30">
        <f t="shared" si="461"/>
        <v>1</v>
      </c>
      <c r="M373" s="22">
        <v>1</v>
      </c>
      <c r="N373" s="23">
        <f t="shared" si="462"/>
        <v>1.2462399863430836E+25</v>
      </c>
      <c r="O373" s="29">
        <f t="shared" si="437"/>
        <v>3.9743446920769655E+37</v>
      </c>
      <c r="P373" s="29">
        <f t="shared" si="463"/>
        <v>1.4585845019922464E+40</v>
      </c>
      <c r="Q373" s="29">
        <f t="shared" si="464"/>
        <v>7.4774399180585012E+24</v>
      </c>
      <c r="R373" s="29">
        <f t="shared" si="465"/>
        <v>300</v>
      </c>
      <c r="S373" s="29">
        <f t="shared" si="466"/>
        <v>297894021.44344676</v>
      </c>
      <c r="T373" s="52">
        <f t="shared" si="467"/>
        <v>5.1265044348443587E-16</v>
      </c>
      <c r="U373" s="144">
        <f t="shared" si="438"/>
        <v>20622.449665161588</v>
      </c>
      <c r="W373" s="30">
        <f t="shared" si="468"/>
        <v>362</v>
      </c>
      <c r="X373" s="30">
        <f t="shared" si="469"/>
        <v>2</v>
      </c>
      <c r="Y373" s="22">
        <v>1</v>
      </c>
      <c r="Z373" s="23"/>
      <c r="AA373" s="29">
        <f t="shared" si="439"/>
        <v>3.6951551889145344E+36</v>
      </c>
      <c r="AB373" s="29">
        <f t="shared" si="470"/>
        <v>2.4111084741618969E+39</v>
      </c>
      <c r="AC373" s="29">
        <f t="shared" si="471"/>
        <v>7.4774399180585012E+24</v>
      </c>
      <c r="AD373" s="29">
        <f t="shared" si="472"/>
        <v>600</v>
      </c>
      <c r="AF373" s="52">
        <f t="shared" si="519"/>
        <v>3.1012457540541242E-15</v>
      </c>
      <c r="AG373" s="144">
        <f t="shared" si="440"/>
        <v>20622.449665161588</v>
      </c>
      <c r="AH373" s="30">
        <f t="shared" si="473"/>
        <v>352</v>
      </c>
      <c r="AI373" s="30">
        <f t="shared" si="474"/>
        <v>3</v>
      </c>
      <c r="AJ373" s="22">
        <v>1</v>
      </c>
      <c r="AK373" s="23"/>
      <c r="AL373" s="29">
        <f t="shared" si="441"/>
        <v>4.1057279876828162E+36</v>
      </c>
      <c r="AM373" s="29">
        <f t="shared" si="475"/>
        <v>8.4636817664397274E+39</v>
      </c>
      <c r="AN373" s="29">
        <f t="shared" si="476"/>
        <v>7.4774399180585012E+24</v>
      </c>
      <c r="AO373" s="29">
        <f t="shared" si="477"/>
        <v>900</v>
      </c>
      <c r="AQ373" s="52">
        <f t="shared" si="523"/>
        <v>8.834736612744725E-16</v>
      </c>
      <c r="AR373" s="144">
        <f t="shared" si="442"/>
        <v>20622.449665161588</v>
      </c>
      <c r="AS373" s="30">
        <f t="shared" si="478"/>
        <v>337</v>
      </c>
      <c r="AT373" s="30">
        <f t="shared" si="479"/>
        <v>4</v>
      </c>
      <c r="AU373" s="22">
        <v>1</v>
      </c>
      <c r="AV373" s="23"/>
      <c r="AW373" s="29">
        <f t="shared" si="443"/>
        <v>4.2335999872992002E+35</v>
      </c>
      <c r="AX373" s="29">
        <f t="shared" si="480"/>
        <v>4.8931969905839707E+39</v>
      </c>
      <c r="AY373" s="29">
        <f t="shared" si="481"/>
        <v>7.4774399180585012E+24</v>
      </c>
      <c r="AZ373" s="29">
        <f t="shared" si="482"/>
        <v>1200</v>
      </c>
      <c r="BB373" s="52">
        <f t="shared" si="515"/>
        <v>1.5281297549326986E-15</v>
      </c>
      <c r="BC373" s="144">
        <f t="shared" si="444"/>
        <v>20622.449665161588</v>
      </c>
      <c r="BD373" s="30">
        <f t="shared" si="483"/>
        <v>307</v>
      </c>
      <c r="BE373" s="30">
        <f t="shared" si="484"/>
        <v>5</v>
      </c>
      <c r="BF373" s="22">
        <v>1</v>
      </c>
      <c r="BG373" s="23"/>
      <c r="BH373" s="29">
        <f t="shared" si="445"/>
        <v>4.6079999861759994E+34</v>
      </c>
      <c r="BI373" s="29">
        <f t="shared" si="485"/>
        <v>1.6640133275767324E+40</v>
      </c>
      <c r="BJ373" s="29">
        <f t="shared" si="486"/>
        <v>7.4774399180585012E+24</v>
      </c>
      <c r="BK373" s="29">
        <f t="shared" si="487"/>
        <v>1500</v>
      </c>
      <c r="BM373" s="52">
        <f t="shared" si="524"/>
        <v>4.493617805902877E-16</v>
      </c>
      <c r="BN373" s="144">
        <f t="shared" si="446"/>
        <v>20622.449665161588</v>
      </c>
      <c r="BO373" s="30">
        <f t="shared" si="488"/>
        <v>262</v>
      </c>
      <c r="BP373" s="30">
        <f t="shared" si="489"/>
        <v>6</v>
      </c>
      <c r="BQ373" s="22">
        <v>1</v>
      </c>
      <c r="BR373" s="23"/>
      <c r="BS373" s="29">
        <f t="shared" si="447"/>
        <v>5.7599999827200002E+31</v>
      </c>
      <c r="BT373" s="29">
        <f t="shared" si="490"/>
        <v>3.5654076833594885E+39</v>
      </c>
      <c r="BU373" s="29">
        <f t="shared" si="491"/>
        <v>7.4774399180585012E+24</v>
      </c>
      <c r="BV373" s="29">
        <f t="shared" si="492"/>
        <v>1800</v>
      </c>
      <c r="BX373" s="52">
        <f t="shared" si="522"/>
        <v>2.0972187705089924E-15</v>
      </c>
      <c r="BY373" s="144">
        <f t="shared" si="448"/>
        <v>20622.449665161588</v>
      </c>
      <c r="BZ373" s="30">
        <f t="shared" si="493"/>
        <v>212</v>
      </c>
      <c r="CA373" s="30">
        <f t="shared" si="494"/>
        <v>7</v>
      </c>
      <c r="CB373" s="30">
        <v>1</v>
      </c>
      <c r="CC373" s="23"/>
      <c r="CD373" s="29">
        <f t="shared" si="449"/>
        <v>9.5999999712E+29</v>
      </c>
      <c r="CE373" s="29">
        <f t="shared" si="495"/>
        <v>1.7407943899091759E+40</v>
      </c>
      <c r="CF373" s="29">
        <f t="shared" si="496"/>
        <v>7.4774399180585012E+24</v>
      </c>
      <c r="CG373" s="29">
        <f t="shared" si="497"/>
        <v>2100</v>
      </c>
      <c r="CI373" s="52">
        <f t="shared" si="521"/>
        <v>4.2954182075739738E-16</v>
      </c>
      <c r="CJ373" s="144">
        <f t="shared" si="450"/>
        <v>20622.449665161588</v>
      </c>
      <c r="CK373" s="30">
        <f t="shared" si="498"/>
        <v>157</v>
      </c>
      <c r="CL373" s="30">
        <f t="shared" si="499"/>
        <v>8</v>
      </c>
      <c r="CM373" s="30">
        <v>1</v>
      </c>
      <c r="CN373" s="23"/>
      <c r="CO373" s="29">
        <f t="shared" si="451"/>
        <v>9.9999999699999999E+26</v>
      </c>
      <c r="CP373" s="29">
        <f t="shared" si="500"/>
        <v>8.76335683957058E+39</v>
      </c>
      <c r="CQ373" s="29">
        <f t="shared" si="501"/>
        <v>7.4774399180585012E+24</v>
      </c>
      <c r="CR373" s="29">
        <f t="shared" si="502"/>
        <v>2400</v>
      </c>
      <c r="CT373" s="52">
        <f t="shared" si="516"/>
        <v>8.5326206098266205E-16</v>
      </c>
      <c r="CU373" s="144">
        <f t="shared" si="452"/>
        <v>20622.449665161588</v>
      </c>
      <c r="CV373" s="30">
        <f t="shared" si="503"/>
        <v>107</v>
      </c>
      <c r="CW373" s="30">
        <f t="shared" si="504"/>
        <v>9</v>
      </c>
      <c r="CX373" s="30">
        <v>1</v>
      </c>
      <c r="CY373" s="23"/>
      <c r="CZ373" s="29">
        <f t="shared" si="453"/>
        <v>1872</v>
      </c>
      <c r="DA373" s="29">
        <f t="shared" si="505"/>
        <v>4.0477663010162488E+18</v>
      </c>
      <c r="DB373" s="29">
        <f t="shared" si="506"/>
        <v>7.4774399180585012E+24</v>
      </c>
      <c r="DC373" s="29">
        <f t="shared" si="507"/>
        <v>2700</v>
      </c>
      <c r="DE373" s="52">
        <f t="shared" si="508"/>
        <v>1847300.3039185302</v>
      </c>
      <c r="DF373" s="144">
        <f t="shared" si="454"/>
        <v>20622.449665161588</v>
      </c>
      <c r="DG373" s="30">
        <f t="shared" si="509"/>
        <v>42</v>
      </c>
      <c r="DH373" s="30">
        <f t="shared" si="510"/>
        <v>10</v>
      </c>
      <c r="DI373" s="30">
        <v>1</v>
      </c>
      <c r="DJ373" s="23"/>
      <c r="DK373" s="29">
        <f t="shared" si="455"/>
        <v>60</v>
      </c>
      <c r="DL373" s="29">
        <f t="shared" si="511"/>
        <v>1.0797116843505315E+20</v>
      </c>
      <c r="DM373" s="29">
        <f t="shared" si="512"/>
        <v>7.4774399180585012E+24</v>
      </c>
      <c r="DN373" s="29">
        <f t="shared" si="513"/>
        <v>3000</v>
      </c>
      <c r="DP373" s="52">
        <f t="shared" si="518"/>
        <v>69254.042782322329</v>
      </c>
      <c r="DQ373" s="144">
        <f t="shared" si="456"/>
        <v>20622.449665161588</v>
      </c>
    </row>
    <row r="374" spans="1:121">
      <c r="A374" s="23">
        <f t="shared" si="457"/>
        <v>10375421.899336794</v>
      </c>
      <c r="B374" s="23">
        <v>0</v>
      </c>
      <c r="C374" s="41">
        <f t="shared" si="520"/>
        <v>9</v>
      </c>
      <c r="D374" s="44"/>
      <c r="E374" s="134">
        <f t="shared" si="517"/>
        <v>1</v>
      </c>
      <c r="F374" s="76">
        <f t="shared" si="436"/>
        <v>10</v>
      </c>
      <c r="G374" s="161">
        <f t="shared" si="458"/>
        <v>2105.5771169916229</v>
      </c>
      <c r="H374" s="24">
        <f t="shared" si="459"/>
        <v>1.4315538222438278E+22</v>
      </c>
      <c r="I374" s="23">
        <f t="shared" si="514"/>
        <v>73.600000000000037</v>
      </c>
      <c r="J374" s="26">
        <v>368</v>
      </c>
      <c r="K374" s="30">
        <f t="shared" si="460"/>
        <v>368</v>
      </c>
      <c r="L374" s="30">
        <f t="shared" si="461"/>
        <v>1</v>
      </c>
      <c r="M374" s="22">
        <v>1</v>
      </c>
      <c r="N374" s="23">
        <f t="shared" si="462"/>
        <v>1.4315538222438278E+25</v>
      </c>
      <c r="O374" s="29">
        <f t="shared" si="437"/>
        <v>3.9743446920769655E+37</v>
      </c>
      <c r="P374" s="29">
        <f t="shared" si="463"/>
        <v>1.4625588466843233E+40</v>
      </c>
      <c r="Q374" s="29">
        <f t="shared" si="464"/>
        <v>8.5893229334629671E+24</v>
      </c>
      <c r="R374" s="29">
        <f t="shared" si="465"/>
        <v>300</v>
      </c>
      <c r="S374" s="29">
        <f t="shared" si="466"/>
        <v>311262656.98010385</v>
      </c>
      <c r="T374" s="52">
        <f t="shared" si="467"/>
        <v>5.8728050176820505E-16</v>
      </c>
      <c r="U374" s="144">
        <f t="shared" si="438"/>
        <v>21055.771169916228</v>
      </c>
      <c r="W374" s="30">
        <f t="shared" si="468"/>
        <v>363</v>
      </c>
      <c r="X374" s="30">
        <f t="shared" si="469"/>
        <v>2</v>
      </c>
      <c r="Y374" s="22">
        <v>1</v>
      </c>
      <c r="Z374" s="23"/>
      <c r="AA374" s="29">
        <f t="shared" si="439"/>
        <v>3.6951551889145344E+36</v>
      </c>
      <c r="AB374" s="29">
        <f t="shared" si="470"/>
        <v>2.4177689948087532E+39</v>
      </c>
      <c r="AC374" s="29">
        <f t="shared" si="471"/>
        <v>8.5893229334629671E+24</v>
      </c>
      <c r="AD374" s="29">
        <f t="shared" si="472"/>
        <v>600</v>
      </c>
      <c r="AF374" s="52">
        <f t="shared" si="519"/>
        <v>3.5525821333242743E-15</v>
      </c>
      <c r="AG374" s="144">
        <f t="shared" si="440"/>
        <v>21055.771169916228</v>
      </c>
      <c r="AH374" s="30">
        <f t="shared" si="473"/>
        <v>353</v>
      </c>
      <c r="AI374" s="30">
        <f t="shared" si="474"/>
        <v>3</v>
      </c>
      <c r="AJ374" s="22">
        <v>1</v>
      </c>
      <c r="AK374" s="23"/>
      <c r="AL374" s="29">
        <f t="shared" si="441"/>
        <v>4.1057279876828162E+36</v>
      </c>
      <c r="AM374" s="29">
        <f t="shared" si="475"/>
        <v>8.4877263169125674E+39</v>
      </c>
      <c r="AN374" s="29">
        <f t="shared" si="476"/>
        <v>8.5893229334629671E+24</v>
      </c>
      <c r="AO374" s="29">
        <f t="shared" si="477"/>
        <v>900</v>
      </c>
      <c r="AQ374" s="52">
        <f t="shared" si="523"/>
        <v>1.0119698271076389E-15</v>
      </c>
      <c r="AR374" s="144">
        <f t="shared" si="442"/>
        <v>21055.771169916228</v>
      </c>
      <c r="AS374" s="30">
        <f t="shared" si="478"/>
        <v>338</v>
      </c>
      <c r="AT374" s="30">
        <f t="shared" si="479"/>
        <v>4</v>
      </c>
      <c r="AU374" s="22">
        <v>1</v>
      </c>
      <c r="AV374" s="23"/>
      <c r="AW374" s="29">
        <f t="shared" si="443"/>
        <v>4.2335999872992002E+35</v>
      </c>
      <c r="AX374" s="29">
        <f t="shared" si="480"/>
        <v>4.9077168629595912E+39</v>
      </c>
      <c r="AY374" s="29">
        <f t="shared" si="481"/>
        <v>8.5893229334629671E+24</v>
      </c>
      <c r="AZ374" s="29">
        <f t="shared" si="482"/>
        <v>1200</v>
      </c>
      <c r="BB374" s="52">
        <f t="shared" si="515"/>
        <v>1.7501667625306301E-15</v>
      </c>
      <c r="BC374" s="144">
        <f t="shared" si="444"/>
        <v>21055.771169916228</v>
      </c>
      <c r="BD374" s="30">
        <f t="shared" si="483"/>
        <v>308</v>
      </c>
      <c r="BE374" s="30">
        <f t="shared" si="484"/>
        <v>5</v>
      </c>
      <c r="BF374" s="22">
        <v>1</v>
      </c>
      <c r="BG374" s="23"/>
      <c r="BH374" s="29">
        <f t="shared" si="445"/>
        <v>4.6079999861759994E+34</v>
      </c>
      <c r="BI374" s="29">
        <f t="shared" si="485"/>
        <v>1.6694335664287736E+40</v>
      </c>
      <c r="BJ374" s="29">
        <f t="shared" si="486"/>
        <v>8.5893229334629671E+24</v>
      </c>
      <c r="BK374" s="29">
        <f t="shared" si="487"/>
        <v>1500</v>
      </c>
      <c r="BM374" s="52">
        <f t="shared" si="524"/>
        <v>5.1450522537636004E-16</v>
      </c>
      <c r="BN374" s="144">
        <f t="shared" si="446"/>
        <v>21055.771169916228</v>
      </c>
      <c r="BO374" s="30">
        <f t="shared" si="488"/>
        <v>263</v>
      </c>
      <c r="BP374" s="30">
        <f t="shared" si="489"/>
        <v>6</v>
      </c>
      <c r="BQ374" s="22">
        <v>1</v>
      </c>
      <c r="BR374" s="23"/>
      <c r="BS374" s="29">
        <f t="shared" si="447"/>
        <v>5.7599999827200002E+31</v>
      </c>
      <c r="BT374" s="29">
        <f t="shared" si="490"/>
        <v>3.5790161096318533E+39</v>
      </c>
      <c r="BU374" s="29">
        <f t="shared" si="491"/>
        <v>8.5893229334629671E+24</v>
      </c>
      <c r="BV374" s="29">
        <f t="shared" si="492"/>
        <v>1800</v>
      </c>
      <c r="BX374" s="52">
        <f t="shared" si="522"/>
        <v>2.3999117831147416E-15</v>
      </c>
      <c r="BY374" s="144">
        <f t="shared" si="448"/>
        <v>21055.771169916228</v>
      </c>
      <c r="BZ374" s="30">
        <f t="shared" si="493"/>
        <v>213</v>
      </c>
      <c r="CA374" s="30">
        <f t="shared" si="494"/>
        <v>7</v>
      </c>
      <c r="CB374" s="30">
        <v>1</v>
      </c>
      <c r="CC374" s="23"/>
      <c r="CD374" s="29">
        <f t="shared" si="449"/>
        <v>9.5999999712E+29</v>
      </c>
      <c r="CE374" s="29">
        <f t="shared" si="495"/>
        <v>1.7490056842012004E+40</v>
      </c>
      <c r="CF374" s="29">
        <f t="shared" si="496"/>
        <v>8.5893229334629671E+24</v>
      </c>
      <c r="CG374" s="29">
        <f t="shared" si="497"/>
        <v>2100</v>
      </c>
      <c r="CI374" s="52">
        <f t="shared" si="521"/>
        <v>4.9109748533412301E-16</v>
      </c>
      <c r="CJ374" s="144">
        <f t="shared" si="450"/>
        <v>21055.771169916228</v>
      </c>
      <c r="CK374" s="30">
        <f t="shared" si="498"/>
        <v>158</v>
      </c>
      <c r="CL374" s="30">
        <f t="shared" si="499"/>
        <v>8</v>
      </c>
      <c r="CM374" s="30">
        <v>1</v>
      </c>
      <c r="CN374" s="23"/>
      <c r="CO374" s="29">
        <f t="shared" si="451"/>
        <v>9.9999999699999999E+26</v>
      </c>
      <c r="CP374" s="29">
        <f t="shared" si="500"/>
        <v>8.8191743990582899E+39</v>
      </c>
      <c r="CQ374" s="29">
        <f t="shared" si="501"/>
        <v>8.5893229334629671E+24</v>
      </c>
      <c r="CR374" s="29">
        <f t="shared" si="502"/>
        <v>2400</v>
      </c>
      <c r="CT374" s="52">
        <f t="shared" si="516"/>
        <v>9.7393730351677061E-16</v>
      </c>
      <c r="CU374" s="144">
        <f t="shared" si="452"/>
        <v>21055.771169916228</v>
      </c>
      <c r="CV374" s="30">
        <f t="shared" si="503"/>
        <v>108</v>
      </c>
      <c r="CW374" s="30">
        <f t="shared" si="504"/>
        <v>9</v>
      </c>
      <c r="CX374" s="30">
        <v>1</v>
      </c>
      <c r="CY374" s="23"/>
      <c r="CZ374" s="29">
        <f t="shared" si="453"/>
        <v>1872</v>
      </c>
      <c r="DA374" s="29">
        <f t="shared" si="505"/>
        <v>4.0855958926145316E+18</v>
      </c>
      <c r="DB374" s="29">
        <f t="shared" si="506"/>
        <v>8.5893229334629671E+24</v>
      </c>
      <c r="DC374" s="29">
        <f t="shared" si="507"/>
        <v>2700</v>
      </c>
      <c r="DE374" s="52">
        <f t="shared" si="508"/>
        <v>2102342.7571458435</v>
      </c>
      <c r="DF374" s="144">
        <f t="shared" si="454"/>
        <v>21055.771169916228</v>
      </c>
      <c r="DG374" s="30">
        <f t="shared" si="509"/>
        <v>43</v>
      </c>
      <c r="DH374" s="30">
        <f t="shared" si="510"/>
        <v>10</v>
      </c>
      <c r="DI374" s="30">
        <v>1</v>
      </c>
      <c r="DJ374" s="23"/>
      <c r="DK374" s="29">
        <f t="shared" si="455"/>
        <v>60</v>
      </c>
      <c r="DL374" s="29">
        <f t="shared" si="511"/>
        <v>1.1054191054064966E+20</v>
      </c>
      <c r="DM374" s="29">
        <f t="shared" si="512"/>
        <v>8.5893229334629671E+24</v>
      </c>
      <c r="DN374" s="29">
        <f t="shared" si="513"/>
        <v>3000</v>
      </c>
      <c r="DP374" s="52">
        <f t="shared" si="518"/>
        <v>77701.958392553832</v>
      </c>
      <c r="DQ374" s="144">
        <f t="shared" si="456"/>
        <v>21055.771169916228</v>
      </c>
    </row>
    <row r="375" spans="1:121">
      <c r="A375" s="23">
        <f t="shared" si="457"/>
        <v>10841041.293909363</v>
      </c>
      <c r="B375" s="23">
        <v>0</v>
      </c>
      <c r="C375" s="41">
        <f t="shared" si="520"/>
        <v>9</v>
      </c>
      <c r="D375" s="44"/>
      <c r="E375" s="134">
        <f t="shared" si="517"/>
        <v>1</v>
      </c>
      <c r="F375" s="76">
        <f t="shared" si="436"/>
        <v>10</v>
      </c>
      <c r="G375" s="161">
        <f t="shared" si="458"/>
        <v>2149.8197680600401</v>
      </c>
      <c r="H375" s="24">
        <f t="shared" si="459"/>
        <v>1.6444235207012029E+22</v>
      </c>
      <c r="I375" s="23">
        <f t="shared" si="514"/>
        <v>73.80000000000004</v>
      </c>
      <c r="J375" s="26">
        <v>369</v>
      </c>
      <c r="K375" s="30">
        <f t="shared" si="460"/>
        <v>369</v>
      </c>
      <c r="L375" s="30">
        <f t="shared" si="461"/>
        <v>1</v>
      </c>
      <c r="M375" s="22">
        <v>1</v>
      </c>
      <c r="N375" s="23">
        <f t="shared" si="462"/>
        <v>1.644423520701203E+25</v>
      </c>
      <c r="O375" s="29">
        <f t="shared" si="437"/>
        <v>3.9743446920769655E+37</v>
      </c>
      <c r="P375" s="29">
        <f t="shared" si="463"/>
        <v>1.4665331913764003E+40</v>
      </c>
      <c r="Q375" s="29">
        <f t="shared" si="464"/>
        <v>9.8665411242072179E+24</v>
      </c>
      <c r="R375" s="29">
        <f t="shared" si="465"/>
        <v>300</v>
      </c>
      <c r="S375" s="29">
        <f t="shared" si="466"/>
        <v>325231238.81728089</v>
      </c>
      <c r="T375" s="52">
        <f t="shared" si="467"/>
        <v>6.727799399444258E-16</v>
      </c>
      <c r="U375" s="144">
        <f t="shared" si="438"/>
        <v>21498.197680600402</v>
      </c>
      <c r="W375" s="30">
        <f t="shared" si="468"/>
        <v>364</v>
      </c>
      <c r="X375" s="30">
        <f t="shared" si="469"/>
        <v>2</v>
      </c>
      <c r="Y375" s="22">
        <v>1</v>
      </c>
      <c r="Z375" s="23"/>
      <c r="AA375" s="29">
        <f t="shared" si="439"/>
        <v>3.6951551889145344E+36</v>
      </c>
      <c r="AB375" s="29">
        <f t="shared" si="470"/>
        <v>2.424429515455609E+39</v>
      </c>
      <c r="AC375" s="29">
        <f t="shared" si="471"/>
        <v>9.8665411242072179E+24</v>
      </c>
      <c r="AD375" s="29">
        <f t="shared" si="472"/>
        <v>600</v>
      </c>
      <c r="AF375" s="52">
        <f t="shared" si="519"/>
        <v>4.0696341392102941E-15</v>
      </c>
      <c r="AG375" s="144">
        <f t="shared" si="440"/>
        <v>21498.197680600402</v>
      </c>
      <c r="AH375" s="30">
        <f t="shared" si="473"/>
        <v>354</v>
      </c>
      <c r="AI375" s="30">
        <f t="shared" si="474"/>
        <v>3</v>
      </c>
      <c r="AJ375" s="22">
        <v>1</v>
      </c>
      <c r="AK375" s="23"/>
      <c r="AL375" s="29">
        <f t="shared" si="441"/>
        <v>4.1057279876828162E+36</v>
      </c>
      <c r="AM375" s="29">
        <f t="shared" si="475"/>
        <v>8.5117708673854062E+39</v>
      </c>
      <c r="AN375" s="29">
        <f t="shared" si="476"/>
        <v>9.8665411242072179E+24</v>
      </c>
      <c r="AO375" s="29">
        <f t="shared" si="477"/>
        <v>900</v>
      </c>
      <c r="AQ375" s="52">
        <f t="shared" si="523"/>
        <v>1.1591643240788932E-15</v>
      </c>
      <c r="AR375" s="144">
        <f t="shared" si="442"/>
        <v>21498.197680600402</v>
      </c>
      <c r="AS375" s="30">
        <f t="shared" si="478"/>
        <v>339</v>
      </c>
      <c r="AT375" s="30">
        <f t="shared" si="479"/>
        <v>4</v>
      </c>
      <c r="AU375" s="22">
        <v>1</v>
      </c>
      <c r="AV375" s="23"/>
      <c r="AW375" s="29">
        <f t="shared" si="443"/>
        <v>4.2335999872992002E+35</v>
      </c>
      <c r="AX375" s="29">
        <f t="shared" si="480"/>
        <v>4.9222367353352116E+39</v>
      </c>
      <c r="AY375" s="29">
        <f t="shared" si="481"/>
        <v>9.8665411242072179E+24</v>
      </c>
      <c r="AZ375" s="29">
        <f t="shared" si="482"/>
        <v>1200</v>
      </c>
      <c r="BB375" s="52">
        <f t="shared" si="515"/>
        <v>2.0044832572513992E-15</v>
      </c>
      <c r="BC375" s="144">
        <f t="shared" si="444"/>
        <v>21498.197680600402</v>
      </c>
      <c r="BD375" s="30">
        <f t="shared" si="483"/>
        <v>309</v>
      </c>
      <c r="BE375" s="30">
        <f t="shared" si="484"/>
        <v>5</v>
      </c>
      <c r="BF375" s="22">
        <v>1</v>
      </c>
      <c r="BG375" s="23"/>
      <c r="BH375" s="29">
        <f t="shared" si="445"/>
        <v>4.6079999861759994E+34</v>
      </c>
      <c r="BI375" s="29">
        <f t="shared" si="485"/>
        <v>1.6748538052808151E+40</v>
      </c>
      <c r="BJ375" s="29">
        <f t="shared" si="486"/>
        <v>9.8665411242072179E+24</v>
      </c>
      <c r="BK375" s="29">
        <f t="shared" si="487"/>
        <v>1500</v>
      </c>
      <c r="BM375" s="52">
        <f t="shared" si="524"/>
        <v>5.8909864807889541E-16</v>
      </c>
      <c r="BN375" s="144">
        <f t="shared" si="446"/>
        <v>21498.197680600402</v>
      </c>
      <c r="BO375" s="30">
        <f t="shared" si="488"/>
        <v>264</v>
      </c>
      <c r="BP375" s="30">
        <f t="shared" si="489"/>
        <v>6</v>
      </c>
      <c r="BQ375" s="22">
        <v>1</v>
      </c>
      <c r="BR375" s="23"/>
      <c r="BS375" s="29">
        <f t="shared" si="447"/>
        <v>5.7599999827200002E+31</v>
      </c>
      <c r="BT375" s="29">
        <f t="shared" si="490"/>
        <v>3.5926245359042176E+39</v>
      </c>
      <c r="BU375" s="29">
        <f t="shared" si="491"/>
        <v>9.8665411242072179E+24</v>
      </c>
      <c r="BV375" s="29">
        <f t="shared" si="492"/>
        <v>1800</v>
      </c>
      <c r="BX375" s="52">
        <f t="shared" si="522"/>
        <v>2.7463323889268981E-15</v>
      </c>
      <c r="BY375" s="144">
        <f t="shared" si="448"/>
        <v>21498.197680600402</v>
      </c>
      <c r="BZ375" s="30">
        <f t="shared" si="493"/>
        <v>214</v>
      </c>
      <c r="CA375" s="30">
        <f t="shared" si="494"/>
        <v>7</v>
      </c>
      <c r="CB375" s="30">
        <v>1</v>
      </c>
      <c r="CC375" s="23"/>
      <c r="CD375" s="29">
        <f t="shared" si="449"/>
        <v>9.5999999712E+29</v>
      </c>
      <c r="CE375" s="29">
        <f t="shared" si="495"/>
        <v>1.7572169784932249E+40</v>
      </c>
      <c r="CF375" s="29">
        <f t="shared" si="496"/>
        <v>9.8665411242072179E+24</v>
      </c>
      <c r="CG375" s="29">
        <f t="shared" si="497"/>
        <v>2100</v>
      </c>
      <c r="CI375" s="52">
        <f t="shared" si="521"/>
        <v>5.6148678535234508E-16</v>
      </c>
      <c r="CJ375" s="144">
        <f t="shared" si="450"/>
        <v>21498.197680600402</v>
      </c>
      <c r="CK375" s="30">
        <f t="shared" si="498"/>
        <v>159</v>
      </c>
      <c r="CL375" s="30">
        <f t="shared" si="499"/>
        <v>8</v>
      </c>
      <c r="CM375" s="30">
        <v>1</v>
      </c>
      <c r="CN375" s="23"/>
      <c r="CO375" s="29">
        <f t="shared" si="451"/>
        <v>9.9999999699999999E+26</v>
      </c>
      <c r="CP375" s="29">
        <f t="shared" si="500"/>
        <v>8.8749919585460011E+39</v>
      </c>
      <c r="CQ375" s="29">
        <f t="shared" si="501"/>
        <v>9.8665411242072179E+24</v>
      </c>
      <c r="CR375" s="29">
        <f t="shared" si="502"/>
        <v>2400</v>
      </c>
      <c r="CT375" s="52">
        <f t="shared" si="516"/>
        <v>1.11172395088273E-15</v>
      </c>
      <c r="CU375" s="144">
        <f t="shared" si="452"/>
        <v>21498.197680600402</v>
      </c>
      <c r="CV375" s="30">
        <f t="shared" si="503"/>
        <v>109</v>
      </c>
      <c r="CW375" s="30">
        <f t="shared" si="504"/>
        <v>9</v>
      </c>
      <c r="CX375" s="30">
        <v>1</v>
      </c>
      <c r="CY375" s="23"/>
      <c r="CZ375" s="29">
        <f t="shared" si="453"/>
        <v>1872</v>
      </c>
      <c r="DA375" s="29">
        <f t="shared" si="505"/>
        <v>4.1234254842128138E+18</v>
      </c>
      <c r="DB375" s="29">
        <f t="shared" si="506"/>
        <v>9.8665411242072179E+24</v>
      </c>
      <c r="DC375" s="29">
        <f t="shared" si="507"/>
        <v>2700</v>
      </c>
      <c r="DE375" s="52">
        <f t="shared" si="508"/>
        <v>2392802.0918488353</v>
      </c>
      <c r="DF375" s="144">
        <f t="shared" si="454"/>
        <v>21498.197680600402</v>
      </c>
      <c r="DG375" s="30">
        <f t="shared" si="509"/>
        <v>44</v>
      </c>
      <c r="DH375" s="30">
        <f t="shared" si="510"/>
        <v>10</v>
      </c>
      <c r="DI375" s="30">
        <v>1</v>
      </c>
      <c r="DJ375" s="23"/>
      <c r="DK375" s="29">
        <f t="shared" si="455"/>
        <v>60</v>
      </c>
      <c r="DL375" s="29">
        <f t="shared" si="511"/>
        <v>1.1311265264624615E+20</v>
      </c>
      <c r="DM375" s="29">
        <f t="shared" si="512"/>
        <v>9.8665411242072179E+24</v>
      </c>
      <c r="DN375" s="29">
        <f t="shared" si="513"/>
        <v>3000</v>
      </c>
      <c r="DP375" s="52">
        <f t="shared" si="518"/>
        <v>87227.563790447952</v>
      </c>
      <c r="DQ375" s="144">
        <f t="shared" si="456"/>
        <v>21498.197680600402</v>
      </c>
    </row>
    <row r="376" spans="1:121">
      <c r="A376" s="23">
        <f t="shared" si="457"/>
        <v>11327556.361227147</v>
      </c>
      <c r="B376" s="23">
        <v>0</v>
      </c>
      <c r="C376" s="41">
        <f t="shared" si="520"/>
        <v>9</v>
      </c>
      <c r="D376" s="44"/>
      <c r="E376" s="134">
        <f t="shared" si="517"/>
        <v>1</v>
      </c>
      <c r="F376" s="76">
        <f t="shared" si="436"/>
        <v>10</v>
      </c>
      <c r="G376" s="161">
        <f t="shared" si="458"/>
        <v>2194.9920512743288</v>
      </c>
      <c r="H376" s="24">
        <f t="shared" si="459"/>
        <v>1.8889465931479046E+22</v>
      </c>
      <c r="I376" s="23">
        <f t="shared" si="514"/>
        <v>74.000000000000043</v>
      </c>
      <c r="J376" s="26">
        <v>370</v>
      </c>
      <c r="K376" s="30">
        <f t="shared" si="460"/>
        <v>370</v>
      </c>
      <c r="L376" s="30">
        <f t="shared" si="461"/>
        <v>1</v>
      </c>
      <c r="M376" s="22">
        <v>1</v>
      </c>
      <c r="N376" s="23">
        <f t="shared" si="462"/>
        <v>1.8889465931479047E+25</v>
      </c>
      <c r="O376" s="29">
        <f t="shared" si="437"/>
        <v>3.9743446920769655E+37</v>
      </c>
      <c r="P376" s="29">
        <f t="shared" si="463"/>
        <v>1.4705075360684772E+40</v>
      </c>
      <c r="Q376" s="29">
        <f t="shared" si="464"/>
        <v>1.1333679558887428E+25</v>
      </c>
      <c r="R376" s="29">
        <f t="shared" si="465"/>
        <v>300</v>
      </c>
      <c r="S376" s="29">
        <f t="shared" si="466"/>
        <v>339826690.8368144</v>
      </c>
      <c r="T376" s="52">
        <f t="shared" si="467"/>
        <v>7.7073250431541156E-16</v>
      </c>
      <c r="U376" s="144">
        <f t="shared" si="438"/>
        <v>21949.920512743287</v>
      </c>
      <c r="W376" s="30">
        <f t="shared" si="468"/>
        <v>365</v>
      </c>
      <c r="X376" s="30">
        <f t="shared" si="469"/>
        <v>2</v>
      </c>
      <c r="Y376" s="22">
        <v>1</v>
      </c>
      <c r="Z376" s="23"/>
      <c r="AA376" s="29">
        <f t="shared" si="439"/>
        <v>3.6951551889145344E+36</v>
      </c>
      <c r="AB376" s="29">
        <f t="shared" si="470"/>
        <v>2.4310900361024654E+39</v>
      </c>
      <c r="AC376" s="29">
        <f t="shared" si="471"/>
        <v>1.1333679558887428E+25</v>
      </c>
      <c r="AD376" s="29">
        <f t="shared" si="472"/>
        <v>600</v>
      </c>
      <c r="AF376" s="52">
        <f t="shared" si="519"/>
        <v>4.6619744191200891E-15</v>
      </c>
      <c r="AG376" s="144">
        <f t="shared" si="440"/>
        <v>21949.920512743287</v>
      </c>
      <c r="AH376" s="30">
        <f t="shared" si="473"/>
        <v>355</v>
      </c>
      <c r="AI376" s="30">
        <f t="shared" si="474"/>
        <v>3</v>
      </c>
      <c r="AJ376" s="22">
        <v>1</v>
      </c>
      <c r="AK376" s="23"/>
      <c r="AL376" s="29">
        <f t="shared" si="441"/>
        <v>4.1057279876828162E+36</v>
      </c>
      <c r="AM376" s="29">
        <f t="shared" si="475"/>
        <v>8.5358154178582486E+39</v>
      </c>
      <c r="AN376" s="29">
        <f t="shared" si="476"/>
        <v>1.1333679558887428E+25</v>
      </c>
      <c r="AO376" s="29">
        <f t="shared" si="477"/>
        <v>900</v>
      </c>
      <c r="AQ376" s="52">
        <f t="shared" si="523"/>
        <v>1.3277793630794327E-15</v>
      </c>
      <c r="AR376" s="144">
        <f t="shared" si="442"/>
        <v>21949.920512743287</v>
      </c>
      <c r="AS376" s="30">
        <f t="shared" si="478"/>
        <v>340</v>
      </c>
      <c r="AT376" s="30">
        <f t="shared" si="479"/>
        <v>4</v>
      </c>
      <c r="AU376" s="22">
        <v>1</v>
      </c>
      <c r="AV376" s="23"/>
      <c r="AW376" s="29">
        <f t="shared" si="443"/>
        <v>4.2335999872992002E+35</v>
      </c>
      <c r="AX376" s="29">
        <f t="shared" si="480"/>
        <v>4.9367566077108314E+39</v>
      </c>
      <c r="AY376" s="29">
        <f t="shared" si="481"/>
        <v>1.1333679558887428E+25</v>
      </c>
      <c r="AZ376" s="29">
        <f t="shared" si="482"/>
        <v>1200</v>
      </c>
      <c r="BB376" s="52">
        <f t="shared" si="515"/>
        <v>2.2957744242819463E-15</v>
      </c>
      <c r="BC376" s="144">
        <f t="shared" si="444"/>
        <v>21949.920512743287</v>
      </c>
      <c r="BD376" s="30">
        <f t="shared" si="483"/>
        <v>310</v>
      </c>
      <c r="BE376" s="30">
        <f t="shared" si="484"/>
        <v>5</v>
      </c>
      <c r="BF376" s="22">
        <v>1</v>
      </c>
      <c r="BG376" s="23"/>
      <c r="BH376" s="29">
        <f t="shared" si="445"/>
        <v>4.6079999861759994E+34</v>
      </c>
      <c r="BI376" s="29">
        <f t="shared" si="485"/>
        <v>1.6802740441328569E+40</v>
      </c>
      <c r="BJ376" s="29">
        <f t="shared" si="486"/>
        <v>1.1333679558887428E+25</v>
      </c>
      <c r="BK376" s="29">
        <f t="shared" si="487"/>
        <v>1500</v>
      </c>
      <c r="BM376" s="52">
        <f t="shared" si="524"/>
        <v>6.7451375556636821E-16</v>
      </c>
      <c r="BN376" s="144">
        <f t="shared" si="446"/>
        <v>21949.920512743287</v>
      </c>
      <c r="BO376" s="30">
        <f t="shared" si="488"/>
        <v>265</v>
      </c>
      <c r="BP376" s="30">
        <f t="shared" si="489"/>
        <v>6</v>
      </c>
      <c r="BQ376" s="22">
        <v>1</v>
      </c>
      <c r="BR376" s="23"/>
      <c r="BS376" s="29">
        <f t="shared" si="447"/>
        <v>5.7599999827200002E+31</v>
      </c>
      <c r="BT376" s="29">
        <f t="shared" si="490"/>
        <v>3.6062329621765819E+39</v>
      </c>
      <c r="BU376" s="29">
        <f t="shared" si="491"/>
        <v>1.1333679558887428E+25</v>
      </c>
      <c r="BV376" s="29">
        <f t="shared" si="492"/>
        <v>1800</v>
      </c>
      <c r="BX376" s="52">
        <f t="shared" si="522"/>
        <v>3.1428029408413095E-15</v>
      </c>
      <c r="BY376" s="144">
        <f t="shared" si="448"/>
        <v>21949.920512743287</v>
      </c>
      <c r="BZ376" s="30">
        <f t="shared" si="493"/>
        <v>215</v>
      </c>
      <c r="CA376" s="30">
        <f t="shared" si="494"/>
        <v>7</v>
      </c>
      <c r="CB376" s="30">
        <v>1</v>
      </c>
      <c r="CC376" s="23"/>
      <c r="CD376" s="29">
        <f t="shared" si="449"/>
        <v>9.5999999712E+29</v>
      </c>
      <c r="CE376" s="29">
        <f t="shared" si="495"/>
        <v>1.7654282727852491E+40</v>
      </c>
      <c r="CF376" s="29">
        <f t="shared" si="496"/>
        <v>1.1333679558887428E+25</v>
      </c>
      <c r="CG376" s="29">
        <f t="shared" si="497"/>
        <v>2100</v>
      </c>
      <c r="CI376" s="52">
        <f t="shared" si="521"/>
        <v>6.419790446091991E-16</v>
      </c>
      <c r="CJ376" s="144">
        <f t="shared" si="450"/>
        <v>21949.920512743287</v>
      </c>
      <c r="CK376" s="30">
        <f t="shared" si="498"/>
        <v>160</v>
      </c>
      <c r="CL376" s="30">
        <f t="shared" si="499"/>
        <v>8</v>
      </c>
      <c r="CM376" s="30">
        <v>1</v>
      </c>
      <c r="CN376" s="23"/>
      <c r="CO376" s="29">
        <f t="shared" si="451"/>
        <v>9.9999999699999999E+26</v>
      </c>
      <c r="CP376" s="29">
        <f t="shared" si="500"/>
        <v>8.9308095180337123E+39</v>
      </c>
      <c r="CQ376" s="29">
        <f t="shared" si="501"/>
        <v>1.1333679558887428E+25</v>
      </c>
      <c r="CR376" s="29">
        <f t="shared" si="502"/>
        <v>2400</v>
      </c>
      <c r="CT376" s="52">
        <f t="shared" si="516"/>
        <v>1.2690540018798601E-15</v>
      </c>
      <c r="CU376" s="144">
        <f t="shared" si="452"/>
        <v>21949.920512743287</v>
      </c>
      <c r="CV376" s="30">
        <f t="shared" si="503"/>
        <v>110</v>
      </c>
      <c r="CW376" s="30">
        <f t="shared" si="504"/>
        <v>9</v>
      </c>
      <c r="CX376" s="30">
        <v>1</v>
      </c>
      <c r="CY376" s="23"/>
      <c r="CZ376" s="29">
        <f t="shared" si="453"/>
        <v>1872</v>
      </c>
      <c r="DA376" s="29">
        <f t="shared" si="505"/>
        <v>4.1612550758110966E+18</v>
      </c>
      <c r="DB376" s="29">
        <f t="shared" si="506"/>
        <v>1.1333679558887428E+25</v>
      </c>
      <c r="DC376" s="29">
        <f t="shared" si="507"/>
        <v>2700</v>
      </c>
      <c r="DE376" s="52">
        <f t="shared" si="508"/>
        <v>2723620.482860765</v>
      </c>
      <c r="DF376" s="144">
        <f t="shared" si="454"/>
        <v>21949.920512743287</v>
      </c>
      <c r="DG376" s="30">
        <f t="shared" si="509"/>
        <v>45</v>
      </c>
      <c r="DH376" s="30">
        <f t="shared" si="510"/>
        <v>10</v>
      </c>
      <c r="DI376" s="30">
        <v>1</v>
      </c>
      <c r="DJ376" s="23"/>
      <c r="DK376" s="29">
        <f t="shared" si="455"/>
        <v>60</v>
      </c>
      <c r="DL376" s="29">
        <f t="shared" si="511"/>
        <v>1.1568339475184266E+20</v>
      </c>
      <c r="DM376" s="29">
        <f t="shared" si="512"/>
        <v>1.1333679558887428E+25</v>
      </c>
      <c r="DN376" s="29">
        <f t="shared" si="513"/>
        <v>3000</v>
      </c>
      <c r="DP376" s="52">
        <f t="shared" si="518"/>
        <v>97971.533280120129</v>
      </c>
      <c r="DQ376" s="144">
        <f t="shared" si="456"/>
        <v>21949.920512743287</v>
      </c>
    </row>
    <row r="377" spans="1:121">
      <c r="A377" s="23">
        <f t="shared" si="457"/>
        <v>11835904.839590071</v>
      </c>
      <c r="B377" s="23">
        <v>0</v>
      </c>
      <c r="C377" s="41">
        <f t="shared" si="520"/>
        <v>9</v>
      </c>
      <c r="D377" s="44"/>
      <c r="E377" s="134">
        <f t="shared" si="517"/>
        <v>1</v>
      </c>
      <c r="F377" s="76">
        <f t="shared" si="436"/>
        <v>10</v>
      </c>
      <c r="G377" s="161">
        <f t="shared" si="458"/>
        <v>2241.1135001819925</v>
      </c>
      <c r="H377" s="24">
        <f t="shared" si="459"/>
        <v>2.169829844226252E+22</v>
      </c>
      <c r="I377" s="23">
        <f t="shared" si="514"/>
        <v>74.200000000000045</v>
      </c>
      <c r="J377" s="26">
        <v>371</v>
      </c>
      <c r="K377" s="30">
        <f t="shared" si="460"/>
        <v>371</v>
      </c>
      <c r="L377" s="30">
        <f t="shared" si="461"/>
        <v>1</v>
      </c>
      <c r="M377" s="22">
        <v>1</v>
      </c>
      <c r="N377" s="23">
        <f t="shared" si="462"/>
        <v>2.1698298442262519E+25</v>
      </c>
      <c r="O377" s="29">
        <f t="shared" si="437"/>
        <v>3.9743446920769655E+37</v>
      </c>
      <c r="P377" s="29">
        <f t="shared" si="463"/>
        <v>1.4744818807605543E+40</v>
      </c>
      <c r="Q377" s="29">
        <f t="shared" si="464"/>
        <v>1.3018979065357514E+25</v>
      </c>
      <c r="R377" s="29">
        <f t="shared" si="465"/>
        <v>300</v>
      </c>
      <c r="S377" s="29">
        <f t="shared" si="466"/>
        <v>355077145.18770212</v>
      </c>
      <c r="T377" s="52">
        <f t="shared" si="467"/>
        <v>8.8295280092843048E-16</v>
      </c>
      <c r="U377" s="144">
        <f t="shared" si="438"/>
        <v>22411.135001819926</v>
      </c>
      <c r="W377" s="30">
        <f t="shared" si="468"/>
        <v>366</v>
      </c>
      <c r="X377" s="30">
        <f t="shared" si="469"/>
        <v>2</v>
      </c>
      <c r="Y377" s="22">
        <v>1</v>
      </c>
      <c r="Z377" s="23"/>
      <c r="AA377" s="29">
        <f t="shared" si="439"/>
        <v>3.6951551889145344E+36</v>
      </c>
      <c r="AB377" s="29">
        <f t="shared" si="470"/>
        <v>2.4377505567493212E+39</v>
      </c>
      <c r="AC377" s="29">
        <f t="shared" si="471"/>
        <v>1.3018979065357514E+25</v>
      </c>
      <c r="AD377" s="29">
        <f t="shared" si="472"/>
        <v>600</v>
      </c>
      <c r="AF377" s="52">
        <f t="shared" si="519"/>
        <v>5.3405706458818303E-15</v>
      </c>
      <c r="AG377" s="144">
        <f t="shared" si="440"/>
        <v>22411.135001819926</v>
      </c>
      <c r="AH377" s="30">
        <f t="shared" si="473"/>
        <v>356</v>
      </c>
      <c r="AI377" s="30">
        <f t="shared" si="474"/>
        <v>3</v>
      </c>
      <c r="AJ377" s="22">
        <v>1</v>
      </c>
      <c r="AK377" s="23"/>
      <c r="AL377" s="29">
        <f t="shared" si="441"/>
        <v>4.1057279876828162E+36</v>
      </c>
      <c r="AM377" s="29">
        <f t="shared" si="475"/>
        <v>8.5598599683310875E+39</v>
      </c>
      <c r="AN377" s="29">
        <f t="shared" si="476"/>
        <v>1.3018979065357514E+25</v>
      </c>
      <c r="AO377" s="29">
        <f t="shared" si="477"/>
        <v>900</v>
      </c>
      <c r="AQ377" s="52">
        <f t="shared" si="523"/>
        <v>1.5209336500274338E-15</v>
      </c>
      <c r="AR377" s="144">
        <f t="shared" si="442"/>
        <v>22411.135001819926</v>
      </c>
      <c r="AS377" s="30">
        <f t="shared" si="478"/>
        <v>341</v>
      </c>
      <c r="AT377" s="30">
        <f t="shared" si="479"/>
        <v>4</v>
      </c>
      <c r="AU377" s="22">
        <v>1</v>
      </c>
      <c r="AV377" s="23"/>
      <c r="AW377" s="29">
        <f t="shared" si="443"/>
        <v>4.2335999872992002E+35</v>
      </c>
      <c r="AX377" s="29">
        <f t="shared" si="480"/>
        <v>4.9512764800864519E+39</v>
      </c>
      <c r="AY377" s="29">
        <f t="shared" si="481"/>
        <v>1.3018979065357514E+25</v>
      </c>
      <c r="AZ377" s="29">
        <f t="shared" si="482"/>
        <v>1200</v>
      </c>
      <c r="BB377" s="52">
        <f t="shared" si="515"/>
        <v>2.6294187201459198E-15</v>
      </c>
      <c r="BC377" s="144">
        <f t="shared" si="444"/>
        <v>22411.135001819926</v>
      </c>
      <c r="BD377" s="30">
        <f t="shared" si="483"/>
        <v>311</v>
      </c>
      <c r="BE377" s="30">
        <f t="shared" si="484"/>
        <v>5</v>
      </c>
      <c r="BF377" s="22">
        <v>1</v>
      </c>
      <c r="BG377" s="23"/>
      <c r="BH377" s="29">
        <f t="shared" si="445"/>
        <v>4.6079999861759994E+34</v>
      </c>
      <c r="BI377" s="29">
        <f t="shared" si="485"/>
        <v>1.6856942829848984E+40</v>
      </c>
      <c r="BJ377" s="29">
        <f t="shared" si="486"/>
        <v>1.3018979065357514E+25</v>
      </c>
      <c r="BK377" s="29">
        <f t="shared" si="487"/>
        <v>1500</v>
      </c>
      <c r="BM377" s="52">
        <f t="shared" si="524"/>
        <v>7.7232148182317512E-16</v>
      </c>
      <c r="BN377" s="144">
        <f t="shared" si="446"/>
        <v>22411.135001819926</v>
      </c>
      <c r="BO377" s="30">
        <f t="shared" si="488"/>
        <v>266</v>
      </c>
      <c r="BP377" s="30">
        <f t="shared" si="489"/>
        <v>6</v>
      </c>
      <c r="BQ377" s="22">
        <v>1</v>
      </c>
      <c r="BR377" s="23"/>
      <c r="BS377" s="29">
        <f t="shared" si="447"/>
        <v>5.7599999827200002E+31</v>
      </c>
      <c r="BT377" s="29">
        <f t="shared" si="490"/>
        <v>3.6198413884489468E+39</v>
      </c>
      <c r="BU377" s="29">
        <f t="shared" si="491"/>
        <v>1.3018979065357514E+25</v>
      </c>
      <c r="BV377" s="29">
        <f t="shared" si="492"/>
        <v>1800</v>
      </c>
      <c r="BX377" s="52">
        <f t="shared" si="522"/>
        <v>3.5965606412760449E-15</v>
      </c>
      <c r="BY377" s="144">
        <f t="shared" si="448"/>
        <v>22411.135001819926</v>
      </c>
      <c r="BZ377" s="30">
        <f t="shared" si="493"/>
        <v>216</v>
      </c>
      <c r="CA377" s="30">
        <f t="shared" si="494"/>
        <v>7</v>
      </c>
      <c r="CB377" s="30">
        <v>1</v>
      </c>
      <c r="CC377" s="23"/>
      <c r="CD377" s="29">
        <f t="shared" si="449"/>
        <v>9.5999999712E+29</v>
      </c>
      <c r="CE377" s="29">
        <f t="shared" si="495"/>
        <v>1.7736395670772736E+40</v>
      </c>
      <c r="CF377" s="29">
        <f t="shared" si="496"/>
        <v>1.3018979065357514E+25</v>
      </c>
      <c r="CG377" s="29">
        <f t="shared" si="497"/>
        <v>2100</v>
      </c>
      <c r="CI377" s="52">
        <f t="shared" si="521"/>
        <v>7.3402619714957597E-16</v>
      </c>
      <c r="CJ377" s="144">
        <f t="shared" si="450"/>
        <v>22411.135001819926</v>
      </c>
      <c r="CK377" s="30">
        <f t="shared" si="498"/>
        <v>161</v>
      </c>
      <c r="CL377" s="30">
        <f t="shared" si="499"/>
        <v>8</v>
      </c>
      <c r="CM377" s="30">
        <v>1</v>
      </c>
      <c r="CN377" s="23"/>
      <c r="CO377" s="29">
        <f t="shared" si="451"/>
        <v>9.9999999699999999E+26</v>
      </c>
      <c r="CP377" s="29">
        <f t="shared" si="500"/>
        <v>8.9866270775214235E+39</v>
      </c>
      <c r="CQ377" s="29">
        <f t="shared" si="501"/>
        <v>1.3018979065357514E+25</v>
      </c>
      <c r="CR377" s="29">
        <f t="shared" si="502"/>
        <v>2400</v>
      </c>
      <c r="CT377" s="52">
        <f t="shared" si="516"/>
        <v>1.4487058329061365E-15</v>
      </c>
      <c r="CU377" s="144">
        <f t="shared" si="452"/>
        <v>22411.135001819926</v>
      </c>
      <c r="CV377" s="30">
        <f t="shared" si="503"/>
        <v>111</v>
      </c>
      <c r="CW377" s="30">
        <f t="shared" si="504"/>
        <v>9</v>
      </c>
      <c r="CX377" s="30">
        <v>1</v>
      </c>
      <c r="CY377" s="23"/>
      <c r="CZ377" s="29">
        <f t="shared" si="453"/>
        <v>1872</v>
      </c>
      <c r="DA377" s="29">
        <f t="shared" si="505"/>
        <v>4.1990846674093793E+18</v>
      </c>
      <c r="DB377" s="29">
        <f t="shared" si="506"/>
        <v>1.3018979065357514E+25</v>
      </c>
      <c r="DC377" s="29">
        <f t="shared" si="507"/>
        <v>2700</v>
      </c>
      <c r="DE377" s="52">
        <f t="shared" si="508"/>
        <v>3100432.6172326407</v>
      </c>
      <c r="DF377" s="144">
        <f t="shared" si="454"/>
        <v>22411.135001819926</v>
      </c>
      <c r="DG377" s="30">
        <f t="shared" si="509"/>
        <v>46</v>
      </c>
      <c r="DH377" s="30">
        <f t="shared" si="510"/>
        <v>10</v>
      </c>
      <c r="DI377" s="30">
        <v>1</v>
      </c>
      <c r="DJ377" s="23"/>
      <c r="DK377" s="29">
        <f t="shared" si="455"/>
        <v>60</v>
      </c>
      <c r="DL377" s="29">
        <f t="shared" si="511"/>
        <v>1.1825413685743917E+20</v>
      </c>
      <c r="DM377" s="29">
        <f t="shared" si="512"/>
        <v>1.3018979065357514E+25</v>
      </c>
      <c r="DN377" s="29">
        <f t="shared" si="513"/>
        <v>3000</v>
      </c>
      <c r="DP377" s="52">
        <f t="shared" si="518"/>
        <v>110093.22304768497</v>
      </c>
      <c r="DQ377" s="144">
        <f t="shared" si="456"/>
        <v>22411.135001819926</v>
      </c>
    </row>
    <row r="378" spans="1:121">
      <c r="A378" s="23">
        <f t="shared" si="457"/>
        <v>12367066.55032308</v>
      </c>
      <c r="B378" s="23">
        <v>0</v>
      </c>
      <c r="C378" s="41">
        <f t="shared" si="520"/>
        <v>9</v>
      </c>
      <c r="D378" s="44"/>
      <c r="E378" s="134">
        <f t="shared" si="517"/>
        <v>1</v>
      </c>
      <c r="F378" s="76">
        <f t="shared" si="436"/>
        <v>10</v>
      </c>
      <c r="G378" s="161">
        <f t="shared" si="458"/>
        <v>2288.2040587719061</v>
      </c>
      <c r="H378" s="24">
        <f t="shared" si="459"/>
        <v>2.4924799726861685E+22</v>
      </c>
      <c r="I378" s="23">
        <f t="shared" si="514"/>
        <v>74.400000000000048</v>
      </c>
      <c r="J378" s="26">
        <v>372</v>
      </c>
      <c r="K378" s="30">
        <f t="shared" si="460"/>
        <v>372</v>
      </c>
      <c r="L378" s="30">
        <f t="shared" si="461"/>
        <v>1</v>
      </c>
      <c r="M378" s="22">
        <v>1</v>
      </c>
      <c r="N378" s="23">
        <f t="shared" si="462"/>
        <v>2.4924799726861685E+25</v>
      </c>
      <c r="O378" s="29">
        <f t="shared" si="437"/>
        <v>3.9743446920769655E+37</v>
      </c>
      <c r="P378" s="29">
        <f t="shared" si="463"/>
        <v>1.4784562254526311E+40</v>
      </c>
      <c r="Q378" s="29">
        <f t="shared" si="464"/>
        <v>1.4954879836117011E+25</v>
      </c>
      <c r="R378" s="29">
        <f t="shared" si="465"/>
        <v>300</v>
      </c>
      <c r="S378" s="29">
        <f t="shared" si="466"/>
        <v>371011996.50969243</v>
      </c>
      <c r="T378" s="52">
        <f t="shared" si="467"/>
        <v>1.011519961068753E-15</v>
      </c>
      <c r="U378" s="144">
        <f t="shared" si="438"/>
        <v>22882.040587719061</v>
      </c>
      <c r="W378" s="30">
        <f t="shared" si="468"/>
        <v>367</v>
      </c>
      <c r="X378" s="30">
        <f t="shared" si="469"/>
        <v>2</v>
      </c>
      <c r="Y378" s="22">
        <v>1</v>
      </c>
      <c r="Z378" s="23"/>
      <c r="AA378" s="29">
        <f t="shared" si="439"/>
        <v>3.6951551889145344E+36</v>
      </c>
      <c r="AB378" s="29">
        <f t="shared" si="470"/>
        <v>2.4444110773961773E+39</v>
      </c>
      <c r="AC378" s="29">
        <f t="shared" si="471"/>
        <v>1.4954879836117011E+25</v>
      </c>
      <c r="AD378" s="29">
        <f t="shared" si="472"/>
        <v>600</v>
      </c>
      <c r="AF378" s="52">
        <f t="shared" si="519"/>
        <v>6.1179888990059596E-15</v>
      </c>
      <c r="AG378" s="144">
        <f t="shared" si="440"/>
        <v>22882.040587719061</v>
      </c>
      <c r="AH378" s="30">
        <f t="shared" si="473"/>
        <v>357</v>
      </c>
      <c r="AI378" s="30">
        <f t="shared" si="474"/>
        <v>3</v>
      </c>
      <c r="AJ378" s="22">
        <v>1</v>
      </c>
      <c r="AK378" s="23"/>
      <c r="AL378" s="29">
        <f t="shared" si="441"/>
        <v>4.1057279876828162E+36</v>
      </c>
      <c r="AM378" s="29">
        <f t="shared" si="475"/>
        <v>8.5839045188039275E+39</v>
      </c>
      <c r="AN378" s="29">
        <f t="shared" si="476"/>
        <v>1.4954879836117011E+25</v>
      </c>
      <c r="AO378" s="29">
        <f t="shared" si="477"/>
        <v>900</v>
      </c>
      <c r="AQ378" s="52">
        <f t="shared" si="523"/>
        <v>1.7422001611687088E-15</v>
      </c>
      <c r="AR378" s="144">
        <f t="shared" si="442"/>
        <v>22882.040587719061</v>
      </c>
      <c r="AS378" s="30">
        <f t="shared" si="478"/>
        <v>342</v>
      </c>
      <c r="AT378" s="30">
        <f t="shared" si="479"/>
        <v>4</v>
      </c>
      <c r="AU378" s="22">
        <v>1</v>
      </c>
      <c r="AV378" s="23"/>
      <c r="AW378" s="29">
        <f t="shared" si="443"/>
        <v>4.2335999872992002E+35</v>
      </c>
      <c r="AX378" s="29">
        <f t="shared" si="480"/>
        <v>4.9657963524620717E+39</v>
      </c>
      <c r="AY378" s="29">
        <f t="shared" si="481"/>
        <v>1.4954879836117011E+25</v>
      </c>
      <c r="AZ378" s="29">
        <f t="shared" si="482"/>
        <v>1200</v>
      </c>
      <c r="BB378" s="52">
        <f t="shared" si="515"/>
        <v>3.0115773532884191E-15</v>
      </c>
      <c r="BC378" s="144">
        <f t="shared" si="444"/>
        <v>22882.040587719061</v>
      </c>
      <c r="BD378" s="30">
        <f t="shared" si="483"/>
        <v>312</v>
      </c>
      <c r="BE378" s="30">
        <f t="shared" si="484"/>
        <v>5</v>
      </c>
      <c r="BF378" s="22">
        <v>1</v>
      </c>
      <c r="BG378" s="23"/>
      <c r="BH378" s="29">
        <f t="shared" si="445"/>
        <v>4.6079999861759994E+34</v>
      </c>
      <c r="BI378" s="29">
        <f t="shared" si="485"/>
        <v>1.6911145218369398E+40</v>
      </c>
      <c r="BJ378" s="29">
        <f t="shared" si="486"/>
        <v>1.4954879836117011E+25</v>
      </c>
      <c r="BK378" s="29">
        <f t="shared" si="487"/>
        <v>1500</v>
      </c>
      <c r="BM378" s="52">
        <f t="shared" si="524"/>
        <v>8.8432094000781019E-16</v>
      </c>
      <c r="BN378" s="144">
        <f t="shared" si="446"/>
        <v>22882.040587719061</v>
      </c>
      <c r="BO378" s="30">
        <f t="shared" si="488"/>
        <v>267</v>
      </c>
      <c r="BP378" s="30">
        <f t="shared" si="489"/>
        <v>6</v>
      </c>
      <c r="BQ378" s="22">
        <v>1</v>
      </c>
      <c r="BR378" s="23"/>
      <c r="BS378" s="29">
        <f t="shared" si="447"/>
        <v>5.7599999827200002E+31</v>
      </c>
      <c r="BT378" s="29">
        <f t="shared" si="490"/>
        <v>3.6334498147213111E+39</v>
      </c>
      <c r="BU378" s="29">
        <f t="shared" si="491"/>
        <v>1.4954879836117011E+25</v>
      </c>
      <c r="BV378" s="29">
        <f t="shared" si="492"/>
        <v>1800</v>
      </c>
      <c r="BX378" s="52">
        <f t="shared" si="522"/>
        <v>4.1158900215232682E-15</v>
      </c>
      <c r="BY378" s="144">
        <f t="shared" si="448"/>
        <v>22882.040587719061</v>
      </c>
      <c r="BZ378" s="30">
        <f t="shared" si="493"/>
        <v>217</v>
      </c>
      <c r="CA378" s="30">
        <f t="shared" si="494"/>
        <v>7</v>
      </c>
      <c r="CB378" s="30">
        <v>1</v>
      </c>
      <c r="CC378" s="23"/>
      <c r="CD378" s="29">
        <f t="shared" si="449"/>
        <v>9.5999999712E+29</v>
      </c>
      <c r="CE378" s="29">
        <f t="shared" si="495"/>
        <v>1.7818508613692981E+40</v>
      </c>
      <c r="CF378" s="29">
        <f t="shared" si="496"/>
        <v>1.4954879836117011E+25</v>
      </c>
      <c r="CG378" s="29">
        <f t="shared" si="497"/>
        <v>2100</v>
      </c>
      <c r="CI378" s="52">
        <f t="shared" si="521"/>
        <v>8.3928908756284129E-16</v>
      </c>
      <c r="CJ378" s="144">
        <f t="shared" si="450"/>
        <v>22882.040587719061</v>
      </c>
      <c r="CK378" s="30">
        <f t="shared" si="498"/>
        <v>162</v>
      </c>
      <c r="CL378" s="30">
        <f t="shared" si="499"/>
        <v>8</v>
      </c>
      <c r="CM378" s="30">
        <v>1</v>
      </c>
      <c r="CN378" s="23"/>
      <c r="CO378" s="29">
        <f t="shared" si="451"/>
        <v>9.9999999699999999E+26</v>
      </c>
      <c r="CP378" s="29">
        <f t="shared" si="500"/>
        <v>9.0424446370091323E+39</v>
      </c>
      <c r="CQ378" s="29">
        <f t="shared" si="501"/>
        <v>1.4954879836117011E+25</v>
      </c>
      <c r="CR378" s="29">
        <f t="shared" si="502"/>
        <v>2400</v>
      </c>
      <c r="CT378" s="52">
        <f t="shared" si="516"/>
        <v>1.653853624373803E-15</v>
      </c>
      <c r="CU378" s="144">
        <f t="shared" si="452"/>
        <v>22882.040587719061</v>
      </c>
      <c r="CV378" s="30">
        <f t="shared" si="503"/>
        <v>112</v>
      </c>
      <c r="CW378" s="30">
        <f t="shared" si="504"/>
        <v>9</v>
      </c>
      <c r="CX378" s="30">
        <v>1</v>
      </c>
      <c r="CY378" s="23"/>
      <c r="CZ378" s="29">
        <f t="shared" si="453"/>
        <v>1872</v>
      </c>
      <c r="DA378" s="29">
        <f t="shared" si="505"/>
        <v>4.2369142590076621E+18</v>
      </c>
      <c r="DB378" s="29">
        <f t="shared" si="506"/>
        <v>1.4954879836117011E+25</v>
      </c>
      <c r="DC378" s="29">
        <f t="shared" si="507"/>
        <v>2700</v>
      </c>
      <c r="DE378" s="52">
        <f t="shared" si="508"/>
        <v>3529663.0807014797</v>
      </c>
      <c r="DF378" s="144">
        <f t="shared" si="454"/>
        <v>22882.040587719061</v>
      </c>
      <c r="DG378" s="30">
        <f t="shared" si="509"/>
        <v>47</v>
      </c>
      <c r="DH378" s="30">
        <f t="shared" si="510"/>
        <v>10</v>
      </c>
      <c r="DI378" s="30">
        <v>1</v>
      </c>
      <c r="DJ378" s="23"/>
      <c r="DK378" s="29">
        <f t="shared" si="455"/>
        <v>60</v>
      </c>
      <c r="DL378" s="29">
        <f t="shared" si="511"/>
        <v>1.2082487896303567E+20</v>
      </c>
      <c r="DM378" s="29">
        <f t="shared" si="512"/>
        <v>1.4954879836117011E+25</v>
      </c>
      <c r="DN378" s="29">
        <f t="shared" si="513"/>
        <v>3000</v>
      </c>
      <c r="DP378" s="52">
        <f t="shared" si="518"/>
        <v>123773.18284500168</v>
      </c>
      <c r="DQ378" s="144">
        <f t="shared" si="456"/>
        <v>22882.040587719061</v>
      </c>
    </row>
    <row r="379" spans="1:121">
      <c r="A379" s="23">
        <f t="shared" si="457"/>
        <v>12922065.28634249</v>
      </c>
      <c r="B379" s="23">
        <v>0</v>
      </c>
      <c r="C379" s="41">
        <f t="shared" si="520"/>
        <v>9</v>
      </c>
      <c r="D379" s="44"/>
      <c r="E379" s="134">
        <f t="shared" si="517"/>
        <v>1</v>
      </c>
      <c r="F379" s="76">
        <f t="shared" si="436"/>
        <v>10</v>
      </c>
      <c r="G379" s="161">
        <f t="shared" si="458"/>
        <v>2336.2840900985293</v>
      </c>
      <c r="H379" s="24">
        <f t="shared" si="459"/>
        <v>2.8631076444876564E+22</v>
      </c>
      <c r="I379" s="23">
        <f t="shared" si="514"/>
        <v>74.600000000000037</v>
      </c>
      <c r="J379" s="26">
        <v>373</v>
      </c>
      <c r="K379" s="30">
        <f t="shared" si="460"/>
        <v>373</v>
      </c>
      <c r="L379" s="30">
        <f t="shared" si="461"/>
        <v>1</v>
      </c>
      <c r="M379" s="22">
        <v>1</v>
      </c>
      <c r="N379" s="23">
        <f t="shared" si="462"/>
        <v>2.8631076444876565E+25</v>
      </c>
      <c r="O379" s="29">
        <f t="shared" si="437"/>
        <v>3.9743446920769655E+37</v>
      </c>
      <c r="P379" s="29">
        <f t="shared" si="463"/>
        <v>1.4824305701447082E+40</v>
      </c>
      <c r="Q379" s="29">
        <f t="shared" si="464"/>
        <v>1.7178645866925941E+25</v>
      </c>
      <c r="R379" s="29">
        <f t="shared" si="465"/>
        <v>300</v>
      </c>
      <c r="S379" s="29">
        <f t="shared" si="466"/>
        <v>387661958.59027469</v>
      </c>
      <c r="T379" s="52">
        <f t="shared" si="467"/>
        <v>1.1588162179662174E-15</v>
      </c>
      <c r="U379" s="144">
        <f t="shared" si="438"/>
        <v>23362.840900985291</v>
      </c>
      <c r="W379" s="30">
        <f t="shared" si="468"/>
        <v>368</v>
      </c>
      <c r="X379" s="30">
        <f t="shared" si="469"/>
        <v>2</v>
      </c>
      <c r="Y379" s="22">
        <v>1</v>
      </c>
      <c r="Z379" s="23"/>
      <c r="AA379" s="29">
        <f t="shared" si="439"/>
        <v>3.6951551889145344E+36</v>
      </c>
      <c r="AB379" s="29">
        <f t="shared" si="470"/>
        <v>2.4510715980430336E+39</v>
      </c>
      <c r="AC379" s="29">
        <f t="shared" si="471"/>
        <v>1.7178645866925941E+25</v>
      </c>
      <c r="AD379" s="29">
        <f t="shared" si="472"/>
        <v>600</v>
      </c>
      <c r="AF379" s="52">
        <f t="shared" si="519"/>
        <v>7.0086267086777826E-15</v>
      </c>
      <c r="AG379" s="144">
        <f t="shared" si="440"/>
        <v>23362.840900985291</v>
      </c>
      <c r="AH379" s="30">
        <f t="shared" si="473"/>
        <v>358</v>
      </c>
      <c r="AI379" s="30">
        <f t="shared" si="474"/>
        <v>3</v>
      </c>
      <c r="AJ379" s="22">
        <v>1</v>
      </c>
      <c r="AK379" s="23"/>
      <c r="AL379" s="29">
        <f t="shared" si="441"/>
        <v>4.1057279876828162E+36</v>
      </c>
      <c r="AM379" s="29">
        <f t="shared" si="475"/>
        <v>8.6079490692767687E+39</v>
      </c>
      <c r="AN379" s="29">
        <f t="shared" si="476"/>
        <v>1.7178645866925941E+25</v>
      </c>
      <c r="AO379" s="29">
        <f t="shared" si="477"/>
        <v>900</v>
      </c>
      <c r="AQ379" s="52">
        <f t="shared" si="523"/>
        <v>1.9956723406089197E-15</v>
      </c>
      <c r="AR379" s="144">
        <f t="shared" si="442"/>
        <v>23362.840900985291</v>
      </c>
      <c r="AS379" s="30">
        <f t="shared" si="478"/>
        <v>343</v>
      </c>
      <c r="AT379" s="30">
        <f t="shared" si="479"/>
        <v>4</v>
      </c>
      <c r="AU379" s="22">
        <v>1</v>
      </c>
      <c r="AV379" s="23"/>
      <c r="AW379" s="29">
        <f t="shared" si="443"/>
        <v>4.2335999872992002E+35</v>
      </c>
      <c r="AX379" s="29">
        <f t="shared" si="480"/>
        <v>4.9803162248376916E+39</v>
      </c>
      <c r="AY379" s="29">
        <f t="shared" si="481"/>
        <v>1.7178645866925941E+25</v>
      </c>
      <c r="AZ379" s="29">
        <f t="shared" si="482"/>
        <v>1200</v>
      </c>
      <c r="BB379" s="52">
        <f t="shared" si="515"/>
        <v>3.4493082550166366E-15</v>
      </c>
      <c r="BC379" s="144">
        <f t="shared" si="444"/>
        <v>23362.840900985291</v>
      </c>
      <c r="BD379" s="30">
        <f t="shared" si="483"/>
        <v>313</v>
      </c>
      <c r="BE379" s="30">
        <f t="shared" si="484"/>
        <v>5</v>
      </c>
      <c r="BF379" s="22">
        <v>1</v>
      </c>
      <c r="BG379" s="23"/>
      <c r="BH379" s="29">
        <f t="shared" si="445"/>
        <v>4.6079999861759994E+34</v>
      </c>
      <c r="BI379" s="29">
        <f t="shared" si="485"/>
        <v>1.6965347606889811E+40</v>
      </c>
      <c r="BJ379" s="29">
        <f t="shared" si="486"/>
        <v>1.7178645866925941E+25</v>
      </c>
      <c r="BK379" s="29">
        <f t="shared" si="487"/>
        <v>1500</v>
      </c>
      <c r="BM379" s="52">
        <f t="shared" si="524"/>
        <v>1.0125725841272776E-15</v>
      </c>
      <c r="BN379" s="144">
        <f t="shared" si="446"/>
        <v>23362.840900985291</v>
      </c>
      <c r="BO379" s="30">
        <f t="shared" si="488"/>
        <v>268</v>
      </c>
      <c r="BP379" s="30">
        <f t="shared" si="489"/>
        <v>6</v>
      </c>
      <c r="BQ379" s="22">
        <v>1</v>
      </c>
      <c r="BR379" s="23"/>
      <c r="BS379" s="29">
        <f t="shared" si="447"/>
        <v>5.7599999827200002E+31</v>
      </c>
      <c r="BT379" s="29">
        <f t="shared" si="490"/>
        <v>3.6470582409936753E+39</v>
      </c>
      <c r="BU379" s="29">
        <f t="shared" si="491"/>
        <v>1.7178645866925941E+25</v>
      </c>
      <c r="BV379" s="29">
        <f t="shared" si="492"/>
        <v>1800</v>
      </c>
      <c r="BX379" s="52">
        <f t="shared" si="522"/>
        <v>4.7102746190983382E-15</v>
      </c>
      <c r="BY379" s="144">
        <f t="shared" si="448"/>
        <v>23362.840900985291</v>
      </c>
      <c r="BZ379" s="30">
        <f t="shared" si="493"/>
        <v>218</v>
      </c>
      <c r="CA379" s="30">
        <f t="shared" si="494"/>
        <v>7</v>
      </c>
      <c r="CB379" s="30">
        <v>1</v>
      </c>
      <c r="CC379" s="23"/>
      <c r="CD379" s="29">
        <f t="shared" si="449"/>
        <v>9.5999999712E+29</v>
      </c>
      <c r="CE379" s="29">
        <f t="shared" si="495"/>
        <v>1.7900621556613224E+40</v>
      </c>
      <c r="CF379" s="29">
        <f t="shared" si="496"/>
        <v>1.7178645866925941E+25</v>
      </c>
      <c r="CG379" s="29">
        <f t="shared" si="497"/>
        <v>2100</v>
      </c>
      <c r="CI379" s="52">
        <f t="shared" si="521"/>
        <v>9.5966756308411217E-16</v>
      </c>
      <c r="CJ379" s="144">
        <f t="shared" si="450"/>
        <v>23362.840900985291</v>
      </c>
      <c r="CK379" s="30">
        <f t="shared" si="498"/>
        <v>163</v>
      </c>
      <c r="CL379" s="30">
        <f t="shared" si="499"/>
        <v>8</v>
      </c>
      <c r="CM379" s="30">
        <v>1</v>
      </c>
      <c r="CN379" s="23"/>
      <c r="CO379" s="29">
        <f t="shared" si="451"/>
        <v>9.9999999699999999E+26</v>
      </c>
      <c r="CP379" s="29">
        <f t="shared" si="500"/>
        <v>9.0982621964968434E+39</v>
      </c>
      <c r="CQ379" s="29">
        <f t="shared" si="501"/>
        <v>1.7178645866925941E+25</v>
      </c>
      <c r="CR379" s="29">
        <f t="shared" si="502"/>
        <v>2400</v>
      </c>
      <c r="CT379" s="52">
        <f t="shared" si="516"/>
        <v>1.8881238522165624E-15</v>
      </c>
      <c r="CU379" s="144">
        <f t="shared" si="452"/>
        <v>23362.840900985291</v>
      </c>
      <c r="CV379" s="30">
        <f t="shared" si="503"/>
        <v>113</v>
      </c>
      <c r="CW379" s="30">
        <f t="shared" si="504"/>
        <v>9</v>
      </c>
      <c r="CX379" s="30">
        <v>1</v>
      </c>
      <c r="CY379" s="23"/>
      <c r="CZ379" s="29">
        <f t="shared" si="453"/>
        <v>1872</v>
      </c>
      <c r="DA379" s="29">
        <f t="shared" si="505"/>
        <v>4.2747438506059448E+18</v>
      </c>
      <c r="DB379" s="29">
        <f t="shared" si="506"/>
        <v>1.7178645866925941E+25</v>
      </c>
      <c r="DC379" s="29">
        <f t="shared" si="507"/>
        <v>2700</v>
      </c>
      <c r="DE379" s="52">
        <f t="shared" si="508"/>
        <v>4018637.4826858616</v>
      </c>
      <c r="DF379" s="144">
        <f t="shared" si="454"/>
        <v>23362.840900985291</v>
      </c>
      <c r="DG379" s="30">
        <f t="shared" si="509"/>
        <v>48</v>
      </c>
      <c r="DH379" s="30">
        <f t="shared" si="510"/>
        <v>10</v>
      </c>
      <c r="DI379" s="30">
        <v>1</v>
      </c>
      <c r="DJ379" s="23"/>
      <c r="DK379" s="29">
        <f t="shared" si="455"/>
        <v>60</v>
      </c>
      <c r="DL379" s="29">
        <f t="shared" si="511"/>
        <v>1.2339562106863218E+20</v>
      </c>
      <c r="DM379" s="29">
        <f t="shared" si="512"/>
        <v>1.7178645866925941E+25</v>
      </c>
      <c r="DN379" s="29">
        <f t="shared" si="513"/>
        <v>3000</v>
      </c>
      <c r="DP379" s="52">
        <f t="shared" si="518"/>
        <v>139216.00878665899</v>
      </c>
      <c r="DQ379" s="144">
        <f t="shared" si="456"/>
        <v>23362.840900985291</v>
      </c>
    </row>
    <row r="380" spans="1:121">
      <c r="A380" s="23">
        <f t="shared" si="457"/>
        <v>13501970.785475839</v>
      </c>
      <c r="B380" s="23">
        <v>0</v>
      </c>
      <c r="C380" s="41">
        <f t="shared" si="520"/>
        <v>9</v>
      </c>
      <c r="D380" s="44"/>
      <c r="E380" s="134">
        <f t="shared" si="517"/>
        <v>1</v>
      </c>
      <c r="F380" s="76">
        <f t="shared" si="436"/>
        <v>10</v>
      </c>
      <c r="G380" s="161">
        <f t="shared" si="458"/>
        <v>2385.3743850873971</v>
      </c>
      <c r="H380" s="24">
        <f t="shared" si="459"/>
        <v>3.2888470414024067E+22</v>
      </c>
      <c r="I380" s="23">
        <f t="shared" si="514"/>
        <v>74.80000000000004</v>
      </c>
      <c r="J380" s="26">
        <v>374</v>
      </c>
      <c r="K380" s="30">
        <f t="shared" si="460"/>
        <v>374</v>
      </c>
      <c r="L380" s="30">
        <f t="shared" si="461"/>
        <v>1</v>
      </c>
      <c r="M380" s="22">
        <v>1</v>
      </c>
      <c r="N380" s="23">
        <f t="shared" si="462"/>
        <v>3.2888470414024068E+25</v>
      </c>
      <c r="O380" s="29">
        <f t="shared" si="437"/>
        <v>3.9743446920769655E+37</v>
      </c>
      <c r="P380" s="29">
        <f t="shared" si="463"/>
        <v>1.4864049148367851E+40</v>
      </c>
      <c r="Q380" s="29">
        <f t="shared" si="464"/>
        <v>1.973308224841444E+25</v>
      </c>
      <c r="R380" s="29">
        <f t="shared" si="465"/>
        <v>300</v>
      </c>
      <c r="S380" s="29">
        <f t="shared" si="466"/>
        <v>405059123.56427515</v>
      </c>
      <c r="T380" s="52">
        <f t="shared" si="467"/>
        <v>1.3275711114411402E-15</v>
      </c>
      <c r="U380" s="144">
        <f t="shared" si="438"/>
        <v>23853.743850873972</v>
      </c>
      <c r="W380" s="30">
        <f t="shared" si="468"/>
        <v>369</v>
      </c>
      <c r="X380" s="30">
        <f t="shared" si="469"/>
        <v>2</v>
      </c>
      <c r="Y380" s="22">
        <v>1</v>
      </c>
      <c r="Z380" s="23"/>
      <c r="AA380" s="29">
        <f t="shared" si="439"/>
        <v>3.6951551889145344E+36</v>
      </c>
      <c r="AB380" s="29">
        <f t="shared" si="470"/>
        <v>2.4577321186898894E+39</v>
      </c>
      <c r="AC380" s="29">
        <f t="shared" si="471"/>
        <v>1.973308224841444E+25</v>
      </c>
      <c r="AD380" s="29">
        <f t="shared" si="472"/>
        <v>600</v>
      </c>
      <c r="AF380" s="52">
        <f t="shared" si="519"/>
        <v>8.0289800903661109E-15</v>
      </c>
      <c r="AG380" s="144">
        <f t="shared" si="440"/>
        <v>23853.743850873972</v>
      </c>
      <c r="AH380" s="30">
        <f t="shared" si="473"/>
        <v>359</v>
      </c>
      <c r="AI380" s="30">
        <f t="shared" si="474"/>
        <v>3</v>
      </c>
      <c r="AJ380" s="22">
        <v>1</v>
      </c>
      <c r="AK380" s="23"/>
      <c r="AL380" s="29">
        <f t="shared" si="441"/>
        <v>4.1057279876828162E+36</v>
      </c>
      <c r="AM380" s="29">
        <f t="shared" si="475"/>
        <v>8.6319936197496075E+39</v>
      </c>
      <c r="AN380" s="29">
        <f t="shared" si="476"/>
        <v>1.973308224841444E+25</v>
      </c>
      <c r="AO380" s="29">
        <f t="shared" si="477"/>
        <v>900</v>
      </c>
      <c r="AQ380" s="52">
        <f t="shared" si="523"/>
        <v>2.28603994832272E-15</v>
      </c>
      <c r="AR380" s="144">
        <f t="shared" si="442"/>
        <v>23853.743850873972</v>
      </c>
      <c r="AS380" s="30">
        <f t="shared" si="478"/>
        <v>344</v>
      </c>
      <c r="AT380" s="30">
        <f t="shared" si="479"/>
        <v>4</v>
      </c>
      <c r="AU380" s="22">
        <v>1</v>
      </c>
      <c r="AV380" s="23"/>
      <c r="AW380" s="29">
        <f t="shared" si="443"/>
        <v>4.2335999872992002E+35</v>
      </c>
      <c r="AX380" s="29">
        <f t="shared" si="480"/>
        <v>4.994836097213312E+39</v>
      </c>
      <c r="AY380" s="29">
        <f t="shared" si="481"/>
        <v>1.973308224841444E+25</v>
      </c>
      <c r="AZ380" s="29">
        <f t="shared" si="482"/>
        <v>1200</v>
      </c>
      <c r="BB380" s="52">
        <f t="shared" si="515"/>
        <v>3.9506966523733984E-15</v>
      </c>
      <c r="BC380" s="144">
        <f t="shared" si="444"/>
        <v>23853.743850873972</v>
      </c>
      <c r="BD380" s="30">
        <f t="shared" si="483"/>
        <v>314</v>
      </c>
      <c r="BE380" s="30">
        <f t="shared" si="484"/>
        <v>5</v>
      </c>
      <c r="BF380" s="22">
        <v>1</v>
      </c>
      <c r="BG380" s="23"/>
      <c r="BH380" s="29">
        <f t="shared" si="445"/>
        <v>4.6079999861759994E+34</v>
      </c>
      <c r="BI380" s="29">
        <f t="shared" si="485"/>
        <v>1.7019549995410226E+40</v>
      </c>
      <c r="BJ380" s="29">
        <f t="shared" si="486"/>
        <v>1.973308224841444E+25</v>
      </c>
      <c r="BK380" s="29">
        <f t="shared" si="487"/>
        <v>1500</v>
      </c>
      <c r="BM380" s="52">
        <f t="shared" si="524"/>
        <v>1.159436192715788E-15</v>
      </c>
      <c r="BN380" s="144">
        <f t="shared" si="446"/>
        <v>23853.743850873972</v>
      </c>
      <c r="BO380" s="30">
        <f t="shared" si="488"/>
        <v>269</v>
      </c>
      <c r="BP380" s="30">
        <f t="shared" si="489"/>
        <v>6</v>
      </c>
      <c r="BQ380" s="22">
        <v>1</v>
      </c>
      <c r="BR380" s="23"/>
      <c r="BS380" s="29">
        <f t="shared" si="447"/>
        <v>5.7599999827200002E+31</v>
      </c>
      <c r="BT380" s="29">
        <f t="shared" si="490"/>
        <v>3.6606666672660402E+39</v>
      </c>
      <c r="BU380" s="29">
        <f t="shared" si="491"/>
        <v>1.973308224841444E+25</v>
      </c>
      <c r="BV380" s="29">
        <f t="shared" si="492"/>
        <v>1800</v>
      </c>
      <c r="BX380" s="52">
        <f t="shared" si="522"/>
        <v>5.3905706370014958E-15</v>
      </c>
      <c r="BY380" s="144">
        <f t="shared" si="448"/>
        <v>23853.743850873972</v>
      </c>
      <c r="BZ380" s="30">
        <f t="shared" si="493"/>
        <v>219</v>
      </c>
      <c r="CA380" s="30">
        <f t="shared" si="494"/>
        <v>7</v>
      </c>
      <c r="CB380" s="30">
        <v>1</v>
      </c>
      <c r="CC380" s="23"/>
      <c r="CD380" s="29">
        <f t="shared" si="449"/>
        <v>9.5999999712E+29</v>
      </c>
      <c r="CE380" s="29">
        <f t="shared" si="495"/>
        <v>1.7982734499533468E+40</v>
      </c>
      <c r="CF380" s="29">
        <f t="shared" si="496"/>
        <v>1.973308224841444E+25</v>
      </c>
      <c r="CG380" s="29">
        <f t="shared" si="497"/>
        <v>2100</v>
      </c>
      <c r="CI380" s="52">
        <f t="shared" si="521"/>
        <v>1.0973349047068665E-15</v>
      </c>
      <c r="CJ380" s="144">
        <f t="shared" si="450"/>
        <v>23853.743850873972</v>
      </c>
      <c r="CK380" s="30">
        <f t="shared" si="498"/>
        <v>164</v>
      </c>
      <c r="CL380" s="30">
        <f t="shared" si="499"/>
        <v>8</v>
      </c>
      <c r="CM380" s="30">
        <v>1</v>
      </c>
      <c r="CN380" s="23"/>
      <c r="CO380" s="29">
        <f t="shared" si="451"/>
        <v>9.9999999699999999E+26</v>
      </c>
      <c r="CP380" s="29">
        <f t="shared" si="500"/>
        <v>9.1540797559845534E+39</v>
      </c>
      <c r="CQ380" s="29">
        <f t="shared" si="501"/>
        <v>1.973308224841444E+25</v>
      </c>
      <c r="CR380" s="29">
        <f t="shared" si="502"/>
        <v>2400</v>
      </c>
      <c r="CT380" s="52">
        <f t="shared" si="516"/>
        <v>2.1556598559799282E-15</v>
      </c>
      <c r="CU380" s="144">
        <f t="shared" si="452"/>
        <v>23853.743850873972</v>
      </c>
      <c r="CV380" s="30">
        <f t="shared" si="503"/>
        <v>114</v>
      </c>
      <c r="CW380" s="30">
        <f t="shared" si="504"/>
        <v>9</v>
      </c>
      <c r="CX380" s="30">
        <v>1</v>
      </c>
      <c r="CY380" s="23"/>
      <c r="CZ380" s="29">
        <f t="shared" si="453"/>
        <v>1872</v>
      </c>
      <c r="DA380" s="29">
        <f t="shared" si="505"/>
        <v>4.3125734422042276E+18</v>
      </c>
      <c r="DB380" s="29">
        <f t="shared" si="506"/>
        <v>1.973308224841444E+25</v>
      </c>
      <c r="DC380" s="29">
        <f t="shared" si="507"/>
        <v>2700</v>
      </c>
      <c r="DE380" s="52">
        <f t="shared" si="508"/>
        <v>4575709.2633600542</v>
      </c>
      <c r="DF380" s="144">
        <f t="shared" si="454"/>
        <v>23853.743850873972</v>
      </c>
      <c r="DG380" s="30">
        <f t="shared" si="509"/>
        <v>49</v>
      </c>
      <c r="DH380" s="30">
        <f t="shared" si="510"/>
        <v>10</v>
      </c>
      <c r="DI380" s="30">
        <v>1</v>
      </c>
      <c r="DJ380" s="23"/>
      <c r="DK380" s="29">
        <f t="shared" si="455"/>
        <v>60</v>
      </c>
      <c r="DL380" s="29">
        <f t="shared" si="511"/>
        <v>1.2596636317422867E+20</v>
      </c>
      <c r="DM380" s="29">
        <f t="shared" si="512"/>
        <v>1.973308224841444E+25</v>
      </c>
      <c r="DN380" s="29">
        <f t="shared" si="513"/>
        <v>3000</v>
      </c>
      <c r="DP380" s="52">
        <f t="shared" si="518"/>
        <v>156653.58395019229</v>
      </c>
      <c r="DQ380" s="144">
        <f t="shared" si="456"/>
        <v>23853.743850873972</v>
      </c>
    </row>
    <row r="381" spans="1:121">
      <c r="A381" s="23">
        <f t="shared" si="457"/>
        <v>14107900.792338654</v>
      </c>
      <c r="B381" s="23">
        <v>0</v>
      </c>
      <c r="C381" s="41">
        <f t="shared" si="520"/>
        <v>9</v>
      </c>
      <c r="D381" s="65"/>
      <c r="E381" s="134">
        <f t="shared" si="517"/>
        <v>1</v>
      </c>
      <c r="F381" s="76">
        <f t="shared" si="436"/>
        <v>10</v>
      </c>
      <c r="G381" s="161">
        <f t="shared" si="458"/>
        <v>2435.4961715255718</v>
      </c>
      <c r="H381" s="24">
        <f t="shared" si="459"/>
        <v>3.7778931862958118E+22</v>
      </c>
      <c r="I381" s="23">
        <f t="shared" si="514"/>
        <v>75.000000000000043</v>
      </c>
      <c r="J381" s="26">
        <v>375</v>
      </c>
      <c r="K381" s="30">
        <f t="shared" si="460"/>
        <v>375</v>
      </c>
      <c r="L381" s="30">
        <f t="shared" si="461"/>
        <v>1</v>
      </c>
      <c r="M381" s="22">
        <v>1</v>
      </c>
      <c r="N381" s="23">
        <f t="shared" si="462"/>
        <v>3.7778931862958119E+25</v>
      </c>
      <c r="O381" s="29">
        <f t="shared" si="437"/>
        <v>3.9743446920769655E+37</v>
      </c>
      <c r="P381" s="29">
        <f t="shared" si="463"/>
        <v>1.4903792595288621E+40</v>
      </c>
      <c r="Q381" s="29">
        <f t="shared" si="464"/>
        <v>2.2667359117774873E+25</v>
      </c>
      <c r="R381" s="29">
        <f t="shared" si="465"/>
        <v>300</v>
      </c>
      <c r="S381" s="29">
        <f t="shared" si="466"/>
        <v>423237023.7701596</v>
      </c>
      <c r="T381" s="52">
        <f t="shared" si="467"/>
        <v>1.5209121418490798E-15</v>
      </c>
      <c r="U381" s="144">
        <f t="shared" si="438"/>
        <v>24354.961715255718</v>
      </c>
      <c r="W381" s="30">
        <f t="shared" si="468"/>
        <v>370</v>
      </c>
      <c r="X381" s="30">
        <f t="shared" si="469"/>
        <v>2</v>
      </c>
      <c r="Y381" s="22">
        <v>1</v>
      </c>
      <c r="Z381" s="23"/>
      <c r="AA381" s="29">
        <f t="shared" si="439"/>
        <v>3.6951551889145344E+36</v>
      </c>
      <c r="AB381" s="29">
        <f t="shared" si="470"/>
        <v>2.4643926393367455E+39</v>
      </c>
      <c r="AC381" s="29">
        <f t="shared" si="471"/>
        <v>2.2667359117774873E+25</v>
      </c>
      <c r="AD381" s="29">
        <f t="shared" si="472"/>
        <v>600</v>
      </c>
      <c r="AF381" s="52">
        <f t="shared" si="519"/>
        <v>9.1979495296153195E-15</v>
      </c>
      <c r="AG381" s="144">
        <f t="shared" si="440"/>
        <v>24354.961715255718</v>
      </c>
      <c r="AH381" s="30">
        <f t="shared" si="473"/>
        <v>360</v>
      </c>
      <c r="AI381" s="30">
        <f t="shared" si="474"/>
        <v>3</v>
      </c>
      <c r="AJ381" s="22">
        <v>1</v>
      </c>
      <c r="AK381" s="23"/>
      <c r="AL381" s="29">
        <f t="shared" si="441"/>
        <v>4.1057279876828162E+36</v>
      </c>
      <c r="AM381" s="29">
        <f t="shared" si="475"/>
        <v>8.6560381702224475E+39</v>
      </c>
      <c r="AN381" s="29">
        <f t="shared" si="476"/>
        <v>2.2667359117774873E+25</v>
      </c>
      <c r="AO381" s="29">
        <f t="shared" si="477"/>
        <v>900</v>
      </c>
      <c r="AQ381" s="52">
        <f t="shared" si="523"/>
        <v>2.6186759660733282E-15</v>
      </c>
      <c r="AR381" s="144">
        <f t="shared" si="442"/>
        <v>24354.961715255718</v>
      </c>
      <c r="AS381" s="30">
        <f t="shared" si="478"/>
        <v>345</v>
      </c>
      <c r="AT381" s="30">
        <f t="shared" si="479"/>
        <v>4</v>
      </c>
      <c r="AU381" s="22">
        <v>1</v>
      </c>
      <c r="AV381" s="23"/>
      <c r="AW381" s="29">
        <f t="shared" si="443"/>
        <v>4.2335999872992002E+35</v>
      </c>
      <c r="AX381" s="29">
        <f t="shared" si="480"/>
        <v>5.0093559695889318E+39</v>
      </c>
      <c r="AY381" s="29">
        <f t="shared" si="481"/>
        <v>2.2667359117774873E+25</v>
      </c>
      <c r="AZ381" s="29">
        <f t="shared" si="482"/>
        <v>1200</v>
      </c>
      <c r="BB381" s="52">
        <f t="shared" si="515"/>
        <v>4.5250046623528249E-15</v>
      </c>
      <c r="BC381" s="144">
        <f t="shared" si="444"/>
        <v>24354.961715255718</v>
      </c>
      <c r="BD381" s="30">
        <f t="shared" si="483"/>
        <v>315</v>
      </c>
      <c r="BE381" s="30">
        <f t="shared" si="484"/>
        <v>5</v>
      </c>
      <c r="BF381" s="22">
        <v>1</v>
      </c>
      <c r="BG381" s="23"/>
      <c r="BH381" s="29">
        <f t="shared" si="445"/>
        <v>4.6079999861759994E+34</v>
      </c>
      <c r="BI381" s="29">
        <f t="shared" si="485"/>
        <v>1.7073752383930641E+40</v>
      </c>
      <c r="BJ381" s="29">
        <f t="shared" si="486"/>
        <v>2.2667359117774873E+25</v>
      </c>
      <c r="BK381" s="29">
        <f t="shared" si="487"/>
        <v>1500</v>
      </c>
      <c r="BM381" s="52">
        <f t="shared" si="524"/>
        <v>1.3276143760353925E-15</v>
      </c>
      <c r="BN381" s="144">
        <f t="shared" si="446"/>
        <v>24354.961715255718</v>
      </c>
      <c r="BO381" s="30">
        <f t="shared" si="488"/>
        <v>270</v>
      </c>
      <c r="BP381" s="30">
        <f t="shared" si="489"/>
        <v>6</v>
      </c>
      <c r="BQ381" s="22">
        <v>1</v>
      </c>
      <c r="BR381" s="23"/>
      <c r="BS381" s="29">
        <f t="shared" si="447"/>
        <v>5.7599999827200002E+31</v>
      </c>
      <c r="BT381" s="29">
        <f t="shared" si="490"/>
        <v>3.6742750935384045E+39</v>
      </c>
      <c r="BU381" s="29">
        <f t="shared" si="491"/>
        <v>2.2667359117774873E+25</v>
      </c>
      <c r="BV381" s="29">
        <f t="shared" si="492"/>
        <v>1800</v>
      </c>
      <c r="BX381" s="52">
        <f t="shared" si="522"/>
        <v>6.1692057727625742E-15</v>
      </c>
      <c r="BY381" s="144">
        <f t="shared" si="448"/>
        <v>24354.961715255718</v>
      </c>
      <c r="BZ381" s="30">
        <f t="shared" si="493"/>
        <v>220</v>
      </c>
      <c r="CA381" s="30">
        <f t="shared" si="494"/>
        <v>7</v>
      </c>
      <c r="CB381" s="30">
        <v>1</v>
      </c>
      <c r="CC381" s="23"/>
      <c r="CD381" s="29">
        <f t="shared" si="449"/>
        <v>9.5999999712E+29</v>
      </c>
      <c r="CE381" s="29">
        <f t="shared" si="495"/>
        <v>1.8064847442453713E+40</v>
      </c>
      <c r="CF381" s="29">
        <f t="shared" si="496"/>
        <v>2.2667359117774873E+25</v>
      </c>
      <c r="CG381" s="29">
        <f t="shared" si="497"/>
        <v>2100</v>
      </c>
      <c r="CI381" s="52">
        <f t="shared" si="521"/>
        <v>1.2547772235543445E-15</v>
      </c>
      <c r="CJ381" s="144">
        <f t="shared" si="450"/>
        <v>24354.961715255718</v>
      </c>
      <c r="CK381" s="30">
        <f t="shared" si="498"/>
        <v>165</v>
      </c>
      <c r="CL381" s="30">
        <f t="shared" si="499"/>
        <v>8</v>
      </c>
      <c r="CM381" s="30">
        <v>1</v>
      </c>
      <c r="CN381" s="23"/>
      <c r="CO381" s="29">
        <f t="shared" si="451"/>
        <v>9.9999999699999999E+26</v>
      </c>
      <c r="CP381" s="29">
        <f t="shared" si="500"/>
        <v>9.2098973154722646E+39</v>
      </c>
      <c r="CQ381" s="29">
        <f t="shared" si="501"/>
        <v>2.2667359117774873E+25</v>
      </c>
      <c r="CR381" s="29">
        <f t="shared" si="502"/>
        <v>2400</v>
      </c>
      <c r="CT381" s="52">
        <f t="shared" si="516"/>
        <v>2.4611956400094279E-15</v>
      </c>
      <c r="CU381" s="144">
        <f t="shared" si="452"/>
        <v>24354.961715255718</v>
      </c>
      <c r="CV381" s="30">
        <f t="shared" si="503"/>
        <v>115</v>
      </c>
      <c r="CW381" s="30">
        <f t="shared" si="504"/>
        <v>9</v>
      </c>
      <c r="CX381" s="30">
        <v>1</v>
      </c>
      <c r="CY381" s="23"/>
      <c r="CZ381" s="29">
        <f t="shared" si="453"/>
        <v>1872</v>
      </c>
      <c r="DA381" s="29">
        <f t="shared" si="505"/>
        <v>4.3504030338025103E+18</v>
      </c>
      <c r="DB381" s="29">
        <f t="shared" si="506"/>
        <v>2.2667359117774873E+25</v>
      </c>
      <c r="DC381" s="29">
        <f t="shared" si="507"/>
        <v>2700</v>
      </c>
      <c r="DE381" s="52">
        <f t="shared" si="508"/>
        <v>5210404.4019945106</v>
      </c>
      <c r="DF381" s="144">
        <f t="shared" si="454"/>
        <v>24354.961715255718</v>
      </c>
      <c r="DG381" s="30">
        <f t="shared" si="509"/>
        <v>50</v>
      </c>
      <c r="DH381" s="30">
        <f t="shared" si="510"/>
        <v>10</v>
      </c>
      <c r="DI381" s="30">
        <v>1</v>
      </c>
      <c r="DJ381" s="23"/>
      <c r="DK381" s="29">
        <f t="shared" si="455"/>
        <v>60</v>
      </c>
      <c r="DL381" s="29">
        <f t="shared" si="511"/>
        <v>1.2853710527982518E+20</v>
      </c>
      <c r="DM381" s="29">
        <f t="shared" si="512"/>
        <v>2.2667359117774873E+25</v>
      </c>
      <c r="DN381" s="29">
        <f t="shared" si="513"/>
        <v>3000</v>
      </c>
      <c r="DP381" s="52">
        <f t="shared" si="518"/>
        <v>176348.75990421636</v>
      </c>
      <c r="DQ381" s="144">
        <f t="shared" si="456"/>
        <v>24354.961715255718</v>
      </c>
    </row>
    <row r="382" spans="1:121">
      <c r="A382" s="23">
        <f t="shared" si="457"/>
        <v>14741023.212742439</v>
      </c>
      <c r="B382" s="23">
        <v>0</v>
      </c>
      <c r="C382" s="41">
        <f t="shared" si="520"/>
        <v>9</v>
      </c>
      <c r="D382" s="44"/>
      <c r="E382" s="134">
        <f t="shared" si="517"/>
        <v>1</v>
      </c>
      <c r="F382" s="76">
        <f t="shared" si="436"/>
        <v>10</v>
      </c>
      <c r="G382" s="161">
        <f t="shared" si="458"/>
        <v>2486.6711232410526</v>
      </c>
      <c r="H382" s="24">
        <f t="shared" si="459"/>
        <v>4.3396596884525048E+22</v>
      </c>
      <c r="I382" s="23">
        <f t="shared" si="514"/>
        <v>75.200000000000045</v>
      </c>
      <c r="J382" s="26">
        <v>376</v>
      </c>
      <c r="K382" s="30">
        <f t="shared" si="460"/>
        <v>376</v>
      </c>
      <c r="L382" s="30">
        <f t="shared" si="461"/>
        <v>1</v>
      </c>
      <c r="M382" s="22">
        <v>1</v>
      </c>
      <c r="N382" s="23">
        <f t="shared" si="462"/>
        <v>4.3396596884525046E+25</v>
      </c>
      <c r="O382" s="29">
        <f t="shared" si="437"/>
        <v>3.9743446920769655E+37</v>
      </c>
      <c r="P382" s="29">
        <f t="shared" si="463"/>
        <v>1.494353604220939E+40</v>
      </c>
      <c r="Q382" s="29">
        <f t="shared" si="464"/>
        <v>2.6037958130715032E+25</v>
      </c>
      <c r="R382" s="29">
        <f t="shared" si="465"/>
        <v>300</v>
      </c>
      <c r="S382" s="29">
        <f t="shared" si="466"/>
        <v>442230696.38227314</v>
      </c>
      <c r="T382" s="52">
        <f t="shared" si="467"/>
        <v>1.7424228145981264E-15</v>
      </c>
      <c r="U382" s="144">
        <f t="shared" si="438"/>
        <v>24866.711232410526</v>
      </c>
      <c r="W382" s="30">
        <f t="shared" si="468"/>
        <v>371</v>
      </c>
      <c r="X382" s="30">
        <f t="shared" si="469"/>
        <v>2</v>
      </c>
      <c r="Y382" s="22">
        <v>1</v>
      </c>
      <c r="Z382" s="23"/>
      <c r="AA382" s="29">
        <f t="shared" si="439"/>
        <v>3.6951551889145344E+36</v>
      </c>
      <c r="AB382" s="29">
        <f t="shared" si="470"/>
        <v>2.4710531599836019E+39</v>
      </c>
      <c r="AC382" s="29">
        <f t="shared" si="471"/>
        <v>2.6037958130715032E+25</v>
      </c>
      <c r="AD382" s="29">
        <f t="shared" si="472"/>
        <v>600</v>
      </c>
      <c r="AF382" s="52">
        <f t="shared" si="519"/>
        <v>1.05371906005E-14</v>
      </c>
      <c r="AG382" s="144">
        <f t="shared" si="440"/>
        <v>24866.711232410526</v>
      </c>
      <c r="AH382" s="30">
        <f t="shared" si="473"/>
        <v>361</v>
      </c>
      <c r="AI382" s="30">
        <f t="shared" si="474"/>
        <v>3</v>
      </c>
      <c r="AJ382" s="22">
        <v>1</v>
      </c>
      <c r="AK382" s="23"/>
      <c r="AL382" s="29">
        <f t="shared" si="441"/>
        <v>4.1057279876828162E+36</v>
      </c>
      <c r="AM382" s="29">
        <f t="shared" si="475"/>
        <v>8.6800827206952888E+39</v>
      </c>
      <c r="AN382" s="29">
        <f t="shared" si="476"/>
        <v>2.6037958130715032E+25</v>
      </c>
      <c r="AO382" s="29">
        <f t="shared" si="477"/>
        <v>900</v>
      </c>
      <c r="AQ382" s="52">
        <f t="shared" si="523"/>
        <v>2.9997361740153265E-15</v>
      </c>
      <c r="AR382" s="144">
        <f t="shared" si="442"/>
        <v>24866.711232410526</v>
      </c>
      <c r="AS382" s="30">
        <f t="shared" si="478"/>
        <v>346</v>
      </c>
      <c r="AT382" s="30">
        <f t="shared" si="479"/>
        <v>4</v>
      </c>
      <c r="AU382" s="22">
        <v>1</v>
      </c>
      <c r="AV382" s="23"/>
      <c r="AW382" s="29">
        <f t="shared" si="443"/>
        <v>4.2335999872992002E+35</v>
      </c>
      <c r="AX382" s="29">
        <f t="shared" si="480"/>
        <v>5.0238758419645517E+39</v>
      </c>
      <c r="AY382" s="29">
        <f t="shared" si="481"/>
        <v>2.6037958130715032E+25</v>
      </c>
      <c r="AZ382" s="29">
        <f t="shared" si="482"/>
        <v>1200</v>
      </c>
      <c r="BB382" s="52">
        <f t="shared" si="515"/>
        <v>5.1828426795939827E-15</v>
      </c>
      <c r="BC382" s="144">
        <f t="shared" si="444"/>
        <v>24866.711232410526</v>
      </c>
      <c r="BD382" s="30">
        <f t="shared" si="483"/>
        <v>316</v>
      </c>
      <c r="BE382" s="30">
        <f t="shared" si="484"/>
        <v>5</v>
      </c>
      <c r="BF382" s="22">
        <v>1</v>
      </c>
      <c r="BG382" s="23"/>
      <c r="BH382" s="29">
        <f t="shared" si="445"/>
        <v>4.6079999861759994E+34</v>
      </c>
      <c r="BI382" s="29">
        <f t="shared" si="485"/>
        <v>1.7127954772451058E+40</v>
      </c>
      <c r="BJ382" s="29">
        <f t="shared" si="486"/>
        <v>2.6037958130715032E+25</v>
      </c>
      <c r="BK382" s="29">
        <f t="shared" si="487"/>
        <v>1500</v>
      </c>
      <c r="BM382" s="52">
        <f t="shared" si="524"/>
        <v>1.520202410424098E-15</v>
      </c>
      <c r="BN382" s="144">
        <f t="shared" si="446"/>
        <v>24866.711232410526</v>
      </c>
      <c r="BO382" s="30">
        <f t="shared" si="488"/>
        <v>271</v>
      </c>
      <c r="BP382" s="30">
        <f t="shared" si="489"/>
        <v>6</v>
      </c>
      <c r="BQ382" s="22">
        <v>1</v>
      </c>
      <c r="BR382" s="23"/>
      <c r="BS382" s="29">
        <f t="shared" si="447"/>
        <v>5.7599999827200002E+31</v>
      </c>
      <c r="BT382" s="29">
        <f t="shared" si="490"/>
        <v>3.6878835198107688E+39</v>
      </c>
      <c r="BU382" s="29">
        <f t="shared" si="491"/>
        <v>2.6037958130715032E+25</v>
      </c>
      <c r="BV382" s="29">
        <f t="shared" si="492"/>
        <v>1800</v>
      </c>
      <c r="BX382" s="52">
        <f t="shared" si="522"/>
        <v>7.0604068677448577E-15</v>
      </c>
      <c r="BY382" s="144">
        <f t="shared" si="448"/>
        <v>24866.711232410526</v>
      </c>
      <c r="BZ382" s="30">
        <f t="shared" si="493"/>
        <v>221</v>
      </c>
      <c r="CA382" s="30">
        <f t="shared" si="494"/>
        <v>7</v>
      </c>
      <c r="CB382" s="30">
        <v>1</v>
      </c>
      <c r="CC382" s="23"/>
      <c r="CD382" s="29">
        <f t="shared" si="449"/>
        <v>9.5999999712E+29</v>
      </c>
      <c r="CE382" s="29">
        <f t="shared" si="495"/>
        <v>1.8146960385373958E+40</v>
      </c>
      <c r="CF382" s="29">
        <f t="shared" si="496"/>
        <v>2.6037958130715032E+25</v>
      </c>
      <c r="CG382" s="29">
        <f t="shared" si="497"/>
        <v>2100</v>
      </c>
      <c r="CI382" s="52">
        <f t="shared" si="521"/>
        <v>1.4348385392245106E-15</v>
      </c>
      <c r="CJ382" s="144">
        <f t="shared" si="450"/>
        <v>24866.711232410526</v>
      </c>
      <c r="CK382" s="30">
        <f t="shared" si="498"/>
        <v>166</v>
      </c>
      <c r="CL382" s="30">
        <f t="shared" si="499"/>
        <v>8</v>
      </c>
      <c r="CM382" s="30">
        <v>1</v>
      </c>
      <c r="CN382" s="23"/>
      <c r="CO382" s="29">
        <f t="shared" si="451"/>
        <v>9.9999999699999999E+26</v>
      </c>
      <c r="CP382" s="29">
        <f t="shared" si="500"/>
        <v>9.2657148749599758E+39</v>
      </c>
      <c r="CQ382" s="29">
        <f t="shared" si="501"/>
        <v>2.6037958130715032E+25</v>
      </c>
      <c r="CR382" s="29">
        <f t="shared" si="502"/>
        <v>2400</v>
      </c>
      <c r="CT382" s="52">
        <f t="shared" si="516"/>
        <v>2.8101402300950367E-15</v>
      </c>
      <c r="CU382" s="144">
        <f t="shared" si="452"/>
        <v>24866.711232410526</v>
      </c>
      <c r="CV382" s="30">
        <f t="shared" si="503"/>
        <v>116</v>
      </c>
      <c r="CW382" s="30">
        <f t="shared" si="504"/>
        <v>9</v>
      </c>
      <c r="CX382" s="30">
        <v>1</v>
      </c>
      <c r="CY382" s="23"/>
      <c r="CZ382" s="29">
        <f t="shared" si="453"/>
        <v>1872</v>
      </c>
      <c r="DA382" s="29">
        <f t="shared" si="505"/>
        <v>4.3882326254007931E+18</v>
      </c>
      <c r="DB382" s="29">
        <f t="shared" si="506"/>
        <v>2.6037958130715032E+25</v>
      </c>
      <c r="DC382" s="29">
        <f t="shared" si="507"/>
        <v>2700</v>
      </c>
      <c r="DE382" s="52">
        <f t="shared" si="508"/>
        <v>5933586.5605659159</v>
      </c>
      <c r="DF382" s="144">
        <f t="shared" si="454"/>
        <v>24866.711232410526</v>
      </c>
      <c r="DG382" s="30">
        <f t="shared" si="509"/>
        <v>51</v>
      </c>
      <c r="DH382" s="30">
        <f t="shared" si="510"/>
        <v>10</v>
      </c>
      <c r="DI382" s="30">
        <v>1</v>
      </c>
      <c r="DJ382" s="23"/>
      <c r="DK382" s="29">
        <f t="shared" si="455"/>
        <v>60</v>
      </c>
      <c r="DL382" s="29">
        <f t="shared" si="511"/>
        <v>1.3110784738542169E+20</v>
      </c>
      <c r="DM382" s="29">
        <f t="shared" si="512"/>
        <v>2.6037958130715032E+25</v>
      </c>
      <c r="DN382" s="29">
        <f t="shared" si="513"/>
        <v>3000</v>
      </c>
      <c r="DP382" s="52">
        <f t="shared" si="518"/>
        <v>198599.53961543171</v>
      </c>
      <c r="DQ382" s="144">
        <f t="shared" si="456"/>
        <v>24866.711232410526</v>
      </c>
    </row>
    <row r="383" spans="1:121">
      <c r="A383" s="23">
        <f t="shared" si="457"/>
        <v>15402558.364786331</v>
      </c>
      <c r="B383" s="23">
        <v>0</v>
      </c>
      <c r="C383" s="41">
        <f t="shared" si="520"/>
        <v>9</v>
      </c>
      <c r="D383" s="44"/>
      <c r="E383" s="134">
        <f t="shared" si="517"/>
        <v>1</v>
      </c>
      <c r="F383" s="76">
        <f t="shared" si="436"/>
        <v>10</v>
      </c>
      <c r="G383" s="161">
        <f t="shared" si="458"/>
        <v>2538.9213694750433</v>
      </c>
      <c r="H383" s="24">
        <f t="shared" si="459"/>
        <v>4.9849599453723403E+22</v>
      </c>
      <c r="I383" s="23">
        <f t="shared" si="514"/>
        <v>75.400000000000034</v>
      </c>
      <c r="J383" s="26">
        <v>377</v>
      </c>
      <c r="K383" s="30">
        <f t="shared" si="460"/>
        <v>377</v>
      </c>
      <c r="L383" s="30">
        <f t="shared" si="461"/>
        <v>1</v>
      </c>
      <c r="M383" s="22">
        <v>1</v>
      </c>
      <c r="N383" s="23">
        <f t="shared" si="462"/>
        <v>4.9849599453723404E+25</v>
      </c>
      <c r="O383" s="29">
        <f t="shared" si="437"/>
        <v>3.9743446920769655E+37</v>
      </c>
      <c r="P383" s="29">
        <f t="shared" si="463"/>
        <v>1.4983279489130161E+40</v>
      </c>
      <c r="Q383" s="29">
        <f t="shared" si="464"/>
        <v>2.9909759672234043E+25</v>
      </c>
      <c r="R383" s="29">
        <f t="shared" si="465"/>
        <v>300</v>
      </c>
      <c r="S383" s="29">
        <f t="shared" si="466"/>
        <v>462076750.94358993</v>
      </c>
      <c r="T383" s="52">
        <f t="shared" si="467"/>
        <v>1.9962091539393973E-15</v>
      </c>
      <c r="U383" s="144">
        <f t="shared" si="438"/>
        <v>25389.213694750433</v>
      </c>
      <c r="W383" s="30">
        <f t="shared" si="468"/>
        <v>372</v>
      </c>
      <c r="X383" s="30">
        <f t="shared" si="469"/>
        <v>2</v>
      </c>
      <c r="Y383" s="22">
        <v>1</v>
      </c>
      <c r="Z383" s="23"/>
      <c r="AA383" s="29">
        <f t="shared" si="439"/>
        <v>3.6951551889145344E+36</v>
      </c>
      <c r="AB383" s="29">
        <f t="shared" si="470"/>
        <v>2.4777136806304577E+39</v>
      </c>
      <c r="AC383" s="29">
        <f t="shared" si="471"/>
        <v>2.9909759672234043E+25</v>
      </c>
      <c r="AD383" s="29">
        <f t="shared" si="472"/>
        <v>600</v>
      </c>
      <c r="AF383" s="52">
        <f t="shared" si="519"/>
        <v>1.2071515730834349E-14</v>
      </c>
      <c r="AG383" s="144">
        <f t="shared" si="440"/>
        <v>25389.213694750433</v>
      </c>
      <c r="AH383" s="30">
        <f t="shared" si="473"/>
        <v>362</v>
      </c>
      <c r="AI383" s="30">
        <f t="shared" si="474"/>
        <v>3</v>
      </c>
      <c r="AJ383" s="22">
        <v>1</v>
      </c>
      <c r="AK383" s="23"/>
      <c r="AL383" s="29">
        <f t="shared" si="441"/>
        <v>4.1057279876828162E+36</v>
      </c>
      <c r="AM383" s="29">
        <f t="shared" si="475"/>
        <v>8.7041272711681288E+39</v>
      </c>
      <c r="AN383" s="29">
        <f t="shared" si="476"/>
        <v>2.9909759672234043E+25</v>
      </c>
      <c r="AO383" s="29">
        <f t="shared" si="477"/>
        <v>900</v>
      </c>
      <c r="AQ383" s="52">
        <f t="shared" si="523"/>
        <v>3.4362732460620414E-15</v>
      </c>
      <c r="AR383" s="144">
        <f t="shared" si="442"/>
        <v>25389.213694750433</v>
      </c>
      <c r="AS383" s="30">
        <f t="shared" si="478"/>
        <v>347</v>
      </c>
      <c r="AT383" s="30">
        <f t="shared" si="479"/>
        <v>4</v>
      </c>
      <c r="AU383" s="22">
        <v>1</v>
      </c>
      <c r="AV383" s="23"/>
      <c r="AW383" s="29">
        <f t="shared" si="443"/>
        <v>4.2335999872992002E+35</v>
      </c>
      <c r="AX383" s="29">
        <f t="shared" si="480"/>
        <v>5.0383957143401715E+39</v>
      </c>
      <c r="AY383" s="29">
        <f t="shared" si="481"/>
        <v>2.9909759672234043E+25</v>
      </c>
      <c r="AZ383" s="29">
        <f t="shared" si="482"/>
        <v>1200</v>
      </c>
      <c r="BB383" s="52">
        <f t="shared" si="515"/>
        <v>5.9363657338595973E-15</v>
      </c>
      <c r="BC383" s="144">
        <f t="shared" si="444"/>
        <v>25389.213694750433</v>
      </c>
      <c r="BD383" s="30">
        <f t="shared" si="483"/>
        <v>317</v>
      </c>
      <c r="BE383" s="30">
        <f t="shared" si="484"/>
        <v>5</v>
      </c>
      <c r="BF383" s="22">
        <v>1</v>
      </c>
      <c r="BG383" s="23"/>
      <c r="BH383" s="29">
        <f t="shared" si="445"/>
        <v>4.6079999861759994E+34</v>
      </c>
      <c r="BI383" s="29">
        <f t="shared" si="485"/>
        <v>1.7182157160971471E+40</v>
      </c>
      <c r="BJ383" s="29">
        <f t="shared" si="486"/>
        <v>2.9909759672234043E+25</v>
      </c>
      <c r="BK383" s="29">
        <f t="shared" si="487"/>
        <v>1500</v>
      </c>
      <c r="BM383" s="52">
        <f t="shared" si="524"/>
        <v>1.7407453203939244E-15</v>
      </c>
      <c r="BN383" s="144">
        <f t="shared" si="446"/>
        <v>25389.213694750433</v>
      </c>
      <c r="BO383" s="30">
        <f t="shared" si="488"/>
        <v>272</v>
      </c>
      <c r="BP383" s="30">
        <f t="shared" si="489"/>
        <v>6</v>
      </c>
      <c r="BQ383" s="22">
        <v>1</v>
      </c>
      <c r="BR383" s="23"/>
      <c r="BS383" s="29">
        <f t="shared" si="447"/>
        <v>5.7599999827200002E+31</v>
      </c>
      <c r="BT383" s="29">
        <f t="shared" si="490"/>
        <v>3.7014919460831337E+39</v>
      </c>
      <c r="BU383" s="29">
        <f t="shared" si="491"/>
        <v>2.9909759672234043E+25</v>
      </c>
      <c r="BV383" s="29">
        <f t="shared" si="492"/>
        <v>1800</v>
      </c>
      <c r="BX383" s="52">
        <f t="shared" si="522"/>
        <v>8.0804605569611274E-15</v>
      </c>
      <c r="BY383" s="144">
        <f t="shared" si="448"/>
        <v>25389.213694750433</v>
      </c>
      <c r="BZ383" s="30">
        <f t="shared" si="493"/>
        <v>222</v>
      </c>
      <c r="CA383" s="30">
        <f t="shared" si="494"/>
        <v>7</v>
      </c>
      <c r="CB383" s="30">
        <v>1</v>
      </c>
      <c r="CC383" s="23"/>
      <c r="CD383" s="29">
        <f t="shared" si="449"/>
        <v>9.5999999712E+29</v>
      </c>
      <c r="CE383" s="29">
        <f t="shared" si="495"/>
        <v>1.8229073328294201E+40</v>
      </c>
      <c r="CF383" s="29">
        <f t="shared" si="496"/>
        <v>2.9909759672234043E+25</v>
      </c>
      <c r="CG383" s="29">
        <f t="shared" si="497"/>
        <v>2100</v>
      </c>
      <c r="CI383" s="52">
        <f t="shared" si="521"/>
        <v>1.6407723603706009E-15</v>
      </c>
      <c r="CJ383" s="144">
        <f t="shared" si="450"/>
        <v>25389.213694750433</v>
      </c>
      <c r="CK383" s="30">
        <f t="shared" si="498"/>
        <v>167</v>
      </c>
      <c r="CL383" s="30">
        <f t="shared" si="499"/>
        <v>8</v>
      </c>
      <c r="CM383" s="30">
        <v>1</v>
      </c>
      <c r="CN383" s="23"/>
      <c r="CO383" s="29">
        <f t="shared" si="451"/>
        <v>9.9999999699999999E+26</v>
      </c>
      <c r="CP383" s="29">
        <f t="shared" si="500"/>
        <v>9.321532434447687E+39</v>
      </c>
      <c r="CQ383" s="29">
        <f t="shared" si="501"/>
        <v>2.9909759672234043E+25</v>
      </c>
      <c r="CR383" s="29">
        <f t="shared" si="502"/>
        <v>2400</v>
      </c>
      <c r="CT383" s="52">
        <f t="shared" si="516"/>
        <v>3.2086740975874998E-15</v>
      </c>
      <c r="CU383" s="144">
        <f t="shared" si="452"/>
        <v>25389.213694750433</v>
      </c>
      <c r="CV383" s="30">
        <f t="shared" si="503"/>
        <v>117</v>
      </c>
      <c r="CW383" s="30">
        <f t="shared" si="504"/>
        <v>9</v>
      </c>
      <c r="CX383" s="30">
        <v>13</v>
      </c>
      <c r="CY383" s="23"/>
      <c r="CZ383" s="29">
        <f t="shared" si="453"/>
        <v>24336</v>
      </c>
      <c r="DA383" s="29">
        <f t="shared" si="505"/>
        <v>5.7538808820987986E+19</v>
      </c>
      <c r="DB383" s="29">
        <f t="shared" si="506"/>
        <v>2.9909759672234043E+25</v>
      </c>
      <c r="DC383" s="29">
        <f t="shared" si="507"/>
        <v>2700</v>
      </c>
      <c r="DE383" s="52">
        <f t="shared" si="508"/>
        <v>519818.88893960021</v>
      </c>
      <c r="DF383" s="144">
        <f t="shared" si="454"/>
        <v>25389.213694750433</v>
      </c>
      <c r="DG383" s="30">
        <f t="shared" si="509"/>
        <v>52</v>
      </c>
      <c r="DH383" s="30">
        <f t="shared" si="510"/>
        <v>10</v>
      </c>
      <c r="DI383" s="30">
        <v>1</v>
      </c>
      <c r="DJ383" s="23"/>
      <c r="DK383" s="29">
        <f t="shared" si="455"/>
        <v>60</v>
      </c>
      <c r="DL383" s="29">
        <f t="shared" si="511"/>
        <v>1.3367858949101819E+20</v>
      </c>
      <c r="DM383" s="29">
        <f t="shared" si="512"/>
        <v>2.9909759672234043E+25</v>
      </c>
      <c r="DN383" s="29">
        <f t="shared" si="513"/>
        <v>3000</v>
      </c>
      <c r="DP383" s="52">
        <f t="shared" si="518"/>
        <v>223743.83052750319</v>
      </c>
      <c r="DQ383" s="144">
        <f t="shared" si="456"/>
        <v>25389.213694750433</v>
      </c>
    </row>
    <row r="384" spans="1:121">
      <c r="A384" s="23">
        <f t="shared" si="457"/>
        <v>16093781.33097133</v>
      </c>
      <c r="B384" s="23">
        <v>0</v>
      </c>
      <c r="C384" s="41">
        <f t="shared" si="520"/>
        <v>9</v>
      </c>
      <c r="D384" s="44"/>
      <c r="E384" s="134">
        <f t="shared" si="517"/>
        <v>1</v>
      </c>
      <c r="F384" s="76">
        <f t="shared" si="436"/>
        <v>10</v>
      </c>
      <c r="G384" s="161">
        <f t="shared" si="458"/>
        <v>2592.2695044511297</v>
      </c>
      <c r="H384" s="24">
        <f t="shared" si="459"/>
        <v>5.7262152889753145E+22</v>
      </c>
      <c r="I384" s="23">
        <f t="shared" si="514"/>
        <v>75.600000000000037</v>
      </c>
      <c r="J384" s="26">
        <v>378</v>
      </c>
      <c r="K384" s="30">
        <f t="shared" si="460"/>
        <v>378</v>
      </c>
      <c r="L384" s="30">
        <f t="shared" si="461"/>
        <v>1</v>
      </c>
      <c r="M384" s="22">
        <v>1</v>
      </c>
      <c r="N384" s="23">
        <f t="shared" si="462"/>
        <v>5.7262152889753147E+25</v>
      </c>
      <c r="O384" s="29">
        <f t="shared" si="437"/>
        <v>3.9743446920769655E+37</v>
      </c>
      <c r="P384" s="29">
        <f t="shared" si="463"/>
        <v>1.5023022936050929E+40</v>
      </c>
      <c r="Q384" s="29">
        <f t="shared" si="464"/>
        <v>3.435729173385189E+25</v>
      </c>
      <c r="R384" s="29">
        <f t="shared" si="465"/>
        <v>300</v>
      </c>
      <c r="S384" s="29">
        <f t="shared" si="466"/>
        <v>482813439.92913991</v>
      </c>
      <c r="T384" s="52">
        <f t="shared" si="467"/>
        <v>2.2869759222296253E-15</v>
      </c>
      <c r="U384" s="144">
        <f t="shared" si="438"/>
        <v>25922.695044511296</v>
      </c>
      <c r="W384" s="30">
        <f t="shared" si="468"/>
        <v>373</v>
      </c>
      <c r="X384" s="30">
        <f t="shared" si="469"/>
        <v>2</v>
      </c>
      <c r="Y384" s="22">
        <v>1</v>
      </c>
      <c r="Z384" s="23"/>
      <c r="AA384" s="29">
        <f t="shared" si="439"/>
        <v>3.6951551889145344E+36</v>
      </c>
      <c r="AB384" s="29">
        <f t="shared" si="470"/>
        <v>2.4843742012773137E+39</v>
      </c>
      <c r="AC384" s="29">
        <f t="shared" si="471"/>
        <v>3.435729173385189E+25</v>
      </c>
      <c r="AD384" s="29">
        <f t="shared" si="472"/>
        <v>600</v>
      </c>
      <c r="AF384" s="52">
        <f t="shared" si="519"/>
        <v>1.3829354577980831E-14</v>
      </c>
      <c r="AG384" s="144">
        <f t="shared" si="440"/>
        <v>25922.695044511296</v>
      </c>
      <c r="AH384" s="30">
        <f t="shared" si="473"/>
        <v>363</v>
      </c>
      <c r="AI384" s="30">
        <f t="shared" si="474"/>
        <v>3</v>
      </c>
      <c r="AJ384" s="22">
        <v>1</v>
      </c>
      <c r="AK384" s="23"/>
      <c r="AL384" s="29">
        <f t="shared" si="441"/>
        <v>4.1057279876828162E+36</v>
      </c>
      <c r="AM384" s="29">
        <f t="shared" si="475"/>
        <v>8.7281718216409676E+39</v>
      </c>
      <c r="AN384" s="29">
        <f t="shared" si="476"/>
        <v>3.435729173385189E+25</v>
      </c>
      <c r="AO384" s="29">
        <f t="shared" si="477"/>
        <v>900</v>
      </c>
      <c r="AQ384" s="52">
        <f t="shared" si="523"/>
        <v>3.936367481752031E-15</v>
      </c>
      <c r="AR384" s="144">
        <f t="shared" si="442"/>
        <v>25922.695044511296</v>
      </c>
      <c r="AS384" s="30">
        <f t="shared" si="478"/>
        <v>348</v>
      </c>
      <c r="AT384" s="30">
        <f t="shared" si="479"/>
        <v>4</v>
      </c>
      <c r="AU384" s="22">
        <v>1</v>
      </c>
      <c r="AV384" s="23"/>
      <c r="AW384" s="29">
        <f t="shared" si="443"/>
        <v>4.2335999872992002E+35</v>
      </c>
      <c r="AX384" s="29">
        <f t="shared" si="480"/>
        <v>5.0529155867157925E+39</v>
      </c>
      <c r="AY384" s="29">
        <f t="shared" si="481"/>
        <v>3.435729173385189E+25</v>
      </c>
      <c r="AZ384" s="29">
        <f t="shared" si="482"/>
        <v>1200</v>
      </c>
      <c r="BB384" s="52">
        <f t="shared" si="515"/>
        <v>6.7994984567281982E-15</v>
      </c>
      <c r="BC384" s="144">
        <f t="shared" si="444"/>
        <v>25922.695044511296</v>
      </c>
      <c r="BD384" s="30">
        <f t="shared" si="483"/>
        <v>318</v>
      </c>
      <c r="BE384" s="30">
        <f t="shared" si="484"/>
        <v>5</v>
      </c>
      <c r="BF384" s="22">
        <v>1</v>
      </c>
      <c r="BG384" s="23"/>
      <c r="BH384" s="29">
        <f t="shared" si="445"/>
        <v>4.6079999861759994E+34</v>
      </c>
      <c r="BI384" s="29">
        <f t="shared" si="485"/>
        <v>1.7236359549491886E+40</v>
      </c>
      <c r="BJ384" s="29">
        <f t="shared" si="486"/>
        <v>3.435729173385189E+25</v>
      </c>
      <c r="BK384" s="29">
        <f t="shared" si="487"/>
        <v>1500</v>
      </c>
      <c r="BM384" s="52">
        <f t="shared" si="524"/>
        <v>1.9933032630933205E-15</v>
      </c>
      <c r="BN384" s="144">
        <f t="shared" si="446"/>
        <v>25922.695044511296</v>
      </c>
      <c r="BO384" s="30">
        <f t="shared" si="488"/>
        <v>273</v>
      </c>
      <c r="BP384" s="30">
        <f t="shared" si="489"/>
        <v>6</v>
      </c>
      <c r="BQ384" s="22">
        <v>1</v>
      </c>
      <c r="BR384" s="23"/>
      <c r="BS384" s="29">
        <f t="shared" si="447"/>
        <v>5.7599999827200002E+31</v>
      </c>
      <c r="BT384" s="29">
        <f t="shared" si="490"/>
        <v>3.7151003723554973E+39</v>
      </c>
      <c r="BU384" s="29">
        <f t="shared" si="491"/>
        <v>3.435729173385189E+25</v>
      </c>
      <c r="BV384" s="29">
        <f t="shared" si="492"/>
        <v>1800</v>
      </c>
      <c r="BX384" s="52">
        <f t="shared" si="522"/>
        <v>9.2480117063615761E-15</v>
      </c>
      <c r="BY384" s="144">
        <f t="shared" si="448"/>
        <v>25922.695044511296</v>
      </c>
      <c r="BZ384" s="30">
        <f t="shared" si="493"/>
        <v>223</v>
      </c>
      <c r="CA384" s="30">
        <f t="shared" si="494"/>
        <v>7</v>
      </c>
      <c r="CB384" s="30">
        <v>1</v>
      </c>
      <c r="CC384" s="23"/>
      <c r="CD384" s="29">
        <f t="shared" si="449"/>
        <v>9.5999999712E+29</v>
      </c>
      <c r="CE384" s="29">
        <f t="shared" si="495"/>
        <v>1.8311186271214446E+40</v>
      </c>
      <c r="CF384" s="29">
        <f t="shared" si="496"/>
        <v>3.435729173385189E+25</v>
      </c>
      <c r="CG384" s="29">
        <f t="shared" si="497"/>
        <v>2100</v>
      </c>
      <c r="CI384" s="52">
        <f t="shared" si="521"/>
        <v>1.8763007062989822E-15</v>
      </c>
      <c r="CJ384" s="144">
        <f t="shared" si="450"/>
        <v>25922.695044511296</v>
      </c>
      <c r="CK384" s="30">
        <f t="shared" si="498"/>
        <v>168</v>
      </c>
      <c r="CL384" s="30">
        <f t="shared" si="499"/>
        <v>8</v>
      </c>
      <c r="CM384" s="30">
        <v>1</v>
      </c>
      <c r="CN384" s="23"/>
      <c r="CO384" s="29">
        <f t="shared" si="451"/>
        <v>9.9999999699999999E+26</v>
      </c>
      <c r="CP384" s="29">
        <f t="shared" si="500"/>
        <v>9.3773499939353982E+39</v>
      </c>
      <c r="CQ384" s="29">
        <f t="shared" si="501"/>
        <v>3.435729173385189E+25</v>
      </c>
      <c r="CR384" s="29">
        <f t="shared" si="502"/>
        <v>2400</v>
      </c>
      <c r="CT384" s="52">
        <f t="shared" si="516"/>
        <v>3.6638593798964246E-15</v>
      </c>
      <c r="CU384" s="144">
        <f t="shared" si="452"/>
        <v>25922.695044511296</v>
      </c>
      <c r="CV384" s="30">
        <f t="shared" si="503"/>
        <v>118</v>
      </c>
      <c r="CW384" s="30">
        <f t="shared" si="504"/>
        <v>9</v>
      </c>
      <c r="CX384" s="30">
        <v>1</v>
      </c>
      <c r="CY384" s="23"/>
      <c r="CZ384" s="29">
        <f t="shared" si="453"/>
        <v>24336</v>
      </c>
      <c r="DA384" s="29">
        <f t="shared" si="505"/>
        <v>5.8030593511765656E+19</v>
      </c>
      <c r="DB384" s="29">
        <f t="shared" si="506"/>
        <v>3.435729173385189E+25</v>
      </c>
      <c r="DC384" s="29">
        <f t="shared" si="507"/>
        <v>2700</v>
      </c>
      <c r="DE384" s="52">
        <f t="shared" si="508"/>
        <v>592054.80514146353</v>
      </c>
      <c r="DF384" s="144">
        <f t="shared" si="454"/>
        <v>25922.695044511296</v>
      </c>
      <c r="DG384" s="30">
        <f t="shared" si="509"/>
        <v>53</v>
      </c>
      <c r="DH384" s="30">
        <f t="shared" si="510"/>
        <v>10</v>
      </c>
      <c r="DI384" s="30">
        <v>1</v>
      </c>
      <c r="DJ384" s="23"/>
      <c r="DK384" s="29">
        <f t="shared" si="455"/>
        <v>60</v>
      </c>
      <c r="DL384" s="29">
        <f t="shared" si="511"/>
        <v>1.362493315966147E+20</v>
      </c>
      <c r="DM384" s="29">
        <f t="shared" si="512"/>
        <v>3.435729173385189E+25</v>
      </c>
      <c r="DN384" s="29">
        <f t="shared" si="513"/>
        <v>3000</v>
      </c>
      <c r="DP384" s="52">
        <f t="shared" si="518"/>
        <v>252164.8461041371</v>
      </c>
      <c r="DQ384" s="144">
        <f t="shared" si="456"/>
        <v>25922.695044511296</v>
      </c>
    </row>
    <row r="385" spans="1:121">
      <c r="A385" s="23">
        <f t="shared" si="457"/>
        <v>16816024.415870763</v>
      </c>
      <c r="B385" s="23">
        <v>0</v>
      </c>
      <c r="C385" s="41">
        <f t="shared" si="520"/>
        <v>9</v>
      </c>
      <c r="D385" s="44"/>
      <c r="E385" s="134">
        <f t="shared" si="517"/>
        <v>1</v>
      </c>
      <c r="F385" s="76">
        <f t="shared" si="436"/>
        <v>10</v>
      </c>
      <c r="G385" s="161">
        <f t="shared" si="458"/>
        <v>2646.7385971455824</v>
      </c>
      <c r="H385" s="24">
        <f t="shared" si="459"/>
        <v>6.5776940828048159E+22</v>
      </c>
      <c r="I385" s="23">
        <f t="shared" si="514"/>
        <v>75.80000000000004</v>
      </c>
      <c r="J385" s="26">
        <v>379</v>
      </c>
      <c r="K385" s="30">
        <f t="shared" si="460"/>
        <v>379</v>
      </c>
      <c r="L385" s="30">
        <f t="shared" si="461"/>
        <v>1</v>
      </c>
      <c r="M385" s="22">
        <v>1</v>
      </c>
      <c r="N385" s="23">
        <f t="shared" si="462"/>
        <v>6.5776940828048163E+25</v>
      </c>
      <c r="O385" s="29">
        <f t="shared" si="437"/>
        <v>3.9743446920769655E+37</v>
      </c>
      <c r="P385" s="29">
        <f t="shared" si="463"/>
        <v>1.50627663829717E+40</v>
      </c>
      <c r="Q385" s="29">
        <f t="shared" si="464"/>
        <v>3.9466164496828898E+25</v>
      </c>
      <c r="R385" s="29">
        <f t="shared" si="465"/>
        <v>300</v>
      </c>
      <c r="S385" s="29">
        <f t="shared" si="466"/>
        <v>504480732.47612292</v>
      </c>
      <c r="T385" s="52">
        <f t="shared" si="467"/>
        <v>2.6201139613666837E-15</v>
      </c>
      <c r="U385" s="144">
        <f t="shared" si="438"/>
        <v>26467.385971455824</v>
      </c>
      <c r="W385" s="30">
        <f t="shared" si="468"/>
        <v>374</v>
      </c>
      <c r="X385" s="30">
        <f t="shared" si="469"/>
        <v>2</v>
      </c>
      <c r="Y385" s="22">
        <v>1</v>
      </c>
      <c r="Z385" s="23"/>
      <c r="AA385" s="29">
        <f t="shared" si="439"/>
        <v>3.6951551889145344E+36</v>
      </c>
      <c r="AB385" s="29">
        <f t="shared" si="470"/>
        <v>2.4910347219241701E+39</v>
      </c>
      <c r="AC385" s="29">
        <f t="shared" si="471"/>
        <v>3.9466164496828898E+25</v>
      </c>
      <c r="AD385" s="29">
        <f t="shared" si="472"/>
        <v>600</v>
      </c>
      <c r="AF385" s="52">
        <f t="shared" si="519"/>
        <v>1.5843281568690352E-14</v>
      </c>
      <c r="AG385" s="144">
        <f t="shared" si="440"/>
        <v>26467.385971455824</v>
      </c>
      <c r="AH385" s="30">
        <f t="shared" si="473"/>
        <v>364</v>
      </c>
      <c r="AI385" s="30">
        <f t="shared" si="474"/>
        <v>3</v>
      </c>
      <c r="AJ385" s="22">
        <v>1</v>
      </c>
      <c r="AK385" s="23"/>
      <c r="AL385" s="29">
        <f t="shared" si="441"/>
        <v>4.1057279876828162E+36</v>
      </c>
      <c r="AM385" s="29">
        <f t="shared" si="475"/>
        <v>8.7522163721138088E+39</v>
      </c>
      <c r="AN385" s="29">
        <f t="shared" si="476"/>
        <v>3.9466164496828898E+25</v>
      </c>
      <c r="AO385" s="29">
        <f t="shared" si="477"/>
        <v>900</v>
      </c>
      <c r="AQ385" s="52">
        <f t="shared" si="523"/>
        <v>4.5092766013618504E-15</v>
      </c>
      <c r="AR385" s="144">
        <f t="shared" si="442"/>
        <v>26467.385971455824</v>
      </c>
      <c r="AS385" s="30">
        <f t="shared" si="478"/>
        <v>349</v>
      </c>
      <c r="AT385" s="30">
        <f t="shared" si="479"/>
        <v>4</v>
      </c>
      <c r="AU385" s="22">
        <v>1</v>
      </c>
      <c r="AV385" s="23"/>
      <c r="AW385" s="29">
        <f t="shared" si="443"/>
        <v>4.2335999872992002E+35</v>
      </c>
      <c r="AX385" s="29">
        <f t="shared" si="480"/>
        <v>5.0674354590914124E+39</v>
      </c>
      <c r="AY385" s="29">
        <f t="shared" si="481"/>
        <v>3.9466164496828898E+25</v>
      </c>
      <c r="AZ385" s="29">
        <f t="shared" si="482"/>
        <v>1200</v>
      </c>
      <c r="BB385" s="52">
        <f t="shared" si="515"/>
        <v>7.7881928276014301E-15</v>
      </c>
      <c r="BC385" s="144">
        <f t="shared" si="444"/>
        <v>26467.385971455824</v>
      </c>
      <c r="BD385" s="30">
        <f t="shared" si="483"/>
        <v>319</v>
      </c>
      <c r="BE385" s="30">
        <f t="shared" si="484"/>
        <v>5</v>
      </c>
      <c r="BF385" s="22">
        <v>1</v>
      </c>
      <c r="BG385" s="23"/>
      <c r="BH385" s="29">
        <f t="shared" si="445"/>
        <v>4.6079999861759994E+34</v>
      </c>
      <c r="BI385" s="29">
        <f t="shared" si="485"/>
        <v>1.72905619380123E+40</v>
      </c>
      <c r="BJ385" s="29">
        <f t="shared" si="486"/>
        <v>3.9466164496828898E+25</v>
      </c>
      <c r="BK385" s="29">
        <f t="shared" si="487"/>
        <v>1500</v>
      </c>
      <c r="BM385" s="52">
        <f t="shared" si="524"/>
        <v>2.2825264232774771E-15</v>
      </c>
      <c r="BN385" s="144">
        <f t="shared" si="446"/>
        <v>26467.385971455824</v>
      </c>
      <c r="BO385" s="30">
        <f t="shared" si="488"/>
        <v>274</v>
      </c>
      <c r="BP385" s="30">
        <f t="shared" si="489"/>
        <v>6</v>
      </c>
      <c r="BQ385" s="22">
        <v>1</v>
      </c>
      <c r="BR385" s="23"/>
      <c r="BS385" s="29">
        <f t="shared" si="447"/>
        <v>5.7599999827200002E+31</v>
      </c>
      <c r="BT385" s="29">
        <f t="shared" si="490"/>
        <v>3.7287087986278616E+39</v>
      </c>
      <c r="BU385" s="29">
        <f t="shared" si="491"/>
        <v>3.9466164496828898E+25</v>
      </c>
      <c r="BV385" s="29">
        <f t="shared" si="492"/>
        <v>1800</v>
      </c>
      <c r="BX385" s="52">
        <f t="shared" si="522"/>
        <v>1.0584405119367907E-14</v>
      </c>
      <c r="BY385" s="144">
        <f t="shared" si="448"/>
        <v>26467.385971455824</v>
      </c>
      <c r="BZ385" s="30">
        <f t="shared" si="493"/>
        <v>224</v>
      </c>
      <c r="CA385" s="30">
        <f t="shared" si="494"/>
        <v>7</v>
      </c>
      <c r="CB385" s="30">
        <v>1</v>
      </c>
      <c r="CC385" s="23"/>
      <c r="CD385" s="29">
        <f t="shared" si="449"/>
        <v>9.5999999712E+29</v>
      </c>
      <c r="CE385" s="29">
        <f t="shared" si="495"/>
        <v>1.8393299214134691E+40</v>
      </c>
      <c r="CF385" s="29">
        <f t="shared" si="496"/>
        <v>3.9466164496828898E+25</v>
      </c>
      <c r="CG385" s="29">
        <f t="shared" si="497"/>
        <v>2100</v>
      </c>
      <c r="CI385" s="52">
        <f t="shared" si="521"/>
        <v>2.1456816440250345E-15</v>
      </c>
      <c r="CJ385" s="144">
        <f t="shared" si="450"/>
        <v>26467.385971455824</v>
      </c>
      <c r="CK385" s="30">
        <f t="shared" si="498"/>
        <v>169</v>
      </c>
      <c r="CL385" s="30">
        <f t="shared" si="499"/>
        <v>8</v>
      </c>
      <c r="CM385" s="30">
        <v>1</v>
      </c>
      <c r="CN385" s="23"/>
      <c r="CO385" s="29">
        <f t="shared" si="451"/>
        <v>9.9999999699999999E+26</v>
      </c>
      <c r="CP385" s="29">
        <f t="shared" si="500"/>
        <v>9.4331675534231081E+39</v>
      </c>
      <c r="CQ385" s="29">
        <f t="shared" si="501"/>
        <v>3.9466164496828898E+25</v>
      </c>
      <c r="CR385" s="29">
        <f t="shared" si="502"/>
        <v>2400</v>
      </c>
      <c r="CT385" s="52">
        <f t="shared" si="516"/>
        <v>4.1837658743279099E-15</v>
      </c>
      <c r="CU385" s="144">
        <f t="shared" si="452"/>
        <v>26467.385971455824</v>
      </c>
      <c r="CV385" s="30">
        <f t="shared" si="503"/>
        <v>119</v>
      </c>
      <c r="CW385" s="30">
        <f t="shared" si="504"/>
        <v>9</v>
      </c>
      <c r="CX385" s="30">
        <v>1</v>
      </c>
      <c r="CY385" s="23"/>
      <c r="CZ385" s="29">
        <f t="shared" si="453"/>
        <v>24336</v>
      </c>
      <c r="DA385" s="29">
        <f t="shared" si="505"/>
        <v>5.8522378202543333E+19</v>
      </c>
      <c r="DB385" s="29">
        <f t="shared" si="506"/>
        <v>3.9466164496828898E+25</v>
      </c>
      <c r="DC385" s="29">
        <f t="shared" si="507"/>
        <v>2700</v>
      </c>
      <c r="DE385" s="52">
        <f t="shared" si="508"/>
        <v>674377.31871111365</v>
      </c>
      <c r="DF385" s="144">
        <f t="shared" si="454"/>
        <v>26467.385971455824</v>
      </c>
      <c r="DG385" s="30">
        <f t="shared" si="509"/>
        <v>54</v>
      </c>
      <c r="DH385" s="30">
        <f t="shared" si="510"/>
        <v>10</v>
      </c>
      <c r="DI385" s="30">
        <v>1</v>
      </c>
      <c r="DJ385" s="23"/>
      <c r="DK385" s="29">
        <f t="shared" si="455"/>
        <v>60</v>
      </c>
      <c r="DL385" s="29">
        <f t="shared" si="511"/>
        <v>1.3882007370221119E+20</v>
      </c>
      <c r="DM385" s="29">
        <f t="shared" si="512"/>
        <v>3.9466164496828898E+25</v>
      </c>
      <c r="DN385" s="29">
        <f t="shared" si="513"/>
        <v>3000</v>
      </c>
      <c r="DP385" s="52">
        <f t="shared" si="518"/>
        <v>284297.24494664534</v>
      </c>
      <c r="DQ385" s="144">
        <f t="shared" si="456"/>
        <v>26467.385971455824</v>
      </c>
    </row>
    <row r="386" spans="1:121">
      <c r="A386" s="23">
        <f t="shared" si="457"/>
        <v>17570679.714093942</v>
      </c>
      <c r="B386" s="23">
        <v>0</v>
      </c>
      <c r="C386" s="41">
        <f t="shared" si="520"/>
        <v>9</v>
      </c>
      <c r="D386" s="44"/>
      <c r="E386" s="134">
        <f t="shared" si="517"/>
        <v>1</v>
      </c>
      <c r="F386" s="76">
        <f t="shared" si="436"/>
        <v>10</v>
      </c>
      <c r="G386" s="161">
        <f t="shared" si="458"/>
        <v>2702.3522012628855</v>
      </c>
      <c r="H386" s="24">
        <f t="shared" si="459"/>
        <v>7.5557863725916236E+22</v>
      </c>
      <c r="I386" s="23">
        <f t="shared" si="514"/>
        <v>76.000000000000043</v>
      </c>
      <c r="J386" s="26">
        <v>380</v>
      </c>
      <c r="K386" s="30">
        <f t="shared" si="460"/>
        <v>380</v>
      </c>
      <c r="L386" s="30">
        <f t="shared" si="461"/>
        <v>1</v>
      </c>
      <c r="M386" s="22">
        <v>1</v>
      </c>
      <c r="N386" s="23">
        <f t="shared" si="462"/>
        <v>7.5557863725916239E+25</v>
      </c>
      <c r="O386" s="29">
        <f t="shared" si="437"/>
        <v>3.9743446920769655E+37</v>
      </c>
      <c r="P386" s="29">
        <f t="shared" si="463"/>
        <v>1.5102509829892469E+40</v>
      </c>
      <c r="Q386" s="29">
        <f t="shared" si="464"/>
        <v>4.5334718235549745E+25</v>
      </c>
      <c r="R386" s="29">
        <f t="shared" si="465"/>
        <v>300</v>
      </c>
      <c r="S386" s="29">
        <f t="shared" si="466"/>
        <v>527120391.42281824</v>
      </c>
      <c r="T386" s="52">
        <f t="shared" si="467"/>
        <v>3.0018002799652893E-15</v>
      </c>
      <c r="U386" s="144">
        <f t="shared" si="438"/>
        <v>27023.522012628855</v>
      </c>
      <c r="W386" s="30">
        <f t="shared" si="468"/>
        <v>375</v>
      </c>
      <c r="X386" s="30">
        <f t="shared" si="469"/>
        <v>2</v>
      </c>
      <c r="Y386" s="22">
        <v>1</v>
      </c>
      <c r="Z386" s="23"/>
      <c r="AA386" s="29">
        <f t="shared" si="439"/>
        <v>3.6951551889145344E+36</v>
      </c>
      <c r="AB386" s="29">
        <f t="shared" si="470"/>
        <v>2.4976952425710259E+39</v>
      </c>
      <c r="AC386" s="29">
        <f t="shared" si="471"/>
        <v>4.5334718235549745E+25</v>
      </c>
      <c r="AD386" s="29">
        <f t="shared" si="472"/>
        <v>600</v>
      </c>
      <c r="AF386" s="52">
        <f t="shared" si="519"/>
        <v>1.8150620405107561E-14</v>
      </c>
      <c r="AG386" s="144">
        <f t="shared" si="440"/>
        <v>27023.522012628855</v>
      </c>
      <c r="AH386" s="30">
        <f t="shared" si="473"/>
        <v>365</v>
      </c>
      <c r="AI386" s="30">
        <f t="shared" si="474"/>
        <v>3</v>
      </c>
      <c r="AJ386" s="22">
        <v>1</v>
      </c>
      <c r="AK386" s="23"/>
      <c r="AL386" s="29">
        <f t="shared" si="441"/>
        <v>4.1057279876828162E+36</v>
      </c>
      <c r="AM386" s="29">
        <f t="shared" si="475"/>
        <v>8.7762609225866489E+39</v>
      </c>
      <c r="AN386" s="29">
        <f t="shared" si="476"/>
        <v>4.5334718235549745E+25</v>
      </c>
      <c r="AO386" s="29">
        <f t="shared" si="477"/>
        <v>900</v>
      </c>
      <c r="AQ386" s="52">
        <f t="shared" si="523"/>
        <v>5.1656073851309482E-15</v>
      </c>
      <c r="AR386" s="144">
        <f t="shared" si="442"/>
        <v>27023.522012628855</v>
      </c>
      <c r="AS386" s="30">
        <f t="shared" si="478"/>
        <v>350</v>
      </c>
      <c r="AT386" s="30">
        <f t="shared" si="479"/>
        <v>4</v>
      </c>
      <c r="AU386" s="22">
        <v>1</v>
      </c>
      <c r="AV386" s="23"/>
      <c r="AW386" s="29">
        <f t="shared" si="443"/>
        <v>4.2335999872992002E+35</v>
      </c>
      <c r="AX386" s="29">
        <f t="shared" si="480"/>
        <v>5.0819553314670322E+39</v>
      </c>
      <c r="AY386" s="29">
        <f t="shared" si="481"/>
        <v>4.5334718235549745E+25</v>
      </c>
      <c r="AZ386" s="29">
        <f t="shared" si="482"/>
        <v>1200</v>
      </c>
      <c r="BB386" s="52">
        <f t="shared" si="515"/>
        <v>8.9207234772098547E-15</v>
      </c>
      <c r="BC386" s="144">
        <f t="shared" si="444"/>
        <v>27023.522012628855</v>
      </c>
      <c r="BD386" s="30">
        <f t="shared" si="483"/>
        <v>320</v>
      </c>
      <c r="BE386" s="30">
        <f t="shared" si="484"/>
        <v>5</v>
      </c>
      <c r="BF386" s="22">
        <v>1</v>
      </c>
      <c r="BG386" s="23"/>
      <c r="BH386" s="29">
        <f t="shared" si="445"/>
        <v>4.6079999861759994E+34</v>
      </c>
      <c r="BI386" s="29">
        <f t="shared" si="485"/>
        <v>1.7344764326532715E+40</v>
      </c>
      <c r="BJ386" s="29">
        <f t="shared" si="486"/>
        <v>4.5334718235549745E+25</v>
      </c>
      <c r="BK386" s="29">
        <f t="shared" si="487"/>
        <v>1500</v>
      </c>
      <c r="BM386" s="52">
        <f t="shared" si="524"/>
        <v>2.6137408028196788E-15</v>
      </c>
      <c r="BN386" s="144">
        <f t="shared" si="446"/>
        <v>27023.522012628855</v>
      </c>
      <c r="BO386" s="30">
        <f t="shared" si="488"/>
        <v>275</v>
      </c>
      <c r="BP386" s="30">
        <f t="shared" si="489"/>
        <v>6</v>
      </c>
      <c r="BQ386" s="22">
        <v>1</v>
      </c>
      <c r="BR386" s="23"/>
      <c r="BS386" s="29">
        <f t="shared" si="447"/>
        <v>5.7599999827200002E+31</v>
      </c>
      <c r="BT386" s="29">
        <f t="shared" si="490"/>
        <v>3.7423172249002265E+39</v>
      </c>
      <c r="BU386" s="29">
        <f t="shared" si="491"/>
        <v>4.5334718235549745E+25</v>
      </c>
      <c r="BV386" s="29">
        <f t="shared" si="492"/>
        <v>1800</v>
      </c>
      <c r="BX386" s="52">
        <f t="shared" si="522"/>
        <v>1.2114076790151964E-14</v>
      </c>
      <c r="BY386" s="144">
        <f t="shared" si="448"/>
        <v>27023.522012628855</v>
      </c>
      <c r="BZ386" s="30">
        <f t="shared" si="493"/>
        <v>225</v>
      </c>
      <c r="CA386" s="30">
        <f t="shared" si="494"/>
        <v>7</v>
      </c>
      <c r="CB386" s="30">
        <v>1</v>
      </c>
      <c r="CC386" s="23"/>
      <c r="CD386" s="29">
        <f t="shared" si="449"/>
        <v>9.5999999712E+29</v>
      </c>
      <c r="CE386" s="29">
        <f t="shared" si="495"/>
        <v>1.8475412157054931E+40</v>
      </c>
      <c r="CF386" s="29">
        <f t="shared" si="496"/>
        <v>4.5334718235549745E+25</v>
      </c>
      <c r="CG386" s="29">
        <f t="shared" si="497"/>
        <v>2100</v>
      </c>
      <c r="CI386" s="52">
        <f t="shared" si="521"/>
        <v>2.4537865705062742E-15</v>
      </c>
      <c r="CJ386" s="144">
        <f t="shared" si="450"/>
        <v>27023.522012628855</v>
      </c>
      <c r="CK386" s="30">
        <f t="shared" si="498"/>
        <v>170</v>
      </c>
      <c r="CL386" s="30">
        <f t="shared" si="499"/>
        <v>8</v>
      </c>
      <c r="CM386" s="30">
        <v>1</v>
      </c>
      <c r="CN386" s="23"/>
      <c r="CO386" s="29">
        <f t="shared" si="451"/>
        <v>9.9999999699999999E+26</v>
      </c>
      <c r="CP386" s="29">
        <f t="shared" si="500"/>
        <v>9.4889851129108181E+39</v>
      </c>
      <c r="CQ386" s="29">
        <f t="shared" si="501"/>
        <v>4.5334718235549745E+25</v>
      </c>
      <c r="CR386" s="29">
        <f t="shared" si="502"/>
        <v>2400</v>
      </c>
      <c r="CT386" s="52">
        <f t="shared" si="516"/>
        <v>4.7776150659006541E-15</v>
      </c>
      <c r="CU386" s="144">
        <f t="shared" si="452"/>
        <v>27023.522012628855</v>
      </c>
      <c r="CV386" s="30">
        <f t="shared" si="503"/>
        <v>120</v>
      </c>
      <c r="CW386" s="30">
        <f t="shared" si="504"/>
        <v>9</v>
      </c>
      <c r="CX386" s="30">
        <v>1</v>
      </c>
      <c r="CY386" s="23"/>
      <c r="CZ386" s="29">
        <f t="shared" si="453"/>
        <v>24336</v>
      </c>
      <c r="DA386" s="29">
        <f t="shared" si="505"/>
        <v>5.9014162893321011E+19</v>
      </c>
      <c r="DB386" s="29">
        <f t="shared" si="506"/>
        <v>4.5334718235549745E+25</v>
      </c>
      <c r="DC386" s="29">
        <f t="shared" si="507"/>
        <v>2700</v>
      </c>
      <c r="DE386" s="52">
        <f t="shared" si="508"/>
        <v>768200.64901201113</v>
      </c>
      <c r="DF386" s="144">
        <f t="shared" si="454"/>
        <v>27023.522012628855</v>
      </c>
      <c r="DG386" s="30">
        <f t="shared" si="509"/>
        <v>55</v>
      </c>
      <c r="DH386" s="30">
        <f t="shared" si="510"/>
        <v>10</v>
      </c>
      <c r="DI386" s="30">
        <v>12</v>
      </c>
      <c r="DJ386" s="23"/>
      <c r="DK386" s="29">
        <f t="shared" si="455"/>
        <v>720</v>
      </c>
      <c r="DL386" s="29">
        <f t="shared" si="511"/>
        <v>1.6966897896936925E+21</v>
      </c>
      <c r="DM386" s="29">
        <f t="shared" si="512"/>
        <v>4.5334718235549745E+25</v>
      </c>
      <c r="DN386" s="29">
        <f t="shared" si="513"/>
        <v>3000</v>
      </c>
      <c r="DP386" s="52">
        <f t="shared" si="518"/>
        <v>26719.509076396418</v>
      </c>
      <c r="DQ386" s="144">
        <f t="shared" si="456"/>
        <v>27023.522012628855</v>
      </c>
    </row>
    <row r="387" spans="1:121">
      <c r="A387" s="23">
        <f t="shared" si="457"/>
        <v>18359201.793492738</v>
      </c>
      <c r="B387" s="23">
        <v>0</v>
      </c>
      <c r="C387" s="41">
        <f t="shared" si="520"/>
        <v>9</v>
      </c>
      <c r="D387" s="44"/>
      <c r="E387" s="134">
        <f t="shared" si="517"/>
        <v>1</v>
      </c>
      <c r="F387" s="76">
        <f t="shared" si="436"/>
        <v>10</v>
      </c>
      <c r="G387" s="161">
        <f t="shared" si="458"/>
        <v>2759.1343654209313</v>
      </c>
      <c r="H387" s="24">
        <f t="shared" si="459"/>
        <v>8.679319376905013E+22</v>
      </c>
      <c r="I387" s="23">
        <f t="shared" si="514"/>
        <v>76.200000000000031</v>
      </c>
      <c r="J387" s="26">
        <v>381</v>
      </c>
      <c r="K387" s="30">
        <f t="shared" si="460"/>
        <v>381</v>
      </c>
      <c r="L387" s="30">
        <f t="shared" si="461"/>
        <v>1</v>
      </c>
      <c r="M387" s="22">
        <v>1</v>
      </c>
      <c r="N387" s="23">
        <f t="shared" si="462"/>
        <v>8.6793193769050127E+25</v>
      </c>
      <c r="O387" s="29">
        <f t="shared" si="437"/>
        <v>3.9743446920769655E+37</v>
      </c>
      <c r="P387" s="29">
        <f t="shared" si="463"/>
        <v>1.514225327681324E+40</v>
      </c>
      <c r="Q387" s="29">
        <f t="shared" si="464"/>
        <v>5.2075916261430073E+25</v>
      </c>
      <c r="R387" s="29">
        <f t="shared" si="465"/>
        <v>300</v>
      </c>
      <c r="S387" s="29">
        <f t="shared" si="466"/>
        <v>550776053.80478215</v>
      </c>
      <c r="T387" s="52">
        <f t="shared" si="467"/>
        <v>3.4391127469233366E-15</v>
      </c>
      <c r="U387" s="144">
        <f t="shared" si="438"/>
        <v>27591.343654209311</v>
      </c>
      <c r="W387" s="30">
        <f t="shared" si="468"/>
        <v>376</v>
      </c>
      <c r="X387" s="30">
        <f t="shared" si="469"/>
        <v>2</v>
      </c>
      <c r="Y387" s="22">
        <v>1</v>
      </c>
      <c r="Z387" s="23"/>
      <c r="AA387" s="29">
        <f t="shared" si="439"/>
        <v>3.6951551889145344E+36</v>
      </c>
      <c r="AB387" s="29">
        <f t="shared" si="470"/>
        <v>2.504355763217882E+39</v>
      </c>
      <c r="AC387" s="29">
        <f t="shared" si="471"/>
        <v>5.2075916261430073E+25</v>
      </c>
      <c r="AD387" s="29">
        <f t="shared" si="472"/>
        <v>600</v>
      </c>
      <c r="AF387" s="52">
        <f t="shared" si="519"/>
        <v>2.0794136770135644E-14</v>
      </c>
      <c r="AG387" s="144">
        <f t="shared" si="440"/>
        <v>27591.343654209311</v>
      </c>
      <c r="AH387" s="30">
        <f t="shared" si="473"/>
        <v>366</v>
      </c>
      <c r="AI387" s="30">
        <f t="shared" si="474"/>
        <v>3</v>
      </c>
      <c r="AJ387" s="22">
        <v>1</v>
      </c>
      <c r="AK387" s="23"/>
      <c r="AL387" s="29">
        <f t="shared" si="441"/>
        <v>4.1057279876828162E+36</v>
      </c>
      <c r="AM387" s="29">
        <f t="shared" si="475"/>
        <v>8.8003054730594889E+39</v>
      </c>
      <c r="AN387" s="29">
        <f t="shared" si="476"/>
        <v>5.2075916261430073E+25</v>
      </c>
      <c r="AO387" s="29">
        <f t="shared" si="477"/>
        <v>900</v>
      </c>
      <c r="AQ387" s="52">
        <f t="shared" si="523"/>
        <v>5.9175123432761375E-15</v>
      </c>
      <c r="AR387" s="144">
        <f t="shared" si="442"/>
        <v>27591.343654209311</v>
      </c>
      <c r="AS387" s="30">
        <f t="shared" si="478"/>
        <v>351</v>
      </c>
      <c r="AT387" s="30">
        <f t="shared" si="479"/>
        <v>4</v>
      </c>
      <c r="AU387" s="22">
        <v>1</v>
      </c>
      <c r="AV387" s="23"/>
      <c r="AW387" s="29">
        <f t="shared" si="443"/>
        <v>4.2335999872992002E+35</v>
      </c>
      <c r="AX387" s="29">
        <f t="shared" si="480"/>
        <v>5.0964752038426526E+39</v>
      </c>
      <c r="AY387" s="29">
        <f t="shared" si="481"/>
        <v>5.2075916261430073E+25</v>
      </c>
      <c r="AZ387" s="29">
        <f t="shared" si="482"/>
        <v>1200</v>
      </c>
      <c r="BB387" s="52">
        <f t="shared" si="515"/>
        <v>1.0218026023586998E-14</v>
      </c>
      <c r="BC387" s="144">
        <f t="shared" si="444"/>
        <v>27591.343654209311</v>
      </c>
      <c r="BD387" s="30">
        <f t="shared" si="483"/>
        <v>321</v>
      </c>
      <c r="BE387" s="30">
        <f t="shared" si="484"/>
        <v>5</v>
      </c>
      <c r="BF387" s="22">
        <v>1</v>
      </c>
      <c r="BG387" s="23"/>
      <c r="BH387" s="29">
        <f t="shared" si="445"/>
        <v>4.6079999861759994E+34</v>
      </c>
      <c r="BI387" s="29">
        <f t="shared" si="485"/>
        <v>1.7398966715053128E+40</v>
      </c>
      <c r="BJ387" s="29">
        <f t="shared" si="486"/>
        <v>5.2075916261430073E+25</v>
      </c>
      <c r="BK387" s="29">
        <f t="shared" si="487"/>
        <v>1500</v>
      </c>
      <c r="BM387" s="52">
        <f t="shared" si="524"/>
        <v>2.9930464903053904E-15</v>
      </c>
      <c r="BN387" s="144">
        <f t="shared" si="446"/>
        <v>27591.343654209311</v>
      </c>
      <c r="BO387" s="30">
        <f t="shared" si="488"/>
        <v>276</v>
      </c>
      <c r="BP387" s="30">
        <f t="shared" si="489"/>
        <v>6</v>
      </c>
      <c r="BQ387" s="22">
        <v>1</v>
      </c>
      <c r="BR387" s="23"/>
      <c r="BS387" s="29">
        <f t="shared" si="447"/>
        <v>5.7599999827200002E+31</v>
      </c>
      <c r="BT387" s="29">
        <f t="shared" si="490"/>
        <v>3.7559256511725908E+39</v>
      </c>
      <c r="BU387" s="29">
        <f t="shared" si="491"/>
        <v>5.2075916261430073E+25</v>
      </c>
      <c r="BV387" s="29">
        <f t="shared" si="492"/>
        <v>1800</v>
      </c>
      <c r="BX387" s="52">
        <f t="shared" si="522"/>
        <v>1.3865001892455485E-14</v>
      </c>
      <c r="BY387" s="144">
        <f t="shared" si="448"/>
        <v>27591.343654209311</v>
      </c>
      <c r="BZ387" s="30">
        <f t="shared" si="493"/>
        <v>226</v>
      </c>
      <c r="CA387" s="30">
        <f t="shared" si="494"/>
        <v>7</v>
      </c>
      <c r="CB387" s="30">
        <v>1</v>
      </c>
      <c r="CC387" s="23"/>
      <c r="CD387" s="29">
        <f t="shared" si="449"/>
        <v>9.5999999712E+29</v>
      </c>
      <c r="CE387" s="29">
        <f t="shared" si="495"/>
        <v>1.8557525099975176E+40</v>
      </c>
      <c r="CF387" s="29">
        <f t="shared" si="496"/>
        <v>5.2075916261430073E+25</v>
      </c>
      <c r="CG387" s="29">
        <f t="shared" si="497"/>
        <v>2100</v>
      </c>
      <c r="CI387" s="52">
        <f t="shared" si="521"/>
        <v>2.8061886475098846E-15</v>
      </c>
      <c r="CJ387" s="144">
        <f t="shared" si="450"/>
        <v>27591.343654209311</v>
      </c>
      <c r="CK387" s="30">
        <f t="shared" si="498"/>
        <v>171</v>
      </c>
      <c r="CL387" s="30">
        <f t="shared" si="499"/>
        <v>8</v>
      </c>
      <c r="CM387" s="30">
        <v>1</v>
      </c>
      <c r="CN387" s="23"/>
      <c r="CO387" s="29">
        <f t="shared" si="451"/>
        <v>9.9999999699999999E+26</v>
      </c>
      <c r="CP387" s="29">
        <f t="shared" si="500"/>
        <v>9.5448026723985281E+39</v>
      </c>
      <c r="CQ387" s="29">
        <f t="shared" si="501"/>
        <v>5.2075916261430073E+25</v>
      </c>
      <c r="CR387" s="29">
        <f t="shared" si="502"/>
        <v>2400</v>
      </c>
      <c r="CT387" s="52">
        <f t="shared" si="516"/>
        <v>5.4559447742196051E-15</v>
      </c>
      <c r="CU387" s="144">
        <f t="shared" si="452"/>
        <v>27591.343654209311</v>
      </c>
      <c r="CV387" s="30">
        <f t="shared" si="503"/>
        <v>121</v>
      </c>
      <c r="CW387" s="30">
        <f t="shared" si="504"/>
        <v>9</v>
      </c>
      <c r="CX387" s="30">
        <v>1</v>
      </c>
      <c r="CY387" s="23"/>
      <c r="CZ387" s="29">
        <f t="shared" si="453"/>
        <v>24336</v>
      </c>
      <c r="DA387" s="29">
        <f t="shared" si="505"/>
        <v>5.9505947584098681E+19</v>
      </c>
      <c r="DB387" s="29">
        <f t="shared" si="506"/>
        <v>5.2075916261430073E+25</v>
      </c>
      <c r="DC387" s="29">
        <f t="shared" si="507"/>
        <v>2700</v>
      </c>
      <c r="DE387" s="52">
        <f t="shared" si="508"/>
        <v>875138.00511843164</v>
      </c>
      <c r="DF387" s="144">
        <f t="shared" si="454"/>
        <v>27591.343654209311</v>
      </c>
      <c r="DG387" s="30">
        <f t="shared" si="509"/>
        <v>56</v>
      </c>
      <c r="DH387" s="30">
        <f t="shared" si="510"/>
        <v>10</v>
      </c>
      <c r="DI387" s="30">
        <v>1</v>
      </c>
      <c r="DJ387" s="23"/>
      <c r="DK387" s="29">
        <f t="shared" si="455"/>
        <v>720</v>
      </c>
      <c r="DL387" s="29">
        <f t="shared" si="511"/>
        <v>1.7275386949608504E+21</v>
      </c>
      <c r="DM387" s="29">
        <f t="shared" si="512"/>
        <v>5.2075916261430073E+25</v>
      </c>
      <c r="DN387" s="29">
        <f t="shared" si="513"/>
        <v>3000</v>
      </c>
      <c r="DP387" s="52">
        <f t="shared" si="518"/>
        <v>30144.572977342323</v>
      </c>
      <c r="DQ387" s="144">
        <f t="shared" si="456"/>
        <v>27591.343654209311</v>
      </c>
    </row>
    <row r="388" spans="1:121">
      <c r="A388" s="23">
        <f t="shared" si="457"/>
        <v>19183110.498782888</v>
      </c>
      <c r="B388" s="23">
        <v>0</v>
      </c>
      <c r="C388" s="41">
        <f t="shared" si="520"/>
        <v>9</v>
      </c>
      <c r="D388" s="44"/>
      <c r="E388" s="134">
        <f t="shared" si="517"/>
        <v>1</v>
      </c>
      <c r="F388" s="76">
        <f t="shared" si="436"/>
        <v>10</v>
      </c>
      <c r="G388" s="161">
        <f t="shared" si="458"/>
        <v>2817.1096435501927</v>
      </c>
      <c r="H388" s="24">
        <f t="shared" si="459"/>
        <v>9.9699198907446806E+22</v>
      </c>
      <c r="I388" s="23">
        <f t="shared" si="514"/>
        <v>76.400000000000034</v>
      </c>
      <c r="J388" s="26">
        <v>382</v>
      </c>
      <c r="K388" s="30">
        <f t="shared" si="460"/>
        <v>382</v>
      </c>
      <c r="L388" s="30">
        <f t="shared" si="461"/>
        <v>1</v>
      </c>
      <c r="M388" s="22">
        <v>1</v>
      </c>
      <c r="N388" s="23">
        <f t="shared" si="462"/>
        <v>9.9699198907446808E+25</v>
      </c>
      <c r="O388" s="29">
        <f t="shared" si="437"/>
        <v>3.9743446920769655E+37</v>
      </c>
      <c r="P388" s="29">
        <f t="shared" si="463"/>
        <v>1.5181996723734008E+40</v>
      </c>
      <c r="Q388" s="29">
        <f t="shared" si="464"/>
        <v>5.9819519344468087E+25</v>
      </c>
      <c r="R388" s="29">
        <f t="shared" si="465"/>
        <v>300</v>
      </c>
      <c r="S388" s="29">
        <f t="shared" si="466"/>
        <v>575493314.96348667</v>
      </c>
      <c r="T388" s="52">
        <f t="shared" si="467"/>
        <v>3.9401615237442559E-15</v>
      </c>
      <c r="U388" s="144">
        <f t="shared" si="438"/>
        <v>28171.096435501928</v>
      </c>
      <c r="W388" s="30">
        <f t="shared" si="468"/>
        <v>377</v>
      </c>
      <c r="X388" s="30">
        <f t="shared" si="469"/>
        <v>2</v>
      </c>
      <c r="Y388" s="22">
        <v>1</v>
      </c>
      <c r="Z388" s="23"/>
      <c r="AA388" s="29">
        <f t="shared" si="439"/>
        <v>3.6951551889145344E+36</v>
      </c>
      <c r="AB388" s="29">
        <f t="shared" si="470"/>
        <v>2.5110162838647378E+39</v>
      </c>
      <c r="AC388" s="29">
        <f t="shared" si="471"/>
        <v>5.9819519344468087E+25</v>
      </c>
      <c r="AD388" s="29">
        <f t="shared" si="472"/>
        <v>600</v>
      </c>
      <c r="AF388" s="52">
        <f t="shared" si="519"/>
        <v>2.3822832105413146E-14</v>
      </c>
      <c r="AG388" s="144">
        <f t="shared" si="440"/>
        <v>28171.096435501928</v>
      </c>
      <c r="AH388" s="30">
        <f t="shared" si="473"/>
        <v>367</v>
      </c>
      <c r="AI388" s="30">
        <f t="shared" si="474"/>
        <v>3</v>
      </c>
      <c r="AJ388" s="22">
        <v>1</v>
      </c>
      <c r="AK388" s="23"/>
      <c r="AL388" s="29">
        <f t="shared" si="441"/>
        <v>4.1057279876828162E+36</v>
      </c>
      <c r="AM388" s="29">
        <f t="shared" si="475"/>
        <v>8.8243500235323301E+39</v>
      </c>
      <c r="AN388" s="29">
        <f t="shared" si="476"/>
        <v>5.9819519344468087E+25</v>
      </c>
      <c r="AO388" s="29">
        <f t="shared" si="477"/>
        <v>900</v>
      </c>
      <c r="AQ388" s="52">
        <f t="shared" si="523"/>
        <v>6.778915068525661E-15</v>
      </c>
      <c r="AR388" s="144">
        <f t="shared" si="442"/>
        <v>28171.096435501928</v>
      </c>
      <c r="AS388" s="30">
        <f t="shared" si="478"/>
        <v>352</v>
      </c>
      <c r="AT388" s="30">
        <f t="shared" si="479"/>
        <v>4</v>
      </c>
      <c r="AU388" s="22">
        <v>1</v>
      </c>
      <c r="AV388" s="23"/>
      <c r="AW388" s="29">
        <f t="shared" si="443"/>
        <v>4.2335999872992002E+35</v>
      </c>
      <c r="AX388" s="29">
        <f t="shared" si="480"/>
        <v>5.1109950762182725E+39</v>
      </c>
      <c r="AY388" s="29">
        <f t="shared" si="481"/>
        <v>5.9819519344468087E+25</v>
      </c>
      <c r="AZ388" s="29">
        <f t="shared" si="482"/>
        <v>1200</v>
      </c>
      <c r="BB388" s="52">
        <f t="shared" si="515"/>
        <v>1.1704084713916364E-14</v>
      </c>
      <c r="BC388" s="144">
        <f t="shared" si="444"/>
        <v>28171.096435501928</v>
      </c>
      <c r="BD388" s="30">
        <f t="shared" si="483"/>
        <v>322</v>
      </c>
      <c r="BE388" s="30">
        <f t="shared" si="484"/>
        <v>5</v>
      </c>
      <c r="BF388" s="22">
        <v>1</v>
      </c>
      <c r="BG388" s="23"/>
      <c r="BH388" s="29">
        <f t="shared" si="445"/>
        <v>4.6079999861759994E+34</v>
      </c>
      <c r="BI388" s="29">
        <f t="shared" si="485"/>
        <v>1.7453169103573545E+40</v>
      </c>
      <c r="BJ388" s="29">
        <f t="shared" si="486"/>
        <v>5.9819519344468087E+25</v>
      </c>
      <c r="BK388" s="29">
        <f t="shared" si="487"/>
        <v>1500</v>
      </c>
      <c r="BM388" s="52">
        <f t="shared" si="524"/>
        <v>3.4274302271110183E-15</v>
      </c>
      <c r="BN388" s="144">
        <f t="shared" si="446"/>
        <v>28171.096435501928</v>
      </c>
      <c r="BO388" s="30">
        <f t="shared" si="488"/>
        <v>277</v>
      </c>
      <c r="BP388" s="30">
        <f t="shared" si="489"/>
        <v>6</v>
      </c>
      <c r="BQ388" s="22">
        <v>1</v>
      </c>
      <c r="BR388" s="23"/>
      <c r="BS388" s="29">
        <f t="shared" si="447"/>
        <v>5.7599999827200002E+31</v>
      </c>
      <c r="BT388" s="29">
        <f t="shared" si="490"/>
        <v>3.7695340774449551E+39</v>
      </c>
      <c r="BU388" s="29">
        <f t="shared" si="491"/>
        <v>5.9819519344468087E+25</v>
      </c>
      <c r="BV388" s="29">
        <f t="shared" si="492"/>
        <v>1800</v>
      </c>
      <c r="BX388" s="52">
        <f t="shared" si="522"/>
        <v>1.5869207736414637E-14</v>
      </c>
      <c r="BY388" s="144">
        <f t="shared" si="448"/>
        <v>28171.096435501928</v>
      </c>
      <c r="BZ388" s="30">
        <f t="shared" si="493"/>
        <v>227</v>
      </c>
      <c r="CA388" s="30">
        <f t="shared" si="494"/>
        <v>7</v>
      </c>
      <c r="CB388" s="30">
        <v>1</v>
      </c>
      <c r="CC388" s="23"/>
      <c r="CD388" s="29">
        <f t="shared" si="449"/>
        <v>9.5999999712E+29</v>
      </c>
      <c r="CE388" s="29">
        <f t="shared" si="495"/>
        <v>1.8639638042895423E+40</v>
      </c>
      <c r="CF388" s="29">
        <f t="shared" si="496"/>
        <v>5.9819519344468087E+25</v>
      </c>
      <c r="CG388" s="29">
        <f t="shared" si="497"/>
        <v>2100</v>
      </c>
      <c r="CI388" s="52">
        <f t="shared" si="521"/>
        <v>3.20926400002003E-15</v>
      </c>
      <c r="CJ388" s="144">
        <f t="shared" si="450"/>
        <v>28171.096435501928</v>
      </c>
      <c r="CK388" s="30">
        <f t="shared" si="498"/>
        <v>172</v>
      </c>
      <c r="CL388" s="30">
        <f t="shared" si="499"/>
        <v>8</v>
      </c>
      <c r="CM388" s="30">
        <v>1</v>
      </c>
      <c r="CN388" s="23"/>
      <c r="CO388" s="29">
        <f t="shared" si="451"/>
        <v>9.9999999699999999E+26</v>
      </c>
      <c r="CP388" s="29">
        <f t="shared" si="500"/>
        <v>9.6006202318862393E+39</v>
      </c>
      <c r="CQ388" s="29">
        <f t="shared" si="501"/>
        <v>5.9819519344468087E+25</v>
      </c>
      <c r="CR388" s="29">
        <f t="shared" si="502"/>
        <v>2400</v>
      </c>
      <c r="CT388" s="52">
        <f t="shared" si="516"/>
        <v>6.2307973755478204E-15</v>
      </c>
      <c r="CU388" s="144">
        <f t="shared" si="452"/>
        <v>28171.096435501928</v>
      </c>
      <c r="CV388" s="30">
        <f t="shared" si="503"/>
        <v>122</v>
      </c>
      <c r="CW388" s="30">
        <f t="shared" si="504"/>
        <v>9</v>
      </c>
      <c r="CX388" s="30">
        <v>1</v>
      </c>
      <c r="CY388" s="23"/>
      <c r="CZ388" s="29">
        <f t="shared" si="453"/>
        <v>24336</v>
      </c>
      <c r="DA388" s="29">
        <f t="shared" si="505"/>
        <v>5.9997732274876359E+19</v>
      </c>
      <c r="DB388" s="29">
        <f t="shared" si="506"/>
        <v>5.9819519344468087E+25</v>
      </c>
      <c r="DC388" s="29">
        <f t="shared" si="507"/>
        <v>2700</v>
      </c>
      <c r="DE388" s="52">
        <f t="shared" si="508"/>
        <v>997029.67222841363</v>
      </c>
      <c r="DF388" s="144">
        <f t="shared" si="454"/>
        <v>28171.096435501928</v>
      </c>
      <c r="DG388" s="30">
        <f t="shared" si="509"/>
        <v>57</v>
      </c>
      <c r="DH388" s="30">
        <f t="shared" si="510"/>
        <v>10</v>
      </c>
      <c r="DI388" s="30">
        <v>1</v>
      </c>
      <c r="DJ388" s="23"/>
      <c r="DK388" s="29">
        <f t="shared" si="455"/>
        <v>720</v>
      </c>
      <c r="DL388" s="29">
        <f t="shared" si="511"/>
        <v>1.7583876002280086E+21</v>
      </c>
      <c r="DM388" s="29">
        <f t="shared" si="512"/>
        <v>5.9819519344468087E+25</v>
      </c>
      <c r="DN388" s="29">
        <f t="shared" si="513"/>
        <v>3000</v>
      </c>
      <c r="DP388" s="52">
        <f t="shared" si="518"/>
        <v>34019.5297878075</v>
      </c>
      <c r="DQ388" s="144">
        <f t="shared" si="456"/>
        <v>28171.096435501928</v>
      </c>
    </row>
    <row r="389" spans="1:121">
      <c r="A389" s="23">
        <f t="shared" si="457"/>
        <v>20043993.880983755</v>
      </c>
      <c r="B389" s="23">
        <v>0</v>
      </c>
      <c r="C389" s="41">
        <f t="shared" si="520"/>
        <v>9</v>
      </c>
      <c r="D389" s="44"/>
      <c r="E389" s="134">
        <f t="shared" si="517"/>
        <v>1</v>
      </c>
      <c r="F389" s="76">
        <f t="shared" si="436"/>
        <v>10</v>
      </c>
      <c r="G389" s="161">
        <f t="shared" si="458"/>
        <v>2876.3031055114179</v>
      </c>
      <c r="H389" s="24">
        <f t="shared" si="459"/>
        <v>1.1452430577950634E+23</v>
      </c>
      <c r="I389" s="23">
        <f t="shared" si="514"/>
        <v>76.600000000000037</v>
      </c>
      <c r="J389" s="26">
        <v>383</v>
      </c>
      <c r="K389" s="30">
        <f t="shared" si="460"/>
        <v>383</v>
      </c>
      <c r="L389" s="30">
        <f t="shared" si="461"/>
        <v>1</v>
      </c>
      <c r="M389" s="22">
        <v>1</v>
      </c>
      <c r="N389" s="23">
        <f t="shared" si="462"/>
        <v>1.1452430577950635E+26</v>
      </c>
      <c r="O389" s="29">
        <f t="shared" si="437"/>
        <v>3.9743446920769655E+37</v>
      </c>
      <c r="P389" s="29">
        <f t="shared" si="463"/>
        <v>1.5221740170654779E+40</v>
      </c>
      <c r="Q389" s="29">
        <f t="shared" si="464"/>
        <v>6.8714583467703797E+25</v>
      </c>
      <c r="R389" s="29">
        <f t="shared" si="465"/>
        <v>300</v>
      </c>
      <c r="S389" s="29">
        <f t="shared" si="466"/>
        <v>601319816.42951262</v>
      </c>
      <c r="T389" s="52">
        <f t="shared" si="467"/>
        <v>4.5142396793879818E-15</v>
      </c>
      <c r="U389" s="144">
        <f t="shared" si="438"/>
        <v>28763.031055114181</v>
      </c>
      <c r="W389" s="30">
        <f t="shared" si="468"/>
        <v>378</v>
      </c>
      <c r="X389" s="30">
        <f t="shared" si="469"/>
        <v>2</v>
      </c>
      <c r="Y389" s="22">
        <v>1</v>
      </c>
      <c r="Z389" s="23"/>
      <c r="AA389" s="29">
        <f t="shared" si="439"/>
        <v>3.6951551889145344E+36</v>
      </c>
      <c r="AB389" s="29">
        <f t="shared" si="470"/>
        <v>2.5176768045115941E+39</v>
      </c>
      <c r="AC389" s="29">
        <f t="shared" si="471"/>
        <v>6.8714583467703797E+25</v>
      </c>
      <c r="AD389" s="29">
        <f t="shared" si="472"/>
        <v>600</v>
      </c>
      <c r="AF389" s="52">
        <f t="shared" si="519"/>
        <v>2.7292853214745243E-14</v>
      </c>
      <c r="AG389" s="144">
        <f t="shared" si="440"/>
        <v>28763.031055114181</v>
      </c>
      <c r="AH389" s="30">
        <f t="shared" si="473"/>
        <v>368</v>
      </c>
      <c r="AI389" s="30">
        <f t="shared" si="474"/>
        <v>3</v>
      </c>
      <c r="AJ389" s="22">
        <v>1</v>
      </c>
      <c r="AK389" s="23"/>
      <c r="AL389" s="29">
        <f t="shared" si="441"/>
        <v>4.1057279876828162E+36</v>
      </c>
      <c r="AM389" s="29">
        <f t="shared" si="475"/>
        <v>8.8483945740051689E+39</v>
      </c>
      <c r="AN389" s="29">
        <f t="shared" si="476"/>
        <v>6.8714583467703797E+25</v>
      </c>
      <c r="AO389" s="29">
        <f t="shared" si="477"/>
        <v>900</v>
      </c>
      <c r="AQ389" s="52">
        <f t="shared" si="523"/>
        <v>7.7657684558477575E-15</v>
      </c>
      <c r="AR389" s="144">
        <f t="shared" si="442"/>
        <v>28763.031055114181</v>
      </c>
      <c r="AS389" s="30">
        <f t="shared" si="478"/>
        <v>353</v>
      </c>
      <c r="AT389" s="30">
        <f t="shared" si="479"/>
        <v>4</v>
      </c>
      <c r="AU389" s="22">
        <v>1</v>
      </c>
      <c r="AV389" s="23"/>
      <c r="AW389" s="29">
        <f t="shared" si="443"/>
        <v>4.2335999872992002E+35</v>
      </c>
      <c r="AX389" s="29">
        <f t="shared" si="480"/>
        <v>5.1255149485938923E+39</v>
      </c>
      <c r="AY389" s="29">
        <f t="shared" si="481"/>
        <v>6.8714583467703797E+25</v>
      </c>
      <c r="AZ389" s="29">
        <f t="shared" si="482"/>
        <v>1200</v>
      </c>
      <c r="BB389" s="52">
        <f t="shared" si="515"/>
        <v>1.3406376560574583E-14</v>
      </c>
      <c r="BC389" s="144">
        <f t="shared" si="444"/>
        <v>28763.031055114181</v>
      </c>
      <c r="BD389" s="30">
        <f t="shared" si="483"/>
        <v>323</v>
      </c>
      <c r="BE389" s="30">
        <f t="shared" si="484"/>
        <v>5</v>
      </c>
      <c r="BF389" s="22">
        <v>1</v>
      </c>
      <c r="BG389" s="23"/>
      <c r="BH389" s="29">
        <f t="shared" si="445"/>
        <v>4.6079999861759994E+34</v>
      </c>
      <c r="BI389" s="29">
        <f t="shared" si="485"/>
        <v>1.750737149209396E+40</v>
      </c>
      <c r="BJ389" s="29">
        <f t="shared" si="486"/>
        <v>6.8714583467703797E+25</v>
      </c>
      <c r="BK389" s="29">
        <f t="shared" si="487"/>
        <v>1500</v>
      </c>
      <c r="BM389" s="52">
        <f t="shared" si="524"/>
        <v>3.9248943508586749E-15</v>
      </c>
      <c r="BN389" s="144">
        <f t="shared" si="446"/>
        <v>28763.031055114181</v>
      </c>
      <c r="BO389" s="30">
        <f t="shared" si="488"/>
        <v>278</v>
      </c>
      <c r="BP389" s="30">
        <f t="shared" si="489"/>
        <v>6</v>
      </c>
      <c r="BQ389" s="22">
        <v>1</v>
      </c>
      <c r="BR389" s="23"/>
      <c r="BS389" s="29">
        <f t="shared" si="447"/>
        <v>5.7599999827200002E+31</v>
      </c>
      <c r="BT389" s="29">
        <f t="shared" si="490"/>
        <v>3.78314250371732E+39</v>
      </c>
      <c r="BU389" s="29">
        <f t="shared" si="491"/>
        <v>6.8714583467703797E+25</v>
      </c>
      <c r="BV389" s="29">
        <f t="shared" si="492"/>
        <v>1800</v>
      </c>
      <c r="BX389" s="52">
        <f t="shared" si="522"/>
        <v>1.8163361121127414E-14</v>
      </c>
      <c r="BY389" s="144">
        <f t="shared" si="448"/>
        <v>28763.031055114181</v>
      </c>
      <c r="BZ389" s="30">
        <f t="shared" si="493"/>
        <v>228</v>
      </c>
      <c r="CA389" s="30">
        <f t="shared" si="494"/>
        <v>7</v>
      </c>
      <c r="CB389" s="30">
        <v>1</v>
      </c>
      <c r="CC389" s="23"/>
      <c r="CD389" s="29">
        <f t="shared" si="449"/>
        <v>9.5999999712E+29</v>
      </c>
      <c r="CE389" s="29">
        <f t="shared" si="495"/>
        <v>1.8721750985815663E+40</v>
      </c>
      <c r="CF389" s="29">
        <f t="shared" si="496"/>
        <v>6.8714583467703797E+25</v>
      </c>
      <c r="CG389" s="29">
        <f t="shared" si="497"/>
        <v>2100</v>
      </c>
      <c r="CI389" s="52">
        <f t="shared" si="521"/>
        <v>3.6703075219708174E-15</v>
      </c>
      <c r="CJ389" s="144">
        <f t="shared" si="450"/>
        <v>28763.031055114181</v>
      </c>
      <c r="CK389" s="30">
        <f t="shared" si="498"/>
        <v>173</v>
      </c>
      <c r="CL389" s="30">
        <f t="shared" si="499"/>
        <v>8</v>
      </c>
      <c r="CM389" s="30">
        <v>1</v>
      </c>
      <c r="CN389" s="23"/>
      <c r="CO389" s="29">
        <f t="shared" si="451"/>
        <v>9.9999999699999999E+26</v>
      </c>
      <c r="CP389" s="29">
        <f t="shared" si="500"/>
        <v>9.6564377913739505E+39</v>
      </c>
      <c r="CQ389" s="29">
        <f t="shared" si="501"/>
        <v>6.8714583467703797E+25</v>
      </c>
      <c r="CR389" s="29">
        <f t="shared" si="502"/>
        <v>2400</v>
      </c>
      <c r="CT389" s="52">
        <f t="shared" si="516"/>
        <v>7.1159349806080874E-15</v>
      </c>
      <c r="CU389" s="144">
        <f t="shared" si="452"/>
        <v>28763.031055114181</v>
      </c>
      <c r="CV389" s="30">
        <f t="shared" si="503"/>
        <v>123</v>
      </c>
      <c r="CW389" s="30">
        <f t="shared" si="504"/>
        <v>9</v>
      </c>
      <c r="CX389" s="30">
        <v>1</v>
      </c>
      <c r="CY389" s="23"/>
      <c r="CZ389" s="29">
        <f t="shared" si="453"/>
        <v>24336</v>
      </c>
      <c r="DA389" s="29">
        <f t="shared" si="505"/>
        <v>6.0489516965654036E+19</v>
      </c>
      <c r="DB389" s="29">
        <f t="shared" si="506"/>
        <v>6.8714583467703797E+25</v>
      </c>
      <c r="DC389" s="29">
        <f t="shared" si="507"/>
        <v>2700</v>
      </c>
      <c r="DE389" s="52">
        <f t="shared" si="508"/>
        <v>1135975.0732795561</v>
      </c>
      <c r="DF389" s="144">
        <f t="shared" si="454"/>
        <v>28763.031055114181</v>
      </c>
      <c r="DG389" s="30">
        <f t="shared" si="509"/>
        <v>58</v>
      </c>
      <c r="DH389" s="30">
        <f t="shared" si="510"/>
        <v>10</v>
      </c>
      <c r="DI389" s="30">
        <v>1</v>
      </c>
      <c r="DJ389" s="23"/>
      <c r="DK389" s="29">
        <f t="shared" si="455"/>
        <v>720</v>
      </c>
      <c r="DL389" s="29">
        <f t="shared" si="511"/>
        <v>1.7892365054951665E+21</v>
      </c>
      <c r="DM389" s="29">
        <f t="shared" si="512"/>
        <v>6.8714583467703797E+25</v>
      </c>
      <c r="DN389" s="29">
        <f t="shared" si="513"/>
        <v>3000</v>
      </c>
      <c r="DP389" s="52">
        <f t="shared" si="518"/>
        <v>38404.416217009399</v>
      </c>
      <c r="DQ389" s="144">
        <f t="shared" si="456"/>
        <v>28763.031055114181</v>
      </c>
    </row>
    <row r="390" spans="1:121">
      <c r="A390" s="23">
        <f t="shared" si="457"/>
        <v>20943511.258323014</v>
      </c>
      <c r="B390" s="23">
        <v>0</v>
      </c>
      <c r="C390" s="41">
        <f t="shared" si="520"/>
        <v>9</v>
      </c>
      <c r="D390" s="65"/>
      <c r="E390" s="134">
        <f t="shared" si="517"/>
        <v>1</v>
      </c>
      <c r="F390" s="76">
        <f t="shared" ref="F390:F453" si="525">C390+E390</f>
        <v>10</v>
      </c>
      <c r="G390" s="161">
        <f t="shared" si="458"/>
        <v>2936.7403479364111</v>
      </c>
      <c r="H390" s="24">
        <f t="shared" si="459"/>
        <v>1.3155388165609637E+23</v>
      </c>
      <c r="I390" s="23">
        <f t="shared" si="514"/>
        <v>76.80000000000004</v>
      </c>
      <c r="J390" s="26">
        <v>384</v>
      </c>
      <c r="K390" s="30">
        <f t="shared" si="460"/>
        <v>384</v>
      </c>
      <c r="L390" s="30">
        <f t="shared" si="461"/>
        <v>1</v>
      </c>
      <c r="M390" s="22">
        <v>1</v>
      </c>
      <c r="N390" s="23">
        <f t="shared" si="462"/>
        <v>1.3155388165609638E+26</v>
      </c>
      <c r="O390" s="29">
        <f t="shared" ref="O390:O406" si="526">O389*M390</f>
        <v>3.9743446920769655E+37</v>
      </c>
      <c r="P390" s="29">
        <f t="shared" si="463"/>
        <v>1.5261483617575547E+40</v>
      </c>
      <c r="Q390" s="29">
        <f t="shared" si="464"/>
        <v>7.8932328993657812E+25</v>
      </c>
      <c r="R390" s="29">
        <f t="shared" si="465"/>
        <v>300</v>
      </c>
      <c r="S390" s="29">
        <f t="shared" si="466"/>
        <v>628305337.74969041</v>
      </c>
      <c r="T390" s="52">
        <f t="shared" si="467"/>
        <v>5.1719957883227788E-15</v>
      </c>
      <c r="U390" s="144">
        <f t="shared" ref="U390:U453" si="527">$I$4*$G390</f>
        <v>29367.403479364111</v>
      </c>
      <c r="W390" s="30">
        <f t="shared" si="468"/>
        <v>379</v>
      </c>
      <c r="X390" s="30">
        <f t="shared" si="469"/>
        <v>2</v>
      </c>
      <c r="Y390" s="22">
        <v>1</v>
      </c>
      <c r="Z390" s="23"/>
      <c r="AA390" s="29">
        <f t="shared" ref="AA390:AA406" si="528">AA389*Y390</f>
        <v>3.6951551889145344E+36</v>
      </c>
      <c r="AB390" s="29">
        <f t="shared" si="470"/>
        <v>2.5243373251584502E+39</v>
      </c>
      <c r="AC390" s="29">
        <f t="shared" si="471"/>
        <v>7.8932328993657812E+25</v>
      </c>
      <c r="AD390" s="29">
        <f t="shared" si="472"/>
        <v>600</v>
      </c>
      <c r="AF390" s="52">
        <f t="shared" si="519"/>
        <v>3.1268534599948245E-14</v>
      </c>
      <c r="AG390" s="144">
        <f t="shared" ref="AG390:AG453" si="529">$I$4*$G390</f>
        <v>29367.403479364111</v>
      </c>
      <c r="AH390" s="30">
        <f t="shared" si="473"/>
        <v>369</v>
      </c>
      <c r="AI390" s="30">
        <f t="shared" si="474"/>
        <v>3</v>
      </c>
      <c r="AJ390" s="22">
        <v>1</v>
      </c>
      <c r="AK390" s="23"/>
      <c r="AL390" s="29">
        <f t="shared" ref="AL390:AL406" si="530">AL389*AJ390</f>
        <v>4.1057279876828162E+36</v>
      </c>
      <c r="AM390" s="29">
        <f t="shared" si="475"/>
        <v>8.8724391244780089E+39</v>
      </c>
      <c r="AN390" s="29">
        <f t="shared" si="476"/>
        <v>7.8932328993657812E+25</v>
      </c>
      <c r="AO390" s="29">
        <f t="shared" si="477"/>
        <v>900</v>
      </c>
      <c r="AQ390" s="52">
        <f t="shared" si="523"/>
        <v>8.8963505848006172E-15</v>
      </c>
      <c r="AR390" s="144">
        <f t="shared" ref="AR390:AR453" si="531">$I$4*$G390</f>
        <v>29367.403479364111</v>
      </c>
      <c r="AS390" s="30">
        <f t="shared" si="478"/>
        <v>354</v>
      </c>
      <c r="AT390" s="30">
        <f t="shared" si="479"/>
        <v>4</v>
      </c>
      <c r="AU390" s="22">
        <v>1</v>
      </c>
      <c r="AV390" s="23"/>
      <c r="AW390" s="29">
        <f t="shared" ref="AW390:AW406" si="532">AW389*AU390</f>
        <v>4.2335999872992002E+35</v>
      </c>
      <c r="AX390" s="29">
        <f t="shared" si="480"/>
        <v>5.1400348209695128E+39</v>
      </c>
      <c r="AY390" s="29">
        <f t="shared" si="481"/>
        <v>7.8932328993657812E+25</v>
      </c>
      <c r="AZ390" s="29">
        <f t="shared" si="482"/>
        <v>1200</v>
      </c>
      <c r="BB390" s="52">
        <f t="shared" si="515"/>
        <v>1.5356380208095479E-14</v>
      </c>
      <c r="BC390" s="144">
        <f t="shared" ref="BC390:BC453" si="533">$I$4*$G390</f>
        <v>29367.403479364111</v>
      </c>
      <c r="BD390" s="30">
        <f t="shared" si="483"/>
        <v>324</v>
      </c>
      <c r="BE390" s="30">
        <f t="shared" si="484"/>
        <v>5</v>
      </c>
      <c r="BF390" s="22">
        <v>1</v>
      </c>
      <c r="BG390" s="23"/>
      <c r="BH390" s="29">
        <f t="shared" ref="BH390:BH406" si="534">BH389*BF390</f>
        <v>4.6079999861759994E+34</v>
      </c>
      <c r="BI390" s="29">
        <f t="shared" si="485"/>
        <v>1.7561573880614375E+40</v>
      </c>
      <c r="BJ390" s="29">
        <f t="shared" si="486"/>
        <v>7.8932328993657812E+25</v>
      </c>
      <c r="BK390" s="29">
        <f t="shared" si="487"/>
        <v>1500</v>
      </c>
      <c r="BM390" s="52">
        <f t="shared" si="524"/>
        <v>4.4946045001575017E-15</v>
      </c>
      <c r="BN390" s="144">
        <f t="shared" ref="BN390:BN453" si="535">$I$4*$G390</f>
        <v>29367.403479364111</v>
      </c>
      <c r="BO390" s="30">
        <f t="shared" si="488"/>
        <v>279</v>
      </c>
      <c r="BP390" s="30">
        <f t="shared" si="489"/>
        <v>6</v>
      </c>
      <c r="BQ390" s="22">
        <v>1</v>
      </c>
      <c r="BR390" s="23"/>
      <c r="BS390" s="29">
        <f t="shared" ref="BS390:BS406" si="536">BS389*BQ390</f>
        <v>5.7599999827200002E+31</v>
      </c>
      <c r="BT390" s="29">
        <f t="shared" si="490"/>
        <v>3.7967509299896842E+39</v>
      </c>
      <c r="BU390" s="29">
        <f t="shared" si="491"/>
        <v>7.8932328993657812E+25</v>
      </c>
      <c r="BV390" s="29">
        <f t="shared" si="492"/>
        <v>1800</v>
      </c>
      <c r="BX390" s="52">
        <f t="shared" si="522"/>
        <v>2.0789440879618689E-14</v>
      </c>
      <c r="BY390" s="144">
        <f t="shared" ref="BY390:BY453" si="537">$I$4*$G390</f>
        <v>29367.403479364111</v>
      </c>
      <c r="BZ390" s="30">
        <f t="shared" si="493"/>
        <v>229</v>
      </c>
      <c r="CA390" s="30">
        <f t="shared" si="494"/>
        <v>7</v>
      </c>
      <c r="CB390" s="30">
        <v>1</v>
      </c>
      <c r="CC390" s="23"/>
      <c r="CD390" s="29">
        <f t="shared" ref="CD390:CD406" si="538">CD389*CB390</f>
        <v>9.5999999712E+29</v>
      </c>
      <c r="CE390" s="29">
        <f t="shared" si="495"/>
        <v>1.8803863928735908E+40</v>
      </c>
      <c r="CF390" s="29">
        <f t="shared" si="496"/>
        <v>7.8932328993657812E+25</v>
      </c>
      <c r="CG390" s="29">
        <f t="shared" si="497"/>
        <v>2100</v>
      </c>
      <c r="CI390" s="52">
        <f t="shared" si="521"/>
        <v>4.1976653996646981E-15</v>
      </c>
      <c r="CJ390" s="144">
        <f t="shared" ref="CJ390:CJ453" si="539">$I$4*$G390</f>
        <v>29367.403479364111</v>
      </c>
      <c r="CK390" s="30">
        <f t="shared" si="498"/>
        <v>174</v>
      </c>
      <c r="CL390" s="30">
        <f t="shared" si="499"/>
        <v>8</v>
      </c>
      <c r="CM390" s="30">
        <v>1</v>
      </c>
      <c r="CN390" s="23"/>
      <c r="CO390" s="29">
        <f t="shared" ref="CO390:CO406" si="540">CO389*CM390</f>
        <v>9.9999999699999999E+26</v>
      </c>
      <c r="CP390" s="29">
        <f t="shared" si="500"/>
        <v>9.7122553508616616E+39</v>
      </c>
      <c r="CQ390" s="29">
        <f t="shared" si="501"/>
        <v>7.8932328993657812E+25</v>
      </c>
      <c r="CR390" s="29">
        <f t="shared" si="502"/>
        <v>2400</v>
      </c>
      <c r="CT390" s="52">
        <f t="shared" si="516"/>
        <v>8.127085434039274E-15</v>
      </c>
      <c r="CU390" s="144">
        <f t="shared" ref="CU390:CU453" si="541">$I$4*$G390</f>
        <v>29367.403479364111</v>
      </c>
      <c r="CV390" s="30">
        <f t="shared" si="503"/>
        <v>124</v>
      </c>
      <c r="CW390" s="30">
        <f t="shared" si="504"/>
        <v>9</v>
      </c>
      <c r="CX390" s="30">
        <v>1</v>
      </c>
      <c r="CY390" s="23"/>
      <c r="CZ390" s="29">
        <f t="shared" ref="CZ390:CZ406" si="542">CZ389*CX390</f>
        <v>24336</v>
      </c>
      <c r="DA390" s="29">
        <f t="shared" si="505"/>
        <v>6.0981301656431706E+19</v>
      </c>
      <c r="DB390" s="29">
        <f t="shared" si="506"/>
        <v>7.8932328993657812E+25</v>
      </c>
      <c r="DC390" s="29">
        <f t="shared" si="507"/>
        <v>2700</v>
      </c>
      <c r="DE390" s="52">
        <f t="shared" si="508"/>
        <v>1294369.3697842346</v>
      </c>
      <c r="DF390" s="144">
        <f t="shared" ref="DF390:DF453" si="543">$I$4*$G390</f>
        <v>29367.403479364111</v>
      </c>
      <c r="DG390" s="30">
        <f t="shared" si="509"/>
        <v>59</v>
      </c>
      <c r="DH390" s="30">
        <f t="shared" si="510"/>
        <v>10</v>
      </c>
      <c r="DI390" s="30">
        <v>1</v>
      </c>
      <c r="DJ390" s="23"/>
      <c r="DK390" s="29">
        <f t="shared" ref="DK390:DK406" si="544">DK389*DI390</f>
        <v>720</v>
      </c>
      <c r="DL390" s="29">
        <f t="shared" si="511"/>
        <v>1.8200854107623247E+21</v>
      </c>
      <c r="DM390" s="29">
        <f t="shared" si="512"/>
        <v>7.8932328993657812E+25</v>
      </c>
      <c r="DN390" s="29">
        <f t="shared" si="513"/>
        <v>3000</v>
      </c>
      <c r="DP390" s="52">
        <f t="shared" si="518"/>
        <v>43367.376347793368</v>
      </c>
      <c r="DQ390" s="144">
        <f t="shared" ref="DQ390:DQ453" si="545">$I$4*$G390</f>
        <v>29367.403479364111</v>
      </c>
    </row>
    <row r="391" spans="1:121">
      <c r="A391" s="23">
        <f t="shared" ref="A391:A454" si="546">POWER($I$3,J391) * POWER($I$2,J391)</f>
        <v>21883396.414506149</v>
      </c>
      <c r="B391" s="23">
        <v>0</v>
      </c>
      <c r="C391" s="41">
        <f t="shared" si="520"/>
        <v>9</v>
      </c>
      <c r="D391" s="44"/>
      <c r="E391" s="134">
        <f t="shared" si="517"/>
        <v>1</v>
      </c>
      <c r="F391" s="76">
        <f t="shared" si="525"/>
        <v>10</v>
      </c>
      <c r="G391" s="161">
        <f t="shared" ref="G391:G454" si="547">POWER(8,J391/100)</f>
        <v>2998.4475052966372</v>
      </c>
      <c r="H391" s="24">
        <f t="shared" ref="H391:H454" si="548">POWER($I$1,J391)</f>
        <v>1.5111572745183254E+23</v>
      </c>
      <c r="I391" s="23">
        <f t="shared" si="514"/>
        <v>77.000000000000028</v>
      </c>
      <c r="J391" s="26">
        <v>385</v>
      </c>
      <c r="K391" s="30">
        <f t="shared" ref="K391:K406" si="549">$J391-L$3</f>
        <v>385</v>
      </c>
      <c r="L391" s="30">
        <f t="shared" ref="L391:L406" si="550">M$3</f>
        <v>1</v>
      </c>
      <c r="M391" s="22">
        <v>1</v>
      </c>
      <c r="N391" s="23">
        <f t="shared" ref="N391:N406" si="551">1000*H391</f>
        <v>1.5111572745183255E+26</v>
      </c>
      <c r="O391" s="29">
        <f t="shared" si="526"/>
        <v>3.9743446920769655E+37</v>
      </c>
      <c r="P391" s="29">
        <f t="shared" ref="P391:P406" si="552">K391*O391*T$3</f>
        <v>1.5301227064496316E+40</v>
      </c>
      <c r="Q391" s="29">
        <f t="shared" ref="Q391:Q406" si="553">O$3*$H391*$F391</f>
        <v>9.0669436471099525E+25</v>
      </c>
      <c r="R391" s="29">
        <f t="shared" ref="R391:R406" si="554">S$3</f>
        <v>300</v>
      </c>
      <c r="S391" s="29">
        <f t="shared" ref="S391:S406" si="555">$A391*(30+$B391)</f>
        <v>656501892.43518448</v>
      </c>
      <c r="T391" s="52">
        <f t="shared" ref="T391:T406" si="556">Q391/P391</f>
        <v>5.9256317214899244E-15</v>
      </c>
      <c r="U391" s="144">
        <f t="shared" si="527"/>
        <v>29984.475052966372</v>
      </c>
      <c r="W391" s="30">
        <f t="shared" ref="W391:W406" si="557">$J391-X$3</f>
        <v>380</v>
      </c>
      <c r="X391" s="30">
        <f t="shared" ref="X391:X406" si="558">Y$3</f>
        <v>2</v>
      </c>
      <c r="Y391" s="22">
        <v>1</v>
      </c>
      <c r="Z391" s="23"/>
      <c r="AA391" s="29">
        <f t="shared" si="528"/>
        <v>3.6951551889145344E+36</v>
      </c>
      <c r="AB391" s="29">
        <f t="shared" ref="AB391:AB406" si="559">W391*AA391*AF$3</f>
        <v>2.530997845805306E+39</v>
      </c>
      <c r="AC391" s="29">
        <f t="shared" ref="AC391:AC406" si="560">AA$3*$H391*$F391</f>
        <v>9.0669436471099525E+25</v>
      </c>
      <c r="AD391" s="29">
        <f t="shared" ref="AD391:AD406" si="561">AE$3</f>
        <v>600</v>
      </c>
      <c r="AF391" s="52">
        <f t="shared" si="519"/>
        <v>3.5823592904817573E-14</v>
      </c>
      <c r="AG391" s="144">
        <f t="shared" si="529"/>
        <v>29984.475052966372</v>
      </c>
      <c r="AH391" s="30">
        <f t="shared" ref="AH391:AH406" si="562">$J391-AI$3</f>
        <v>370</v>
      </c>
      <c r="AI391" s="30">
        <f t="shared" ref="AI391:AI406" si="563">AJ$3</f>
        <v>3</v>
      </c>
      <c r="AJ391" s="22">
        <v>1</v>
      </c>
      <c r="AK391" s="23"/>
      <c r="AL391" s="29">
        <f t="shared" si="530"/>
        <v>4.1057279876828162E+36</v>
      </c>
      <c r="AM391" s="29">
        <f t="shared" ref="AM391:AM406" si="564">AH391*AL391*AQ$3</f>
        <v>8.8964836749508502E+39</v>
      </c>
      <c r="AN391" s="29">
        <f t="shared" ref="AN391:AN406" si="565">AL$3*$H391*$F391</f>
        <v>9.0669436471099525E+25</v>
      </c>
      <c r="AO391" s="29">
        <f t="shared" ref="AO391:AO406" si="566">AP$3</f>
        <v>900</v>
      </c>
      <c r="AQ391" s="52">
        <f t="shared" si="523"/>
        <v>1.0191603759852955E-14</v>
      </c>
      <c r="AR391" s="144">
        <f t="shared" si="531"/>
        <v>29984.475052966372</v>
      </c>
      <c r="AS391" s="30">
        <f t="shared" ref="AS391:AS406" si="567">$J391-AT$3</f>
        <v>355</v>
      </c>
      <c r="AT391" s="30">
        <f t="shared" ref="AT391:AT406" si="568">AU$3</f>
        <v>4</v>
      </c>
      <c r="AU391" s="22">
        <v>1</v>
      </c>
      <c r="AV391" s="23"/>
      <c r="AW391" s="29">
        <f t="shared" si="532"/>
        <v>4.2335999872992002E+35</v>
      </c>
      <c r="AX391" s="29">
        <f t="shared" ref="AX391:AX406" si="569">AS391*AW391*BB$3</f>
        <v>5.1545546933451326E+39</v>
      </c>
      <c r="AY391" s="29">
        <f t="shared" ref="AY391:AY406" si="570">AW$3*$H391*$F391</f>
        <v>9.0669436471099525E+25</v>
      </c>
      <c r="AZ391" s="29">
        <f t="shared" ref="AZ391:AZ406" si="571">BA$3</f>
        <v>1200</v>
      </c>
      <c r="BB391" s="52">
        <f t="shared" si="515"/>
        <v>1.7590158969146199E-14</v>
      </c>
      <c r="BC391" s="144">
        <f t="shared" si="533"/>
        <v>29984.475052966372</v>
      </c>
      <c r="BD391" s="30">
        <f t="shared" ref="BD391:BD406" si="572">$J391-BE$3</f>
        <v>325</v>
      </c>
      <c r="BE391" s="30">
        <f t="shared" ref="BE391:BE406" si="573">BF$3</f>
        <v>5</v>
      </c>
      <c r="BF391" s="22">
        <v>1</v>
      </c>
      <c r="BG391" s="23"/>
      <c r="BH391" s="29">
        <f t="shared" si="534"/>
        <v>4.6079999861759994E+34</v>
      </c>
      <c r="BI391" s="29">
        <f t="shared" ref="BI391:BI406" si="574">BD391*BH391*BM$3</f>
        <v>1.761577626913479E+40</v>
      </c>
      <c r="BJ391" s="29">
        <f t="shared" ref="BJ391:BJ406" si="575">BH$3*$H391*$F391</f>
        <v>9.0669436471099525E+25</v>
      </c>
      <c r="BK391" s="29">
        <f t="shared" ref="BK391:BK406" si="576">BL$3</f>
        <v>1500</v>
      </c>
      <c r="BM391" s="52">
        <f t="shared" si="524"/>
        <v>5.1470588117064464E-15</v>
      </c>
      <c r="BN391" s="144">
        <f t="shared" si="535"/>
        <v>29984.475052966372</v>
      </c>
      <c r="BO391" s="30">
        <f t="shared" ref="BO391:BO406" si="577">$J391-BP$3</f>
        <v>280</v>
      </c>
      <c r="BP391" s="30">
        <f t="shared" ref="BP391:BP406" si="578">BQ$3</f>
        <v>6</v>
      </c>
      <c r="BQ391" s="22">
        <v>1</v>
      </c>
      <c r="BR391" s="23"/>
      <c r="BS391" s="29">
        <f t="shared" si="536"/>
        <v>5.7599999827200002E+31</v>
      </c>
      <c r="BT391" s="29">
        <f t="shared" ref="BT391:BT406" si="579">BO391*BS391*BX$3</f>
        <v>3.8103593562620485E+39</v>
      </c>
      <c r="BU391" s="29">
        <f t="shared" ref="BU391:BU406" si="580">BS$3*$H391*$F391</f>
        <v>9.0669436471099525E+25</v>
      </c>
      <c r="BV391" s="29">
        <f t="shared" ref="BV391:BV406" si="581">BW$3</f>
        <v>1800</v>
      </c>
      <c r="BX391" s="52">
        <f t="shared" si="522"/>
        <v>2.3795507980655655E-14</v>
      </c>
      <c r="BY391" s="144">
        <f t="shared" si="537"/>
        <v>29984.475052966372</v>
      </c>
      <c r="BZ391" s="30">
        <f t="shared" ref="BZ391:BZ406" si="582">$J391-CA$3</f>
        <v>230</v>
      </c>
      <c r="CA391" s="30">
        <f t="shared" ref="CA391:CA406" si="583">CB$3</f>
        <v>7</v>
      </c>
      <c r="CB391" s="30">
        <v>1</v>
      </c>
      <c r="CC391" s="23"/>
      <c r="CD391" s="29">
        <f t="shared" si="538"/>
        <v>9.5999999712E+29</v>
      </c>
      <c r="CE391" s="29">
        <f t="shared" ref="CE391:CE406" si="584">BZ391*CD391*CI$3</f>
        <v>1.8885976871656153E+40</v>
      </c>
      <c r="CF391" s="29">
        <f t="shared" ref="CF391:CF406" si="585">CD$3*$H391*$F391</f>
        <v>9.0669436471099525E+25</v>
      </c>
      <c r="CG391" s="29">
        <f t="shared" ref="CG391:CG406" si="586">CH$3</f>
        <v>2100</v>
      </c>
      <c r="CI391" s="52">
        <f t="shared" si="521"/>
        <v>4.8008867683818424E-15</v>
      </c>
      <c r="CJ391" s="144">
        <f t="shared" si="539"/>
        <v>29984.475052966372</v>
      </c>
      <c r="CK391" s="30">
        <f t="shared" ref="CK391:CK406" si="587">$J391-CL$3</f>
        <v>175</v>
      </c>
      <c r="CL391" s="30">
        <f t="shared" ref="CL391:CL406" si="588">CM$3</f>
        <v>8</v>
      </c>
      <c r="CM391" s="30">
        <v>1</v>
      </c>
      <c r="CN391" s="23"/>
      <c r="CO391" s="29">
        <f t="shared" si="540"/>
        <v>9.9999999699999999E+26</v>
      </c>
      <c r="CP391" s="29">
        <f t="shared" ref="CP391:CP406" si="589">CK391*CO391*CT$3</f>
        <v>9.7680729103493728E+39</v>
      </c>
      <c r="CQ391" s="29">
        <f t="shared" ref="CQ391:CQ406" si="590">CO$3*$H391*$F391</f>
        <v>9.0669436471099525E+25</v>
      </c>
      <c r="CR391" s="29">
        <f t="shared" ref="CR391:CR406" si="591">CS$3</f>
        <v>2400</v>
      </c>
      <c r="CT391" s="52">
        <f t="shared" si="516"/>
        <v>9.2822235566069875E-15</v>
      </c>
      <c r="CU391" s="144">
        <f t="shared" si="541"/>
        <v>29984.475052966372</v>
      </c>
      <c r="CV391" s="30">
        <f t="shared" ref="CV391:CV406" si="592">$J391-CW$3</f>
        <v>125</v>
      </c>
      <c r="CW391" s="30">
        <f t="shared" ref="CW391:CW406" si="593">CX$3</f>
        <v>9</v>
      </c>
      <c r="CX391" s="30">
        <v>1</v>
      </c>
      <c r="CY391" s="23"/>
      <c r="CZ391" s="29">
        <f t="shared" si="542"/>
        <v>24336</v>
      </c>
      <c r="DA391" s="29">
        <f t="shared" ref="DA391:DA406" si="594">CV391*CZ391*DE$3</f>
        <v>6.1473086347209384E+19</v>
      </c>
      <c r="DB391" s="29">
        <f t="shared" ref="DB391:DB406" si="595">CZ$3*$H391*$F391</f>
        <v>9.0669436471099525E+25</v>
      </c>
      <c r="DC391" s="29">
        <f t="shared" ref="DC391:DC406" si="596">DD$3</f>
        <v>2700</v>
      </c>
      <c r="DE391" s="52">
        <f t="shared" ref="DE391:DE406" si="597">DB391/DA391</f>
        <v>1474945.2461030621</v>
      </c>
      <c r="DF391" s="144">
        <f t="shared" si="543"/>
        <v>29984.475052966372</v>
      </c>
      <c r="DG391" s="30">
        <f t="shared" ref="DG391:DG406" si="598">$J391-DH$3</f>
        <v>60</v>
      </c>
      <c r="DH391" s="30">
        <f t="shared" ref="DH391:DH406" si="599">DI$3</f>
        <v>10</v>
      </c>
      <c r="DI391" s="30">
        <v>1</v>
      </c>
      <c r="DJ391" s="23"/>
      <c r="DK391" s="29">
        <f t="shared" si="544"/>
        <v>720</v>
      </c>
      <c r="DL391" s="29">
        <f t="shared" ref="DL391:DL406" si="600">DG391*DK391*DP$3</f>
        <v>1.8509343160294826E+21</v>
      </c>
      <c r="DM391" s="29">
        <f t="shared" ref="DM391:DM406" si="601">DK$3*$H391*$F391</f>
        <v>9.0669436471099525E+25</v>
      </c>
      <c r="DN391" s="29">
        <f t="shared" ref="DN391:DN406" si="602">DO$3</f>
        <v>3000</v>
      </c>
      <c r="DP391" s="52">
        <f t="shared" ref="DP391:DP406" si="603">DM391/DL391</f>
        <v>48985.766640060123</v>
      </c>
      <c r="DQ391" s="144">
        <f t="shared" si="545"/>
        <v>29984.475052966372</v>
      </c>
    </row>
    <row r="392" spans="1:121">
      <c r="A392" s="23">
        <f t="shared" si="546"/>
        <v>22865460.940514978</v>
      </c>
      <c r="B392" s="23">
        <v>0</v>
      </c>
      <c r="C392" s="41">
        <f t="shared" si="520"/>
        <v>9</v>
      </c>
      <c r="D392" s="44"/>
      <c r="E392" s="134">
        <f t="shared" si="517"/>
        <v>1</v>
      </c>
      <c r="F392" s="76">
        <f t="shared" si="525"/>
        <v>10</v>
      </c>
      <c r="G392" s="161">
        <f t="shared" si="547"/>
        <v>3061.45126120435</v>
      </c>
      <c r="H392" s="24">
        <f t="shared" si="548"/>
        <v>1.7358638753810033E+23</v>
      </c>
      <c r="I392" s="23">
        <f t="shared" ref="I392:I455" si="604">LOG(H392,2)</f>
        <v>77.200000000000031</v>
      </c>
      <c r="J392" s="26">
        <v>386</v>
      </c>
      <c r="K392" s="30">
        <f t="shared" si="549"/>
        <v>386</v>
      </c>
      <c r="L392" s="30">
        <f t="shared" si="550"/>
        <v>1</v>
      </c>
      <c r="M392" s="22">
        <v>1</v>
      </c>
      <c r="N392" s="23">
        <f t="shared" si="551"/>
        <v>1.7358638753810032E+26</v>
      </c>
      <c r="O392" s="29">
        <f t="shared" si="526"/>
        <v>3.9743446920769655E+37</v>
      </c>
      <c r="P392" s="29">
        <f t="shared" si="552"/>
        <v>1.5340970511417087E+40</v>
      </c>
      <c r="Q392" s="29">
        <f t="shared" si="553"/>
        <v>1.0415183252286018E+26</v>
      </c>
      <c r="R392" s="29">
        <f t="shared" si="554"/>
        <v>300</v>
      </c>
      <c r="S392" s="29">
        <f t="shared" si="555"/>
        <v>685963828.21544933</v>
      </c>
      <c r="T392" s="52">
        <f t="shared" si="556"/>
        <v>6.7891293086932212E-15</v>
      </c>
      <c r="U392" s="144">
        <f t="shared" si="527"/>
        <v>30614.512612043502</v>
      </c>
      <c r="W392" s="30">
        <f t="shared" si="557"/>
        <v>381</v>
      </c>
      <c r="X392" s="30">
        <f t="shared" si="558"/>
        <v>2</v>
      </c>
      <c r="Y392" s="22">
        <v>1</v>
      </c>
      <c r="Z392" s="23"/>
      <c r="AA392" s="29">
        <f t="shared" si="528"/>
        <v>3.6951551889145344E+36</v>
      </c>
      <c r="AB392" s="29">
        <f t="shared" si="559"/>
        <v>2.5376583664521627E+39</v>
      </c>
      <c r="AC392" s="29">
        <f t="shared" si="560"/>
        <v>1.0415183252286018E+26</v>
      </c>
      <c r="AD392" s="29">
        <f t="shared" si="561"/>
        <v>600</v>
      </c>
      <c r="AF392" s="52">
        <f t="shared" si="519"/>
        <v>4.1042495672288733E-14</v>
      </c>
      <c r="AG392" s="144">
        <f t="shared" si="529"/>
        <v>30614.512612043502</v>
      </c>
      <c r="AH392" s="30">
        <f t="shared" si="562"/>
        <v>371</v>
      </c>
      <c r="AI392" s="30">
        <f t="shared" si="563"/>
        <v>3</v>
      </c>
      <c r="AJ392" s="22">
        <v>1</v>
      </c>
      <c r="AK392" s="23"/>
      <c r="AL392" s="29">
        <f t="shared" si="530"/>
        <v>4.1057279876828162E+36</v>
      </c>
      <c r="AM392" s="29">
        <f t="shared" si="564"/>
        <v>8.9205282254236902E+39</v>
      </c>
      <c r="AN392" s="29">
        <f t="shared" si="565"/>
        <v>1.0415183252286018E+26</v>
      </c>
      <c r="AO392" s="29">
        <f t="shared" si="566"/>
        <v>900</v>
      </c>
      <c r="AQ392" s="52">
        <f t="shared" si="523"/>
        <v>1.1675523006140522E-14</v>
      </c>
      <c r="AR392" s="144">
        <f t="shared" si="531"/>
        <v>30614.512612043502</v>
      </c>
      <c r="AS392" s="30">
        <f t="shared" si="567"/>
        <v>356</v>
      </c>
      <c r="AT392" s="30">
        <f t="shared" si="568"/>
        <v>4</v>
      </c>
      <c r="AU392" s="22">
        <v>1</v>
      </c>
      <c r="AV392" s="23"/>
      <c r="AW392" s="29">
        <f t="shared" si="532"/>
        <v>4.2335999872992002E+35</v>
      </c>
      <c r="AX392" s="29">
        <f t="shared" si="569"/>
        <v>5.1690745657207524E+39</v>
      </c>
      <c r="AY392" s="29">
        <f t="shared" si="570"/>
        <v>1.0415183252286018E+26</v>
      </c>
      <c r="AZ392" s="29">
        <f t="shared" si="571"/>
        <v>1200</v>
      </c>
      <c r="BB392" s="52">
        <f t="shared" ref="BB392:BB406" si="605">AY392/AX392</f>
        <v>2.0149028844264256E-14</v>
      </c>
      <c r="BC392" s="144">
        <f t="shared" si="533"/>
        <v>30614.512612043502</v>
      </c>
      <c r="BD392" s="30">
        <f t="shared" si="572"/>
        <v>326</v>
      </c>
      <c r="BE392" s="30">
        <f t="shared" si="573"/>
        <v>5</v>
      </c>
      <c r="BF392" s="22">
        <v>1</v>
      </c>
      <c r="BG392" s="23"/>
      <c r="BH392" s="29">
        <f t="shared" si="534"/>
        <v>4.6079999861759994E+34</v>
      </c>
      <c r="BI392" s="29">
        <f t="shared" si="574"/>
        <v>1.7669978657655202E+40</v>
      </c>
      <c r="BJ392" s="29">
        <f t="shared" si="575"/>
        <v>1.0415183252286018E+26</v>
      </c>
      <c r="BK392" s="29">
        <f t="shared" si="576"/>
        <v>1500</v>
      </c>
      <c r="BM392" s="52">
        <f t="shared" si="524"/>
        <v>5.8942817385768749E-15</v>
      </c>
      <c r="BN392" s="144">
        <f t="shared" si="535"/>
        <v>30614.512612043502</v>
      </c>
      <c r="BO392" s="30">
        <f t="shared" si="577"/>
        <v>281</v>
      </c>
      <c r="BP392" s="30">
        <f t="shared" si="578"/>
        <v>6</v>
      </c>
      <c r="BQ392" s="22">
        <v>1</v>
      </c>
      <c r="BR392" s="23"/>
      <c r="BS392" s="29">
        <f t="shared" si="536"/>
        <v>5.7599999827200002E+31</v>
      </c>
      <c r="BT392" s="29">
        <f t="shared" si="579"/>
        <v>3.8239677825344134E+39</v>
      </c>
      <c r="BU392" s="29">
        <f t="shared" si="580"/>
        <v>1.0415183252286018E+26</v>
      </c>
      <c r="BV392" s="29">
        <f t="shared" si="581"/>
        <v>1800</v>
      </c>
      <c r="BX392" s="52">
        <f t="shared" si="522"/>
        <v>2.7236587347457047E-14</v>
      </c>
      <c r="BY392" s="144">
        <f t="shared" si="537"/>
        <v>30614.512612043502</v>
      </c>
      <c r="BZ392" s="30">
        <f t="shared" si="582"/>
        <v>231</v>
      </c>
      <c r="CA392" s="30">
        <f t="shared" si="583"/>
        <v>7</v>
      </c>
      <c r="CB392" s="30">
        <v>1</v>
      </c>
      <c r="CC392" s="23"/>
      <c r="CD392" s="29">
        <f t="shared" si="538"/>
        <v>9.5999999712E+29</v>
      </c>
      <c r="CE392" s="29">
        <f t="shared" si="584"/>
        <v>1.89680898145764E+40</v>
      </c>
      <c r="CF392" s="29">
        <f t="shared" si="585"/>
        <v>1.0415183252286018E+26</v>
      </c>
      <c r="CG392" s="29">
        <f t="shared" si="586"/>
        <v>2100</v>
      </c>
      <c r="CI392" s="52">
        <f t="shared" si="521"/>
        <v>5.4908972669890385E-15</v>
      </c>
      <c r="CJ392" s="144">
        <f t="shared" si="539"/>
        <v>30614.512612043502</v>
      </c>
      <c r="CK392" s="30">
        <f t="shared" si="587"/>
        <v>176</v>
      </c>
      <c r="CL392" s="30">
        <f t="shared" si="588"/>
        <v>8</v>
      </c>
      <c r="CM392" s="30">
        <v>1</v>
      </c>
      <c r="CN392" s="23"/>
      <c r="CO392" s="29">
        <f t="shared" si="540"/>
        <v>9.9999999699999999E+26</v>
      </c>
      <c r="CP392" s="29">
        <f t="shared" si="589"/>
        <v>9.8238904698370828E+39</v>
      </c>
      <c r="CQ392" s="29">
        <f t="shared" si="590"/>
        <v>1.0415183252286018E+26</v>
      </c>
      <c r="CR392" s="29">
        <f t="shared" si="591"/>
        <v>2400</v>
      </c>
      <c r="CT392" s="52">
        <f t="shared" ref="CT392:CT406" si="606">CQ392/CP392</f>
        <v>1.0601892686267644E-14</v>
      </c>
      <c r="CU392" s="144">
        <f t="shared" si="541"/>
        <v>30614.512612043502</v>
      </c>
      <c r="CV392" s="30">
        <f t="shared" si="592"/>
        <v>126</v>
      </c>
      <c r="CW392" s="30">
        <f t="shared" si="593"/>
        <v>9</v>
      </c>
      <c r="CX392" s="30">
        <v>1</v>
      </c>
      <c r="CY392" s="23"/>
      <c r="CZ392" s="29">
        <f t="shared" si="542"/>
        <v>24336</v>
      </c>
      <c r="DA392" s="29">
        <f t="shared" si="594"/>
        <v>6.1964871037987062E+19</v>
      </c>
      <c r="DB392" s="29">
        <f t="shared" si="595"/>
        <v>1.0415183252286018E+26</v>
      </c>
      <c r="DC392" s="29">
        <f t="shared" si="596"/>
        <v>2700</v>
      </c>
      <c r="DE392" s="52">
        <f t="shared" si="597"/>
        <v>1680820.6130052421</v>
      </c>
      <c r="DF392" s="144">
        <f t="shared" si="543"/>
        <v>30614.512612043502</v>
      </c>
      <c r="DG392" s="30">
        <f t="shared" si="598"/>
        <v>61</v>
      </c>
      <c r="DH392" s="30">
        <f t="shared" si="599"/>
        <v>10</v>
      </c>
      <c r="DI392" s="30">
        <v>1</v>
      </c>
      <c r="DJ392" s="23"/>
      <c r="DK392" s="29">
        <f t="shared" si="544"/>
        <v>720</v>
      </c>
      <c r="DL392" s="29">
        <f t="shared" si="600"/>
        <v>1.8817832212966408E+21</v>
      </c>
      <c r="DM392" s="29">
        <f t="shared" si="601"/>
        <v>1.0415183252286018E+26</v>
      </c>
      <c r="DN392" s="29">
        <f t="shared" si="602"/>
        <v>3000</v>
      </c>
      <c r="DP392" s="52">
        <f t="shared" si="603"/>
        <v>55347.412679710505</v>
      </c>
      <c r="DQ392" s="144">
        <f t="shared" si="545"/>
        <v>30614.512612043502</v>
      </c>
    </row>
    <row r="393" spans="1:121">
      <c r="A393" s="23">
        <f t="shared" si="546"/>
        <v>23891597.726376746</v>
      </c>
      <c r="B393" s="23">
        <v>0</v>
      </c>
      <c r="C393" s="41">
        <f t="shared" si="520"/>
        <v>9</v>
      </c>
      <c r="D393" s="44"/>
      <c r="E393" s="134">
        <f t="shared" si="517"/>
        <v>1</v>
      </c>
      <c r="F393" s="76">
        <f t="shared" si="525"/>
        <v>10</v>
      </c>
      <c r="G393" s="161">
        <f t="shared" si="547"/>
        <v>3125.7788599512264</v>
      </c>
      <c r="H393" s="24">
        <f t="shared" si="548"/>
        <v>1.9939839781489368E+23</v>
      </c>
      <c r="I393" s="23">
        <f t="shared" si="604"/>
        <v>77.400000000000034</v>
      </c>
      <c r="J393" s="26">
        <v>387</v>
      </c>
      <c r="K393" s="30">
        <f t="shared" si="549"/>
        <v>387</v>
      </c>
      <c r="L393" s="30">
        <f t="shared" si="550"/>
        <v>1</v>
      </c>
      <c r="M393" s="22">
        <v>1</v>
      </c>
      <c r="N393" s="23">
        <f t="shared" si="551"/>
        <v>1.9939839781489368E+26</v>
      </c>
      <c r="O393" s="29">
        <f t="shared" si="526"/>
        <v>3.9743446920769655E+37</v>
      </c>
      <c r="P393" s="29">
        <f t="shared" si="552"/>
        <v>1.5380713958337855E+40</v>
      </c>
      <c r="Q393" s="29">
        <f t="shared" si="553"/>
        <v>1.1963903868893622E+26</v>
      </c>
      <c r="R393" s="29">
        <f t="shared" si="554"/>
        <v>300</v>
      </c>
      <c r="S393" s="29">
        <f t="shared" si="555"/>
        <v>716747931.79130232</v>
      </c>
      <c r="T393" s="52">
        <f t="shared" si="556"/>
        <v>7.7785100882186379E-15</v>
      </c>
      <c r="U393" s="144">
        <f t="shared" si="527"/>
        <v>31257.788599512263</v>
      </c>
      <c r="W393" s="30">
        <f t="shared" si="557"/>
        <v>382</v>
      </c>
      <c r="X393" s="30">
        <f t="shared" si="558"/>
        <v>2</v>
      </c>
      <c r="Y393" s="22">
        <v>1</v>
      </c>
      <c r="Z393" s="23"/>
      <c r="AA393" s="29">
        <f t="shared" si="528"/>
        <v>3.6951551889145344E+36</v>
      </c>
      <c r="AB393" s="29">
        <f t="shared" si="559"/>
        <v>2.5443188870990185E+39</v>
      </c>
      <c r="AC393" s="29">
        <f t="shared" si="560"/>
        <v>1.1963903868893622E+26</v>
      </c>
      <c r="AD393" s="29">
        <f t="shared" si="561"/>
        <v>600</v>
      </c>
      <c r="AF393" s="52">
        <f t="shared" si="519"/>
        <v>4.7022029862517061E-14</v>
      </c>
      <c r="AG393" s="144">
        <f t="shared" si="529"/>
        <v>31257.788599512263</v>
      </c>
      <c r="AH393" s="30">
        <f t="shared" si="562"/>
        <v>372</v>
      </c>
      <c r="AI393" s="30">
        <f t="shared" si="563"/>
        <v>3</v>
      </c>
      <c r="AJ393" s="22">
        <v>1</v>
      </c>
      <c r="AK393" s="23"/>
      <c r="AL393" s="29">
        <f t="shared" si="530"/>
        <v>4.1057279876828162E+36</v>
      </c>
      <c r="AM393" s="29">
        <f t="shared" si="564"/>
        <v>8.944572775896529E+39</v>
      </c>
      <c r="AN393" s="29">
        <f t="shared" si="565"/>
        <v>1.1963903868893622E+26</v>
      </c>
      <c r="AO393" s="29">
        <f t="shared" si="566"/>
        <v>900</v>
      </c>
      <c r="AQ393" s="52">
        <f t="shared" si="523"/>
        <v>1.3375601237359781E-14</v>
      </c>
      <c r="AR393" s="144">
        <f t="shared" si="531"/>
        <v>31257.788599512263</v>
      </c>
      <c r="AS393" s="30">
        <f t="shared" si="567"/>
        <v>357</v>
      </c>
      <c r="AT393" s="30">
        <f t="shared" si="568"/>
        <v>4</v>
      </c>
      <c r="AU393" s="22">
        <v>1</v>
      </c>
      <c r="AV393" s="23"/>
      <c r="AW393" s="29">
        <f t="shared" si="532"/>
        <v>4.2335999872992002E+35</v>
      </c>
      <c r="AX393" s="29">
        <f t="shared" si="569"/>
        <v>5.1835944380963735E+39</v>
      </c>
      <c r="AY393" s="29">
        <f t="shared" si="570"/>
        <v>1.1963903868893622E+26</v>
      </c>
      <c r="AZ393" s="29">
        <f t="shared" si="571"/>
        <v>1200</v>
      </c>
      <c r="BB393" s="52">
        <f t="shared" si="605"/>
        <v>2.3080323917639002E-14</v>
      </c>
      <c r="BC393" s="144">
        <f t="shared" si="533"/>
        <v>31257.788599512263</v>
      </c>
      <c r="BD393" s="30">
        <f t="shared" si="572"/>
        <v>327</v>
      </c>
      <c r="BE393" s="30">
        <f t="shared" si="573"/>
        <v>5</v>
      </c>
      <c r="BF393" s="22">
        <v>1</v>
      </c>
      <c r="BG393" s="23"/>
      <c r="BH393" s="29">
        <f t="shared" si="534"/>
        <v>4.6079999861759994E+34</v>
      </c>
      <c r="BI393" s="29">
        <f t="shared" si="574"/>
        <v>1.7724181046175617E+40</v>
      </c>
      <c r="BJ393" s="29">
        <f t="shared" si="575"/>
        <v>1.1963903868893622E+26</v>
      </c>
      <c r="BK393" s="29">
        <f t="shared" si="576"/>
        <v>1500</v>
      </c>
      <c r="BM393" s="52">
        <f t="shared" si="524"/>
        <v>6.7500460741880641E-15</v>
      </c>
      <c r="BN393" s="144">
        <f t="shared" si="535"/>
        <v>31257.788599512263</v>
      </c>
      <c r="BO393" s="30">
        <f t="shared" si="577"/>
        <v>282</v>
      </c>
      <c r="BP393" s="30">
        <f t="shared" si="578"/>
        <v>6</v>
      </c>
      <c r="BQ393" s="22">
        <v>1</v>
      </c>
      <c r="BR393" s="23"/>
      <c r="BS393" s="29">
        <f t="shared" si="536"/>
        <v>5.7599999827200002E+31</v>
      </c>
      <c r="BT393" s="29">
        <f t="shared" si="579"/>
        <v>3.8375762088067777E+39</v>
      </c>
      <c r="BU393" s="29">
        <f t="shared" si="580"/>
        <v>1.1963903868893622E+26</v>
      </c>
      <c r="BV393" s="29">
        <f t="shared" si="581"/>
        <v>1800</v>
      </c>
      <c r="BX393" s="52">
        <f t="shared" si="522"/>
        <v>3.1175677609835854E-14</v>
      </c>
      <c r="BY393" s="144">
        <f t="shared" si="537"/>
        <v>31257.788599512263</v>
      </c>
      <c r="BZ393" s="30">
        <f t="shared" si="582"/>
        <v>232</v>
      </c>
      <c r="CA393" s="30">
        <f t="shared" si="583"/>
        <v>7</v>
      </c>
      <c r="CB393" s="30">
        <v>1</v>
      </c>
      <c r="CC393" s="23"/>
      <c r="CD393" s="29">
        <f t="shared" si="538"/>
        <v>9.5999999712E+29</v>
      </c>
      <c r="CE393" s="29">
        <f t="shared" si="584"/>
        <v>1.905020275749664E+40</v>
      </c>
      <c r="CF393" s="29">
        <f t="shared" si="585"/>
        <v>1.1963903868893622E+26</v>
      </c>
      <c r="CG393" s="29">
        <f t="shared" si="586"/>
        <v>2100</v>
      </c>
      <c r="CI393" s="52">
        <f t="shared" si="521"/>
        <v>6.2801976552116137E-15</v>
      </c>
      <c r="CJ393" s="144">
        <f t="shared" si="539"/>
        <v>31257.788599512263</v>
      </c>
      <c r="CK393" s="30">
        <f t="shared" si="587"/>
        <v>177</v>
      </c>
      <c r="CL393" s="30">
        <f t="shared" si="588"/>
        <v>8</v>
      </c>
      <c r="CM393" s="30">
        <v>1</v>
      </c>
      <c r="CN393" s="23"/>
      <c r="CO393" s="29">
        <f t="shared" si="540"/>
        <v>9.9999999699999999E+26</v>
      </c>
      <c r="CP393" s="29">
        <f t="shared" si="589"/>
        <v>9.879708029324794E+39</v>
      </c>
      <c r="CQ393" s="29">
        <f t="shared" si="590"/>
        <v>1.1963903868893622E+26</v>
      </c>
      <c r="CR393" s="29">
        <f t="shared" si="591"/>
        <v>2400</v>
      </c>
      <c r="CT393" s="52">
        <f t="shared" si="606"/>
        <v>1.2109572300499723E-14</v>
      </c>
      <c r="CU393" s="144">
        <f t="shared" si="541"/>
        <v>31257.788599512263</v>
      </c>
      <c r="CV393" s="30">
        <f t="shared" si="592"/>
        <v>127</v>
      </c>
      <c r="CW393" s="30">
        <f t="shared" si="593"/>
        <v>9</v>
      </c>
      <c r="CX393" s="30">
        <v>1</v>
      </c>
      <c r="CY393" s="23"/>
      <c r="CZ393" s="29">
        <f t="shared" si="542"/>
        <v>24336</v>
      </c>
      <c r="DA393" s="29">
        <f t="shared" si="594"/>
        <v>6.2456655728764731E+19</v>
      </c>
      <c r="DB393" s="29">
        <f t="shared" si="595"/>
        <v>1.1963903868893622E+26</v>
      </c>
      <c r="DC393" s="29">
        <f t="shared" si="596"/>
        <v>2700</v>
      </c>
      <c r="DE393" s="52">
        <f t="shared" si="597"/>
        <v>1915553.071053016</v>
      </c>
      <c r="DF393" s="144">
        <f t="shared" si="543"/>
        <v>31257.788599512263</v>
      </c>
      <c r="DG393" s="30">
        <f t="shared" si="598"/>
        <v>62</v>
      </c>
      <c r="DH393" s="30">
        <f t="shared" si="599"/>
        <v>10</v>
      </c>
      <c r="DI393" s="30">
        <v>1</v>
      </c>
      <c r="DJ393" s="23"/>
      <c r="DK393" s="29">
        <f t="shared" si="544"/>
        <v>720</v>
      </c>
      <c r="DL393" s="29">
        <f t="shared" si="600"/>
        <v>1.9126321265637987E+21</v>
      </c>
      <c r="DM393" s="29">
        <f t="shared" si="601"/>
        <v>1.1963903868893622E+26</v>
      </c>
      <c r="DN393" s="29">
        <f t="shared" si="602"/>
        <v>3000</v>
      </c>
      <c r="DP393" s="52">
        <f t="shared" si="603"/>
        <v>62552.038642097694</v>
      </c>
      <c r="DQ393" s="144">
        <f t="shared" si="545"/>
        <v>31257.788599512263</v>
      </c>
    </row>
    <row r="394" spans="1:121">
      <c r="A394" s="23">
        <f t="shared" si="546"/>
        <v>24963784.609633796</v>
      </c>
      <c r="B394" s="23">
        <v>0</v>
      </c>
      <c r="C394" s="41">
        <f t="shared" si="520"/>
        <v>9</v>
      </c>
      <c r="D394" s="44"/>
      <c r="E394" s="134">
        <f t="shared" si="517"/>
        <v>1</v>
      </c>
      <c r="F394" s="76">
        <f t="shared" si="525"/>
        <v>10</v>
      </c>
      <c r="G394" s="161">
        <f t="shared" si="547"/>
        <v>3191.4581182894026</v>
      </c>
      <c r="H394" s="24">
        <f t="shared" si="548"/>
        <v>2.2904861155901278E+23</v>
      </c>
      <c r="I394" s="23">
        <f t="shared" si="604"/>
        <v>77.600000000000037</v>
      </c>
      <c r="J394" s="26">
        <v>388</v>
      </c>
      <c r="K394" s="30">
        <f t="shared" si="549"/>
        <v>388</v>
      </c>
      <c r="L394" s="30">
        <f t="shared" si="550"/>
        <v>1</v>
      </c>
      <c r="M394" s="22">
        <v>1</v>
      </c>
      <c r="N394" s="23">
        <f t="shared" si="551"/>
        <v>2.2904861155901279E+26</v>
      </c>
      <c r="O394" s="29">
        <f t="shared" si="526"/>
        <v>3.9743446920769655E+37</v>
      </c>
      <c r="P394" s="29">
        <f t="shared" si="552"/>
        <v>1.5420457405258626E+40</v>
      </c>
      <c r="Q394" s="29">
        <f t="shared" si="553"/>
        <v>1.3742916693540766E+26</v>
      </c>
      <c r="R394" s="29">
        <f t="shared" si="554"/>
        <v>300</v>
      </c>
      <c r="S394" s="29">
        <f t="shared" si="555"/>
        <v>748913538.28901386</v>
      </c>
      <c r="T394" s="52">
        <f t="shared" si="556"/>
        <v>8.9121329752865886E-15</v>
      </c>
      <c r="U394" s="144">
        <f t="shared" si="527"/>
        <v>31914.581182894028</v>
      </c>
      <c r="W394" s="30">
        <f t="shared" si="557"/>
        <v>383</v>
      </c>
      <c r="X394" s="30">
        <f t="shared" si="558"/>
        <v>2</v>
      </c>
      <c r="Y394" s="22">
        <v>1</v>
      </c>
      <c r="Z394" s="23"/>
      <c r="AA394" s="29">
        <f t="shared" si="528"/>
        <v>3.6951551889145344E+36</v>
      </c>
      <c r="AB394" s="29">
        <f t="shared" si="559"/>
        <v>2.5509794077458742E+39</v>
      </c>
      <c r="AC394" s="29">
        <f t="shared" si="560"/>
        <v>1.3742916693540766E+26</v>
      </c>
      <c r="AD394" s="29">
        <f t="shared" si="561"/>
        <v>600</v>
      </c>
      <c r="AF394" s="52">
        <f t="shared" si="519"/>
        <v>5.3873099295946261E-14</v>
      </c>
      <c r="AG394" s="144">
        <f t="shared" si="529"/>
        <v>31914.581182894028</v>
      </c>
      <c r="AH394" s="30">
        <f t="shared" si="562"/>
        <v>373</v>
      </c>
      <c r="AI394" s="30">
        <f t="shared" si="563"/>
        <v>3</v>
      </c>
      <c r="AJ394" s="22">
        <v>1</v>
      </c>
      <c r="AK394" s="23"/>
      <c r="AL394" s="29">
        <f t="shared" si="530"/>
        <v>4.1057279876828162E+36</v>
      </c>
      <c r="AM394" s="29">
        <f t="shared" si="564"/>
        <v>8.9686173263693702E+39</v>
      </c>
      <c r="AN394" s="29">
        <f t="shared" si="565"/>
        <v>1.3742916693540766E+26</v>
      </c>
      <c r="AO394" s="29">
        <f t="shared" si="566"/>
        <v>900</v>
      </c>
      <c r="AQ394" s="52">
        <f t="shared" si="523"/>
        <v>1.5323339365962336E-14</v>
      </c>
      <c r="AR394" s="144">
        <f t="shared" si="531"/>
        <v>31914.581182894028</v>
      </c>
      <c r="AS394" s="30">
        <f t="shared" si="567"/>
        <v>358</v>
      </c>
      <c r="AT394" s="30">
        <f t="shared" si="568"/>
        <v>4</v>
      </c>
      <c r="AU394" s="22">
        <v>1</v>
      </c>
      <c r="AV394" s="23"/>
      <c r="AW394" s="29">
        <f t="shared" si="532"/>
        <v>4.2335999872992002E+35</v>
      </c>
      <c r="AX394" s="29">
        <f t="shared" si="569"/>
        <v>5.1981143104719933E+39</v>
      </c>
      <c r="AY394" s="29">
        <f t="shared" si="570"/>
        <v>1.3742916693540766E+26</v>
      </c>
      <c r="AZ394" s="29">
        <f t="shared" si="571"/>
        <v>1200</v>
      </c>
      <c r="BB394" s="52">
        <f t="shared" si="605"/>
        <v>2.6438273328954354E-14</v>
      </c>
      <c r="BC394" s="144">
        <f t="shared" si="533"/>
        <v>31914.581182894028</v>
      </c>
      <c r="BD394" s="30">
        <f t="shared" si="572"/>
        <v>328</v>
      </c>
      <c r="BE394" s="30">
        <f t="shared" si="573"/>
        <v>5</v>
      </c>
      <c r="BF394" s="22">
        <v>1</v>
      </c>
      <c r="BG394" s="23"/>
      <c r="BH394" s="29">
        <f t="shared" si="534"/>
        <v>4.6079999861759994E+34</v>
      </c>
      <c r="BI394" s="29">
        <f t="shared" si="574"/>
        <v>1.7778383434696035E+40</v>
      </c>
      <c r="BJ394" s="29">
        <f t="shared" si="575"/>
        <v>1.3742916693540766E+26</v>
      </c>
      <c r="BK394" s="29">
        <f t="shared" si="576"/>
        <v>1500</v>
      </c>
      <c r="BM394" s="52">
        <f t="shared" si="524"/>
        <v>7.730127288581418E-15</v>
      </c>
      <c r="BN394" s="144">
        <f t="shared" si="535"/>
        <v>31914.581182894028</v>
      </c>
      <c r="BO394" s="30">
        <f t="shared" si="577"/>
        <v>283</v>
      </c>
      <c r="BP394" s="30">
        <f t="shared" si="578"/>
        <v>6</v>
      </c>
      <c r="BQ394" s="22">
        <v>1</v>
      </c>
      <c r="BR394" s="23"/>
      <c r="BS394" s="29">
        <f t="shared" si="536"/>
        <v>5.7599999827200002E+31</v>
      </c>
      <c r="BT394" s="29">
        <f t="shared" si="579"/>
        <v>3.851184635079142E+39</v>
      </c>
      <c r="BU394" s="29">
        <f t="shared" si="580"/>
        <v>1.3742916693540766E+26</v>
      </c>
      <c r="BV394" s="29">
        <f t="shared" si="581"/>
        <v>1800</v>
      </c>
      <c r="BX394" s="52">
        <f t="shared" si="522"/>
        <v>3.568490736164964E-14</v>
      </c>
      <c r="BY394" s="144">
        <f t="shared" si="537"/>
        <v>31914.581182894028</v>
      </c>
      <c r="BZ394" s="30">
        <f t="shared" si="582"/>
        <v>233</v>
      </c>
      <c r="CA394" s="30">
        <f t="shared" si="583"/>
        <v>7</v>
      </c>
      <c r="CB394" s="30">
        <v>1</v>
      </c>
      <c r="CC394" s="23"/>
      <c r="CD394" s="29">
        <f t="shared" si="538"/>
        <v>9.5999999712E+29</v>
      </c>
      <c r="CE394" s="29">
        <f t="shared" si="584"/>
        <v>1.9132315700416885E+40</v>
      </c>
      <c r="CF394" s="29">
        <f t="shared" si="585"/>
        <v>1.3742916693540766E+26</v>
      </c>
      <c r="CG394" s="29">
        <f t="shared" si="586"/>
        <v>2100</v>
      </c>
      <c r="CI394" s="52">
        <f t="shared" si="521"/>
        <v>7.1830911159600582E-15</v>
      </c>
      <c r="CJ394" s="144">
        <f t="shared" si="539"/>
        <v>31914.581182894028</v>
      </c>
      <c r="CK394" s="30">
        <f t="shared" si="587"/>
        <v>178</v>
      </c>
      <c r="CL394" s="30">
        <f t="shared" si="588"/>
        <v>8</v>
      </c>
      <c r="CM394" s="30">
        <v>1</v>
      </c>
      <c r="CN394" s="23"/>
      <c r="CO394" s="29">
        <f t="shared" si="540"/>
        <v>9.9999999699999999E+26</v>
      </c>
      <c r="CP394" s="29">
        <f t="shared" si="589"/>
        <v>9.9355255888125028E+39</v>
      </c>
      <c r="CQ394" s="29">
        <f t="shared" si="590"/>
        <v>1.3742916693540766E+26</v>
      </c>
      <c r="CR394" s="29">
        <f t="shared" si="591"/>
        <v>2400</v>
      </c>
      <c r="CT394" s="52">
        <f t="shared" si="606"/>
        <v>1.3832098333092135E-14</v>
      </c>
      <c r="CU394" s="144">
        <f t="shared" si="541"/>
        <v>31914.581182894028</v>
      </c>
      <c r="CV394" s="30">
        <f t="shared" si="592"/>
        <v>128</v>
      </c>
      <c r="CW394" s="30">
        <f t="shared" si="593"/>
        <v>9</v>
      </c>
      <c r="CX394" s="30">
        <v>1</v>
      </c>
      <c r="CY394" s="23"/>
      <c r="CZ394" s="29">
        <f t="shared" si="542"/>
        <v>24336</v>
      </c>
      <c r="DA394" s="29">
        <f t="shared" si="594"/>
        <v>6.2948440419542409E+19</v>
      </c>
      <c r="DB394" s="29">
        <f t="shared" si="595"/>
        <v>1.3742916693540766E+26</v>
      </c>
      <c r="DC394" s="29">
        <f t="shared" si="596"/>
        <v>2700</v>
      </c>
      <c r="DE394" s="52">
        <f t="shared" si="597"/>
        <v>2183202.093959148</v>
      </c>
      <c r="DF394" s="144">
        <f t="shared" si="543"/>
        <v>31914.581182894028</v>
      </c>
      <c r="DG394" s="30">
        <f t="shared" si="598"/>
        <v>63</v>
      </c>
      <c r="DH394" s="30">
        <f t="shared" si="599"/>
        <v>10</v>
      </c>
      <c r="DI394" s="30">
        <v>1</v>
      </c>
      <c r="DJ394" s="23"/>
      <c r="DK394" s="29">
        <f t="shared" si="544"/>
        <v>720</v>
      </c>
      <c r="DL394" s="29">
        <f t="shared" si="600"/>
        <v>1.9434810318309567E+21</v>
      </c>
      <c r="DM394" s="29">
        <f t="shared" si="601"/>
        <v>1.3742916693540766E+26</v>
      </c>
      <c r="DN394" s="29">
        <f t="shared" si="602"/>
        <v>3000</v>
      </c>
      <c r="DP394" s="52">
        <f t="shared" si="603"/>
        <v>70712.893351953855</v>
      </c>
      <c r="DQ394" s="144">
        <f t="shared" si="545"/>
        <v>31914.581182894028</v>
      </c>
    </row>
    <row r="395" spans="1:121">
      <c r="A395" s="23">
        <f t="shared" si="546"/>
        <v>26084088.18754619</v>
      </c>
      <c r="B395" s="23">
        <v>0</v>
      </c>
      <c r="C395" s="41">
        <f t="shared" si="520"/>
        <v>9</v>
      </c>
      <c r="D395" s="44"/>
      <c r="E395" s="134">
        <f t="shared" ref="E395:E458" si="607">E394</f>
        <v>1</v>
      </c>
      <c r="F395" s="76">
        <f t="shared" si="525"/>
        <v>10</v>
      </c>
      <c r="G395" s="161">
        <f t="shared" si="547"/>
        <v>3258.5174374601474</v>
      </c>
      <c r="H395" s="24">
        <f t="shared" si="548"/>
        <v>2.6310776331219284E+23</v>
      </c>
      <c r="I395" s="23">
        <f t="shared" si="604"/>
        <v>77.80000000000004</v>
      </c>
      <c r="J395" s="26">
        <v>389</v>
      </c>
      <c r="K395" s="30">
        <f t="shared" si="549"/>
        <v>389</v>
      </c>
      <c r="L395" s="30">
        <f t="shared" si="550"/>
        <v>1</v>
      </c>
      <c r="M395" s="22">
        <v>1</v>
      </c>
      <c r="N395" s="23">
        <f t="shared" si="551"/>
        <v>2.6310776331219282E+26</v>
      </c>
      <c r="O395" s="29">
        <f t="shared" si="526"/>
        <v>3.9743446920769655E+37</v>
      </c>
      <c r="P395" s="29">
        <f t="shared" si="552"/>
        <v>1.5460200852179394E+40</v>
      </c>
      <c r="Q395" s="29">
        <f t="shared" si="553"/>
        <v>1.5786465798731569E+26</v>
      </c>
      <c r="R395" s="29">
        <f t="shared" si="554"/>
        <v>300</v>
      </c>
      <c r="S395" s="29">
        <f t="shared" si="555"/>
        <v>782522645.62638569</v>
      </c>
      <c r="T395" s="52">
        <f t="shared" si="556"/>
        <v>1.0211035386714386E-14</v>
      </c>
      <c r="U395" s="144">
        <f t="shared" si="527"/>
        <v>32585.174374601476</v>
      </c>
      <c r="W395" s="30">
        <f t="shared" si="557"/>
        <v>384</v>
      </c>
      <c r="X395" s="30">
        <f t="shared" si="558"/>
        <v>2</v>
      </c>
      <c r="Y395" s="22">
        <v>1</v>
      </c>
      <c r="Z395" s="23"/>
      <c r="AA395" s="29">
        <f t="shared" si="528"/>
        <v>3.6951551889145344E+36</v>
      </c>
      <c r="AB395" s="29">
        <f t="shared" si="559"/>
        <v>2.5576399283927303E+39</v>
      </c>
      <c r="AC395" s="29">
        <f t="shared" si="560"/>
        <v>1.5786465798731569E+26</v>
      </c>
      <c r="AD395" s="29">
        <f t="shared" si="561"/>
        <v>600</v>
      </c>
      <c r="AF395" s="52">
        <f t="shared" si="519"/>
        <v>6.1722784444689543E-14</v>
      </c>
      <c r="AG395" s="144">
        <f t="shared" si="529"/>
        <v>32585.174374601476</v>
      </c>
      <c r="AH395" s="30">
        <f t="shared" si="562"/>
        <v>374</v>
      </c>
      <c r="AI395" s="30">
        <f t="shared" si="563"/>
        <v>3</v>
      </c>
      <c r="AJ395" s="22">
        <v>1</v>
      </c>
      <c r="AK395" s="23"/>
      <c r="AL395" s="29">
        <f t="shared" si="530"/>
        <v>4.1057279876828162E+36</v>
      </c>
      <c r="AM395" s="29">
        <f t="shared" si="564"/>
        <v>8.9926618768422103E+39</v>
      </c>
      <c r="AN395" s="29">
        <f t="shared" si="565"/>
        <v>1.5786465798731569E+26</v>
      </c>
      <c r="AO395" s="29">
        <f t="shared" si="566"/>
        <v>900</v>
      </c>
      <c r="AQ395" s="52">
        <f t="shared" si="523"/>
        <v>1.7554830833109246E-14</v>
      </c>
      <c r="AR395" s="144">
        <f t="shared" si="531"/>
        <v>32585.174374601476</v>
      </c>
      <c r="AS395" s="30">
        <f t="shared" si="567"/>
        <v>359</v>
      </c>
      <c r="AT395" s="30">
        <f t="shared" si="568"/>
        <v>4</v>
      </c>
      <c r="AU395" s="22">
        <v>1</v>
      </c>
      <c r="AV395" s="23"/>
      <c r="AW395" s="29">
        <f t="shared" si="532"/>
        <v>4.2335999872992002E+35</v>
      </c>
      <c r="AX395" s="29">
        <f t="shared" si="569"/>
        <v>5.2126341828476131E+39</v>
      </c>
      <c r="AY395" s="29">
        <f t="shared" si="570"/>
        <v>1.5786465798731569E+26</v>
      </c>
      <c r="AZ395" s="29">
        <f t="shared" si="571"/>
        <v>1200</v>
      </c>
      <c r="BB395" s="52">
        <f t="shared" si="605"/>
        <v>3.028500609284569E-14</v>
      </c>
      <c r="BC395" s="144">
        <f t="shared" si="533"/>
        <v>32585.174374601476</v>
      </c>
      <c r="BD395" s="30">
        <f t="shared" si="572"/>
        <v>329</v>
      </c>
      <c r="BE395" s="30">
        <f t="shared" si="573"/>
        <v>5</v>
      </c>
      <c r="BF395" s="22">
        <v>1</v>
      </c>
      <c r="BG395" s="23"/>
      <c r="BH395" s="29">
        <f t="shared" si="534"/>
        <v>4.6079999861759994E+34</v>
      </c>
      <c r="BI395" s="29">
        <f t="shared" si="574"/>
        <v>1.783258582321645E+40</v>
      </c>
      <c r="BJ395" s="29">
        <f t="shared" si="575"/>
        <v>1.5786465798731569E+26</v>
      </c>
      <c r="BK395" s="29">
        <f t="shared" si="576"/>
        <v>1500</v>
      </c>
      <c r="BM395" s="52">
        <f t="shared" si="524"/>
        <v>8.8525948817691859E-15</v>
      </c>
      <c r="BN395" s="144">
        <f t="shared" si="535"/>
        <v>32585.174374601476</v>
      </c>
      <c r="BO395" s="30">
        <f t="shared" si="577"/>
        <v>284</v>
      </c>
      <c r="BP395" s="30">
        <f t="shared" si="578"/>
        <v>6</v>
      </c>
      <c r="BQ395" s="22">
        <v>1</v>
      </c>
      <c r="BR395" s="23"/>
      <c r="BS395" s="29">
        <f t="shared" si="536"/>
        <v>5.7599999827200002E+31</v>
      </c>
      <c r="BT395" s="29">
        <f t="shared" si="579"/>
        <v>3.8647930613515068E+39</v>
      </c>
      <c r="BU395" s="29">
        <f t="shared" si="580"/>
        <v>1.5786465798731569E+26</v>
      </c>
      <c r="BV395" s="29">
        <f t="shared" si="581"/>
        <v>1800</v>
      </c>
      <c r="BX395" s="52">
        <f t="shared" si="522"/>
        <v>4.0846859193053633E-14</v>
      </c>
      <c r="BY395" s="144">
        <f t="shared" si="537"/>
        <v>32585.174374601476</v>
      </c>
      <c r="BZ395" s="30">
        <f t="shared" si="582"/>
        <v>234</v>
      </c>
      <c r="CA395" s="30">
        <f t="shared" si="583"/>
        <v>7</v>
      </c>
      <c r="CB395" s="30">
        <v>1</v>
      </c>
      <c r="CC395" s="23"/>
      <c r="CD395" s="29">
        <f t="shared" si="538"/>
        <v>9.5999999712E+29</v>
      </c>
      <c r="CE395" s="29">
        <f t="shared" si="584"/>
        <v>1.921442864333713E+40</v>
      </c>
      <c r="CF395" s="29">
        <f t="shared" si="585"/>
        <v>1.5786465798731569E+26</v>
      </c>
      <c r="CG395" s="29">
        <f t="shared" si="586"/>
        <v>2100</v>
      </c>
      <c r="CI395" s="52">
        <f t="shared" si="521"/>
        <v>8.215943389087318E-15</v>
      </c>
      <c r="CJ395" s="144">
        <f t="shared" si="539"/>
        <v>32585.174374601476</v>
      </c>
      <c r="CK395" s="30">
        <f t="shared" si="587"/>
        <v>179</v>
      </c>
      <c r="CL395" s="30">
        <f t="shared" si="588"/>
        <v>8</v>
      </c>
      <c r="CM395" s="30">
        <v>1</v>
      </c>
      <c r="CN395" s="23"/>
      <c r="CO395" s="29">
        <f t="shared" si="540"/>
        <v>9.9999999699999999E+26</v>
      </c>
      <c r="CP395" s="29">
        <f t="shared" si="589"/>
        <v>9.9913431483002139E+39</v>
      </c>
      <c r="CQ395" s="29">
        <f t="shared" si="590"/>
        <v>1.5786465798731569E+26</v>
      </c>
      <c r="CR395" s="29">
        <f t="shared" si="591"/>
        <v>2400</v>
      </c>
      <c r="CT395" s="52">
        <f t="shared" si="606"/>
        <v>1.5800143748858487E-14</v>
      </c>
      <c r="CU395" s="144">
        <f t="shared" si="541"/>
        <v>32585.174374601476</v>
      </c>
      <c r="CV395" s="30">
        <f t="shared" si="592"/>
        <v>129</v>
      </c>
      <c r="CW395" s="30">
        <f t="shared" si="593"/>
        <v>9</v>
      </c>
      <c r="CX395" s="30">
        <v>1</v>
      </c>
      <c r="CY395" s="23"/>
      <c r="CZ395" s="29">
        <f t="shared" si="542"/>
        <v>24336</v>
      </c>
      <c r="DA395" s="29">
        <f t="shared" si="594"/>
        <v>6.3440225110320087E+19</v>
      </c>
      <c r="DB395" s="29">
        <f t="shared" si="595"/>
        <v>1.5786465798731569E+26</v>
      </c>
      <c r="DC395" s="29">
        <f t="shared" si="596"/>
        <v>2700</v>
      </c>
      <c r="DE395" s="52">
        <f t="shared" si="597"/>
        <v>2488400.0287324828</v>
      </c>
      <c r="DF395" s="144">
        <f t="shared" si="543"/>
        <v>32585.174374601476</v>
      </c>
      <c r="DG395" s="30">
        <f t="shared" si="598"/>
        <v>64</v>
      </c>
      <c r="DH395" s="30">
        <f t="shared" si="599"/>
        <v>10</v>
      </c>
      <c r="DI395" s="30">
        <v>1</v>
      </c>
      <c r="DJ395" s="23"/>
      <c r="DK395" s="29">
        <f t="shared" si="544"/>
        <v>720</v>
      </c>
      <c r="DL395" s="29">
        <f t="shared" si="600"/>
        <v>1.9743299370981149E+21</v>
      </c>
      <c r="DM395" s="29">
        <f t="shared" si="601"/>
        <v>1.5786465798731569E+26</v>
      </c>
      <c r="DN395" s="29">
        <f t="shared" si="602"/>
        <v>3000</v>
      </c>
      <c r="DP395" s="52">
        <f t="shared" si="603"/>
        <v>79958.600141244053</v>
      </c>
      <c r="DQ395" s="144">
        <f t="shared" si="545"/>
        <v>32585.174374601476</v>
      </c>
    </row>
    <row r="396" spans="1:121">
      <c r="A396" s="23">
        <f t="shared" si="546"/>
        <v>27254667.800375141</v>
      </c>
      <c r="B396" s="23">
        <v>0</v>
      </c>
      <c r="C396" s="41">
        <f t="shared" si="520"/>
        <v>9</v>
      </c>
      <c r="D396" s="65"/>
      <c r="E396" s="134">
        <f t="shared" si="607"/>
        <v>1</v>
      </c>
      <c r="F396" s="76">
        <f t="shared" si="525"/>
        <v>10</v>
      </c>
      <c r="G396" s="161">
        <f t="shared" si="547"/>
        <v>3326.985815475135</v>
      </c>
      <c r="H396" s="24">
        <f t="shared" si="548"/>
        <v>3.0223145490366515E+23</v>
      </c>
      <c r="I396" s="23">
        <f t="shared" si="604"/>
        <v>78.000000000000043</v>
      </c>
      <c r="J396" s="26">
        <v>390</v>
      </c>
      <c r="K396" s="30">
        <f t="shared" si="549"/>
        <v>390</v>
      </c>
      <c r="L396" s="30">
        <f t="shared" si="550"/>
        <v>1</v>
      </c>
      <c r="M396" s="22">
        <v>1</v>
      </c>
      <c r="N396" s="23">
        <f t="shared" si="551"/>
        <v>3.0223145490366516E+26</v>
      </c>
      <c r="O396" s="29">
        <f t="shared" si="526"/>
        <v>3.9743446920769655E+37</v>
      </c>
      <c r="P396" s="29">
        <f t="shared" si="552"/>
        <v>1.5499944299100165E+40</v>
      </c>
      <c r="Q396" s="29">
        <f t="shared" si="553"/>
        <v>1.8133887294219908E+26</v>
      </c>
      <c r="R396" s="29">
        <f t="shared" si="554"/>
        <v>300</v>
      </c>
      <c r="S396" s="29">
        <f t="shared" si="555"/>
        <v>817640034.01125419</v>
      </c>
      <c r="T396" s="52">
        <f t="shared" si="556"/>
        <v>1.1699324168069852E-14</v>
      </c>
      <c r="U396" s="144">
        <f t="shared" si="527"/>
        <v>33269.858154751353</v>
      </c>
      <c r="W396" s="30">
        <f t="shared" si="557"/>
        <v>385</v>
      </c>
      <c r="X396" s="30">
        <f t="shared" si="558"/>
        <v>2</v>
      </c>
      <c r="Y396" s="22">
        <v>1</v>
      </c>
      <c r="Z396" s="23"/>
      <c r="AA396" s="29">
        <f t="shared" si="528"/>
        <v>3.6951551889145344E+36</v>
      </c>
      <c r="AB396" s="29">
        <f t="shared" si="559"/>
        <v>2.5643004490395867E+39</v>
      </c>
      <c r="AC396" s="29">
        <f t="shared" si="560"/>
        <v>1.8133887294219908E+26</v>
      </c>
      <c r="AD396" s="29">
        <f t="shared" si="561"/>
        <v>600</v>
      </c>
      <c r="AF396" s="52">
        <f t="shared" si="519"/>
        <v>7.0716702877042492E-14</v>
      </c>
      <c r="AG396" s="144">
        <f t="shared" si="529"/>
        <v>33269.858154751353</v>
      </c>
      <c r="AH396" s="30">
        <f t="shared" si="562"/>
        <v>375</v>
      </c>
      <c r="AI396" s="30">
        <f t="shared" si="563"/>
        <v>3</v>
      </c>
      <c r="AJ396" s="22">
        <v>1</v>
      </c>
      <c r="AK396" s="23"/>
      <c r="AL396" s="29">
        <f t="shared" si="530"/>
        <v>4.1057279876828162E+36</v>
      </c>
      <c r="AM396" s="29">
        <f t="shared" si="564"/>
        <v>9.0167064273150503E+39</v>
      </c>
      <c r="AN396" s="29">
        <f t="shared" si="565"/>
        <v>1.8133887294219908E+26</v>
      </c>
      <c r="AO396" s="29">
        <f t="shared" si="566"/>
        <v>900</v>
      </c>
      <c r="AQ396" s="52">
        <f t="shared" si="523"/>
        <v>2.0111431419443172E-14</v>
      </c>
      <c r="AR396" s="144">
        <f t="shared" si="531"/>
        <v>33269.858154751353</v>
      </c>
      <c r="AS396" s="30">
        <f t="shared" si="567"/>
        <v>360</v>
      </c>
      <c r="AT396" s="30">
        <f t="shared" si="568"/>
        <v>4</v>
      </c>
      <c r="AU396" s="22">
        <v>1</v>
      </c>
      <c r="AV396" s="23"/>
      <c r="AW396" s="29">
        <f t="shared" si="532"/>
        <v>4.2335999872992002E+35</v>
      </c>
      <c r="AX396" s="29">
        <f t="shared" si="569"/>
        <v>5.227154055223233E+39</v>
      </c>
      <c r="AY396" s="29">
        <f t="shared" si="570"/>
        <v>1.8133887294219908E+26</v>
      </c>
      <c r="AZ396" s="29">
        <f t="shared" si="571"/>
        <v>1200</v>
      </c>
      <c r="BB396" s="52">
        <f t="shared" si="605"/>
        <v>3.469170241137168E-14</v>
      </c>
      <c r="BC396" s="144">
        <f t="shared" si="533"/>
        <v>33269.858154751353</v>
      </c>
      <c r="BD396" s="30">
        <f t="shared" si="572"/>
        <v>330</v>
      </c>
      <c r="BE396" s="30">
        <f t="shared" si="573"/>
        <v>5</v>
      </c>
      <c r="BF396" s="22">
        <v>1</v>
      </c>
      <c r="BG396" s="23"/>
      <c r="BH396" s="29">
        <f t="shared" si="534"/>
        <v>4.6079999861759994E+34</v>
      </c>
      <c r="BI396" s="29">
        <f t="shared" si="574"/>
        <v>1.7886788211736862E+40</v>
      </c>
      <c r="BJ396" s="29">
        <f t="shared" si="575"/>
        <v>1.8133887294219908E+26</v>
      </c>
      <c r="BK396" s="29">
        <f t="shared" si="576"/>
        <v>1500</v>
      </c>
      <c r="BM396" s="52">
        <f t="shared" si="524"/>
        <v>1.0138146144270275E-14</v>
      </c>
      <c r="BN396" s="144">
        <f t="shared" si="535"/>
        <v>33269.858154751353</v>
      </c>
      <c r="BO396" s="30">
        <f t="shared" si="577"/>
        <v>285</v>
      </c>
      <c r="BP396" s="30">
        <f t="shared" si="578"/>
        <v>6</v>
      </c>
      <c r="BQ396" s="22">
        <v>1</v>
      </c>
      <c r="BR396" s="23"/>
      <c r="BS396" s="29">
        <f t="shared" si="536"/>
        <v>5.7599999827200002E+31</v>
      </c>
      <c r="BT396" s="29">
        <f t="shared" si="579"/>
        <v>3.8784014876238711E+39</v>
      </c>
      <c r="BU396" s="29">
        <f t="shared" si="580"/>
        <v>1.8133887294219908E+26</v>
      </c>
      <c r="BV396" s="29">
        <f t="shared" si="581"/>
        <v>1800</v>
      </c>
      <c r="BX396" s="52">
        <f t="shared" si="522"/>
        <v>4.6756085856726911E-14</v>
      </c>
      <c r="BY396" s="144">
        <f t="shared" si="537"/>
        <v>33269.858154751353</v>
      </c>
      <c r="BZ396" s="30">
        <f t="shared" si="582"/>
        <v>235</v>
      </c>
      <c r="CA396" s="30">
        <f t="shared" si="583"/>
        <v>7</v>
      </c>
      <c r="CB396" s="30">
        <v>1</v>
      </c>
      <c r="CC396" s="23"/>
      <c r="CD396" s="29">
        <f t="shared" si="538"/>
        <v>9.5999999712E+29</v>
      </c>
      <c r="CE396" s="29">
        <f t="shared" si="584"/>
        <v>1.9296541586257373E+40</v>
      </c>
      <c r="CF396" s="29">
        <f t="shared" si="585"/>
        <v>1.8133887294219908E+26</v>
      </c>
      <c r="CG396" s="29">
        <f t="shared" si="586"/>
        <v>2100</v>
      </c>
      <c r="CI396" s="52">
        <f t="shared" si="521"/>
        <v>9.3974804827899917E-15</v>
      </c>
      <c r="CJ396" s="144">
        <f t="shared" si="539"/>
        <v>33269.858154751353</v>
      </c>
      <c r="CK396" s="30">
        <f t="shared" si="587"/>
        <v>180</v>
      </c>
      <c r="CL396" s="30">
        <f t="shared" si="588"/>
        <v>8</v>
      </c>
      <c r="CM396" s="30">
        <v>1</v>
      </c>
      <c r="CN396" s="23"/>
      <c r="CO396" s="29">
        <f t="shared" si="540"/>
        <v>9.9999999699999999E+26</v>
      </c>
      <c r="CP396" s="29">
        <f t="shared" si="589"/>
        <v>1.0047160707787925E+40</v>
      </c>
      <c r="CQ396" s="29">
        <f t="shared" si="590"/>
        <v>1.8133887294219908E+26</v>
      </c>
      <c r="CR396" s="29">
        <f t="shared" si="591"/>
        <v>2400</v>
      </c>
      <c r="CT396" s="52">
        <f t="shared" si="606"/>
        <v>1.8048768026735815E-14</v>
      </c>
      <c r="CU396" s="144">
        <f t="shared" si="541"/>
        <v>33269.858154751353</v>
      </c>
      <c r="CV396" s="30">
        <f t="shared" si="592"/>
        <v>130</v>
      </c>
      <c r="CW396" s="30">
        <f t="shared" si="593"/>
        <v>9</v>
      </c>
      <c r="CX396" s="30">
        <v>1</v>
      </c>
      <c r="CY396" s="23"/>
      <c r="CZ396" s="29">
        <f t="shared" si="542"/>
        <v>24336</v>
      </c>
      <c r="DA396" s="29">
        <f t="shared" si="594"/>
        <v>6.3932009801097757E+19</v>
      </c>
      <c r="DB396" s="29">
        <f t="shared" si="595"/>
        <v>1.8133887294219908E+26</v>
      </c>
      <c r="DC396" s="29">
        <f t="shared" si="596"/>
        <v>2700</v>
      </c>
      <c r="DE396" s="52">
        <f t="shared" si="597"/>
        <v>2836433.1655828124</v>
      </c>
      <c r="DF396" s="144">
        <f t="shared" si="543"/>
        <v>33269.858154751353</v>
      </c>
      <c r="DG396" s="30">
        <f t="shared" si="598"/>
        <v>65</v>
      </c>
      <c r="DH396" s="30">
        <f t="shared" si="599"/>
        <v>10</v>
      </c>
      <c r="DI396" s="30">
        <v>1</v>
      </c>
      <c r="DJ396" s="23"/>
      <c r="DK396" s="29">
        <f t="shared" si="544"/>
        <v>720</v>
      </c>
      <c r="DL396" s="29">
        <f t="shared" si="600"/>
        <v>2.0051788423652728E+21</v>
      </c>
      <c r="DM396" s="29">
        <f t="shared" si="601"/>
        <v>1.8133887294219908E+26</v>
      </c>
      <c r="DN396" s="29">
        <f t="shared" si="602"/>
        <v>3000</v>
      </c>
      <c r="DP396" s="52">
        <f t="shared" si="603"/>
        <v>90435.261489341778</v>
      </c>
      <c r="DQ396" s="144">
        <f t="shared" si="545"/>
        <v>33269.858154751353</v>
      </c>
    </row>
    <row r="397" spans="1:121">
      <c r="A397" s="23">
        <f t="shared" si="546"/>
        <v>28477779.693424832</v>
      </c>
      <c r="B397" s="23">
        <v>0</v>
      </c>
      <c r="C397" s="41">
        <f t="shared" si="520"/>
        <v>9</v>
      </c>
      <c r="D397" s="44"/>
      <c r="E397" s="134">
        <f t="shared" si="607"/>
        <v>1</v>
      </c>
      <c r="F397" s="76">
        <f t="shared" si="525"/>
        <v>10</v>
      </c>
      <c r="G397" s="161">
        <f t="shared" si="547"/>
        <v>3396.8928596559535</v>
      </c>
      <c r="H397" s="24">
        <f t="shared" si="548"/>
        <v>3.4717277507620079E+23</v>
      </c>
      <c r="I397" s="23">
        <f t="shared" si="604"/>
        <v>78.200000000000045</v>
      </c>
      <c r="J397" s="26">
        <v>391</v>
      </c>
      <c r="K397" s="30">
        <f t="shared" si="549"/>
        <v>391</v>
      </c>
      <c r="L397" s="30">
        <f t="shared" si="550"/>
        <v>1</v>
      </c>
      <c r="M397" s="22">
        <v>1</v>
      </c>
      <c r="N397" s="23">
        <f t="shared" si="551"/>
        <v>3.4717277507620078E+26</v>
      </c>
      <c r="O397" s="29">
        <f t="shared" si="526"/>
        <v>3.9743446920769655E+37</v>
      </c>
      <c r="P397" s="29">
        <f t="shared" si="552"/>
        <v>1.5539687746020934E+40</v>
      </c>
      <c r="Q397" s="29">
        <f t="shared" si="553"/>
        <v>2.0830366504572046E+26</v>
      </c>
      <c r="R397" s="29">
        <f t="shared" si="554"/>
        <v>300</v>
      </c>
      <c r="S397" s="29">
        <f t="shared" si="555"/>
        <v>854333390.80274498</v>
      </c>
      <c r="T397" s="52">
        <f t="shared" si="556"/>
        <v>1.340462359670376E-14</v>
      </c>
      <c r="U397" s="144">
        <f t="shared" si="527"/>
        <v>33968.928596559534</v>
      </c>
      <c r="W397" s="30">
        <f t="shared" si="557"/>
        <v>386</v>
      </c>
      <c r="X397" s="30">
        <f t="shared" si="558"/>
        <v>2</v>
      </c>
      <c r="Y397" s="22">
        <v>1</v>
      </c>
      <c r="Z397" s="23"/>
      <c r="AA397" s="29">
        <f t="shared" si="528"/>
        <v>3.6951551889145344E+36</v>
      </c>
      <c r="AB397" s="29">
        <f t="shared" si="559"/>
        <v>2.5709609696864428E+39</v>
      </c>
      <c r="AC397" s="29">
        <f t="shared" si="560"/>
        <v>2.0830366504572046E+26</v>
      </c>
      <c r="AD397" s="29">
        <f t="shared" si="561"/>
        <v>600</v>
      </c>
      <c r="AF397" s="52">
        <f t="shared" si="519"/>
        <v>8.1021714254621845E-14</v>
      </c>
      <c r="AG397" s="144">
        <f t="shared" si="529"/>
        <v>33968.928596559534</v>
      </c>
      <c r="AH397" s="30">
        <f t="shared" si="562"/>
        <v>376</v>
      </c>
      <c r="AI397" s="30">
        <f t="shared" si="563"/>
        <v>3</v>
      </c>
      <c r="AJ397" s="22">
        <v>1</v>
      </c>
      <c r="AK397" s="23"/>
      <c r="AL397" s="29">
        <f t="shared" si="530"/>
        <v>4.1057279876828162E+36</v>
      </c>
      <c r="AM397" s="29">
        <f t="shared" si="564"/>
        <v>9.0407509777878915E+39</v>
      </c>
      <c r="AN397" s="29">
        <f t="shared" si="565"/>
        <v>2.0830366504572046E+26</v>
      </c>
      <c r="AO397" s="29">
        <f t="shared" si="566"/>
        <v>900</v>
      </c>
      <c r="AQ397" s="52">
        <f t="shared" si="523"/>
        <v>2.3040526783394338E-14</v>
      </c>
      <c r="AR397" s="144">
        <f t="shared" si="531"/>
        <v>33968.928596559534</v>
      </c>
      <c r="AS397" s="30">
        <f t="shared" si="567"/>
        <v>361</v>
      </c>
      <c r="AT397" s="30">
        <f t="shared" si="568"/>
        <v>4</v>
      </c>
      <c r="AU397" s="22">
        <v>1</v>
      </c>
      <c r="AV397" s="23"/>
      <c r="AW397" s="29">
        <f t="shared" si="532"/>
        <v>4.2335999872992002E+35</v>
      </c>
      <c r="AX397" s="29">
        <f t="shared" si="569"/>
        <v>5.2416739275988534E+39</v>
      </c>
      <c r="AY397" s="29">
        <f t="shared" si="570"/>
        <v>2.0830366504572046E+26</v>
      </c>
      <c r="AZ397" s="29">
        <f t="shared" si="571"/>
        <v>1200</v>
      </c>
      <c r="BB397" s="52">
        <f t="shared" si="605"/>
        <v>3.973991284519711E-14</v>
      </c>
      <c r="BC397" s="144">
        <f t="shared" si="533"/>
        <v>33968.928596559534</v>
      </c>
      <c r="BD397" s="30">
        <f t="shared" si="572"/>
        <v>331</v>
      </c>
      <c r="BE397" s="30">
        <f t="shared" si="573"/>
        <v>5</v>
      </c>
      <c r="BF397" s="22">
        <v>1</v>
      </c>
      <c r="BG397" s="23"/>
      <c r="BH397" s="29">
        <f t="shared" si="534"/>
        <v>4.6079999861759994E+34</v>
      </c>
      <c r="BI397" s="29">
        <f t="shared" si="574"/>
        <v>1.7940990600257277E+40</v>
      </c>
      <c r="BJ397" s="29">
        <f t="shared" si="575"/>
        <v>2.0830366504572046E+26</v>
      </c>
      <c r="BK397" s="29">
        <f t="shared" si="576"/>
        <v>1500</v>
      </c>
      <c r="BM397" s="52">
        <f t="shared" si="524"/>
        <v>1.1610488500157475E-14</v>
      </c>
      <c r="BN397" s="144">
        <f t="shared" si="535"/>
        <v>33968.928596559534</v>
      </c>
      <c r="BO397" s="30">
        <f t="shared" si="577"/>
        <v>286</v>
      </c>
      <c r="BP397" s="30">
        <f t="shared" si="578"/>
        <v>6</v>
      </c>
      <c r="BQ397" s="22">
        <v>1</v>
      </c>
      <c r="BR397" s="23"/>
      <c r="BS397" s="29">
        <f t="shared" si="536"/>
        <v>5.7599999827200002E+31</v>
      </c>
      <c r="BT397" s="29">
        <f t="shared" si="579"/>
        <v>3.8920099138962354E+39</v>
      </c>
      <c r="BU397" s="29">
        <f t="shared" si="580"/>
        <v>2.0830366504572046E+26</v>
      </c>
      <c r="BV397" s="29">
        <f t="shared" si="581"/>
        <v>1800</v>
      </c>
      <c r="BX397" s="52">
        <f t="shared" si="522"/>
        <v>5.3520846465982056E-14</v>
      </c>
      <c r="BY397" s="144">
        <f t="shared" si="537"/>
        <v>33968.928596559534</v>
      </c>
      <c r="BZ397" s="30">
        <f t="shared" si="582"/>
        <v>236</v>
      </c>
      <c r="CA397" s="30">
        <f t="shared" si="583"/>
        <v>7</v>
      </c>
      <c r="CB397" s="30">
        <v>1</v>
      </c>
      <c r="CC397" s="23"/>
      <c r="CD397" s="29">
        <f t="shared" si="538"/>
        <v>9.5999999712E+29</v>
      </c>
      <c r="CE397" s="29">
        <f t="shared" si="584"/>
        <v>1.9378654529177618E+40</v>
      </c>
      <c r="CF397" s="29">
        <f t="shared" si="585"/>
        <v>2.0830366504572046E+26</v>
      </c>
      <c r="CG397" s="29">
        <f t="shared" si="586"/>
        <v>2100</v>
      </c>
      <c r="CI397" s="52">
        <f t="shared" si="521"/>
        <v>1.0749129395546346E-14</v>
      </c>
      <c r="CJ397" s="144">
        <f t="shared" si="539"/>
        <v>33968.928596559534</v>
      </c>
      <c r="CK397" s="30">
        <f t="shared" si="587"/>
        <v>181</v>
      </c>
      <c r="CL397" s="30">
        <f t="shared" si="588"/>
        <v>8</v>
      </c>
      <c r="CM397" s="30">
        <v>1</v>
      </c>
      <c r="CN397" s="23"/>
      <c r="CO397" s="29">
        <f t="shared" si="540"/>
        <v>9.9999999699999999E+26</v>
      </c>
      <c r="CP397" s="29">
        <f t="shared" si="589"/>
        <v>1.0102978267275636E+40</v>
      </c>
      <c r="CQ397" s="29">
        <f t="shared" si="590"/>
        <v>2.0830366504572046E+26</v>
      </c>
      <c r="CR397" s="29">
        <f t="shared" si="591"/>
        <v>2400</v>
      </c>
      <c r="CT397" s="52">
        <f t="shared" si="606"/>
        <v>2.0618045445117195E-14</v>
      </c>
      <c r="CU397" s="144">
        <f t="shared" si="541"/>
        <v>33968.928596559534</v>
      </c>
      <c r="CV397" s="30">
        <f t="shared" si="592"/>
        <v>131</v>
      </c>
      <c r="CW397" s="30">
        <f t="shared" si="593"/>
        <v>9</v>
      </c>
      <c r="CX397" s="30">
        <v>1</v>
      </c>
      <c r="CY397" s="23"/>
      <c r="CZ397" s="29">
        <f t="shared" si="542"/>
        <v>24336</v>
      </c>
      <c r="DA397" s="29">
        <f t="shared" si="594"/>
        <v>6.4423794491875434E+19</v>
      </c>
      <c r="DB397" s="29">
        <f t="shared" si="595"/>
        <v>2.0830366504572046E+26</v>
      </c>
      <c r="DC397" s="29">
        <f t="shared" si="596"/>
        <v>2700</v>
      </c>
      <c r="DE397" s="52">
        <f t="shared" si="597"/>
        <v>3233334.3089871849</v>
      </c>
      <c r="DF397" s="144">
        <f t="shared" si="543"/>
        <v>33968.928596559534</v>
      </c>
      <c r="DG397" s="30">
        <f t="shared" si="598"/>
        <v>66</v>
      </c>
      <c r="DH397" s="30">
        <f t="shared" si="599"/>
        <v>10</v>
      </c>
      <c r="DI397" s="30">
        <v>1</v>
      </c>
      <c r="DJ397" s="23"/>
      <c r="DK397" s="29">
        <f t="shared" si="544"/>
        <v>720</v>
      </c>
      <c r="DL397" s="29">
        <f t="shared" si="600"/>
        <v>2.036027747632431E+21</v>
      </c>
      <c r="DM397" s="29">
        <f t="shared" si="601"/>
        <v>2.0830366504572046E+26</v>
      </c>
      <c r="DN397" s="29">
        <f t="shared" si="602"/>
        <v>3000</v>
      </c>
      <c r="DP397" s="52">
        <f t="shared" si="603"/>
        <v>102308.85374128311</v>
      </c>
      <c r="DQ397" s="144">
        <f t="shared" si="545"/>
        <v>33968.928596559534</v>
      </c>
    </row>
    <row r="398" spans="1:121">
      <c r="A398" s="23">
        <f t="shared" si="546"/>
        <v>29755781.365864869</v>
      </c>
      <c r="B398" s="23">
        <v>0</v>
      </c>
      <c r="C398" s="41">
        <f t="shared" si="520"/>
        <v>9</v>
      </c>
      <c r="D398" s="44"/>
      <c r="E398" s="134">
        <f t="shared" si="607"/>
        <v>1</v>
      </c>
      <c r="F398" s="76">
        <f t="shared" si="525"/>
        <v>10</v>
      </c>
      <c r="G398" s="161">
        <f t="shared" si="547"/>
        <v>3468.2687994369112</v>
      </c>
      <c r="H398" s="24">
        <f t="shared" si="548"/>
        <v>3.9879679562978749E+23</v>
      </c>
      <c r="I398" s="23">
        <f t="shared" si="604"/>
        <v>78.400000000000048</v>
      </c>
      <c r="J398" s="26">
        <v>392</v>
      </c>
      <c r="K398" s="30">
        <f t="shared" si="549"/>
        <v>392</v>
      </c>
      <c r="L398" s="30">
        <f t="shared" si="550"/>
        <v>1</v>
      </c>
      <c r="M398" s="22">
        <v>1</v>
      </c>
      <c r="N398" s="23">
        <f t="shared" si="551"/>
        <v>3.9879679562978751E+26</v>
      </c>
      <c r="O398" s="29">
        <f t="shared" si="526"/>
        <v>3.9743446920769655E+37</v>
      </c>
      <c r="P398" s="29">
        <f t="shared" si="552"/>
        <v>1.5579431192941705E+40</v>
      </c>
      <c r="Q398" s="29">
        <f t="shared" si="553"/>
        <v>2.3927807737787252E+26</v>
      </c>
      <c r="R398" s="29">
        <f t="shared" si="554"/>
        <v>300</v>
      </c>
      <c r="S398" s="29">
        <f t="shared" si="555"/>
        <v>892673440.97594607</v>
      </c>
      <c r="T398" s="52">
        <f t="shared" si="556"/>
        <v>1.5358588796635782E-14</v>
      </c>
      <c r="U398" s="144">
        <f t="shared" si="527"/>
        <v>34682.687994369109</v>
      </c>
      <c r="W398" s="30">
        <f t="shared" si="557"/>
        <v>387</v>
      </c>
      <c r="X398" s="30">
        <f t="shared" si="558"/>
        <v>2</v>
      </c>
      <c r="Y398" s="22">
        <v>1</v>
      </c>
      <c r="Z398" s="23"/>
      <c r="AA398" s="29">
        <f t="shared" si="528"/>
        <v>3.6951551889145344E+36</v>
      </c>
      <c r="AB398" s="29">
        <f t="shared" si="559"/>
        <v>2.5776214903332986E+39</v>
      </c>
      <c r="AC398" s="29">
        <f t="shared" si="560"/>
        <v>2.3927807737787252E+26</v>
      </c>
      <c r="AD398" s="29">
        <f t="shared" si="561"/>
        <v>600</v>
      </c>
      <c r="AF398" s="52">
        <f t="shared" si="519"/>
        <v>9.2829020193702972E-14</v>
      </c>
      <c r="AG398" s="144">
        <f t="shared" si="529"/>
        <v>34682.687994369109</v>
      </c>
      <c r="AH398" s="30">
        <f t="shared" si="562"/>
        <v>377</v>
      </c>
      <c r="AI398" s="30">
        <f t="shared" si="563"/>
        <v>3</v>
      </c>
      <c r="AJ398" s="22">
        <v>1</v>
      </c>
      <c r="AK398" s="23"/>
      <c r="AL398" s="29">
        <f t="shared" si="530"/>
        <v>4.1057279876828162E+36</v>
      </c>
      <c r="AM398" s="29">
        <f t="shared" si="564"/>
        <v>9.0647955282607303E+39</v>
      </c>
      <c r="AN398" s="29">
        <f t="shared" si="565"/>
        <v>2.3927807737787252E+26</v>
      </c>
      <c r="AO398" s="29">
        <f t="shared" si="566"/>
        <v>900</v>
      </c>
      <c r="AQ398" s="52">
        <f t="shared" si="523"/>
        <v>2.6396411990969971E-14</v>
      </c>
      <c r="AR398" s="144">
        <f t="shared" si="531"/>
        <v>34682.687994369109</v>
      </c>
      <c r="AS398" s="30">
        <f t="shared" si="567"/>
        <v>362</v>
      </c>
      <c r="AT398" s="30">
        <f t="shared" si="568"/>
        <v>4</v>
      </c>
      <c r="AU398" s="22">
        <v>1</v>
      </c>
      <c r="AV398" s="23"/>
      <c r="AW398" s="29">
        <f t="shared" si="532"/>
        <v>4.2335999872992002E+35</v>
      </c>
      <c r="AX398" s="29">
        <f t="shared" si="569"/>
        <v>5.2561937999744732E+39</v>
      </c>
      <c r="AY398" s="29">
        <f t="shared" si="570"/>
        <v>2.3927807737787252E+26</v>
      </c>
      <c r="AZ398" s="29">
        <f t="shared" si="571"/>
        <v>1200</v>
      </c>
      <c r="BB398" s="52">
        <f t="shared" si="605"/>
        <v>4.5523069826503462E-14</v>
      </c>
      <c r="BC398" s="144">
        <f t="shared" si="533"/>
        <v>34682.687994369109</v>
      </c>
      <c r="BD398" s="30">
        <f t="shared" si="572"/>
        <v>332</v>
      </c>
      <c r="BE398" s="30">
        <f t="shared" si="573"/>
        <v>5</v>
      </c>
      <c r="BF398" s="22">
        <v>1</v>
      </c>
      <c r="BG398" s="23"/>
      <c r="BH398" s="29">
        <f t="shared" si="534"/>
        <v>4.6079999861759994E+34</v>
      </c>
      <c r="BI398" s="29">
        <f t="shared" si="574"/>
        <v>1.7995192988777692E+40</v>
      </c>
      <c r="BJ398" s="29">
        <f t="shared" si="575"/>
        <v>2.3927807737787252E+26</v>
      </c>
      <c r="BK398" s="29">
        <f t="shared" si="576"/>
        <v>1500</v>
      </c>
      <c r="BM398" s="52">
        <f t="shared" si="524"/>
        <v>1.3296777507587334E-14</v>
      </c>
      <c r="BN398" s="144">
        <f t="shared" si="535"/>
        <v>34682.687994369109</v>
      </c>
      <c r="BO398" s="30">
        <f t="shared" si="577"/>
        <v>287</v>
      </c>
      <c r="BP398" s="30">
        <f t="shared" si="578"/>
        <v>6</v>
      </c>
      <c r="BQ398" s="22">
        <v>1</v>
      </c>
      <c r="BR398" s="23"/>
      <c r="BS398" s="29">
        <f t="shared" si="536"/>
        <v>5.7599999827200002E+31</v>
      </c>
      <c r="BT398" s="29">
        <f t="shared" si="579"/>
        <v>3.9056183401686003E+39</v>
      </c>
      <c r="BU398" s="29">
        <f t="shared" si="580"/>
        <v>2.3927807737787252E+26</v>
      </c>
      <c r="BV398" s="29">
        <f t="shared" si="581"/>
        <v>1800</v>
      </c>
      <c r="BX398" s="52">
        <f t="shared" si="522"/>
        <v>6.1265094675775006E-14</v>
      </c>
      <c r="BY398" s="144">
        <f t="shared" si="537"/>
        <v>34682.687994369109</v>
      </c>
      <c r="BZ398" s="30">
        <f t="shared" si="582"/>
        <v>237</v>
      </c>
      <c r="CA398" s="30">
        <f t="shared" si="583"/>
        <v>7</v>
      </c>
      <c r="CB398" s="30">
        <v>1</v>
      </c>
      <c r="CC398" s="23"/>
      <c r="CD398" s="29">
        <f t="shared" si="538"/>
        <v>9.5999999712E+29</v>
      </c>
      <c r="CE398" s="29">
        <f t="shared" si="584"/>
        <v>1.9460767472097863E+40</v>
      </c>
      <c r="CF398" s="29">
        <f t="shared" si="585"/>
        <v>2.3927807737787252E+26</v>
      </c>
      <c r="CG398" s="29">
        <f t="shared" si="586"/>
        <v>2100</v>
      </c>
      <c r="CI398" s="52">
        <f t="shared" si="521"/>
        <v>1.2295408067587298E-14</v>
      </c>
      <c r="CJ398" s="144">
        <f t="shared" si="539"/>
        <v>34682.687994369109</v>
      </c>
      <c r="CK398" s="30">
        <f t="shared" si="587"/>
        <v>182</v>
      </c>
      <c r="CL398" s="30">
        <f t="shared" si="588"/>
        <v>8</v>
      </c>
      <c r="CM398" s="30">
        <v>1</v>
      </c>
      <c r="CN398" s="23"/>
      <c r="CO398" s="29">
        <f t="shared" si="540"/>
        <v>9.9999999699999999E+26</v>
      </c>
      <c r="CP398" s="29">
        <f t="shared" si="589"/>
        <v>1.0158795826763346E+40</v>
      </c>
      <c r="CQ398" s="29">
        <f t="shared" si="590"/>
        <v>2.3927807737787252E+26</v>
      </c>
      <c r="CR398" s="29">
        <f t="shared" si="591"/>
        <v>2400</v>
      </c>
      <c r="CT398" s="52">
        <f t="shared" si="606"/>
        <v>2.355378348558738E-14</v>
      </c>
      <c r="CU398" s="144">
        <f t="shared" si="541"/>
        <v>34682.687994369109</v>
      </c>
      <c r="CV398" s="30">
        <f t="shared" si="592"/>
        <v>132</v>
      </c>
      <c r="CW398" s="30">
        <f t="shared" si="593"/>
        <v>9</v>
      </c>
      <c r="CX398" s="30">
        <v>1</v>
      </c>
      <c r="CY398" s="23"/>
      <c r="CZ398" s="29">
        <f t="shared" si="542"/>
        <v>24336</v>
      </c>
      <c r="DA398" s="29">
        <f t="shared" si="594"/>
        <v>6.4915579182653112E+19</v>
      </c>
      <c r="DB398" s="29">
        <f t="shared" si="595"/>
        <v>2.3927807737787252E+26</v>
      </c>
      <c r="DC398" s="29">
        <f t="shared" si="596"/>
        <v>2700</v>
      </c>
      <c r="DE398" s="52">
        <f t="shared" si="597"/>
        <v>3685988.4852080769</v>
      </c>
      <c r="DF398" s="144">
        <f t="shared" si="543"/>
        <v>34682.687994369109</v>
      </c>
      <c r="DG398" s="30">
        <f t="shared" si="598"/>
        <v>67</v>
      </c>
      <c r="DH398" s="30">
        <f t="shared" si="599"/>
        <v>10</v>
      </c>
      <c r="DI398" s="30">
        <v>1</v>
      </c>
      <c r="DJ398" s="23"/>
      <c r="DK398" s="29">
        <f t="shared" si="544"/>
        <v>720</v>
      </c>
      <c r="DL398" s="29">
        <f t="shared" si="600"/>
        <v>2.0668766528995889E+21</v>
      </c>
      <c r="DM398" s="29">
        <f t="shared" si="601"/>
        <v>2.3927807737787252E+26</v>
      </c>
      <c r="DN398" s="29">
        <f t="shared" si="602"/>
        <v>3000</v>
      </c>
      <c r="DP398" s="52">
        <f t="shared" si="603"/>
        <v>115767.95211373307</v>
      </c>
      <c r="DQ398" s="144">
        <f t="shared" si="545"/>
        <v>34682.687994369109</v>
      </c>
    </row>
    <row r="399" spans="1:121">
      <c r="A399" s="23">
        <f t="shared" si="546"/>
        <v>31091136.11471545</v>
      </c>
      <c r="B399" s="23">
        <v>0</v>
      </c>
      <c r="C399" s="41">
        <f t="shared" si="520"/>
        <v>9</v>
      </c>
      <c r="D399" s="44"/>
      <c r="E399" s="134">
        <f t="shared" si="607"/>
        <v>1</v>
      </c>
      <c r="F399" s="76">
        <f t="shared" si="525"/>
        <v>10</v>
      </c>
      <c r="G399" s="161">
        <f t="shared" si="547"/>
        <v>3541.1444994370154</v>
      </c>
      <c r="H399" s="24">
        <f t="shared" si="548"/>
        <v>4.580972231180257E+23</v>
      </c>
      <c r="I399" s="23">
        <f t="shared" si="604"/>
        <v>78.600000000000037</v>
      </c>
      <c r="J399" s="26">
        <v>393</v>
      </c>
      <c r="K399" s="30">
        <f t="shared" si="549"/>
        <v>393</v>
      </c>
      <c r="L399" s="30">
        <f t="shared" si="550"/>
        <v>1</v>
      </c>
      <c r="M399" s="22">
        <v>1</v>
      </c>
      <c r="N399" s="23">
        <f t="shared" si="551"/>
        <v>4.5809722311802573E+26</v>
      </c>
      <c r="O399" s="29">
        <f t="shared" si="526"/>
        <v>3.9743446920769655E+37</v>
      </c>
      <c r="P399" s="29">
        <f t="shared" si="552"/>
        <v>1.5619174639862473E+40</v>
      </c>
      <c r="Q399" s="29">
        <f t="shared" si="553"/>
        <v>2.7485833387081543E+26</v>
      </c>
      <c r="R399" s="29">
        <f t="shared" si="554"/>
        <v>300</v>
      </c>
      <c r="S399" s="29">
        <f t="shared" si="555"/>
        <v>932734083.44146347</v>
      </c>
      <c r="T399" s="52">
        <f t="shared" si="556"/>
        <v>1.7597494119140954E-14</v>
      </c>
      <c r="U399" s="144">
        <f t="shared" si="527"/>
        <v>35411.444994370155</v>
      </c>
      <c r="W399" s="30">
        <f t="shared" si="557"/>
        <v>388</v>
      </c>
      <c r="X399" s="30">
        <f t="shared" si="558"/>
        <v>2</v>
      </c>
      <c r="Y399" s="22">
        <v>1</v>
      </c>
      <c r="Z399" s="23"/>
      <c r="AA399" s="29">
        <f t="shared" si="528"/>
        <v>3.6951551889145344E+36</v>
      </c>
      <c r="AB399" s="29">
        <f t="shared" si="559"/>
        <v>2.5842820109801549E+39</v>
      </c>
      <c r="AC399" s="29">
        <f t="shared" si="560"/>
        <v>2.7485833387081543E+26</v>
      </c>
      <c r="AD399" s="29">
        <f t="shared" si="561"/>
        <v>600</v>
      </c>
      <c r="AF399" s="52">
        <f t="shared" si="519"/>
        <v>1.0635771665127537E-13</v>
      </c>
      <c r="AG399" s="144">
        <f t="shared" si="529"/>
        <v>35411.444994370155</v>
      </c>
      <c r="AH399" s="30">
        <f t="shared" si="562"/>
        <v>378</v>
      </c>
      <c r="AI399" s="30">
        <f t="shared" si="563"/>
        <v>3</v>
      </c>
      <c r="AJ399" s="22">
        <v>1</v>
      </c>
      <c r="AK399" s="23"/>
      <c r="AL399" s="29">
        <f t="shared" si="530"/>
        <v>4.1057279876828162E+36</v>
      </c>
      <c r="AM399" s="29">
        <f t="shared" si="564"/>
        <v>9.0888400787335703E+39</v>
      </c>
      <c r="AN399" s="29">
        <f t="shared" si="565"/>
        <v>2.7485833387081543E+26</v>
      </c>
      <c r="AO399" s="29">
        <f t="shared" si="566"/>
        <v>900</v>
      </c>
      <c r="AQ399" s="52">
        <f t="shared" si="523"/>
        <v>3.024129938361881E-14</v>
      </c>
      <c r="AR399" s="144">
        <f t="shared" si="531"/>
        <v>35411.444994370155</v>
      </c>
      <c r="AS399" s="30">
        <f t="shared" si="567"/>
        <v>363</v>
      </c>
      <c r="AT399" s="30">
        <f t="shared" si="568"/>
        <v>4</v>
      </c>
      <c r="AU399" s="22">
        <v>1</v>
      </c>
      <c r="AV399" s="23"/>
      <c r="AW399" s="29">
        <f t="shared" si="532"/>
        <v>4.2335999872992002E+35</v>
      </c>
      <c r="AX399" s="29">
        <f t="shared" si="569"/>
        <v>5.2707136723500931E+39</v>
      </c>
      <c r="AY399" s="29">
        <f t="shared" si="570"/>
        <v>2.7485833387081543E+26</v>
      </c>
      <c r="AZ399" s="29">
        <f t="shared" si="571"/>
        <v>1200</v>
      </c>
      <c r="BB399" s="52">
        <f t="shared" si="605"/>
        <v>5.214821956895683E-14</v>
      </c>
      <c r="BC399" s="144">
        <f t="shared" si="533"/>
        <v>35411.444994370155</v>
      </c>
      <c r="BD399" s="30">
        <f t="shared" si="572"/>
        <v>333</v>
      </c>
      <c r="BE399" s="30">
        <f t="shared" si="573"/>
        <v>5</v>
      </c>
      <c r="BF399" s="22">
        <v>1</v>
      </c>
      <c r="BG399" s="23"/>
      <c r="BH399" s="29">
        <f t="shared" si="534"/>
        <v>4.6079999861759994E+34</v>
      </c>
      <c r="BI399" s="29">
        <f t="shared" si="574"/>
        <v>1.8049395377298107E+40</v>
      </c>
      <c r="BJ399" s="29">
        <f t="shared" si="575"/>
        <v>2.7485833387081543E+26</v>
      </c>
      <c r="BK399" s="29">
        <f t="shared" si="576"/>
        <v>1500</v>
      </c>
      <c r="BM399" s="52">
        <f t="shared" si="524"/>
        <v>1.5228118622550788E-14</v>
      </c>
      <c r="BN399" s="144">
        <f t="shared" si="535"/>
        <v>35411.444994370155</v>
      </c>
      <c r="BO399" s="30">
        <f t="shared" si="577"/>
        <v>288</v>
      </c>
      <c r="BP399" s="30">
        <f t="shared" si="578"/>
        <v>6</v>
      </c>
      <c r="BQ399" s="22">
        <v>1</v>
      </c>
      <c r="BR399" s="23"/>
      <c r="BS399" s="29">
        <f t="shared" si="536"/>
        <v>5.7599999827200002E+31</v>
      </c>
      <c r="BT399" s="29">
        <f t="shared" si="579"/>
        <v>3.9192267664409646E+39</v>
      </c>
      <c r="BU399" s="29">
        <f t="shared" si="580"/>
        <v>2.7485833387081543E+26</v>
      </c>
      <c r="BV399" s="29">
        <f t="shared" si="581"/>
        <v>1800</v>
      </c>
      <c r="BX399" s="52">
        <f t="shared" si="522"/>
        <v>7.0130755439908697E-14</v>
      </c>
      <c r="BY399" s="144">
        <f t="shared" si="537"/>
        <v>35411.444994370155</v>
      </c>
      <c r="BZ399" s="30">
        <f t="shared" si="582"/>
        <v>238</v>
      </c>
      <c r="CA399" s="30">
        <f t="shared" si="583"/>
        <v>7</v>
      </c>
      <c r="CB399" s="30">
        <v>1</v>
      </c>
      <c r="CC399" s="23"/>
      <c r="CD399" s="29">
        <f t="shared" si="538"/>
        <v>9.5999999712E+29</v>
      </c>
      <c r="CE399" s="29">
        <f t="shared" si="584"/>
        <v>1.9542880415018105E+40</v>
      </c>
      <c r="CF399" s="29">
        <f t="shared" si="585"/>
        <v>2.7485833387081543E+26</v>
      </c>
      <c r="CG399" s="29">
        <f t="shared" si="586"/>
        <v>2100</v>
      </c>
      <c r="CI399" s="52">
        <f t="shared" si="521"/>
        <v>1.4064371680829363E-14</v>
      </c>
      <c r="CJ399" s="144">
        <f t="shared" si="539"/>
        <v>35411.444994370155</v>
      </c>
      <c r="CK399" s="30">
        <f t="shared" si="587"/>
        <v>183</v>
      </c>
      <c r="CL399" s="30">
        <f t="shared" si="588"/>
        <v>8</v>
      </c>
      <c r="CM399" s="30">
        <v>1</v>
      </c>
      <c r="CN399" s="23"/>
      <c r="CO399" s="29">
        <f t="shared" si="540"/>
        <v>9.9999999699999999E+26</v>
      </c>
      <c r="CP399" s="29">
        <f t="shared" si="589"/>
        <v>1.0214613386251057E+40</v>
      </c>
      <c r="CQ399" s="29">
        <f t="shared" si="590"/>
        <v>2.7485833387081543E+26</v>
      </c>
      <c r="CR399" s="29">
        <f t="shared" si="591"/>
        <v>2400</v>
      </c>
      <c r="CT399" s="52">
        <f t="shared" si="606"/>
        <v>2.6908344298255744E-14</v>
      </c>
      <c r="CU399" s="144">
        <f t="shared" si="541"/>
        <v>35411.444994370155</v>
      </c>
      <c r="CV399" s="30">
        <f t="shared" si="592"/>
        <v>133</v>
      </c>
      <c r="CW399" s="30">
        <f t="shared" si="593"/>
        <v>9</v>
      </c>
      <c r="CX399" s="30">
        <v>1</v>
      </c>
      <c r="CY399" s="23"/>
      <c r="CZ399" s="29">
        <f t="shared" si="542"/>
        <v>24336</v>
      </c>
      <c r="DA399" s="29">
        <f t="shared" si="594"/>
        <v>6.5407363873430782E+19</v>
      </c>
      <c r="DB399" s="29">
        <f t="shared" si="595"/>
        <v>2.7485833387081543E+26</v>
      </c>
      <c r="DC399" s="29">
        <f t="shared" si="596"/>
        <v>2700</v>
      </c>
      <c r="DE399" s="52">
        <f t="shared" si="597"/>
        <v>4202253.6545379106</v>
      </c>
      <c r="DF399" s="144">
        <f t="shared" si="543"/>
        <v>35411.444994370155</v>
      </c>
      <c r="DG399" s="30">
        <f t="shared" si="598"/>
        <v>68</v>
      </c>
      <c r="DH399" s="30">
        <f t="shared" si="599"/>
        <v>10</v>
      </c>
      <c r="DI399" s="30">
        <v>1</v>
      </c>
      <c r="DJ399" s="23"/>
      <c r="DK399" s="29">
        <f t="shared" si="544"/>
        <v>720</v>
      </c>
      <c r="DL399" s="29">
        <f t="shared" si="600"/>
        <v>2.0977255581667471E+21</v>
      </c>
      <c r="DM399" s="29">
        <f t="shared" si="601"/>
        <v>2.7485833387081543E+26</v>
      </c>
      <c r="DN399" s="29">
        <f t="shared" si="602"/>
        <v>3000</v>
      </c>
      <c r="DP399" s="52">
        <f t="shared" si="603"/>
        <v>131026.83179920864</v>
      </c>
      <c r="DQ399" s="144">
        <f t="shared" si="545"/>
        <v>35411.444994370155</v>
      </c>
    </row>
    <row r="400" spans="1:121">
      <c r="A400" s="23">
        <f t="shared" si="546"/>
        <v>32486417.782753676</v>
      </c>
      <c r="B400" s="23">
        <v>0</v>
      </c>
      <c r="C400" s="41">
        <f t="shared" si="520"/>
        <v>9</v>
      </c>
      <c r="D400" s="44"/>
      <c r="E400" s="134">
        <f t="shared" si="607"/>
        <v>1</v>
      </c>
      <c r="F400" s="76">
        <f t="shared" si="525"/>
        <v>10</v>
      </c>
      <c r="G400" s="161">
        <f t="shared" si="547"/>
        <v>3615.5514728065218</v>
      </c>
      <c r="H400" s="24">
        <f t="shared" si="548"/>
        <v>5.2621552662438588E+23</v>
      </c>
      <c r="I400" s="23">
        <f t="shared" si="604"/>
        <v>78.80000000000004</v>
      </c>
      <c r="J400" s="26">
        <v>394</v>
      </c>
      <c r="K400" s="30">
        <f t="shared" si="549"/>
        <v>394</v>
      </c>
      <c r="L400" s="30">
        <f t="shared" si="550"/>
        <v>1</v>
      </c>
      <c r="M400" s="22">
        <v>1</v>
      </c>
      <c r="N400" s="23">
        <f t="shared" si="551"/>
        <v>5.2621552662438585E+26</v>
      </c>
      <c r="O400" s="29">
        <f t="shared" si="526"/>
        <v>3.9743446920769655E+37</v>
      </c>
      <c r="P400" s="29">
        <f t="shared" si="552"/>
        <v>1.5658918086783244E+40</v>
      </c>
      <c r="Q400" s="29">
        <f t="shared" si="553"/>
        <v>3.1572931597463152E+26</v>
      </c>
      <c r="R400" s="29">
        <f t="shared" si="554"/>
        <v>300</v>
      </c>
      <c r="S400" s="29">
        <f t="shared" si="555"/>
        <v>974592533.48261023</v>
      </c>
      <c r="T400" s="52">
        <f t="shared" si="556"/>
        <v>2.0162907438740596E-14</v>
      </c>
      <c r="U400" s="144">
        <f t="shared" si="527"/>
        <v>36155.514728065216</v>
      </c>
      <c r="W400" s="30">
        <f t="shared" si="557"/>
        <v>389</v>
      </c>
      <c r="X400" s="30">
        <f t="shared" si="558"/>
        <v>2</v>
      </c>
      <c r="Y400" s="22">
        <v>1</v>
      </c>
      <c r="Z400" s="23"/>
      <c r="AA400" s="29">
        <f t="shared" si="528"/>
        <v>3.6951551889145344E+36</v>
      </c>
      <c r="AB400" s="29">
        <f t="shared" si="559"/>
        <v>2.590942531627011E+39</v>
      </c>
      <c r="AC400" s="29">
        <f t="shared" si="560"/>
        <v>3.1572931597463152E+26</v>
      </c>
      <c r="AD400" s="29">
        <f t="shared" si="561"/>
        <v>600</v>
      </c>
      <c r="AF400" s="52">
        <f t="shared" si="519"/>
        <v>1.2185886491907862E-13</v>
      </c>
      <c r="AG400" s="144">
        <f t="shared" si="529"/>
        <v>36155.514728065216</v>
      </c>
      <c r="AH400" s="30">
        <f t="shared" si="562"/>
        <v>379</v>
      </c>
      <c r="AI400" s="30">
        <f t="shared" si="563"/>
        <v>3</v>
      </c>
      <c r="AJ400" s="22">
        <v>1</v>
      </c>
      <c r="AK400" s="23"/>
      <c r="AL400" s="29">
        <f t="shared" si="530"/>
        <v>4.1057279876828162E+36</v>
      </c>
      <c r="AM400" s="29">
        <f t="shared" si="564"/>
        <v>9.1128846292064116E+39</v>
      </c>
      <c r="AN400" s="29">
        <f t="shared" si="565"/>
        <v>3.1572931597463152E+26</v>
      </c>
      <c r="AO400" s="29">
        <f t="shared" si="566"/>
        <v>900</v>
      </c>
      <c r="AQ400" s="52">
        <f t="shared" si="523"/>
        <v>3.4646473517587651E-14</v>
      </c>
      <c r="AR400" s="144">
        <f t="shared" si="531"/>
        <v>36155.514728065216</v>
      </c>
      <c r="AS400" s="30">
        <f t="shared" si="567"/>
        <v>364</v>
      </c>
      <c r="AT400" s="30">
        <f t="shared" si="568"/>
        <v>4</v>
      </c>
      <c r="AU400" s="22">
        <v>1</v>
      </c>
      <c r="AV400" s="23"/>
      <c r="AW400" s="29">
        <f t="shared" si="532"/>
        <v>4.2335999872992002E+35</v>
      </c>
      <c r="AX400" s="29">
        <f t="shared" si="569"/>
        <v>5.2852335447257135E+39</v>
      </c>
      <c r="AY400" s="29">
        <f t="shared" si="570"/>
        <v>3.1572931597463152E+26</v>
      </c>
      <c r="AZ400" s="29">
        <f t="shared" si="571"/>
        <v>1200</v>
      </c>
      <c r="BB400" s="52">
        <f t="shared" si="605"/>
        <v>5.9738006523800043E-14</v>
      </c>
      <c r="BC400" s="144">
        <f t="shared" si="533"/>
        <v>36155.514728065216</v>
      </c>
      <c r="BD400" s="30">
        <f t="shared" si="572"/>
        <v>334</v>
      </c>
      <c r="BE400" s="30">
        <f t="shared" si="573"/>
        <v>5</v>
      </c>
      <c r="BF400" s="22">
        <v>1</v>
      </c>
      <c r="BG400" s="23"/>
      <c r="BH400" s="29">
        <f t="shared" si="534"/>
        <v>4.6079999861759994E+34</v>
      </c>
      <c r="BI400" s="29">
        <f t="shared" si="574"/>
        <v>1.8103597765818519E+40</v>
      </c>
      <c r="BJ400" s="29">
        <f t="shared" si="575"/>
        <v>3.1572931597463152E+26</v>
      </c>
      <c r="BK400" s="29">
        <f t="shared" si="576"/>
        <v>1500</v>
      </c>
      <c r="BM400" s="52">
        <f t="shared" si="524"/>
        <v>1.7440142012587212E-14</v>
      </c>
      <c r="BN400" s="144">
        <f t="shared" si="535"/>
        <v>36155.514728065216</v>
      </c>
      <c r="BO400" s="30">
        <f t="shared" si="577"/>
        <v>289</v>
      </c>
      <c r="BP400" s="30">
        <f t="shared" si="578"/>
        <v>6</v>
      </c>
      <c r="BQ400" s="22">
        <v>1</v>
      </c>
      <c r="BR400" s="23"/>
      <c r="BS400" s="29">
        <f t="shared" si="536"/>
        <v>5.7599999827200002E+31</v>
      </c>
      <c r="BT400" s="29">
        <f t="shared" si="579"/>
        <v>3.9328351927133288E+39</v>
      </c>
      <c r="BU400" s="29">
        <f t="shared" si="580"/>
        <v>3.1572931597463152E+26</v>
      </c>
      <c r="BV400" s="29">
        <f t="shared" si="581"/>
        <v>1800</v>
      </c>
      <c r="BX400" s="52">
        <f t="shared" si="522"/>
        <v>8.0280332254859782E-14</v>
      </c>
      <c r="BY400" s="144">
        <f t="shared" si="537"/>
        <v>36155.514728065216</v>
      </c>
      <c r="BZ400" s="30">
        <f t="shared" si="582"/>
        <v>239</v>
      </c>
      <c r="CA400" s="30">
        <f t="shared" si="583"/>
        <v>7</v>
      </c>
      <c r="CB400" s="30">
        <v>1</v>
      </c>
      <c r="CC400" s="23"/>
      <c r="CD400" s="29">
        <f t="shared" si="538"/>
        <v>9.5999999712E+29</v>
      </c>
      <c r="CE400" s="29">
        <f t="shared" si="584"/>
        <v>1.962499335793835E+40</v>
      </c>
      <c r="CF400" s="29">
        <f t="shared" si="585"/>
        <v>3.1572931597463152E+26</v>
      </c>
      <c r="CG400" s="29">
        <f t="shared" si="586"/>
        <v>2100</v>
      </c>
      <c r="CI400" s="52">
        <f t="shared" si="521"/>
        <v>1.6088123456455507E-14</v>
      </c>
      <c r="CJ400" s="144">
        <f t="shared" si="539"/>
        <v>36155.514728065216</v>
      </c>
      <c r="CK400" s="30">
        <f t="shared" si="587"/>
        <v>184</v>
      </c>
      <c r="CL400" s="30">
        <f t="shared" si="588"/>
        <v>8</v>
      </c>
      <c r="CM400" s="30">
        <v>1</v>
      </c>
      <c r="CN400" s="23"/>
      <c r="CO400" s="29">
        <f t="shared" si="540"/>
        <v>9.9999999699999999E+26</v>
      </c>
      <c r="CP400" s="29">
        <f t="shared" si="589"/>
        <v>1.0270430945738769E+40</v>
      </c>
      <c r="CQ400" s="29">
        <f t="shared" si="590"/>
        <v>3.1572931597463152E+26</v>
      </c>
      <c r="CR400" s="29">
        <f t="shared" si="591"/>
        <v>2400</v>
      </c>
      <c r="CT400" s="52">
        <f t="shared" si="606"/>
        <v>3.0741584033105105E-14</v>
      </c>
      <c r="CU400" s="144">
        <f t="shared" si="541"/>
        <v>36155.514728065216</v>
      </c>
      <c r="CV400" s="30">
        <f t="shared" si="592"/>
        <v>134</v>
      </c>
      <c r="CW400" s="30">
        <f t="shared" si="593"/>
        <v>9</v>
      </c>
      <c r="CX400" s="30">
        <v>1</v>
      </c>
      <c r="CY400" s="23"/>
      <c r="CZ400" s="29">
        <f t="shared" si="542"/>
        <v>24336</v>
      </c>
      <c r="DA400" s="29">
        <f t="shared" si="594"/>
        <v>6.589914856420846E+19</v>
      </c>
      <c r="DB400" s="29">
        <f t="shared" si="595"/>
        <v>3.1572931597463152E+26</v>
      </c>
      <c r="DC400" s="29">
        <f t="shared" si="596"/>
        <v>2700</v>
      </c>
      <c r="DE400" s="52">
        <f t="shared" si="597"/>
        <v>4791098.5627834396</v>
      </c>
      <c r="DF400" s="144">
        <f t="shared" si="543"/>
        <v>36155.514728065216</v>
      </c>
      <c r="DG400" s="30">
        <f t="shared" si="598"/>
        <v>69</v>
      </c>
      <c r="DH400" s="30">
        <f t="shared" si="599"/>
        <v>10</v>
      </c>
      <c r="DI400" s="30">
        <v>1</v>
      </c>
      <c r="DJ400" s="23"/>
      <c r="DK400" s="29">
        <f t="shared" si="544"/>
        <v>720</v>
      </c>
      <c r="DL400" s="29">
        <f t="shared" si="600"/>
        <v>2.128574463433905E+21</v>
      </c>
      <c r="DM400" s="29">
        <f t="shared" si="601"/>
        <v>3.1572931597463152E+26</v>
      </c>
      <c r="DN400" s="29">
        <f t="shared" si="602"/>
        <v>3000</v>
      </c>
      <c r="DP400" s="52">
        <f t="shared" si="603"/>
        <v>148328.99736346729</v>
      </c>
      <c r="DQ400" s="144">
        <f t="shared" si="545"/>
        <v>36155.514728065216</v>
      </c>
    </row>
    <row r="401" spans="1:121">
      <c r="A401" s="23">
        <f t="shared" si="546"/>
        <v>33944315.719492443</v>
      </c>
      <c r="B401" s="23">
        <v>0</v>
      </c>
      <c r="C401" s="41">
        <f t="shared" si="520"/>
        <v>10</v>
      </c>
      <c r="D401" s="143">
        <v>1</v>
      </c>
      <c r="E401" s="134">
        <f t="shared" si="607"/>
        <v>1</v>
      </c>
      <c r="F401" s="76">
        <f t="shared" si="525"/>
        <v>11</v>
      </c>
      <c r="G401" s="161">
        <f t="shared" si="547"/>
        <v>3691.5218948539596</v>
      </c>
      <c r="H401" s="24">
        <f t="shared" si="548"/>
        <v>6.0446290980733056E+23</v>
      </c>
      <c r="I401" s="23">
        <f t="shared" si="604"/>
        <v>79.000000000000043</v>
      </c>
      <c r="J401" s="26">
        <v>395</v>
      </c>
      <c r="K401" s="30">
        <f t="shared" si="549"/>
        <v>395</v>
      </c>
      <c r="L401" s="30">
        <f t="shared" si="550"/>
        <v>1</v>
      </c>
      <c r="M401" s="22">
        <v>1</v>
      </c>
      <c r="N401" s="23">
        <f t="shared" si="551"/>
        <v>6.0446290980733053E+26</v>
      </c>
      <c r="O401" s="29">
        <f t="shared" si="526"/>
        <v>3.9743446920769655E+37</v>
      </c>
      <c r="P401" s="29">
        <f t="shared" si="552"/>
        <v>1.5698661533704013E+40</v>
      </c>
      <c r="Q401" s="29">
        <f t="shared" si="553"/>
        <v>3.9894552047283814E+26</v>
      </c>
      <c r="R401" s="29">
        <f t="shared" si="554"/>
        <v>300</v>
      </c>
      <c r="S401" s="29">
        <f t="shared" si="555"/>
        <v>1018329471.5847733</v>
      </c>
      <c r="T401" s="52">
        <f t="shared" si="556"/>
        <v>2.5412709205579588E-14</v>
      </c>
      <c r="U401" s="144">
        <f t="shared" si="527"/>
        <v>36915.218948539594</v>
      </c>
      <c r="W401" s="30">
        <f t="shared" si="557"/>
        <v>390</v>
      </c>
      <c r="X401" s="30">
        <f t="shared" si="558"/>
        <v>2</v>
      </c>
      <c r="Y401" s="22">
        <v>1</v>
      </c>
      <c r="Z401" s="23"/>
      <c r="AA401" s="29">
        <f t="shared" si="528"/>
        <v>3.6951551889145344E+36</v>
      </c>
      <c r="AB401" s="29">
        <f t="shared" si="559"/>
        <v>2.5976030522738668E+39</v>
      </c>
      <c r="AC401" s="29">
        <f t="shared" si="560"/>
        <v>3.9894552047283814E+26</v>
      </c>
      <c r="AD401" s="29">
        <f t="shared" si="561"/>
        <v>600</v>
      </c>
      <c r="AF401" s="52">
        <f t="shared" ref="AF401:AF406" si="608">AC401/AB401</f>
        <v>1.535821726586026E-13</v>
      </c>
      <c r="AG401" s="144">
        <f t="shared" si="529"/>
        <v>36915.218948539594</v>
      </c>
      <c r="AH401" s="30">
        <f t="shared" si="562"/>
        <v>380</v>
      </c>
      <c r="AI401" s="30">
        <f t="shared" si="563"/>
        <v>3</v>
      </c>
      <c r="AJ401" s="22">
        <v>1</v>
      </c>
      <c r="AK401" s="23"/>
      <c r="AL401" s="29">
        <f t="shared" si="530"/>
        <v>4.1057279876828162E+36</v>
      </c>
      <c r="AM401" s="29">
        <f t="shared" si="564"/>
        <v>9.1369291796792516E+39</v>
      </c>
      <c r="AN401" s="29">
        <f t="shared" si="565"/>
        <v>3.9894552047283814E+26</v>
      </c>
      <c r="AO401" s="29">
        <f t="shared" si="566"/>
        <v>900</v>
      </c>
      <c r="AQ401" s="52">
        <f t="shared" si="523"/>
        <v>4.3662976108001635E-14</v>
      </c>
      <c r="AR401" s="144">
        <f t="shared" si="531"/>
        <v>36915.218948539594</v>
      </c>
      <c r="AS401" s="30">
        <f t="shared" si="567"/>
        <v>365</v>
      </c>
      <c r="AT401" s="30">
        <f t="shared" si="568"/>
        <v>4</v>
      </c>
      <c r="AU401" s="22">
        <v>1</v>
      </c>
      <c r="AV401" s="23"/>
      <c r="AW401" s="29">
        <f t="shared" si="532"/>
        <v>4.2335999872992002E+35</v>
      </c>
      <c r="AX401" s="29">
        <f t="shared" si="569"/>
        <v>5.2997534171013334E+39</v>
      </c>
      <c r="AY401" s="29">
        <f t="shared" si="570"/>
        <v>3.9894552047283814E+26</v>
      </c>
      <c r="AZ401" s="29">
        <f t="shared" si="571"/>
        <v>1200</v>
      </c>
      <c r="BB401" s="52">
        <f t="shared" si="605"/>
        <v>7.5276241944675017E-14</v>
      </c>
      <c r="BC401" s="144">
        <f t="shared" si="533"/>
        <v>36915.218948539594</v>
      </c>
      <c r="BD401" s="30">
        <f t="shared" si="572"/>
        <v>335</v>
      </c>
      <c r="BE401" s="30">
        <f t="shared" si="573"/>
        <v>5</v>
      </c>
      <c r="BF401" s="22">
        <v>1</v>
      </c>
      <c r="BG401" s="23"/>
      <c r="BH401" s="29">
        <f t="shared" si="534"/>
        <v>4.6079999861759994E+34</v>
      </c>
      <c r="BI401" s="29">
        <f t="shared" si="574"/>
        <v>1.8157800154338937E+40</v>
      </c>
      <c r="BJ401" s="29">
        <f t="shared" si="575"/>
        <v>3.9894552047283814E+26</v>
      </c>
      <c r="BK401" s="29">
        <f t="shared" si="576"/>
        <v>1500</v>
      </c>
      <c r="BM401" s="52">
        <f t="shared" si="524"/>
        <v>2.1971027166388724E-14</v>
      </c>
      <c r="BN401" s="144">
        <f t="shared" si="535"/>
        <v>36915.218948539594</v>
      </c>
      <c r="BO401" s="30">
        <f t="shared" si="577"/>
        <v>290</v>
      </c>
      <c r="BP401" s="30">
        <f t="shared" si="578"/>
        <v>6</v>
      </c>
      <c r="BQ401" s="22">
        <v>1</v>
      </c>
      <c r="BR401" s="23"/>
      <c r="BS401" s="29">
        <f t="shared" si="536"/>
        <v>5.7599999827200002E+31</v>
      </c>
      <c r="BT401" s="29">
        <f t="shared" si="579"/>
        <v>3.9464436189856937E+39</v>
      </c>
      <c r="BU401" s="29">
        <f t="shared" si="580"/>
        <v>3.9894552047283814E+26</v>
      </c>
      <c r="BV401" s="29">
        <f t="shared" si="581"/>
        <v>1800</v>
      </c>
      <c r="BX401" s="52">
        <f t="shared" si="522"/>
        <v>1.010898821798889E-13</v>
      </c>
      <c r="BY401" s="144">
        <f t="shared" si="537"/>
        <v>36915.218948539594</v>
      </c>
      <c r="BZ401" s="30">
        <f t="shared" si="582"/>
        <v>240</v>
      </c>
      <c r="CA401" s="30">
        <f t="shared" si="583"/>
        <v>7</v>
      </c>
      <c r="CB401" s="30">
        <v>1</v>
      </c>
      <c r="CC401" s="23"/>
      <c r="CD401" s="29">
        <f t="shared" si="538"/>
        <v>9.5999999712E+29</v>
      </c>
      <c r="CE401" s="29">
        <f t="shared" si="584"/>
        <v>1.9707106300858595E+40</v>
      </c>
      <c r="CF401" s="29">
        <f t="shared" si="585"/>
        <v>3.9894552047283814E+26</v>
      </c>
      <c r="CG401" s="29">
        <f t="shared" si="586"/>
        <v>2100</v>
      </c>
      <c r="CI401" s="52">
        <f t="shared" si="521"/>
        <v>2.0243739206676779E-14</v>
      </c>
      <c r="CJ401" s="144">
        <f t="shared" si="539"/>
        <v>36915.218948539594</v>
      </c>
      <c r="CK401" s="30">
        <f t="shared" si="587"/>
        <v>185</v>
      </c>
      <c r="CL401" s="30">
        <f t="shared" si="588"/>
        <v>8</v>
      </c>
      <c r="CM401" s="30">
        <v>1</v>
      </c>
      <c r="CN401" s="23"/>
      <c r="CO401" s="29">
        <f t="shared" si="540"/>
        <v>9.9999999699999999E+26</v>
      </c>
      <c r="CP401" s="29">
        <f t="shared" si="589"/>
        <v>1.032624850522648E+40</v>
      </c>
      <c r="CQ401" s="29">
        <f t="shared" si="590"/>
        <v>3.9894552047283814E+26</v>
      </c>
      <c r="CR401" s="29">
        <f t="shared" si="591"/>
        <v>2400</v>
      </c>
      <c r="CT401" s="52">
        <f t="shared" si="606"/>
        <v>3.8634119668039914E-14</v>
      </c>
      <c r="CU401" s="144">
        <f t="shared" si="541"/>
        <v>36915.218948539594</v>
      </c>
      <c r="CV401" s="30">
        <f t="shared" si="592"/>
        <v>135</v>
      </c>
      <c r="CW401" s="30">
        <f t="shared" si="593"/>
        <v>9</v>
      </c>
      <c r="CX401" s="30">
        <v>1</v>
      </c>
      <c r="CY401" s="23"/>
      <c r="CZ401" s="29">
        <f t="shared" si="542"/>
        <v>24336</v>
      </c>
      <c r="DA401" s="29">
        <f t="shared" si="594"/>
        <v>6.6390933254986138E+19</v>
      </c>
      <c r="DB401" s="29">
        <f t="shared" si="595"/>
        <v>3.9894552047283814E+26</v>
      </c>
      <c r="DC401" s="29">
        <f t="shared" si="596"/>
        <v>2700</v>
      </c>
      <c r="DE401" s="52">
        <f t="shared" si="597"/>
        <v>6009036.1878272928</v>
      </c>
      <c r="DF401" s="144">
        <f t="shared" si="543"/>
        <v>36915.218948539594</v>
      </c>
      <c r="DG401" s="30">
        <f t="shared" si="598"/>
        <v>70</v>
      </c>
      <c r="DH401" s="30">
        <f t="shared" si="599"/>
        <v>10</v>
      </c>
      <c r="DI401" s="30">
        <v>1</v>
      </c>
      <c r="DJ401" s="23"/>
      <c r="DK401" s="29">
        <f t="shared" si="544"/>
        <v>720</v>
      </c>
      <c r="DL401" s="29">
        <f t="shared" si="600"/>
        <v>2.1594233687010632E+21</v>
      </c>
      <c r="DM401" s="29">
        <f t="shared" si="601"/>
        <v>3.9894552047283814E+26</v>
      </c>
      <c r="DN401" s="29">
        <f t="shared" si="602"/>
        <v>3000</v>
      </c>
      <c r="DP401" s="52">
        <f t="shared" si="603"/>
        <v>184746.31989965541</v>
      </c>
      <c r="DQ401" s="144">
        <f t="shared" si="545"/>
        <v>36915.218948539594</v>
      </c>
    </row>
    <row r="402" spans="1:121">
      <c r="A402" s="23">
        <f t="shared" si="546"/>
        <v>35467639.964793772</v>
      </c>
      <c r="B402" s="23">
        <v>0</v>
      </c>
      <c r="C402" s="41">
        <f t="shared" si="520"/>
        <v>10</v>
      </c>
      <c r="D402" s="44"/>
      <c r="E402" s="134">
        <f t="shared" si="607"/>
        <v>1</v>
      </c>
      <c r="F402" s="76">
        <f t="shared" si="525"/>
        <v>11</v>
      </c>
      <c r="G402" s="161">
        <f t="shared" si="547"/>
        <v>3769.0886169594869</v>
      </c>
      <c r="H402" s="24">
        <f t="shared" si="548"/>
        <v>6.9434555015240171E+23</v>
      </c>
      <c r="I402" s="23">
        <f t="shared" si="604"/>
        <v>79.200000000000045</v>
      </c>
      <c r="J402" s="26">
        <v>396</v>
      </c>
      <c r="K402" s="30">
        <f t="shared" si="549"/>
        <v>396</v>
      </c>
      <c r="L402" s="30">
        <f t="shared" si="550"/>
        <v>1</v>
      </c>
      <c r="M402" s="22">
        <v>1</v>
      </c>
      <c r="N402" s="23">
        <f t="shared" si="551"/>
        <v>6.943455501524017E+26</v>
      </c>
      <c r="O402" s="29">
        <f t="shared" si="526"/>
        <v>3.9743446920769655E+37</v>
      </c>
      <c r="P402" s="29">
        <f t="shared" si="552"/>
        <v>1.5738404980624783E+40</v>
      </c>
      <c r="Q402" s="29">
        <f t="shared" si="553"/>
        <v>4.5826806310058512E+26</v>
      </c>
      <c r="R402" s="29">
        <f t="shared" si="554"/>
        <v>300</v>
      </c>
      <c r="S402" s="29">
        <f t="shared" si="555"/>
        <v>1064029198.9438131</v>
      </c>
      <c r="T402" s="52">
        <f t="shared" si="556"/>
        <v>2.9117821257284284E-14</v>
      </c>
      <c r="U402" s="144">
        <f t="shared" si="527"/>
        <v>37690.886169594873</v>
      </c>
      <c r="W402" s="30">
        <f t="shared" si="557"/>
        <v>391</v>
      </c>
      <c r="X402" s="30">
        <f t="shared" si="558"/>
        <v>2</v>
      </c>
      <c r="Y402" s="22">
        <v>1</v>
      </c>
      <c r="Z402" s="23"/>
      <c r="AA402" s="29">
        <f t="shared" si="528"/>
        <v>3.6951551889145344E+36</v>
      </c>
      <c r="AB402" s="29">
        <f t="shared" si="559"/>
        <v>2.6042635729207232E+39</v>
      </c>
      <c r="AC402" s="29">
        <f t="shared" si="560"/>
        <v>4.5826806310058512E+26</v>
      </c>
      <c r="AD402" s="29">
        <f t="shared" si="561"/>
        <v>600</v>
      </c>
      <c r="AF402" s="52">
        <f t="shared" si="608"/>
        <v>1.7596838809469281E-13</v>
      </c>
      <c r="AG402" s="144">
        <f t="shared" si="529"/>
        <v>37690.886169594873</v>
      </c>
      <c r="AH402" s="30">
        <f t="shared" si="562"/>
        <v>381</v>
      </c>
      <c r="AI402" s="30">
        <f t="shared" si="563"/>
        <v>3</v>
      </c>
      <c r="AJ402" s="22">
        <v>1</v>
      </c>
      <c r="AK402" s="23"/>
      <c r="AL402" s="29">
        <f t="shared" si="530"/>
        <v>4.1057279876828162E+36</v>
      </c>
      <c r="AM402" s="29">
        <f t="shared" si="564"/>
        <v>9.1609737301520904E+39</v>
      </c>
      <c r="AN402" s="29">
        <f t="shared" si="565"/>
        <v>4.5826806310058512E+26</v>
      </c>
      <c r="AO402" s="29">
        <f t="shared" si="566"/>
        <v>900</v>
      </c>
      <c r="AQ402" s="52">
        <f t="shared" si="523"/>
        <v>5.0023946864104472E-14</v>
      </c>
      <c r="AR402" s="144">
        <f t="shared" si="531"/>
        <v>37690.886169594873</v>
      </c>
      <c r="AS402" s="30">
        <f t="shared" si="567"/>
        <v>366</v>
      </c>
      <c r="AT402" s="30">
        <f t="shared" si="568"/>
        <v>4</v>
      </c>
      <c r="AU402" s="22">
        <v>1</v>
      </c>
      <c r="AV402" s="23"/>
      <c r="AW402" s="29">
        <f t="shared" si="532"/>
        <v>4.2335999872992002E+35</v>
      </c>
      <c r="AX402" s="29">
        <f t="shared" si="569"/>
        <v>5.3142732894769538E+39</v>
      </c>
      <c r="AY402" s="29">
        <f t="shared" si="570"/>
        <v>4.5826806310058512E+26</v>
      </c>
      <c r="AZ402" s="29">
        <f t="shared" si="571"/>
        <v>1200</v>
      </c>
      <c r="BB402" s="52">
        <f t="shared" si="605"/>
        <v>8.6233439294140857E-14</v>
      </c>
      <c r="BC402" s="144">
        <f t="shared" si="533"/>
        <v>37690.886169594873</v>
      </c>
      <c r="BD402" s="30">
        <f t="shared" si="572"/>
        <v>336</v>
      </c>
      <c r="BE402" s="30">
        <f t="shared" si="573"/>
        <v>5</v>
      </c>
      <c r="BF402" s="22">
        <v>1</v>
      </c>
      <c r="BG402" s="23"/>
      <c r="BH402" s="29">
        <f t="shared" si="534"/>
        <v>4.6079999861759994E+34</v>
      </c>
      <c r="BI402" s="29">
        <f t="shared" si="574"/>
        <v>1.8212002542859351E+40</v>
      </c>
      <c r="BJ402" s="29">
        <f t="shared" si="575"/>
        <v>4.5826806310058512E+26</v>
      </c>
      <c r="BK402" s="29">
        <f t="shared" si="576"/>
        <v>1500</v>
      </c>
      <c r="BM402" s="52">
        <f t="shared" si="524"/>
        <v>2.5162969422067483E-14</v>
      </c>
      <c r="BN402" s="144">
        <f t="shared" si="535"/>
        <v>37690.886169594873</v>
      </c>
      <c r="BO402" s="30">
        <f t="shared" si="577"/>
        <v>291</v>
      </c>
      <c r="BP402" s="30">
        <f t="shared" si="578"/>
        <v>6</v>
      </c>
      <c r="BQ402" s="22">
        <v>1</v>
      </c>
      <c r="BR402" s="23"/>
      <c r="BS402" s="29">
        <f t="shared" si="536"/>
        <v>5.7599999827200002E+31</v>
      </c>
      <c r="BT402" s="29">
        <f t="shared" si="579"/>
        <v>3.960052045258058E+39</v>
      </c>
      <c r="BU402" s="29">
        <f t="shared" si="580"/>
        <v>4.5826806310058512E+26</v>
      </c>
      <c r="BV402" s="29">
        <f t="shared" si="581"/>
        <v>1800</v>
      </c>
      <c r="BX402" s="52">
        <f t="shared" si="522"/>
        <v>1.157227374446595E-13</v>
      </c>
      <c r="BY402" s="144">
        <f t="shared" si="537"/>
        <v>37690.886169594873</v>
      </c>
      <c r="BZ402" s="30">
        <f t="shared" si="582"/>
        <v>241</v>
      </c>
      <c r="CA402" s="30">
        <f t="shared" si="583"/>
        <v>7</v>
      </c>
      <c r="CB402" s="30">
        <v>1</v>
      </c>
      <c r="CC402" s="23"/>
      <c r="CD402" s="29">
        <f t="shared" si="538"/>
        <v>9.5999999712E+29</v>
      </c>
      <c r="CE402" s="29">
        <f t="shared" si="584"/>
        <v>1.978921924377884E+40</v>
      </c>
      <c r="CF402" s="29">
        <f t="shared" si="585"/>
        <v>4.5826806310058512E+26</v>
      </c>
      <c r="CG402" s="29">
        <f t="shared" si="586"/>
        <v>2100</v>
      </c>
      <c r="CI402" s="52">
        <f t="shared" si="521"/>
        <v>2.3157460506919767E-14</v>
      </c>
      <c r="CJ402" s="144">
        <f t="shared" si="539"/>
        <v>37690.886169594873</v>
      </c>
      <c r="CK402" s="30">
        <f t="shared" si="587"/>
        <v>186</v>
      </c>
      <c r="CL402" s="30">
        <f t="shared" si="588"/>
        <v>8</v>
      </c>
      <c r="CM402" s="30">
        <v>1</v>
      </c>
      <c r="CN402" s="23"/>
      <c r="CO402" s="29">
        <f t="shared" si="540"/>
        <v>9.9999999699999999E+26</v>
      </c>
      <c r="CP402" s="29">
        <f t="shared" si="589"/>
        <v>1.0382066064714189E+40</v>
      </c>
      <c r="CQ402" s="29">
        <f t="shared" si="590"/>
        <v>4.5826806310058512E+26</v>
      </c>
      <c r="CR402" s="29">
        <f t="shared" si="591"/>
        <v>2400</v>
      </c>
      <c r="CT402" s="52">
        <f t="shared" si="606"/>
        <v>4.4140353205621885E-14</v>
      </c>
      <c r="CU402" s="144">
        <f t="shared" si="541"/>
        <v>37690.886169594873</v>
      </c>
      <c r="CV402" s="30">
        <f t="shared" si="592"/>
        <v>136</v>
      </c>
      <c r="CW402" s="30">
        <f t="shared" si="593"/>
        <v>9</v>
      </c>
      <c r="CX402" s="30">
        <v>1</v>
      </c>
      <c r="CY402" s="23"/>
      <c r="CZ402" s="29">
        <f t="shared" si="542"/>
        <v>24336</v>
      </c>
      <c r="DA402" s="29">
        <f t="shared" si="594"/>
        <v>6.6882717945763807E+19</v>
      </c>
      <c r="DB402" s="29">
        <f t="shared" si="595"/>
        <v>4.5826806310058512E+26</v>
      </c>
      <c r="DC402" s="29">
        <f t="shared" si="596"/>
        <v>2700</v>
      </c>
      <c r="DE402" s="52">
        <f t="shared" si="597"/>
        <v>6851815.7930154921</v>
      </c>
      <c r="DF402" s="144">
        <f t="shared" si="543"/>
        <v>37690.886169594873</v>
      </c>
      <c r="DG402" s="30">
        <f t="shared" si="598"/>
        <v>71</v>
      </c>
      <c r="DH402" s="30">
        <f t="shared" si="599"/>
        <v>10</v>
      </c>
      <c r="DI402" s="30">
        <v>1</v>
      </c>
      <c r="DJ402" s="23"/>
      <c r="DK402" s="29">
        <f t="shared" si="544"/>
        <v>720</v>
      </c>
      <c r="DL402" s="29">
        <f t="shared" si="600"/>
        <v>2.1902722739682211E+21</v>
      </c>
      <c r="DM402" s="29">
        <f t="shared" si="601"/>
        <v>4.5826806310058512E+26</v>
      </c>
      <c r="DN402" s="29">
        <f t="shared" si="602"/>
        <v>3000</v>
      </c>
      <c r="DP402" s="52">
        <f t="shared" si="603"/>
        <v>209228.81074977905</v>
      </c>
      <c r="DQ402" s="144">
        <f t="shared" si="545"/>
        <v>37690.886169594873</v>
      </c>
    </row>
    <row r="403" spans="1:121">
      <c r="A403" s="23">
        <f t="shared" si="546"/>
        <v>37059326.665108152</v>
      </c>
      <c r="B403" s="23">
        <v>0</v>
      </c>
      <c r="C403" s="41">
        <f t="shared" si="520"/>
        <v>10</v>
      </c>
      <c r="D403" s="44"/>
      <c r="E403" s="134">
        <f t="shared" si="607"/>
        <v>1</v>
      </c>
      <c r="F403" s="76">
        <f t="shared" si="525"/>
        <v>11</v>
      </c>
      <c r="G403" s="161">
        <f t="shared" si="547"/>
        <v>3848.2851807805905</v>
      </c>
      <c r="H403" s="24">
        <f t="shared" si="548"/>
        <v>7.9759359125957512E+23</v>
      </c>
      <c r="I403" s="23">
        <f t="shared" si="604"/>
        <v>79.400000000000034</v>
      </c>
      <c r="J403" s="26">
        <v>397</v>
      </c>
      <c r="K403" s="30">
        <f t="shared" si="549"/>
        <v>397</v>
      </c>
      <c r="L403" s="30">
        <f t="shared" si="550"/>
        <v>1</v>
      </c>
      <c r="M403" s="22">
        <v>1</v>
      </c>
      <c r="N403" s="23">
        <f t="shared" si="551"/>
        <v>7.9759359125957515E+26</v>
      </c>
      <c r="O403" s="29">
        <f t="shared" si="526"/>
        <v>3.9743446920769655E+37</v>
      </c>
      <c r="P403" s="29">
        <f t="shared" si="552"/>
        <v>1.5778148427545552E+40</v>
      </c>
      <c r="Q403" s="29">
        <f t="shared" si="553"/>
        <v>5.2641177023131954E+26</v>
      </c>
      <c r="R403" s="29">
        <f t="shared" si="554"/>
        <v>300</v>
      </c>
      <c r="S403" s="29">
        <f t="shared" si="555"/>
        <v>1111779799.9532444</v>
      </c>
      <c r="T403" s="52">
        <f t="shared" si="556"/>
        <v>3.3363342514404787E-14</v>
      </c>
      <c r="U403" s="144">
        <f t="shared" si="527"/>
        <v>38482.851807805906</v>
      </c>
      <c r="W403" s="30">
        <f t="shared" si="557"/>
        <v>392</v>
      </c>
      <c r="X403" s="30">
        <f t="shared" si="558"/>
        <v>2</v>
      </c>
      <c r="Y403" s="22">
        <v>1</v>
      </c>
      <c r="Z403" s="23"/>
      <c r="AA403" s="29">
        <f t="shared" si="528"/>
        <v>3.6951551889145344E+36</v>
      </c>
      <c r="AB403" s="29">
        <f t="shared" si="559"/>
        <v>2.6109240935675793E+39</v>
      </c>
      <c r="AC403" s="29">
        <f t="shared" si="560"/>
        <v>5.2641177023131954E+26</v>
      </c>
      <c r="AD403" s="29">
        <f t="shared" si="561"/>
        <v>600</v>
      </c>
      <c r="AF403" s="52">
        <f t="shared" si="608"/>
        <v>2.0161894845132322E-13</v>
      </c>
      <c r="AG403" s="144">
        <f t="shared" si="529"/>
        <v>38482.851807805906</v>
      </c>
      <c r="AH403" s="30">
        <f t="shared" si="562"/>
        <v>382</v>
      </c>
      <c r="AI403" s="30">
        <f t="shared" si="563"/>
        <v>3</v>
      </c>
      <c r="AJ403" s="22">
        <v>1</v>
      </c>
      <c r="AK403" s="23"/>
      <c r="AL403" s="29">
        <f t="shared" si="530"/>
        <v>4.1057279876828162E+36</v>
      </c>
      <c r="AM403" s="29">
        <f t="shared" si="564"/>
        <v>9.1850182806249316E+39</v>
      </c>
      <c r="AN403" s="29">
        <f t="shared" si="565"/>
        <v>5.2641177023131954E+26</v>
      </c>
      <c r="AO403" s="29">
        <f t="shared" si="566"/>
        <v>900</v>
      </c>
      <c r="AQ403" s="52">
        <f t="shared" si="523"/>
        <v>5.7312000275681924E-14</v>
      </c>
      <c r="AR403" s="144">
        <f t="shared" si="531"/>
        <v>38482.851807805906</v>
      </c>
      <c r="AS403" s="30">
        <f t="shared" si="567"/>
        <v>367</v>
      </c>
      <c r="AT403" s="30">
        <f t="shared" si="568"/>
        <v>4</v>
      </c>
      <c r="AU403" s="22">
        <v>1</v>
      </c>
      <c r="AV403" s="23"/>
      <c r="AW403" s="29">
        <f t="shared" si="532"/>
        <v>4.2335999872992002E+35</v>
      </c>
      <c r="AX403" s="29">
        <f t="shared" si="569"/>
        <v>5.3287931618525742E+39</v>
      </c>
      <c r="AY403" s="29">
        <f t="shared" si="570"/>
        <v>5.2641177023131954E+26</v>
      </c>
      <c r="AZ403" s="29">
        <f t="shared" si="571"/>
        <v>1200</v>
      </c>
      <c r="BB403" s="52">
        <f t="shared" si="605"/>
        <v>9.878630193413448E-14</v>
      </c>
      <c r="BC403" s="144">
        <f t="shared" si="533"/>
        <v>38482.851807805906</v>
      </c>
      <c r="BD403" s="30">
        <f t="shared" si="572"/>
        <v>337</v>
      </c>
      <c r="BE403" s="30">
        <f t="shared" si="573"/>
        <v>5</v>
      </c>
      <c r="BF403" s="22">
        <v>1</v>
      </c>
      <c r="BG403" s="23"/>
      <c r="BH403" s="29">
        <f t="shared" si="534"/>
        <v>4.6079999861759994E+34</v>
      </c>
      <c r="BI403" s="29">
        <f t="shared" si="574"/>
        <v>1.8266204931379766E+40</v>
      </c>
      <c r="BJ403" s="29">
        <f t="shared" si="575"/>
        <v>5.2641177023131954E+26</v>
      </c>
      <c r="BK403" s="29">
        <f t="shared" si="576"/>
        <v>1500</v>
      </c>
      <c r="BM403" s="52">
        <f t="shared" si="524"/>
        <v>2.8818891072824302E-14</v>
      </c>
      <c r="BN403" s="144">
        <f t="shared" si="535"/>
        <v>38482.851807805906</v>
      </c>
      <c r="BO403" s="30">
        <f t="shared" si="577"/>
        <v>292</v>
      </c>
      <c r="BP403" s="30">
        <f t="shared" si="578"/>
        <v>6</v>
      </c>
      <c r="BQ403" s="22">
        <v>1</v>
      </c>
      <c r="BR403" s="23"/>
      <c r="BS403" s="29">
        <f t="shared" si="536"/>
        <v>5.7599999827200002E+31</v>
      </c>
      <c r="BT403" s="29">
        <f t="shared" si="579"/>
        <v>3.9736604715304223E+39</v>
      </c>
      <c r="BU403" s="29">
        <f t="shared" si="580"/>
        <v>5.2641177023131954E+26</v>
      </c>
      <c r="BV403" s="29">
        <f t="shared" si="581"/>
        <v>1800</v>
      </c>
      <c r="BX403" s="52">
        <f t="shared" si="522"/>
        <v>1.3247527663796007E-13</v>
      </c>
      <c r="BY403" s="144">
        <f t="shared" si="537"/>
        <v>38482.851807805906</v>
      </c>
      <c r="BZ403" s="30">
        <f t="shared" si="582"/>
        <v>242</v>
      </c>
      <c r="CA403" s="30">
        <f t="shared" si="583"/>
        <v>7</v>
      </c>
      <c r="CB403" s="30">
        <v>1</v>
      </c>
      <c r="CC403" s="23"/>
      <c r="CD403" s="29">
        <f t="shared" si="538"/>
        <v>9.5999999712E+29</v>
      </c>
      <c r="CE403" s="29">
        <f t="shared" si="584"/>
        <v>1.9871332186699083E+40</v>
      </c>
      <c r="CF403" s="29">
        <f t="shared" si="585"/>
        <v>5.2641177023131954E+26</v>
      </c>
      <c r="CG403" s="29">
        <f t="shared" si="586"/>
        <v>2100</v>
      </c>
      <c r="CI403" s="52">
        <f t="shared" si="521"/>
        <v>2.6491015563801725E-14</v>
      </c>
      <c r="CJ403" s="144">
        <f t="shared" si="539"/>
        <v>38482.851807805906</v>
      </c>
      <c r="CK403" s="30">
        <f t="shared" si="587"/>
        <v>187</v>
      </c>
      <c r="CL403" s="30">
        <f t="shared" si="588"/>
        <v>8</v>
      </c>
      <c r="CM403" s="30">
        <v>1</v>
      </c>
      <c r="CN403" s="23"/>
      <c r="CO403" s="29">
        <f t="shared" si="540"/>
        <v>9.9999999699999999E+26</v>
      </c>
      <c r="CP403" s="29">
        <f t="shared" si="589"/>
        <v>1.04378836242019E+40</v>
      </c>
      <c r="CQ403" s="29">
        <f t="shared" si="590"/>
        <v>5.2641177023131954E+26</v>
      </c>
      <c r="CR403" s="29">
        <f t="shared" si="591"/>
        <v>2400</v>
      </c>
      <c r="CT403" s="52">
        <f t="shared" si="606"/>
        <v>5.0432806992669455E-14</v>
      </c>
      <c r="CU403" s="144">
        <f t="shared" si="541"/>
        <v>38482.851807805906</v>
      </c>
      <c r="CV403" s="30">
        <f t="shared" si="592"/>
        <v>137</v>
      </c>
      <c r="CW403" s="30">
        <f t="shared" si="593"/>
        <v>9</v>
      </c>
      <c r="CX403" s="30">
        <v>14</v>
      </c>
      <c r="CY403" s="23"/>
      <c r="CZ403" s="29">
        <f t="shared" si="542"/>
        <v>340704</v>
      </c>
      <c r="DA403" s="29">
        <f t="shared" si="594"/>
        <v>9.4324303691158074E+20</v>
      </c>
      <c r="DB403" s="29">
        <f t="shared" si="595"/>
        <v>5.2641177023131954E+26</v>
      </c>
      <c r="DC403" s="29">
        <f t="shared" si="596"/>
        <v>2700</v>
      </c>
      <c r="DE403" s="52">
        <f t="shared" si="597"/>
        <v>558087.09911596752</v>
      </c>
      <c r="DF403" s="144">
        <f t="shared" si="543"/>
        <v>38482.851807805906</v>
      </c>
      <c r="DG403" s="30">
        <f t="shared" si="598"/>
        <v>72</v>
      </c>
      <c r="DH403" s="30">
        <f t="shared" si="599"/>
        <v>10</v>
      </c>
      <c r="DI403" s="30">
        <v>1</v>
      </c>
      <c r="DJ403" s="23"/>
      <c r="DK403" s="29">
        <f t="shared" si="544"/>
        <v>720</v>
      </c>
      <c r="DL403" s="29">
        <f t="shared" si="600"/>
        <v>2.2211211792353791E+21</v>
      </c>
      <c r="DM403" s="29">
        <f t="shared" si="601"/>
        <v>5.2641177023131954E+26</v>
      </c>
      <c r="DN403" s="29">
        <f t="shared" si="602"/>
        <v>3000</v>
      </c>
      <c r="DP403" s="52">
        <f t="shared" si="603"/>
        <v>237002.72418839246</v>
      </c>
      <c r="DQ403" s="144">
        <f t="shared" si="545"/>
        <v>38482.851807805906</v>
      </c>
    </row>
    <row r="404" spans="1:121">
      <c r="A404" s="23">
        <f t="shared" si="546"/>
        <v>38722443.732779168</v>
      </c>
      <c r="B404" s="23">
        <v>0</v>
      </c>
      <c r="C404" s="41">
        <f t="shared" si="520"/>
        <v>10</v>
      </c>
      <c r="D404" s="44"/>
      <c r="E404" s="134">
        <f t="shared" si="607"/>
        <v>1</v>
      </c>
      <c r="F404" s="76">
        <f t="shared" si="525"/>
        <v>11</v>
      </c>
      <c r="G404" s="161">
        <f t="shared" si="547"/>
        <v>3929.1458327562809</v>
      </c>
      <c r="H404" s="24">
        <f t="shared" si="548"/>
        <v>9.1619444623605154E+23</v>
      </c>
      <c r="I404" s="23">
        <f t="shared" si="604"/>
        <v>79.600000000000037</v>
      </c>
      <c r="J404" s="26">
        <v>398</v>
      </c>
      <c r="K404" s="30">
        <f t="shared" si="549"/>
        <v>398</v>
      </c>
      <c r="L404" s="30">
        <f t="shared" si="550"/>
        <v>1</v>
      </c>
      <c r="M404" s="22">
        <v>1</v>
      </c>
      <c r="N404" s="23">
        <f t="shared" si="551"/>
        <v>9.1619444623605159E+26</v>
      </c>
      <c r="O404" s="29">
        <f t="shared" si="526"/>
        <v>3.9743446920769655E+37</v>
      </c>
      <c r="P404" s="29">
        <f t="shared" si="552"/>
        <v>1.5817891874466323E+40</v>
      </c>
      <c r="Q404" s="29">
        <f t="shared" si="553"/>
        <v>6.0468833451579402E+26</v>
      </c>
      <c r="R404" s="29">
        <f t="shared" si="554"/>
        <v>300</v>
      </c>
      <c r="S404" s="29">
        <f t="shared" si="555"/>
        <v>1161673311.9833751</v>
      </c>
      <c r="T404" s="52">
        <f t="shared" si="556"/>
        <v>3.8228124159319776E-14</v>
      </c>
      <c r="U404" s="144">
        <f t="shared" si="527"/>
        <v>39291.45832756281</v>
      </c>
      <c r="W404" s="30">
        <f t="shared" si="557"/>
        <v>393</v>
      </c>
      <c r="X404" s="30">
        <f t="shared" si="558"/>
        <v>2</v>
      </c>
      <c r="Y404" s="22">
        <v>1</v>
      </c>
      <c r="Z404" s="23"/>
      <c r="AA404" s="29">
        <f t="shared" si="528"/>
        <v>3.6951551889145344E+36</v>
      </c>
      <c r="AB404" s="29">
        <f t="shared" si="559"/>
        <v>2.617584614214435E+39</v>
      </c>
      <c r="AC404" s="29">
        <f t="shared" si="560"/>
        <v>6.0468833451579402E+26</v>
      </c>
      <c r="AD404" s="29">
        <f t="shared" si="561"/>
        <v>600</v>
      </c>
      <c r="AF404" s="52">
        <f t="shared" si="608"/>
        <v>2.3101004308785925E-13</v>
      </c>
      <c r="AG404" s="144">
        <f t="shared" si="529"/>
        <v>39291.45832756281</v>
      </c>
      <c r="AH404" s="30">
        <f t="shared" si="562"/>
        <v>383</v>
      </c>
      <c r="AI404" s="30">
        <f t="shared" si="563"/>
        <v>3</v>
      </c>
      <c r="AJ404" s="22">
        <v>1</v>
      </c>
      <c r="AK404" s="23"/>
      <c r="AL404" s="29">
        <f t="shared" si="530"/>
        <v>4.1057279876828162E+36</v>
      </c>
      <c r="AM404" s="29">
        <f t="shared" si="564"/>
        <v>9.2090628310977717E+39</v>
      </c>
      <c r="AN404" s="29">
        <f t="shared" si="565"/>
        <v>6.0468833451579402E+26</v>
      </c>
      <c r="AO404" s="29">
        <f t="shared" si="566"/>
        <v>900</v>
      </c>
      <c r="AQ404" s="52">
        <f t="shared" si="523"/>
        <v>6.5662309575502356E-14</v>
      </c>
      <c r="AR404" s="144">
        <f t="shared" si="531"/>
        <v>39291.45832756281</v>
      </c>
      <c r="AS404" s="30">
        <f t="shared" si="567"/>
        <v>368</v>
      </c>
      <c r="AT404" s="30">
        <f t="shared" si="568"/>
        <v>4</v>
      </c>
      <c r="AU404" s="22">
        <v>1</v>
      </c>
      <c r="AV404" s="23"/>
      <c r="AW404" s="29">
        <f t="shared" si="532"/>
        <v>4.2335999872992002E+35</v>
      </c>
      <c r="AX404" s="29">
        <f t="shared" si="569"/>
        <v>5.3433130342281941E+39</v>
      </c>
      <c r="AY404" s="29">
        <f t="shared" si="570"/>
        <v>6.0468833451579402E+26</v>
      </c>
      <c r="AZ404" s="29">
        <f t="shared" si="571"/>
        <v>1200</v>
      </c>
      <c r="BB404" s="52">
        <f t="shared" si="605"/>
        <v>1.1316730474937207E-13</v>
      </c>
      <c r="BC404" s="144">
        <f t="shared" si="533"/>
        <v>39291.45832756281</v>
      </c>
      <c r="BD404" s="30">
        <f t="shared" si="572"/>
        <v>338</v>
      </c>
      <c r="BE404" s="30">
        <f t="shared" si="573"/>
        <v>5</v>
      </c>
      <c r="BF404" s="22">
        <v>1</v>
      </c>
      <c r="BG404" s="23"/>
      <c r="BH404" s="29">
        <f t="shared" si="534"/>
        <v>4.6079999861759994E+34</v>
      </c>
      <c r="BI404" s="29">
        <f t="shared" si="574"/>
        <v>1.8320407319900181E+40</v>
      </c>
      <c r="BJ404" s="29">
        <f t="shared" si="575"/>
        <v>6.0468833451579402E+26</v>
      </c>
      <c r="BK404" s="29">
        <f t="shared" si="576"/>
        <v>1500</v>
      </c>
      <c r="BM404" s="52">
        <f t="shared" si="524"/>
        <v>3.3006271310297956E-14</v>
      </c>
      <c r="BN404" s="144">
        <f t="shared" si="535"/>
        <v>39291.45832756281</v>
      </c>
      <c r="BO404" s="30">
        <f t="shared" si="577"/>
        <v>293</v>
      </c>
      <c r="BP404" s="30">
        <f t="shared" si="578"/>
        <v>6</v>
      </c>
      <c r="BQ404" s="22">
        <v>1</v>
      </c>
      <c r="BR404" s="23"/>
      <c r="BS404" s="29">
        <f t="shared" si="536"/>
        <v>5.7599999827200002E+31</v>
      </c>
      <c r="BT404" s="29">
        <f t="shared" si="579"/>
        <v>3.9872688978027872E+39</v>
      </c>
      <c r="BU404" s="29">
        <f t="shared" si="580"/>
        <v>6.0468833451579402E+26</v>
      </c>
      <c r="BV404" s="29">
        <f t="shared" si="581"/>
        <v>1800</v>
      </c>
      <c r="BX404" s="52">
        <f t="shared" si="522"/>
        <v>1.5165476671237593E-13</v>
      </c>
      <c r="BY404" s="144">
        <f t="shared" si="537"/>
        <v>39291.45832756281</v>
      </c>
      <c r="BZ404" s="30">
        <f t="shared" si="582"/>
        <v>243</v>
      </c>
      <c r="CA404" s="30">
        <f t="shared" si="583"/>
        <v>7</v>
      </c>
      <c r="CB404" s="30">
        <v>1</v>
      </c>
      <c r="CC404" s="23"/>
      <c r="CD404" s="29">
        <f t="shared" si="538"/>
        <v>9.5999999712E+29</v>
      </c>
      <c r="CE404" s="29">
        <f t="shared" si="584"/>
        <v>1.9953445129619327E+40</v>
      </c>
      <c r="CF404" s="29">
        <f t="shared" si="585"/>
        <v>6.0468833451579402E+26</v>
      </c>
      <c r="CG404" s="29">
        <f t="shared" si="586"/>
        <v>2100</v>
      </c>
      <c r="CI404" s="52">
        <f t="shared" si="521"/>
        <v>3.0304958897457837E-14</v>
      </c>
      <c r="CJ404" s="144">
        <f t="shared" si="539"/>
        <v>39291.45832756281</v>
      </c>
      <c r="CK404" s="30">
        <f t="shared" si="587"/>
        <v>188</v>
      </c>
      <c r="CL404" s="30">
        <f t="shared" si="588"/>
        <v>8</v>
      </c>
      <c r="CM404" s="30">
        <v>1</v>
      </c>
      <c r="CN404" s="23"/>
      <c r="CO404" s="29">
        <f t="shared" si="540"/>
        <v>9.9999999699999999E+26</v>
      </c>
      <c r="CP404" s="29">
        <f t="shared" si="589"/>
        <v>1.0493701183689611E+40</v>
      </c>
      <c r="CQ404" s="29">
        <f t="shared" si="590"/>
        <v>6.0468833451579402E+26</v>
      </c>
      <c r="CR404" s="29">
        <f t="shared" si="591"/>
        <v>2400</v>
      </c>
      <c r="CT404" s="52">
        <f t="shared" si="606"/>
        <v>5.7623933055732787E-14</v>
      </c>
      <c r="CU404" s="144">
        <f t="shared" si="541"/>
        <v>39291.45832756281</v>
      </c>
      <c r="CV404" s="30">
        <f t="shared" si="592"/>
        <v>138</v>
      </c>
      <c r="CW404" s="30">
        <f t="shared" si="593"/>
        <v>9</v>
      </c>
      <c r="CX404" s="30">
        <v>1</v>
      </c>
      <c r="CY404" s="23"/>
      <c r="CZ404" s="29">
        <f t="shared" si="542"/>
        <v>340704</v>
      </c>
      <c r="DA404" s="29">
        <f t="shared" si="594"/>
        <v>9.5012802258246828E+20</v>
      </c>
      <c r="DB404" s="29">
        <f t="shared" si="595"/>
        <v>6.0468833451579402E+26</v>
      </c>
      <c r="DC404" s="29">
        <f t="shared" si="596"/>
        <v>2700</v>
      </c>
      <c r="DE404" s="52">
        <f t="shared" si="597"/>
        <v>636428.27086842281</v>
      </c>
      <c r="DF404" s="144">
        <f t="shared" si="543"/>
        <v>39291.45832756281</v>
      </c>
      <c r="DG404" s="30">
        <f t="shared" si="598"/>
        <v>73</v>
      </c>
      <c r="DH404" s="30">
        <f t="shared" si="599"/>
        <v>10</v>
      </c>
      <c r="DI404" s="30">
        <v>1</v>
      </c>
      <c r="DJ404" s="23"/>
      <c r="DK404" s="29">
        <f t="shared" si="544"/>
        <v>720</v>
      </c>
      <c r="DL404" s="29">
        <f t="shared" si="600"/>
        <v>2.2519700845025372E+21</v>
      </c>
      <c r="DM404" s="29">
        <f t="shared" si="601"/>
        <v>6.0468833451579402E+26</v>
      </c>
      <c r="DN404" s="29">
        <f t="shared" si="602"/>
        <v>3000</v>
      </c>
      <c r="DP404" s="52">
        <f t="shared" si="603"/>
        <v>268515.26078303583</v>
      </c>
      <c r="DQ404" s="144">
        <f t="shared" si="545"/>
        <v>39291.45832756281</v>
      </c>
    </row>
    <row r="405" spans="1:121">
      <c r="A405" s="23">
        <f t="shared" si="546"/>
        <v>40460196.759321578</v>
      </c>
      <c r="B405" s="23">
        <v>0</v>
      </c>
      <c r="C405" s="41">
        <f t="shared" si="520"/>
        <v>10</v>
      </c>
      <c r="D405" s="44"/>
      <c r="E405" s="134">
        <f t="shared" si="607"/>
        <v>1</v>
      </c>
      <c r="F405" s="76">
        <f t="shared" si="525"/>
        <v>11</v>
      </c>
      <c r="G405" s="161">
        <f t="shared" si="547"/>
        <v>4011.70553891605</v>
      </c>
      <c r="H405" s="24">
        <f t="shared" si="548"/>
        <v>1.0524310532487719E+24</v>
      </c>
      <c r="I405" s="23">
        <f t="shared" si="604"/>
        <v>79.80000000000004</v>
      </c>
      <c r="J405" s="26">
        <v>399</v>
      </c>
      <c r="K405" s="30">
        <f t="shared" si="549"/>
        <v>399</v>
      </c>
      <c r="L405" s="30">
        <f t="shared" si="550"/>
        <v>1</v>
      </c>
      <c r="M405" s="22">
        <v>1</v>
      </c>
      <c r="N405" s="23">
        <f t="shared" si="551"/>
        <v>1.0524310532487718E+27</v>
      </c>
      <c r="O405" s="29">
        <f t="shared" si="526"/>
        <v>3.9743446920769655E+37</v>
      </c>
      <c r="P405" s="29">
        <f t="shared" si="552"/>
        <v>1.5857635321387091E+40</v>
      </c>
      <c r="Q405" s="29">
        <f t="shared" si="553"/>
        <v>6.9460449514418949E+26</v>
      </c>
      <c r="R405" s="29">
        <f t="shared" si="554"/>
        <v>300</v>
      </c>
      <c r="S405" s="29">
        <f t="shared" si="555"/>
        <v>1213805902.7796474</v>
      </c>
      <c r="T405" s="52">
        <f t="shared" si="556"/>
        <v>4.3802526736592363E-14</v>
      </c>
      <c r="U405" s="144">
        <f t="shared" si="527"/>
        <v>40117.055389160501</v>
      </c>
      <c r="W405" s="30">
        <f t="shared" si="557"/>
        <v>394</v>
      </c>
      <c r="X405" s="30">
        <f t="shared" si="558"/>
        <v>2</v>
      </c>
      <c r="Y405" s="22">
        <v>1</v>
      </c>
      <c r="Z405" s="23"/>
      <c r="AA405" s="29">
        <f t="shared" si="528"/>
        <v>3.6951551889145344E+36</v>
      </c>
      <c r="AB405" s="29">
        <f t="shared" si="559"/>
        <v>2.6242451348612911E+39</v>
      </c>
      <c r="AC405" s="29">
        <f t="shared" si="560"/>
        <v>6.9460449514418949E+26</v>
      </c>
      <c r="AD405" s="29">
        <f t="shared" si="561"/>
        <v>600</v>
      </c>
      <c r="AF405" s="52">
        <f t="shared" si="608"/>
        <v>2.6468735177093279E-13</v>
      </c>
      <c r="AG405" s="144">
        <f t="shared" si="529"/>
        <v>40117.055389160501</v>
      </c>
      <c r="AH405" s="30">
        <f t="shared" si="562"/>
        <v>384</v>
      </c>
      <c r="AI405" s="30">
        <f t="shared" si="563"/>
        <v>3</v>
      </c>
      <c r="AJ405" s="22">
        <v>1</v>
      </c>
      <c r="AK405" s="23"/>
      <c r="AL405" s="29">
        <f t="shared" si="530"/>
        <v>4.1057279876828162E+36</v>
      </c>
      <c r="AM405" s="29">
        <f t="shared" si="564"/>
        <v>9.2331073815706117E+39</v>
      </c>
      <c r="AN405" s="29">
        <f t="shared" si="565"/>
        <v>6.9460449514418949E+26</v>
      </c>
      <c r="AO405" s="29">
        <f t="shared" si="566"/>
        <v>900</v>
      </c>
      <c r="AQ405" s="52">
        <f t="shared" si="523"/>
        <v>7.5229764632720294E-14</v>
      </c>
      <c r="AR405" s="144">
        <f t="shared" si="531"/>
        <v>40117.055389160501</v>
      </c>
      <c r="AS405" s="30">
        <f t="shared" si="567"/>
        <v>369</v>
      </c>
      <c r="AT405" s="30">
        <f t="shared" si="568"/>
        <v>4</v>
      </c>
      <c r="AU405" s="22">
        <v>1</v>
      </c>
      <c r="AV405" s="23"/>
      <c r="AW405" s="29">
        <f t="shared" si="532"/>
        <v>4.2335999872992002E+35</v>
      </c>
      <c r="AX405" s="29">
        <f t="shared" si="569"/>
        <v>5.3578329066038139E+39</v>
      </c>
      <c r="AY405" s="29">
        <f t="shared" si="570"/>
        <v>6.9460449514418949E+26</v>
      </c>
      <c r="AZ405" s="29">
        <f t="shared" si="571"/>
        <v>1200</v>
      </c>
      <c r="BB405" s="52">
        <f t="shared" si="605"/>
        <v>1.2964280656980782E-13</v>
      </c>
      <c r="BC405" s="144">
        <f t="shared" si="533"/>
        <v>40117.055389160501</v>
      </c>
      <c r="BD405" s="30">
        <f t="shared" si="572"/>
        <v>339</v>
      </c>
      <c r="BE405" s="30">
        <f t="shared" si="573"/>
        <v>5</v>
      </c>
      <c r="BF405" s="22">
        <v>1</v>
      </c>
      <c r="BG405" s="23"/>
      <c r="BH405" s="29">
        <f t="shared" si="534"/>
        <v>4.6079999861759994E+34</v>
      </c>
      <c r="BI405" s="29">
        <f t="shared" si="574"/>
        <v>1.8374609708420594E+40</v>
      </c>
      <c r="BJ405" s="29">
        <f t="shared" si="575"/>
        <v>6.9460449514418949E+26</v>
      </c>
      <c r="BK405" s="29">
        <f t="shared" si="576"/>
        <v>1500</v>
      </c>
      <c r="BM405" s="52">
        <f t="shared" si="524"/>
        <v>3.7802408114599069E-14</v>
      </c>
      <c r="BN405" s="144">
        <f t="shared" si="535"/>
        <v>40117.055389160501</v>
      </c>
      <c r="BO405" s="30">
        <f t="shared" si="577"/>
        <v>294</v>
      </c>
      <c r="BP405" s="30">
        <f t="shared" si="578"/>
        <v>6</v>
      </c>
      <c r="BQ405" s="22">
        <v>1</v>
      </c>
      <c r="BR405" s="23"/>
      <c r="BS405" s="29">
        <f t="shared" si="536"/>
        <v>5.7599999827200002E+31</v>
      </c>
      <c r="BT405" s="29">
        <f t="shared" si="579"/>
        <v>4.0008773240751515E+39</v>
      </c>
      <c r="BU405" s="29">
        <f t="shared" si="580"/>
        <v>6.9460449514418949E+26</v>
      </c>
      <c r="BV405" s="29">
        <f t="shared" si="581"/>
        <v>1800</v>
      </c>
      <c r="BX405" s="52">
        <f t="shared" si="522"/>
        <v>1.736130450599995E-13</v>
      </c>
      <c r="BY405" s="144">
        <f t="shared" si="537"/>
        <v>40117.055389160501</v>
      </c>
      <c r="BZ405" s="30">
        <f t="shared" si="582"/>
        <v>244</v>
      </c>
      <c r="CA405" s="30">
        <f t="shared" si="583"/>
        <v>7</v>
      </c>
      <c r="CB405" s="30">
        <v>1</v>
      </c>
      <c r="CC405" s="23"/>
      <c r="CD405" s="29">
        <f t="shared" si="538"/>
        <v>9.5999999712E+29</v>
      </c>
      <c r="CE405" s="29">
        <f t="shared" si="584"/>
        <v>2.0035558072539572E+40</v>
      </c>
      <c r="CF405" s="29">
        <f t="shared" si="585"/>
        <v>6.9460449514418949E+26</v>
      </c>
      <c r="CG405" s="29">
        <f t="shared" si="586"/>
        <v>2100</v>
      </c>
      <c r="CI405" s="52">
        <f t="shared" si="521"/>
        <v>3.4668587350017654E-14</v>
      </c>
      <c r="CJ405" s="144">
        <f t="shared" si="539"/>
        <v>40117.055389160501</v>
      </c>
      <c r="CK405" s="30">
        <f t="shared" si="587"/>
        <v>189</v>
      </c>
      <c r="CL405" s="30">
        <f t="shared" si="588"/>
        <v>8</v>
      </c>
      <c r="CM405" s="30">
        <v>1</v>
      </c>
      <c r="CN405" s="23"/>
      <c r="CO405" s="29">
        <f t="shared" si="540"/>
        <v>9.9999999699999999E+26</v>
      </c>
      <c r="CP405" s="29">
        <f t="shared" si="589"/>
        <v>1.0549518743177321E+40</v>
      </c>
      <c r="CQ405" s="29">
        <f t="shared" si="590"/>
        <v>6.9460449514418949E+26</v>
      </c>
      <c r="CR405" s="29">
        <f t="shared" si="591"/>
        <v>2400</v>
      </c>
      <c r="CT405" s="52">
        <f t="shared" si="606"/>
        <v>6.5842292151327785E-14</v>
      </c>
      <c r="CU405" s="144">
        <f t="shared" si="541"/>
        <v>40117.055389160501</v>
      </c>
      <c r="CV405" s="30">
        <f t="shared" si="592"/>
        <v>139</v>
      </c>
      <c r="CW405" s="30">
        <f t="shared" si="593"/>
        <v>9</v>
      </c>
      <c r="CX405" s="30">
        <v>1</v>
      </c>
      <c r="CY405" s="23"/>
      <c r="CZ405" s="29">
        <f t="shared" si="542"/>
        <v>340704</v>
      </c>
      <c r="DA405" s="29">
        <f t="shared" si="594"/>
        <v>9.5701300825335569E+20</v>
      </c>
      <c r="DB405" s="29">
        <f t="shared" si="595"/>
        <v>6.9460449514418949E+26</v>
      </c>
      <c r="DC405" s="29">
        <f t="shared" si="596"/>
        <v>2700</v>
      </c>
      <c r="DE405" s="52">
        <f t="shared" si="597"/>
        <v>725804.65380706999</v>
      </c>
      <c r="DF405" s="144">
        <f t="shared" si="543"/>
        <v>40117.055389160501</v>
      </c>
      <c r="DG405" s="30">
        <f t="shared" si="598"/>
        <v>74</v>
      </c>
      <c r="DH405" s="30">
        <f t="shared" si="599"/>
        <v>10</v>
      </c>
      <c r="DI405" s="30">
        <v>1</v>
      </c>
      <c r="DJ405" s="23"/>
      <c r="DK405" s="29">
        <f t="shared" si="544"/>
        <v>720</v>
      </c>
      <c r="DL405" s="29">
        <f t="shared" si="600"/>
        <v>2.2828189897696952E+21</v>
      </c>
      <c r="DM405" s="29">
        <f t="shared" si="601"/>
        <v>6.9460449514418949E+26</v>
      </c>
      <c r="DN405" s="29">
        <f t="shared" si="602"/>
        <v>3000</v>
      </c>
      <c r="DP405" s="52">
        <f t="shared" si="603"/>
        <v>304274.88918613974</v>
      </c>
      <c r="DQ405" s="144">
        <f t="shared" si="545"/>
        <v>40117.055389160501</v>
      </c>
    </row>
    <row r="406" spans="1:121">
      <c r="A406" s="23">
        <f t="shared" si="546"/>
        <v>42275935.194070563</v>
      </c>
      <c r="B406" s="23">
        <v>0</v>
      </c>
      <c r="C406" s="41">
        <f t="shared" ref="C406:C469" si="609">IF(D406&gt;0,C405+D406,C405)</f>
        <v>10</v>
      </c>
      <c r="D406" s="57"/>
      <c r="E406" s="134">
        <f t="shared" si="607"/>
        <v>1</v>
      </c>
      <c r="F406" s="76">
        <f t="shared" si="525"/>
        <v>11</v>
      </c>
      <c r="G406" s="161">
        <f t="shared" si="547"/>
        <v>4096</v>
      </c>
      <c r="H406" s="41">
        <f t="shared" si="548"/>
        <v>1.2089258196146617E+24</v>
      </c>
      <c r="I406" s="56">
        <f t="shared" si="604"/>
        <v>80.000000000000043</v>
      </c>
      <c r="J406" s="58">
        <v>400</v>
      </c>
      <c r="K406" s="30">
        <f t="shared" si="549"/>
        <v>400</v>
      </c>
      <c r="L406" s="30">
        <f t="shared" si="550"/>
        <v>1</v>
      </c>
      <c r="M406" s="22">
        <v>1</v>
      </c>
      <c r="N406" s="23">
        <f t="shared" si="551"/>
        <v>1.2089258196146616E+27</v>
      </c>
      <c r="O406" s="29">
        <f t="shared" si="526"/>
        <v>3.9743446920769655E+37</v>
      </c>
      <c r="P406" s="29">
        <f t="shared" si="552"/>
        <v>1.5897378768307862E+40</v>
      </c>
      <c r="Q406" s="29">
        <f t="shared" si="553"/>
        <v>7.978910409456767E+26</v>
      </c>
      <c r="R406" s="29">
        <f t="shared" si="554"/>
        <v>300</v>
      </c>
      <c r="S406" s="29">
        <f t="shared" si="555"/>
        <v>1268278055.8221169</v>
      </c>
      <c r="T406" s="52">
        <f t="shared" si="556"/>
        <v>5.0190100681019706E-14</v>
      </c>
      <c r="U406" s="144">
        <f t="shared" si="527"/>
        <v>40960</v>
      </c>
      <c r="V406" s="163"/>
      <c r="W406" s="30">
        <f t="shared" si="557"/>
        <v>395</v>
      </c>
      <c r="X406" s="30">
        <f t="shared" si="558"/>
        <v>2</v>
      </c>
      <c r="Y406" s="22">
        <v>1</v>
      </c>
      <c r="Z406" s="23"/>
      <c r="AA406" s="29">
        <f t="shared" si="528"/>
        <v>3.6951551889145344E+36</v>
      </c>
      <c r="AB406" s="29">
        <f t="shared" si="559"/>
        <v>2.6309056555081475E+39</v>
      </c>
      <c r="AC406" s="29">
        <f t="shared" si="560"/>
        <v>7.978910409456767E+26</v>
      </c>
      <c r="AD406" s="29">
        <f t="shared" si="561"/>
        <v>600</v>
      </c>
      <c r="AF406" s="52">
        <f t="shared" si="608"/>
        <v>3.0327618904736727E-13</v>
      </c>
      <c r="AG406" s="144">
        <f t="shared" si="529"/>
        <v>40960</v>
      </c>
      <c r="AH406" s="30">
        <f t="shared" si="562"/>
        <v>385</v>
      </c>
      <c r="AI406" s="30">
        <f t="shared" si="563"/>
        <v>3</v>
      </c>
      <c r="AJ406" s="22">
        <v>1</v>
      </c>
      <c r="AK406" s="23"/>
      <c r="AL406" s="29">
        <f t="shared" si="530"/>
        <v>4.1057279876828162E+36</v>
      </c>
      <c r="AM406" s="29">
        <f t="shared" si="564"/>
        <v>9.2571519320434529E+39</v>
      </c>
      <c r="AN406" s="29">
        <f t="shared" si="565"/>
        <v>7.978910409456767E+26</v>
      </c>
      <c r="AO406" s="29">
        <f t="shared" si="566"/>
        <v>900</v>
      </c>
      <c r="AQ406" s="52">
        <f t="shared" si="523"/>
        <v>8.61918489404708E-14</v>
      </c>
      <c r="AR406" s="144">
        <f t="shared" si="531"/>
        <v>40960</v>
      </c>
      <c r="AS406" s="30">
        <f t="shared" si="567"/>
        <v>370</v>
      </c>
      <c r="AT406" s="30">
        <f t="shared" si="568"/>
        <v>4</v>
      </c>
      <c r="AU406" s="22">
        <v>1</v>
      </c>
      <c r="AV406" s="23"/>
      <c r="AW406" s="29">
        <f t="shared" si="532"/>
        <v>4.2335999872992002E+35</v>
      </c>
      <c r="AX406" s="29">
        <f t="shared" si="569"/>
        <v>5.3723527789794343E+39</v>
      </c>
      <c r="AY406" s="29">
        <f t="shared" si="570"/>
        <v>7.978910409456767E+26</v>
      </c>
      <c r="AZ406" s="29">
        <f t="shared" si="571"/>
        <v>1200</v>
      </c>
      <c r="BB406" s="52">
        <f t="shared" si="605"/>
        <v>1.4851799086381835E-13</v>
      </c>
      <c r="BC406" s="144">
        <f t="shared" si="533"/>
        <v>40960</v>
      </c>
      <c r="BD406" s="30">
        <f t="shared" si="572"/>
        <v>340</v>
      </c>
      <c r="BE406" s="30">
        <f t="shared" si="573"/>
        <v>5</v>
      </c>
      <c r="BF406" s="22">
        <v>1</v>
      </c>
      <c r="BG406" s="23"/>
      <c r="BH406" s="29">
        <f t="shared" si="534"/>
        <v>4.6079999861759994E+34</v>
      </c>
      <c r="BI406" s="29">
        <f t="shared" si="574"/>
        <v>1.8428812096941009E+40</v>
      </c>
      <c r="BJ406" s="29">
        <f t="shared" si="575"/>
        <v>7.978910409456767E+26</v>
      </c>
      <c r="BK406" s="29">
        <f t="shared" si="576"/>
        <v>1500</v>
      </c>
      <c r="BM406" s="52">
        <f t="shared" si="524"/>
        <v>4.32958476514131E-14</v>
      </c>
      <c r="BN406" s="144">
        <f t="shared" si="535"/>
        <v>40960</v>
      </c>
      <c r="BO406" s="30">
        <f t="shared" si="577"/>
        <v>295</v>
      </c>
      <c r="BP406" s="30">
        <f t="shared" si="578"/>
        <v>6</v>
      </c>
      <c r="BQ406" s="22">
        <v>1</v>
      </c>
      <c r="BR406" s="23"/>
      <c r="BS406" s="29">
        <f t="shared" si="536"/>
        <v>5.7599999827200002E+31</v>
      </c>
      <c r="BT406" s="29">
        <f t="shared" si="579"/>
        <v>4.0144857503475157E+39</v>
      </c>
      <c r="BU406" s="29">
        <f t="shared" si="580"/>
        <v>7.978910409456767E+26</v>
      </c>
      <c r="BV406" s="29">
        <f t="shared" si="581"/>
        <v>1800</v>
      </c>
      <c r="BX406" s="52">
        <f t="shared" si="522"/>
        <v>1.9875298869266304E-13</v>
      </c>
      <c r="BY406" s="144">
        <f t="shared" si="537"/>
        <v>40960</v>
      </c>
      <c r="BZ406" s="30">
        <f t="shared" si="582"/>
        <v>245</v>
      </c>
      <c r="CA406" s="30">
        <f t="shared" si="583"/>
        <v>7</v>
      </c>
      <c r="CB406" s="30">
        <v>1</v>
      </c>
      <c r="CC406" s="23"/>
      <c r="CD406" s="29">
        <f t="shared" si="538"/>
        <v>9.5999999712E+29</v>
      </c>
      <c r="CE406" s="29">
        <f t="shared" si="584"/>
        <v>2.0117671015459815E+40</v>
      </c>
      <c r="CF406" s="29">
        <f t="shared" si="585"/>
        <v>7.978910409456767E+26</v>
      </c>
      <c r="CG406" s="29">
        <f t="shared" si="586"/>
        <v>2100</v>
      </c>
      <c r="CI406" s="52">
        <f t="shared" ref="CI406" si="610">CF406/CE406</f>
        <v>3.9661203343693307E-14</v>
      </c>
      <c r="CJ406" s="144">
        <f t="shared" si="539"/>
        <v>40960</v>
      </c>
      <c r="CK406" s="30">
        <f t="shared" si="587"/>
        <v>190</v>
      </c>
      <c r="CL406" s="30">
        <f t="shared" si="588"/>
        <v>8</v>
      </c>
      <c r="CM406" s="30">
        <v>1</v>
      </c>
      <c r="CN406" s="23"/>
      <c r="CO406" s="29">
        <f t="shared" si="540"/>
        <v>9.9999999699999999E+26</v>
      </c>
      <c r="CP406" s="29">
        <f t="shared" si="589"/>
        <v>1.0605336302665032E+40</v>
      </c>
      <c r="CQ406" s="29">
        <f t="shared" si="590"/>
        <v>7.978910409456767E+26</v>
      </c>
      <c r="CR406" s="29">
        <f t="shared" si="591"/>
        <v>2400</v>
      </c>
      <c r="CT406" s="52">
        <f t="shared" si="606"/>
        <v>7.5234864616709361E-14</v>
      </c>
      <c r="CU406" s="144">
        <f t="shared" si="541"/>
        <v>40960</v>
      </c>
      <c r="CV406" s="30">
        <f t="shared" si="592"/>
        <v>140</v>
      </c>
      <c r="CW406" s="30">
        <f t="shared" si="593"/>
        <v>9</v>
      </c>
      <c r="CX406" s="30">
        <v>1</v>
      </c>
      <c r="CY406" s="23"/>
      <c r="CZ406" s="29">
        <f t="shared" si="542"/>
        <v>340704</v>
      </c>
      <c r="DA406" s="29">
        <f t="shared" si="594"/>
        <v>9.638979939242431E+20</v>
      </c>
      <c r="DB406" s="29">
        <f t="shared" si="595"/>
        <v>7.978910409456767E+26</v>
      </c>
      <c r="DC406" s="29">
        <f t="shared" si="596"/>
        <v>2700</v>
      </c>
      <c r="DE406" s="52">
        <f t="shared" si="597"/>
        <v>827775.3932211072</v>
      </c>
      <c r="DF406" s="144">
        <f t="shared" si="543"/>
        <v>40960</v>
      </c>
      <c r="DG406" s="30">
        <f t="shared" si="598"/>
        <v>75</v>
      </c>
      <c r="DH406" s="30">
        <f t="shared" si="599"/>
        <v>10</v>
      </c>
      <c r="DI406" s="30">
        <v>13</v>
      </c>
      <c r="DJ406" s="23"/>
      <c r="DK406" s="29">
        <f t="shared" si="544"/>
        <v>9360</v>
      </c>
      <c r="DL406" s="29">
        <f t="shared" si="600"/>
        <v>3.0077682635479093E+22</v>
      </c>
      <c r="DM406" s="29">
        <f t="shared" si="601"/>
        <v>7.978910409456767E+26</v>
      </c>
      <c r="DN406" s="29">
        <f t="shared" si="602"/>
        <v>3000</v>
      </c>
      <c r="DP406" s="52">
        <f t="shared" si="603"/>
        <v>26527.676703540277</v>
      </c>
      <c r="DQ406" s="144">
        <f t="shared" si="545"/>
        <v>40960</v>
      </c>
    </row>
    <row r="407" spans="1:121">
      <c r="A407" s="23">
        <f t="shared" si="546"/>
        <v>44173158.800111152</v>
      </c>
      <c r="B407" s="23">
        <v>0</v>
      </c>
      <c r="C407" s="41">
        <f t="shared" si="609"/>
        <v>10</v>
      </c>
      <c r="D407" s="44"/>
      <c r="E407" s="134">
        <f t="shared" si="607"/>
        <v>1</v>
      </c>
      <c r="F407" s="76">
        <f t="shared" si="525"/>
        <v>11</v>
      </c>
      <c r="G407" s="161">
        <f t="shared" si="547"/>
        <v>4182.0656668966603</v>
      </c>
      <c r="H407" s="24">
        <f t="shared" si="548"/>
        <v>1.3886911003048042E+24</v>
      </c>
      <c r="I407" s="23">
        <f t="shared" si="604"/>
        <v>80.200000000000045</v>
      </c>
      <c r="J407" s="26">
        <v>401</v>
      </c>
      <c r="M407" s="22"/>
      <c r="N407" s="23"/>
      <c r="O407" s="29"/>
      <c r="U407" s="144">
        <f t="shared" si="527"/>
        <v>41820.656668966607</v>
      </c>
      <c r="Z407" s="23"/>
      <c r="AA407" s="29"/>
      <c r="AG407" s="144">
        <f t="shared" si="529"/>
        <v>41820.656668966607</v>
      </c>
      <c r="AK407" s="23"/>
      <c r="AL407" s="29"/>
      <c r="AR407" s="144">
        <f t="shared" si="531"/>
        <v>41820.656668966607</v>
      </c>
      <c r="AV407" s="23"/>
      <c r="AW407" s="29"/>
      <c r="BC407" s="144">
        <f t="shared" si="533"/>
        <v>41820.656668966607</v>
      </c>
      <c r="BG407" s="23"/>
      <c r="BH407" s="29"/>
      <c r="BN407" s="144">
        <f t="shared" si="535"/>
        <v>41820.656668966607</v>
      </c>
      <c r="BR407" s="23"/>
      <c r="BS407" s="29"/>
      <c r="BY407" s="144">
        <f t="shared" si="537"/>
        <v>41820.656668966607</v>
      </c>
      <c r="CC407" s="23"/>
      <c r="CD407" s="29"/>
      <c r="CJ407" s="144">
        <f t="shared" si="539"/>
        <v>41820.656668966607</v>
      </c>
      <c r="CN407" s="23"/>
      <c r="CO407" s="29"/>
      <c r="CU407" s="144">
        <f t="shared" si="541"/>
        <v>41820.656668966607</v>
      </c>
      <c r="CY407" s="23"/>
      <c r="CZ407" s="29"/>
      <c r="DF407" s="144">
        <f t="shared" si="543"/>
        <v>41820.656668966607</v>
      </c>
      <c r="DJ407" s="23"/>
      <c r="DK407" s="29"/>
      <c r="DQ407" s="144">
        <f t="shared" si="545"/>
        <v>41820.656668966607</v>
      </c>
    </row>
    <row r="408" spans="1:121">
      <c r="A408" s="23">
        <f t="shared" si="546"/>
        <v>46155524.399931259</v>
      </c>
      <c r="B408" s="23">
        <v>0</v>
      </c>
      <c r="C408" s="41">
        <f t="shared" si="609"/>
        <v>10</v>
      </c>
      <c r="D408" s="44"/>
      <c r="E408" s="134">
        <f t="shared" si="607"/>
        <v>1</v>
      </c>
      <c r="F408" s="76">
        <f t="shared" si="525"/>
        <v>11</v>
      </c>
      <c r="G408" s="161">
        <f t="shared" si="547"/>
        <v>4269.9397564052297</v>
      </c>
      <c r="H408" s="24">
        <f t="shared" si="548"/>
        <v>1.5951871825191511E+24</v>
      </c>
      <c r="I408" s="23">
        <f t="shared" si="604"/>
        <v>80.400000000000034</v>
      </c>
      <c r="J408" s="26">
        <v>402</v>
      </c>
      <c r="M408" s="22"/>
      <c r="N408" s="23"/>
      <c r="O408" s="29"/>
      <c r="U408" s="144">
        <f t="shared" si="527"/>
        <v>42699.397564052299</v>
      </c>
      <c r="Z408" s="23"/>
      <c r="AA408" s="29"/>
      <c r="AG408" s="144">
        <f t="shared" si="529"/>
        <v>42699.397564052299</v>
      </c>
      <c r="AK408" s="23"/>
      <c r="AL408" s="29"/>
      <c r="AR408" s="144">
        <f t="shared" si="531"/>
        <v>42699.397564052299</v>
      </c>
      <c r="AV408" s="23"/>
      <c r="AW408" s="29"/>
      <c r="BC408" s="144">
        <f t="shared" si="533"/>
        <v>42699.397564052299</v>
      </c>
      <c r="BG408" s="23"/>
      <c r="BH408" s="29"/>
      <c r="BN408" s="144">
        <f t="shared" si="535"/>
        <v>42699.397564052299</v>
      </c>
      <c r="BR408" s="23"/>
      <c r="BS408" s="29"/>
      <c r="BY408" s="144">
        <f t="shared" si="537"/>
        <v>42699.397564052299</v>
      </c>
      <c r="CC408" s="23"/>
      <c r="CD408" s="29"/>
      <c r="CJ408" s="144">
        <f t="shared" si="539"/>
        <v>42699.397564052299</v>
      </c>
      <c r="CN408" s="23"/>
      <c r="CO408" s="29"/>
      <c r="CU408" s="144">
        <f t="shared" si="541"/>
        <v>42699.397564052299</v>
      </c>
      <c r="CY408" s="23"/>
      <c r="CZ408" s="29"/>
      <c r="DF408" s="144">
        <f t="shared" si="543"/>
        <v>42699.397564052299</v>
      </c>
      <c r="DJ408" s="23"/>
      <c r="DK408" s="29"/>
      <c r="DQ408" s="144">
        <f t="shared" si="545"/>
        <v>42699.397564052299</v>
      </c>
    </row>
    <row r="409" spans="1:121">
      <c r="A409" s="23">
        <f t="shared" si="546"/>
        <v>48226852.92380064</v>
      </c>
      <c r="B409" s="23">
        <v>0</v>
      </c>
      <c r="C409" s="41">
        <f t="shared" si="609"/>
        <v>10</v>
      </c>
      <c r="D409" s="44"/>
      <c r="E409" s="134">
        <f t="shared" si="607"/>
        <v>1</v>
      </c>
      <c r="F409" s="76">
        <f t="shared" si="525"/>
        <v>11</v>
      </c>
      <c r="G409" s="161">
        <f t="shared" si="547"/>
        <v>4359.6602673289581</v>
      </c>
      <c r="H409" s="24">
        <f t="shared" si="548"/>
        <v>1.8323888924721041E+24</v>
      </c>
      <c r="I409" s="23">
        <f t="shared" si="604"/>
        <v>80.600000000000037</v>
      </c>
      <c r="J409" s="26">
        <v>403</v>
      </c>
      <c r="M409" s="22"/>
      <c r="N409" s="23"/>
      <c r="O409" s="29"/>
      <c r="U409" s="144">
        <f t="shared" si="527"/>
        <v>43596.602673289584</v>
      </c>
      <c r="Z409" s="23"/>
      <c r="AA409" s="29"/>
      <c r="AG409" s="144">
        <f t="shared" si="529"/>
        <v>43596.602673289584</v>
      </c>
      <c r="AK409" s="23"/>
      <c r="AL409" s="29"/>
      <c r="AR409" s="144">
        <f t="shared" si="531"/>
        <v>43596.602673289584</v>
      </c>
      <c r="AV409" s="23"/>
      <c r="AW409" s="29"/>
      <c r="BC409" s="144">
        <f t="shared" si="533"/>
        <v>43596.602673289584</v>
      </c>
      <c r="BG409" s="23"/>
      <c r="BH409" s="29"/>
      <c r="BN409" s="144">
        <f t="shared" si="535"/>
        <v>43596.602673289584</v>
      </c>
      <c r="BR409" s="23"/>
      <c r="BS409" s="29"/>
      <c r="BY409" s="144">
        <f t="shared" si="537"/>
        <v>43596.602673289584</v>
      </c>
      <c r="CC409" s="23"/>
      <c r="CD409" s="29"/>
      <c r="CJ409" s="144">
        <f t="shared" si="539"/>
        <v>43596.602673289584</v>
      </c>
      <c r="CN409" s="23"/>
      <c r="CO409" s="29"/>
      <c r="CU409" s="144">
        <f t="shared" si="541"/>
        <v>43596.602673289584</v>
      </c>
      <c r="CY409" s="23"/>
      <c r="CZ409" s="29"/>
      <c r="DF409" s="144">
        <f t="shared" si="543"/>
        <v>43596.602673289584</v>
      </c>
      <c r="DJ409" s="23"/>
      <c r="DK409" s="29"/>
      <c r="DQ409" s="144">
        <f t="shared" si="545"/>
        <v>43596.602673289584</v>
      </c>
    </row>
    <row r="410" spans="1:121">
      <c r="A410" s="23">
        <f t="shared" si="546"/>
        <v>50391136.774460785</v>
      </c>
      <c r="B410" s="23">
        <v>0</v>
      </c>
      <c r="C410" s="41">
        <f t="shared" si="609"/>
        <v>10</v>
      </c>
      <c r="D410" s="44"/>
      <c r="E410" s="134">
        <f t="shared" si="607"/>
        <v>1</v>
      </c>
      <c r="F410" s="76">
        <f t="shared" si="525"/>
        <v>11</v>
      </c>
      <c r="G410" s="161">
        <f t="shared" si="547"/>
        <v>4451.265996906729</v>
      </c>
      <c r="H410" s="24">
        <f t="shared" si="548"/>
        <v>2.1048621064975449E+24</v>
      </c>
      <c r="I410" s="23">
        <f t="shared" si="604"/>
        <v>80.80000000000004</v>
      </c>
      <c r="J410" s="26">
        <v>404</v>
      </c>
      <c r="M410" s="22"/>
      <c r="N410" s="23"/>
      <c r="O410" s="29"/>
      <c r="U410" s="144">
        <f t="shared" si="527"/>
        <v>44512.659969067288</v>
      </c>
      <c r="Z410" s="23"/>
      <c r="AA410" s="29"/>
      <c r="AG410" s="144">
        <f t="shared" si="529"/>
        <v>44512.659969067288</v>
      </c>
      <c r="AK410" s="23"/>
      <c r="AL410" s="29"/>
      <c r="AR410" s="144">
        <f t="shared" si="531"/>
        <v>44512.659969067288</v>
      </c>
      <c r="AV410" s="23"/>
      <c r="AW410" s="29"/>
      <c r="BC410" s="144">
        <f t="shared" si="533"/>
        <v>44512.659969067288</v>
      </c>
      <c r="BG410" s="23"/>
      <c r="BH410" s="29"/>
      <c r="BN410" s="144">
        <f t="shared" si="535"/>
        <v>44512.659969067288</v>
      </c>
      <c r="BR410" s="23"/>
      <c r="BS410" s="29"/>
      <c r="BY410" s="144">
        <f t="shared" si="537"/>
        <v>44512.659969067288</v>
      </c>
      <c r="CC410" s="23"/>
      <c r="CD410" s="29"/>
      <c r="CJ410" s="144">
        <f t="shared" si="539"/>
        <v>44512.659969067288</v>
      </c>
      <c r="CN410" s="23"/>
      <c r="CO410" s="29"/>
      <c r="CU410" s="144">
        <f t="shared" si="541"/>
        <v>44512.659969067288</v>
      </c>
      <c r="CY410" s="23"/>
      <c r="CZ410" s="29"/>
      <c r="DF410" s="144">
        <f t="shared" si="543"/>
        <v>44512.659969067288</v>
      </c>
      <c r="DJ410" s="23"/>
      <c r="DK410" s="29"/>
      <c r="DQ410" s="144">
        <f t="shared" si="545"/>
        <v>44512.659969067288</v>
      </c>
    </row>
    <row r="411" spans="1:121">
      <c r="A411" s="23">
        <f t="shared" si="546"/>
        <v>52652547.522321329</v>
      </c>
      <c r="B411" s="23">
        <v>0</v>
      </c>
      <c r="C411" s="41">
        <f t="shared" si="609"/>
        <v>10</v>
      </c>
      <c r="D411" s="44"/>
      <c r="E411" s="134">
        <f t="shared" si="607"/>
        <v>1</v>
      </c>
      <c r="F411" s="76">
        <f t="shared" si="525"/>
        <v>11</v>
      </c>
      <c r="G411" s="161">
        <f t="shared" si="547"/>
        <v>4544.7965575898879</v>
      </c>
      <c r="H411" s="24">
        <f t="shared" si="548"/>
        <v>2.4178516392293233E+24</v>
      </c>
      <c r="I411" s="23">
        <f t="shared" si="604"/>
        <v>81.000000000000043</v>
      </c>
      <c r="J411" s="26">
        <v>405</v>
      </c>
      <c r="M411" s="22"/>
      <c r="N411" s="23"/>
      <c r="O411" s="29"/>
      <c r="U411" s="144">
        <f t="shared" si="527"/>
        <v>45447.965575898881</v>
      </c>
      <c r="Z411" s="23"/>
      <c r="AA411" s="29"/>
      <c r="AG411" s="144">
        <f t="shared" si="529"/>
        <v>45447.965575898881</v>
      </c>
      <c r="AK411" s="23"/>
      <c r="AL411" s="29"/>
      <c r="AR411" s="144">
        <f t="shared" si="531"/>
        <v>45447.965575898881</v>
      </c>
      <c r="AV411" s="23"/>
      <c r="AW411" s="29"/>
      <c r="BC411" s="144">
        <f t="shared" si="533"/>
        <v>45447.965575898881</v>
      </c>
      <c r="BG411" s="23"/>
      <c r="BH411" s="29"/>
      <c r="BN411" s="144">
        <f t="shared" si="535"/>
        <v>45447.965575898881</v>
      </c>
      <c r="BR411" s="23"/>
      <c r="BS411" s="29"/>
      <c r="BY411" s="144">
        <f t="shared" si="537"/>
        <v>45447.965575898881</v>
      </c>
      <c r="CC411" s="23"/>
      <c r="CD411" s="29"/>
      <c r="CJ411" s="144">
        <f t="shared" si="539"/>
        <v>45447.965575898881</v>
      </c>
      <c r="CN411" s="23"/>
      <c r="CO411" s="29"/>
      <c r="CU411" s="144">
        <f t="shared" si="541"/>
        <v>45447.965575898881</v>
      </c>
      <c r="CY411" s="23"/>
      <c r="CZ411" s="29"/>
      <c r="DF411" s="144">
        <f t="shared" si="543"/>
        <v>45447.965575898881</v>
      </c>
      <c r="DJ411" s="23"/>
      <c r="DK411" s="29"/>
      <c r="DQ411" s="144">
        <f t="shared" si="545"/>
        <v>45447.965575898881</v>
      </c>
    </row>
    <row r="412" spans="1:121">
      <c r="A412" s="23">
        <f t="shared" si="546"/>
        <v>55015443.945994809</v>
      </c>
      <c r="B412" s="23">
        <v>0</v>
      </c>
      <c r="C412" s="41">
        <f t="shared" si="609"/>
        <v>10</v>
      </c>
      <c r="D412" s="44"/>
      <c r="E412" s="134">
        <f t="shared" si="607"/>
        <v>1</v>
      </c>
      <c r="F412" s="76">
        <f t="shared" si="525"/>
        <v>11</v>
      </c>
      <c r="G412" s="161">
        <f t="shared" si="547"/>
        <v>4640.2923941715853</v>
      </c>
      <c r="H412" s="24">
        <f t="shared" si="548"/>
        <v>2.777382200609609E+24</v>
      </c>
      <c r="I412" s="23">
        <f t="shared" si="604"/>
        <v>81.200000000000045</v>
      </c>
      <c r="J412" s="26">
        <v>406</v>
      </c>
      <c r="M412" s="22"/>
      <c r="N412" s="23"/>
      <c r="O412" s="29"/>
      <c r="U412" s="144">
        <f t="shared" si="527"/>
        <v>46402.923941715853</v>
      </c>
      <c r="Z412" s="23"/>
      <c r="AA412" s="29"/>
      <c r="AG412" s="144">
        <f t="shared" si="529"/>
        <v>46402.923941715853</v>
      </c>
      <c r="AK412" s="23"/>
      <c r="AL412" s="29"/>
      <c r="AR412" s="144">
        <f t="shared" si="531"/>
        <v>46402.923941715853</v>
      </c>
      <c r="AV412" s="23"/>
      <c r="AW412" s="29"/>
      <c r="BC412" s="144">
        <f t="shared" si="533"/>
        <v>46402.923941715853</v>
      </c>
      <c r="BG412" s="23"/>
      <c r="BH412" s="29"/>
      <c r="BN412" s="144">
        <f t="shared" si="535"/>
        <v>46402.923941715853</v>
      </c>
      <c r="BR412" s="23"/>
      <c r="BS412" s="29"/>
      <c r="BY412" s="144">
        <f t="shared" si="537"/>
        <v>46402.923941715853</v>
      </c>
      <c r="CC412" s="23"/>
      <c r="CD412" s="29"/>
      <c r="CJ412" s="144">
        <f t="shared" si="539"/>
        <v>46402.923941715853</v>
      </c>
      <c r="CN412" s="23"/>
      <c r="CO412" s="29"/>
      <c r="CU412" s="144">
        <f t="shared" si="541"/>
        <v>46402.923941715853</v>
      </c>
      <c r="CY412" s="23"/>
      <c r="CZ412" s="29"/>
      <c r="DF412" s="144">
        <f t="shared" si="543"/>
        <v>46402.923941715853</v>
      </c>
      <c r="DJ412" s="23"/>
      <c r="DK412" s="29"/>
      <c r="DQ412" s="144">
        <f t="shared" si="545"/>
        <v>46402.923941715853</v>
      </c>
    </row>
    <row r="413" spans="1:121">
      <c r="A413" s="23">
        <f t="shared" si="546"/>
        <v>57484380.433667913</v>
      </c>
      <c r="B413" s="23">
        <v>0</v>
      </c>
      <c r="C413" s="41">
        <f t="shared" si="609"/>
        <v>10</v>
      </c>
      <c r="D413" s="44"/>
      <c r="E413" s="134">
        <f t="shared" si="607"/>
        <v>1</v>
      </c>
      <c r="F413" s="76">
        <f t="shared" si="525"/>
        <v>11</v>
      </c>
      <c r="G413" s="161">
        <f t="shared" si="547"/>
        <v>4737.7948012760598</v>
      </c>
      <c r="H413" s="24">
        <f t="shared" si="548"/>
        <v>3.1903743650383032E+24</v>
      </c>
      <c r="I413" s="23">
        <f t="shared" si="604"/>
        <v>81.400000000000048</v>
      </c>
      <c r="J413" s="26">
        <v>407</v>
      </c>
      <c r="M413" s="22"/>
      <c r="N413" s="23"/>
      <c r="O413" s="29"/>
      <c r="U413" s="144">
        <f t="shared" si="527"/>
        <v>47377.9480127606</v>
      </c>
      <c r="Z413" s="23"/>
      <c r="AA413" s="29"/>
      <c r="AG413" s="144">
        <f t="shared" si="529"/>
        <v>47377.9480127606</v>
      </c>
      <c r="AK413" s="23"/>
      <c r="AL413" s="29"/>
      <c r="AR413" s="144">
        <f t="shared" si="531"/>
        <v>47377.9480127606</v>
      </c>
      <c r="AV413" s="23"/>
      <c r="AW413" s="29"/>
      <c r="BC413" s="144">
        <f t="shared" si="533"/>
        <v>47377.9480127606</v>
      </c>
      <c r="BG413" s="23"/>
      <c r="BH413" s="29"/>
      <c r="BN413" s="144">
        <f t="shared" si="535"/>
        <v>47377.9480127606</v>
      </c>
      <c r="BR413" s="23"/>
      <c r="BS413" s="29"/>
      <c r="BY413" s="144">
        <f t="shared" si="537"/>
        <v>47377.9480127606</v>
      </c>
      <c r="CC413" s="23"/>
      <c r="CD413" s="29"/>
      <c r="CJ413" s="144">
        <f t="shared" si="539"/>
        <v>47377.9480127606</v>
      </c>
      <c r="CN413" s="23"/>
      <c r="CO413" s="29"/>
      <c r="CU413" s="144">
        <f t="shared" si="541"/>
        <v>47377.9480127606</v>
      </c>
      <c r="CY413" s="23"/>
      <c r="CZ413" s="29"/>
      <c r="DF413" s="144">
        <f t="shared" si="543"/>
        <v>47377.9480127606</v>
      </c>
      <c r="DJ413" s="23"/>
      <c r="DK413" s="29"/>
      <c r="DQ413" s="144">
        <f t="shared" si="545"/>
        <v>47377.9480127606</v>
      </c>
    </row>
    <row r="414" spans="1:121">
      <c r="A414" s="23">
        <f t="shared" si="546"/>
        <v>60064115.761502087</v>
      </c>
      <c r="B414" s="23">
        <v>0</v>
      </c>
      <c r="C414" s="41">
        <f t="shared" si="609"/>
        <v>10</v>
      </c>
      <c r="D414" s="44"/>
      <c r="E414" s="134">
        <f t="shared" si="607"/>
        <v>1</v>
      </c>
      <c r="F414" s="76">
        <f t="shared" si="525"/>
        <v>11</v>
      </c>
      <c r="G414" s="161">
        <f t="shared" si="547"/>
        <v>4837.3459412153497</v>
      </c>
      <c r="H414" s="24">
        <f t="shared" si="548"/>
        <v>3.6647777849442088E+24</v>
      </c>
      <c r="I414" s="23">
        <f t="shared" si="604"/>
        <v>81.600000000000037</v>
      </c>
      <c r="J414" s="26">
        <v>408</v>
      </c>
      <c r="M414" s="22"/>
      <c r="N414" s="23"/>
      <c r="O414" s="29"/>
      <c r="U414" s="144">
        <f t="shared" si="527"/>
        <v>48373.459412153497</v>
      </c>
      <c r="Z414" s="23"/>
      <c r="AA414" s="29"/>
      <c r="AG414" s="144">
        <f t="shared" si="529"/>
        <v>48373.459412153497</v>
      </c>
      <c r="AK414" s="23"/>
      <c r="AL414" s="29"/>
      <c r="AR414" s="144">
        <f t="shared" si="531"/>
        <v>48373.459412153497</v>
      </c>
      <c r="AV414" s="23"/>
      <c r="AW414" s="29"/>
      <c r="BC414" s="144">
        <f t="shared" si="533"/>
        <v>48373.459412153497</v>
      </c>
      <c r="BG414" s="23"/>
      <c r="BH414" s="29"/>
      <c r="BN414" s="144">
        <f t="shared" si="535"/>
        <v>48373.459412153497</v>
      </c>
      <c r="BR414" s="23"/>
      <c r="BS414" s="29"/>
      <c r="BY414" s="144">
        <f t="shared" si="537"/>
        <v>48373.459412153497</v>
      </c>
      <c r="CC414" s="23"/>
      <c r="CD414" s="29"/>
      <c r="CJ414" s="144">
        <f t="shared" si="539"/>
        <v>48373.459412153497</v>
      </c>
      <c r="CN414" s="23"/>
      <c r="CO414" s="29"/>
      <c r="CU414" s="144">
        <f t="shared" si="541"/>
        <v>48373.459412153497</v>
      </c>
      <c r="CY414" s="23"/>
      <c r="CZ414" s="29"/>
      <c r="DF414" s="144">
        <f t="shared" si="543"/>
        <v>48373.459412153497</v>
      </c>
      <c r="DJ414" s="23"/>
      <c r="DK414" s="29"/>
      <c r="DQ414" s="144">
        <f t="shared" si="545"/>
        <v>48373.459412153497</v>
      </c>
    </row>
    <row r="415" spans="1:121">
      <c r="A415" s="23">
        <f t="shared" si="546"/>
        <v>62759622.265984051</v>
      </c>
      <c r="B415" s="23">
        <v>0</v>
      </c>
      <c r="C415" s="41">
        <f t="shared" si="609"/>
        <v>10</v>
      </c>
      <c r="D415" s="44"/>
      <c r="E415" s="134">
        <f t="shared" si="607"/>
        <v>1</v>
      </c>
      <c r="F415" s="76">
        <f t="shared" si="525"/>
        <v>11</v>
      </c>
      <c r="G415" s="161">
        <f t="shared" si="547"/>
        <v>4938.9888622213475</v>
      </c>
      <c r="H415" s="24">
        <f t="shared" si="548"/>
        <v>4.2097242129950913E+24</v>
      </c>
      <c r="I415" s="23">
        <f t="shared" si="604"/>
        <v>81.80000000000004</v>
      </c>
      <c r="J415" s="26">
        <v>409</v>
      </c>
      <c r="M415" s="22"/>
      <c r="N415" s="23"/>
      <c r="O415" s="29"/>
      <c r="U415" s="144">
        <f t="shared" si="527"/>
        <v>49389.888622213475</v>
      </c>
      <c r="Z415" s="23"/>
      <c r="AA415" s="29"/>
      <c r="AG415" s="144">
        <f t="shared" si="529"/>
        <v>49389.888622213475</v>
      </c>
      <c r="AK415" s="23"/>
      <c r="AL415" s="29"/>
      <c r="AR415" s="144">
        <f t="shared" si="531"/>
        <v>49389.888622213475</v>
      </c>
      <c r="AV415" s="23"/>
      <c r="AW415" s="29"/>
      <c r="BC415" s="144">
        <f t="shared" si="533"/>
        <v>49389.888622213475</v>
      </c>
      <c r="BG415" s="23"/>
      <c r="BH415" s="29"/>
      <c r="BN415" s="144">
        <f t="shared" si="535"/>
        <v>49389.888622213475</v>
      </c>
      <c r="BR415" s="23"/>
      <c r="BS415" s="29"/>
      <c r="BY415" s="144">
        <f t="shared" si="537"/>
        <v>49389.888622213475</v>
      </c>
      <c r="CC415" s="23"/>
      <c r="CD415" s="29"/>
      <c r="CJ415" s="144">
        <f t="shared" si="539"/>
        <v>49389.888622213475</v>
      </c>
      <c r="CN415" s="23"/>
      <c r="CO415" s="29"/>
      <c r="CU415" s="144">
        <f t="shared" si="541"/>
        <v>49389.888622213475</v>
      </c>
      <c r="CY415" s="23"/>
      <c r="CZ415" s="29"/>
      <c r="DF415" s="144">
        <f t="shared" si="543"/>
        <v>49389.888622213475</v>
      </c>
      <c r="DJ415" s="23"/>
      <c r="DK415" s="29"/>
      <c r="DQ415" s="144">
        <f t="shared" si="545"/>
        <v>49389.888622213475</v>
      </c>
    </row>
    <row r="416" spans="1:121">
      <c r="A416" s="23">
        <f t="shared" si="546"/>
        <v>65576095.427905165</v>
      </c>
      <c r="B416" s="23">
        <v>0</v>
      </c>
      <c r="C416" s="41">
        <f t="shared" si="609"/>
        <v>10</v>
      </c>
      <c r="D416" s="44"/>
      <c r="E416" s="134">
        <f t="shared" si="607"/>
        <v>1</v>
      </c>
      <c r="F416" s="76">
        <f t="shared" si="525"/>
        <v>11</v>
      </c>
      <c r="G416" s="161">
        <f t="shared" si="547"/>
        <v>5042.767517060769</v>
      </c>
      <c r="H416" s="24">
        <f t="shared" si="548"/>
        <v>4.8357032784586488E+24</v>
      </c>
      <c r="I416" s="23">
        <f t="shared" si="604"/>
        <v>82.000000000000043</v>
      </c>
      <c r="J416" s="26">
        <v>410</v>
      </c>
      <c r="M416" s="22"/>
      <c r="N416" s="23"/>
      <c r="O416" s="29"/>
      <c r="U416" s="144">
        <f t="shared" si="527"/>
        <v>50427.67517060769</v>
      </c>
      <c r="Z416" s="23"/>
      <c r="AA416" s="29"/>
      <c r="AG416" s="144">
        <f t="shared" si="529"/>
        <v>50427.67517060769</v>
      </c>
      <c r="AK416" s="23"/>
      <c r="AL416" s="29"/>
      <c r="AR416" s="144">
        <f t="shared" si="531"/>
        <v>50427.67517060769</v>
      </c>
      <c r="AV416" s="23"/>
      <c r="AW416" s="29"/>
      <c r="BC416" s="144">
        <f t="shared" si="533"/>
        <v>50427.67517060769</v>
      </c>
      <c r="BG416" s="23"/>
      <c r="BH416" s="29"/>
      <c r="BN416" s="144">
        <f t="shared" si="535"/>
        <v>50427.67517060769</v>
      </c>
      <c r="BR416" s="23"/>
      <c r="BS416" s="29"/>
      <c r="BY416" s="144">
        <f t="shared" si="537"/>
        <v>50427.67517060769</v>
      </c>
      <c r="CC416" s="23"/>
      <c r="CD416" s="29"/>
      <c r="CJ416" s="144">
        <f t="shared" si="539"/>
        <v>50427.67517060769</v>
      </c>
      <c r="CN416" s="23"/>
      <c r="CO416" s="29"/>
      <c r="CU416" s="144">
        <f t="shared" si="541"/>
        <v>50427.67517060769</v>
      </c>
      <c r="CY416" s="23"/>
      <c r="CZ416" s="29"/>
      <c r="DF416" s="144">
        <f t="shared" si="543"/>
        <v>50427.67517060769</v>
      </c>
      <c r="DJ416" s="23"/>
      <c r="DK416" s="29"/>
      <c r="DQ416" s="144">
        <f t="shared" si="545"/>
        <v>50427.67517060769</v>
      </c>
    </row>
    <row r="417" spans="1:121">
      <c r="A417" s="23">
        <f t="shared" si="546"/>
        <v>68518963.886442333</v>
      </c>
      <c r="B417" s="23">
        <v>0</v>
      </c>
      <c r="C417" s="41">
        <f t="shared" si="609"/>
        <v>10</v>
      </c>
      <c r="D417" s="44"/>
      <c r="E417" s="134">
        <f t="shared" si="607"/>
        <v>1</v>
      </c>
      <c r="F417" s="76">
        <f t="shared" si="525"/>
        <v>11</v>
      </c>
      <c r="G417" s="161">
        <f t="shared" si="547"/>
        <v>5148.726782041409</v>
      </c>
      <c r="H417" s="24">
        <f t="shared" si="548"/>
        <v>5.5547644012192191E+24</v>
      </c>
      <c r="I417" s="23">
        <f t="shared" si="604"/>
        <v>82.200000000000045</v>
      </c>
      <c r="J417" s="26">
        <v>411</v>
      </c>
      <c r="M417" s="22"/>
      <c r="N417" s="23"/>
      <c r="O417" s="29"/>
      <c r="U417" s="144">
        <f t="shared" si="527"/>
        <v>51487.26782041409</v>
      </c>
      <c r="Z417" s="23"/>
      <c r="AA417" s="29"/>
      <c r="AG417" s="144">
        <f t="shared" si="529"/>
        <v>51487.26782041409</v>
      </c>
      <c r="AK417" s="23"/>
      <c r="AL417" s="29"/>
      <c r="AR417" s="144">
        <f t="shared" si="531"/>
        <v>51487.26782041409</v>
      </c>
      <c r="AV417" s="23"/>
      <c r="AW417" s="29"/>
      <c r="BC417" s="144">
        <f t="shared" si="533"/>
        <v>51487.26782041409</v>
      </c>
      <c r="BG417" s="23"/>
      <c r="BH417" s="29"/>
      <c r="BN417" s="144">
        <f t="shared" si="535"/>
        <v>51487.26782041409</v>
      </c>
      <c r="BR417" s="23"/>
      <c r="BS417" s="29"/>
      <c r="BY417" s="144">
        <f t="shared" si="537"/>
        <v>51487.26782041409</v>
      </c>
      <c r="CC417" s="23"/>
      <c r="CD417" s="29"/>
      <c r="CJ417" s="144">
        <f t="shared" si="539"/>
        <v>51487.26782041409</v>
      </c>
      <c r="CN417" s="23"/>
      <c r="CO417" s="29"/>
      <c r="CU417" s="144">
        <f t="shared" si="541"/>
        <v>51487.26782041409</v>
      </c>
      <c r="CY417" s="23"/>
      <c r="CZ417" s="29"/>
      <c r="DF417" s="144">
        <f t="shared" si="543"/>
        <v>51487.26782041409</v>
      </c>
      <c r="DJ417" s="23"/>
      <c r="DK417" s="29"/>
      <c r="DQ417" s="144">
        <f t="shared" si="545"/>
        <v>51487.26782041409</v>
      </c>
    </row>
    <row r="418" spans="1:121">
      <c r="A418" s="23">
        <f t="shared" si="546"/>
        <v>71593899.902642712</v>
      </c>
      <c r="B418" s="23">
        <v>0</v>
      </c>
      <c r="C418" s="41">
        <f t="shared" si="609"/>
        <v>10</v>
      </c>
      <c r="D418" s="44"/>
      <c r="E418" s="134">
        <f t="shared" si="607"/>
        <v>1</v>
      </c>
      <c r="F418" s="76">
        <f t="shared" si="525"/>
        <v>11</v>
      </c>
      <c r="G418" s="161">
        <f t="shared" si="547"/>
        <v>5256.9124764176559</v>
      </c>
      <c r="H418" s="24">
        <f t="shared" si="548"/>
        <v>6.3807487300766085E+24</v>
      </c>
      <c r="I418" s="23">
        <f t="shared" si="604"/>
        <v>82.400000000000048</v>
      </c>
      <c r="J418" s="26">
        <v>412</v>
      </c>
      <c r="M418" s="22"/>
      <c r="N418" s="23"/>
      <c r="O418" s="29"/>
      <c r="U418" s="144">
        <f t="shared" si="527"/>
        <v>52569.124764176559</v>
      </c>
      <c r="Z418" s="23"/>
      <c r="AA418" s="29"/>
      <c r="AG418" s="144">
        <f t="shared" si="529"/>
        <v>52569.124764176559</v>
      </c>
      <c r="AK418" s="23"/>
      <c r="AL418" s="29"/>
      <c r="AR418" s="144">
        <f t="shared" si="531"/>
        <v>52569.124764176559</v>
      </c>
      <c r="AV418" s="23"/>
      <c r="AW418" s="29"/>
      <c r="BC418" s="144">
        <f t="shared" si="533"/>
        <v>52569.124764176559</v>
      </c>
      <c r="BG418" s="23"/>
      <c r="BH418" s="29"/>
      <c r="BN418" s="144">
        <f t="shared" si="535"/>
        <v>52569.124764176559</v>
      </c>
      <c r="BR418" s="23"/>
      <c r="BS418" s="29"/>
      <c r="BY418" s="144">
        <f t="shared" si="537"/>
        <v>52569.124764176559</v>
      </c>
      <c r="CC418" s="23"/>
      <c r="CD418" s="29"/>
      <c r="CJ418" s="144">
        <f t="shared" si="539"/>
        <v>52569.124764176559</v>
      </c>
      <c r="CN418" s="23"/>
      <c r="CO418" s="29"/>
      <c r="CU418" s="144">
        <f t="shared" si="541"/>
        <v>52569.124764176559</v>
      </c>
      <c r="CY418" s="23"/>
      <c r="CZ418" s="29"/>
      <c r="DF418" s="144">
        <f t="shared" si="543"/>
        <v>52569.124764176559</v>
      </c>
      <c r="DJ418" s="23"/>
      <c r="DK418" s="29"/>
      <c r="DQ418" s="144">
        <f t="shared" si="545"/>
        <v>52569.124764176559</v>
      </c>
    </row>
    <row r="419" spans="1:121">
      <c r="A419" s="23">
        <f t="shared" si="546"/>
        <v>74806830.2924795</v>
      </c>
      <c r="B419" s="23">
        <v>0</v>
      </c>
      <c r="C419" s="41">
        <f t="shared" si="609"/>
        <v>10</v>
      </c>
      <c r="D419" s="44"/>
      <c r="E419" s="134">
        <f t="shared" si="607"/>
        <v>1</v>
      </c>
      <c r="F419" s="76">
        <f t="shared" si="525"/>
        <v>11</v>
      </c>
      <c r="G419" s="161">
        <f t="shared" si="547"/>
        <v>5367.3713822038462</v>
      </c>
      <c r="H419" s="24">
        <f t="shared" si="548"/>
        <v>7.3295555698884209E+24</v>
      </c>
      <c r="I419" s="23">
        <f t="shared" si="604"/>
        <v>82.600000000000051</v>
      </c>
      <c r="J419" s="26">
        <v>413</v>
      </c>
      <c r="M419" s="22"/>
      <c r="N419" s="23"/>
      <c r="O419" s="29"/>
      <c r="U419" s="144">
        <f t="shared" si="527"/>
        <v>53673.713822038466</v>
      </c>
      <c r="Z419" s="23"/>
      <c r="AA419" s="29"/>
      <c r="AG419" s="144">
        <f t="shared" si="529"/>
        <v>53673.713822038466</v>
      </c>
      <c r="AK419" s="23"/>
      <c r="AL419" s="29"/>
      <c r="AR419" s="144">
        <f t="shared" si="531"/>
        <v>53673.713822038466</v>
      </c>
      <c r="AV419" s="23"/>
      <c r="AW419" s="29"/>
      <c r="BC419" s="144">
        <f t="shared" si="533"/>
        <v>53673.713822038466</v>
      </c>
      <c r="BG419" s="23"/>
      <c r="BH419" s="29"/>
      <c r="BN419" s="144">
        <f t="shared" si="535"/>
        <v>53673.713822038466</v>
      </c>
      <c r="BR419" s="23"/>
      <c r="BS419" s="29"/>
      <c r="BY419" s="144">
        <f t="shared" si="537"/>
        <v>53673.713822038466</v>
      </c>
      <c r="CC419" s="23"/>
      <c r="CD419" s="29"/>
      <c r="CJ419" s="144">
        <f t="shared" si="539"/>
        <v>53673.713822038466</v>
      </c>
      <c r="CN419" s="23"/>
      <c r="CO419" s="29"/>
      <c r="CU419" s="144">
        <f t="shared" si="541"/>
        <v>53673.713822038466</v>
      </c>
      <c r="CY419" s="23"/>
      <c r="CZ419" s="29"/>
      <c r="DF419" s="144">
        <f t="shared" si="543"/>
        <v>53673.713822038466</v>
      </c>
      <c r="DJ419" s="23"/>
      <c r="DK419" s="29"/>
      <c r="DQ419" s="144">
        <f t="shared" si="545"/>
        <v>53673.713822038466</v>
      </c>
    </row>
    <row r="420" spans="1:121">
      <c r="A420" s="23">
        <f t="shared" si="546"/>
        <v>78163947.85055232</v>
      </c>
      <c r="B420" s="23">
        <v>0</v>
      </c>
      <c r="C420" s="41">
        <f t="shared" si="609"/>
        <v>10</v>
      </c>
      <c r="D420" s="44"/>
      <c r="E420" s="134">
        <f t="shared" si="607"/>
        <v>1</v>
      </c>
      <c r="F420" s="76">
        <f t="shared" si="525"/>
        <v>11</v>
      </c>
      <c r="G420" s="161">
        <f t="shared" si="547"/>
        <v>5480.151264403904</v>
      </c>
      <c r="H420" s="24">
        <f t="shared" si="548"/>
        <v>8.4194484259901826E+24</v>
      </c>
      <c r="I420" s="23">
        <f t="shared" si="604"/>
        <v>82.80000000000004</v>
      </c>
      <c r="J420" s="26">
        <v>414</v>
      </c>
      <c r="M420" s="22"/>
      <c r="N420" s="23"/>
      <c r="O420" s="29"/>
      <c r="U420" s="144">
        <f t="shared" si="527"/>
        <v>54801.512644039038</v>
      </c>
      <c r="Z420" s="23"/>
      <c r="AA420" s="29"/>
      <c r="AG420" s="144">
        <f t="shared" si="529"/>
        <v>54801.512644039038</v>
      </c>
      <c r="AK420" s="23"/>
      <c r="AL420" s="29"/>
      <c r="AR420" s="144">
        <f t="shared" si="531"/>
        <v>54801.512644039038</v>
      </c>
      <c r="AV420" s="23"/>
      <c r="AW420" s="29"/>
      <c r="BC420" s="144">
        <f t="shared" si="533"/>
        <v>54801.512644039038</v>
      </c>
      <c r="BG420" s="23"/>
      <c r="BH420" s="29"/>
      <c r="BN420" s="144">
        <f t="shared" si="535"/>
        <v>54801.512644039038</v>
      </c>
      <c r="BR420" s="23"/>
      <c r="BS420" s="29"/>
      <c r="BY420" s="144">
        <f t="shared" si="537"/>
        <v>54801.512644039038</v>
      </c>
      <c r="CC420" s="23"/>
      <c r="CD420" s="29"/>
      <c r="CJ420" s="144">
        <f t="shared" si="539"/>
        <v>54801.512644039038</v>
      </c>
      <c r="CN420" s="23"/>
      <c r="CO420" s="29"/>
      <c r="CU420" s="144">
        <f t="shared" si="541"/>
        <v>54801.512644039038</v>
      </c>
      <c r="CY420" s="23"/>
      <c r="CZ420" s="29"/>
      <c r="DF420" s="144">
        <f t="shared" si="543"/>
        <v>54801.512644039038</v>
      </c>
      <c r="DJ420" s="23"/>
      <c r="DK420" s="29"/>
      <c r="DQ420" s="144">
        <f t="shared" si="545"/>
        <v>54801.512644039038</v>
      </c>
    </row>
    <row r="421" spans="1:121">
      <c r="A421" s="23">
        <f t="shared" si="546"/>
        <v>81671723.286450729</v>
      </c>
      <c r="B421" s="23">
        <v>0</v>
      </c>
      <c r="C421" s="41">
        <f t="shared" si="609"/>
        <v>10</v>
      </c>
      <c r="D421" s="44"/>
      <c r="E421" s="134">
        <f t="shared" si="607"/>
        <v>1</v>
      </c>
      <c r="F421" s="76">
        <f t="shared" si="525"/>
        <v>11</v>
      </c>
      <c r="G421" s="161">
        <f t="shared" si="547"/>
        <v>5595.3008916660028</v>
      </c>
      <c r="H421" s="24">
        <f t="shared" si="548"/>
        <v>9.6714065569173018E+24</v>
      </c>
      <c r="I421" s="23">
        <f t="shared" si="604"/>
        <v>83.000000000000043</v>
      </c>
      <c r="J421" s="26">
        <v>415</v>
      </c>
      <c r="M421" s="22"/>
      <c r="N421" s="23"/>
      <c r="O421" s="29"/>
      <c r="U421" s="144">
        <f t="shared" si="527"/>
        <v>55953.00891666003</v>
      </c>
      <c r="Z421" s="23"/>
      <c r="AA421" s="29"/>
      <c r="AG421" s="144">
        <f t="shared" si="529"/>
        <v>55953.00891666003</v>
      </c>
      <c r="AK421" s="23"/>
      <c r="AL421" s="29"/>
      <c r="AR421" s="144">
        <f t="shared" si="531"/>
        <v>55953.00891666003</v>
      </c>
      <c r="AV421" s="23"/>
      <c r="AW421" s="29"/>
      <c r="BC421" s="144">
        <f t="shared" si="533"/>
        <v>55953.00891666003</v>
      </c>
      <c r="BG421" s="23"/>
      <c r="BH421" s="29"/>
      <c r="BN421" s="144">
        <f t="shared" si="535"/>
        <v>55953.00891666003</v>
      </c>
      <c r="BR421" s="23"/>
      <c r="BS421" s="29"/>
      <c r="BY421" s="144">
        <f t="shared" si="537"/>
        <v>55953.00891666003</v>
      </c>
      <c r="CC421" s="23"/>
      <c r="CD421" s="29"/>
      <c r="CJ421" s="144">
        <f t="shared" si="539"/>
        <v>55953.00891666003</v>
      </c>
      <c r="CN421" s="23"/>
      <c r="CO421" s="29"/>
      <c r="CU421" s="144">
        <f t="shared" si="541"/>
        <v>55953.00891666003</v>
      </c>
      <c r="CY421" s="23"/>
      <c r="CZ421" s="29"/>
      <c r="DF421" s="144">
        <f t="shared" si="543"/>
        <v>55953.00891666003</v>
      </c>
      <c r="DJ421" s="23"/>
      <c r="DK421" s="29"/>
      <c r="DQ421" s="144">
        <f t="shared" si="545"/>
        <v>55953.00891666003</v>
      </c>
    </row>
    <row r="422" spans="1:121">
      <c r="A422" s="23">
        <f t="shared" si="546"/>
        <v>85336917.696787536</v>
      </c>
      <c r="B422" s="23">
        <v>0</v>
      </c>
      <c r="C422" s="41">
        <f t="shared" si="609"/>
        <v>10</v>
      </c>
      <c r="D422" s="44"/>
      <c r="E422" s="134">
        <f t="shared" si="607"/>
        <v>1</v>
      </c>
      <c r="F422" s="76">
        <f t="shared" si="525"/>
        <v>11</v>
      </c>
      <c r="G422" s="161">
        <f t="shared" si="547"/>
        <v>5712.8700573712586</v>
      </c>
      <c r="H422" s="24">
        <f t="shared" si="548"/>
        <v>1.1109528802438442E+25</v>
      </c>
      <c r="I422" s="23">
        <f t="shared" si="604"/>
        <v>83.200000000000045</v>
      </c>
      <c r="J422" s="26">
        <v>416</v>
      </c>
      <c r="M422" s="22"/>
      <c r="N422" s="23"/>
      <c r="O422" s="29"/>
      <c r="U422" s="144">
        <f t="shared" si="527"/>
        <v>57128.700573712587</v>
      </c>
      <c r="Z422" s="23"/>
      <c r="AA422" s="29"/>
      <c r="AG422" s="144">
        <f t="shared" si="529"/>
        <v>57128.700573712587</v>
      </c>
      <c r="AK422" s="23"/>
      <c r="AL422" s="29"/>
      <c r="AR422" s="144">
        <f t="shared" si="531"/>
        <v>57128.700573712587</v>
      </c>
      <c r="AV422" s="23"/>
      <c r="AW422" s="29"/>
      <c r="BC422" s="144">
        <f t="shared" si="533"/>
        <v>57128.700573712587</v>
      </c>
      <c r="BG422" s="23"/>
      <c r="BH422" s="29"/>
      <c r="BN422" s="144">
        <f t="shared" si="535"/>
        <v>57128.700573712587</v>
      </c>
      <c r="BR422" s="23"/>
      <c r="BS422" s="29"/>
      <c r="BY422" s="144">
        <f t="shared" si="537"/>
        <v>57128.700573712587</v>
      </c>
      <c r="CC422" s="23"/>
      <c r="CD422" s="29"/>
      <c r="CJ422" s="144">
        <f t="shared" si="539"/>
        <v>57128.700573712587</v>
      </c>
      <c r="CN422" s="23"/>
      <c r="CO422" s="29"/>
      <c r="CU422" s="144">
        <f t="shared" si="541"/>
        <v>57128.700573712587</v>
      </c>
      <c r="CY422" s="23"/>
      <c r="CZ422" s="29"/>
      <c r="DF422" s="144">
        <f t="shared" si="543"/>
        <v>57128.700573712587</v>
      </c>
      <c r="DJ422" s="23"/>
      <c r="DK422" s="29"/>
      <c r="DQ422" s="144">
        <f t="shared" si="545"/>
        <v>57128.700573712587</v>
      </c>
    </row>
    <row r="423" spans="1:121">
      <c r="A423" s="23">
        <f t="shared" si="546"/>
        <v>89166595.596941829</v>
      </c>
      <c r="B423" s="23">
        <v>0</v>
      </c>
      <c r="C423" s="41">
        <f t="shared" si="609"/>
        <v>10</v>
      </c>
      <c r="D423" s="44"/>
      <c r="E423" s="134">
        <f t="shared" si="607"/>
        <v>1</v>
      </c>
      <c r="F423" s="76">
        <f t="shared" si="525"/>
        <v>11</v>
      </c>
      <c r="G423" s="161">
        <f t="shared" si="547"/>
        <v>5832.9096011656038</v>
      </c>
      <c r="H423" s="24">
        <f t="shared" si="548"/>
        <v>1.2761497460153223E+25</v>
      </c>
      <c r="I423" s="23">
        <f t="shared" si="604"/>
        <v>83.400000000000048</v>
      </c>
      <c r="J423" s="26">
        <v>417</v>
      </c>
      <c r="M423" s="22"/>
      <c r="N423" s="23"/>
      <c r="O423" s="29"/>
      <c r="U423" s="144">
        <f t="shared" si="527"/>
        <v>58329.096011656038</v>
      </c>
      <c r="Z423" s="23"/>
      <c r="AA423" s="29"/>
      <c r="AG423" s="144">
        <f t="shared" si="529"/>
        <v>58329.096011656038</v>
      </c>
      <c r="AK423" s="23"/>
      <c r="AL423" s="29"/>
      <c r="AR423" s="144">
        <f t="shared" si="531"/>
        <v>58329.096011656038</v>
      </c>
      <c r="AV423" s="23"/>
      <c r="AW423" s="29"/>
      <c r="BC423" s="144">
        <f t="shared" si="533"/>
        <v>58329.096011656038</v>
      </c>
      <c r="BG423" s="23"/>
      <c r="BH423" s="29"/>
      <c r="BN423" s="144">
        <f t="shared" si="535"/>
        <v>58329.096011656038</v>
      </c>
      <c r="BR423" s="23"/>
      <c r="BS423" s="29"/>
      <c r="BY423" s="144">
        <f t="shared" si="537"/>
        <v>58329.096011656038</v>
      </c>
      <c r="CC423" s="23"/>
      <c r="CD423" s="29"/>
      <c r="CJ423" s="144">
        <f t="shared" si="539"/>
        <v>58329.096011656038</v>
      </c>
      <c r="CN423" s="23"/>
      <c r="CO423" s="29"/>
      <c r="CU423" s="144">
        <f t="shared" si="541"/>
        <v>58329.096011656038</v>
      </c>
      <c r="CY423" s="23"/>
      <c r="CZ423" s="29"/>
      <c r="DF423" s="144">
        <f t="shared" si="543"/>
        <v>58329.096011656038</v>
      </c>
      <c r="DJ423" s="23"/>
      <c r="DK423" s="29"/>
      <c r="DQ423" s="144">
        <f t="shared" si="545"/>
        <v>58329.096011656038</v>
      </c>
    </row>
    <row r="424" spans="1:121">
      <c r="A424" s="23">
        <f t="shared" si="546"/>
        <v>93168138.537629262</v>
      </c>
      <c r="B424" s="23">
        <v>0</v>
      </c>
      <c r="C424" s="41">
        <f t="shared" si="609"/>
        <v>10</v>
      </c>
      <c r="D424" s="44"/>
      <c r="E424" s="134">
        <f t="shared" si="607"/>
        <v>1</v>
      </c>
      <c r="F424" s="76">
        <f t="shared" si="525"/>
        <v>11</v>
      </c>
      <c r="G424" s="161">
        <f t="shared" si="547"/>
        <v>5955.4714309439887</v>
      </c>
      <c r="H424" s="24">
        <f t="shared" si="548"/>
        <v>1.4659111139776846E+25</v>
      </c>
      <c r="I424" s="23">
        <f t="shared" si="604"/>
        <v>83.600000000000037</v>
      </c>
      <c r="J424" s="26">
        <v>418</v>
      </c>
      <c r="M424" s="22"/>
      <c r="N424" s="23"/>
      <c r="O424" s="29"/>
      <c r="U424" s="144">
        <f t="shared" si="527"/>
        <v>59554.714309439885</v>
      </c>
      <c r="Z424" s="23"/>
      <c r="AA424" s="29"/>
      <c r="AG424" s="144">
        <f t="shared" si="529"/>
        <v>59554.714309439885</v>
      </c>
      <c r="AK424" s="23"/>
      <c r="AL424" s="29"/>
      <c r="AR424" s="144">
        <f t="shared" si="531"/>
        <v>59554.714309439885</v>
      </c>
      <c r="AV424" s="23"/>
      <c r="AW424" s="29"/>
      <c r="BC424" s="144">
        <f t="shared" si="533"/>
        <v>59554.714309439885</v>
      </c>
      <c r="BG424" s="23"/>
      <c r="BH424" s="29"/>
      <c r="BN424" s="144">
        <f t="shared" si="535"/>
        <v>59554.714309439885</v>
      </c>
      <c r="BR424" s="23"/>
      <c r="BS424" s="29"/>
      <c r="BY424" s="144">
        <f t="shared" si="537"/>
        <v>59554.714309439885</v>
      </c>
      <c r="CC424" s="23"/>
      <c r="CD424" s="29"/>
      <c r="CJ424" s="144">
        <f t="shared" si="539"/>
        <v>59554.714309439885</v>
      </c>
      <c r="CN424" s="23"/>
      <c r="CO424" s="29"/>
      <c r="CU424" s="144">
        <f t="shared" si="541"/>
        <v>59554.714309439885</v>
      </c>
      <c r="CY424" s="23"/>
      <c r="CZ424" s="29"/>
      <c r="DF424" s="144">
        <f t="shared" si="543"/>
        <v>59554.714309439885</v>
      </c>
      <c r="DJ424" s="23"/>
      <c r="DK424" s="29"/>
      <c r="DQ424" s="144">
        <f t="shared" si="545"/>
        <v>59554.714309439885</v>
      </c>
    </row>
    <row r="425" spans="1:121">
      <c r="A425" s="23">
        <f t="shared" si="546"/>
        <v>97349259.332545266</v>
      </c>
      <c r="B425" s="23">
        <v>0</v>
      </c>
      <c r="C425" s="41">
        <f t="shared" si="609"/>
        <v>10</v>
      </c>
      <c r="D425" s="44"/>
      <c r="E425" s="134">
        <f t="shared" si="607"/>
        <v>1</v>
      </c>
      <c r="F425" s="76">
        <f t="shared" si="525"/>
        <v>11</v>
      </c>
      <c r="G425" s="161">
        <f t="shared" si="547"/>
        <v>6080.6085452965817</v>
      </c>
      <c r="H425" s="24">
        <f t="shared" si="548"/>
        <v>1.6838896851980378E+25</v>
      </c>
      <c r="I425" s="23">
        <f t="shared" si="604"/>
        <v>83.80000000000004</v>
      </c>
      <c r="J425" s="26">
        <v>419</v>
      </c>
      <c r="M425" s="22"/>
      <c r="N425" s="23"/>
      <c r="O425" s="29"/>
      <c r="U425" s="144">
        <f t="shared" si="527"/>
        <v>60806.085452965817</v>
      </c>
      <c r="Z425" s="23"/>
      <c r="AA425" s="29"/>
      <c r="AG425" s="144">
        <f t="shared" si="529"/>
        <v>60806.085452965817</v>
      </c>
      <c r="AK425" s="23"/>
      <c r="AL425" s="29"/>
      <c r="AR425" s="144">
        <f t="shared" si="531"/>
        <v>60806.085452965817</v>
      </c>
      <c r="AV425" s="23"/>
      <c r="AW425" s="29"/>
      <c r="BC425" s="144">
        <f t="shared" si="533"/>
        <v>60806.085452965817</v>
      </c>
      <c r="BG425" s="23"/>
      <c r="BH425" s="29"/>
      <c r="BN425" s="144">
        <f t="shared" si="535"/>
        <v>60806.085452965817</v>
      </c>
      <c r="BR425" s="23"/>
      <c r="BS425" s="29"/>
      <c r="BY425" s="144">
        <f t="shared" si="537"/>
        <v>60806.085452965817</v>
      </c>
      <c r="CC425" s="23"/>
      <c r="CD425" s="29"/>
      <c r="CJ425" s="144">
        <f t="shared" si="539"/>
        <v>60806.085452965817</v>
      </c>
      <c r="CN425" s="23"/>
      <c r="CO425" s="29"/>
      <c r="CU425" s="144">
        <f t="shared" si="541"/>
        <v>60806.085452965817</v>
      </c>
      <c r="CY425" s="23"/>
      <c r="CZ425" s="29"/>
      <c r="DF425" s="144">
        <f t="shared" si="543"/>
        <v>60806.085452965817</v>
      </c>
      <c r="DJ425" s="23"/>
      <c r="DK425" s="29"/>
      <c r="DQ425" s="144">
        <f t="shared" si="545"/>
        <v>60806.085452965817</v>
      </c>
    </row>
    <row r="426" spans="1:121">
      <c r="A426" s="23">
        <f t="shared" si="546"/>
        <v>101718016.92450447</v>
      </c>
      <c r="B426" s="23">
        <v>0</v>
      </c>
      <c r="C426" s="41">
        <f t="shared" si="609"/>
        <v>10</v>
      </c>
      <c r="D426" s="44"/>
      <c r="E426" s="134">
        <f t="shared" si="607"/>
        <v>1</v>
      </c>
      <c r="F426" s="76">
        <f t="shared" si="525"/>
        <v>11</v>
      </c>
      <c r="G426" s="161">
        <f t="shared" si="547"/>
        <v>6208.3750564265865</v>
      </c>
      <c r="H426" s="24">
        <f t="shared" si="548"/>
        <v>1.9342813113834608E+25</v>
      </c>
      <c r="I426" s="23">
        <f t="shared" si="604"/>
        <v>84.000000000000043</v>
      </c>
      <c r="J426" s="26">
        <v>420</v>
      </c>
      <c r="M426" s="22"/>
      <c r="N426" s="23"/>
      <c r="O426" s="29"/>
      <c r="U426" s="144">
        <f t="shared" si="527"/>
        <v>62083.750564265865</v>
      </c>
      <c r="Z426" s="23"/>
      <c r="AA426" s="29"/>
      <c r="AG426" s="144">
        <f t="shared" si="529"/>
        <v>62083.750564265865</v>
      </c>
      <c r="AK426" s="23"/>
      <c r="AL426" s="29"/>
      <c r="AR426" s="144">
        <f t="shared" si="531"/>
        <v>62083.750564265865</v>
      </c>
      <c r="AV426" s="23"/>
      <c r="AW426" s="29"/>
      <c r="BC426" s="144">
        <f t="shared" si="533"/>
        <v>62083.750564265865</v>
      </c>
      <c r="BG426" s="23"/>
      <c r="BH426" s="29"/>
      <c r="BN426" s="144">
        <f t="shared" si="535"/>
        <v>62083.750564265865</v>
      </c>
      <c r="BR426" s="23"/>
      <c r="BS426" s="29"/>
      <c r="BY426" s="144">
        <f t="shared" si="537"/>
        <v>62083.750564265865</v>
      </c>
      <c r="CC426" s="23"/>
      <c r="CD426" s="29"/>
      <c r="CJ426" s="144">
        <f t="shared" si="539"/>
        <v>62083.750564265865</v>
      </c>
      <c r="CN426" s="23"/>
      <c r="CO426" s="29"/>
      <c r="CU426" s="144">
        <f t="shared" si="541"/>
        <v>62083.750564265865</v>
      </c>
      <c r="CY426" s="23"/>
      <c r="CZ426" s="29"/>
      <c r="DF426" s="144">
        <f t="shared" si="543"/>
        <v>62083.750564265865</v>
      </c>
      <c r="DJ426" s="23"/>
      <c r="DK426" s="29"/>
      <c r="DQ426" s="144">
        <f t="shared" si="545"/>
        <v>62083.750564265865</v>
      </c>
    </row>
    <row r="427" spans="1:121">
      <c r="A427" s="23">
        <f t="shared" si="546"/>
        <v>106282831.91873012</v>
      </c>
      <c r="B427" s="23">
        <v>0</v>
      </c>
      <c r="C427" s="41">
        <f t="shared" si="609"/>
        <v>10</v>
      </c>
      <c r="D427" s="44"/>
      <c r="E427" s="134">
        <f t="shared" si="607"/>
        <v>1</v>
      </c>
      <c r="F427" s="76">
        <f t="shared" si="525"/>
        <v>11</v>
      </c>
      <c r="G427" s="161">
        <f t="shared" si="547"/>
        <v>6338.8262135496243</v>
      </c>
      <c r="H427" s="24">
        <f t="shared" si="548"/>
        <v>2.2219057604876889E+25</v>
      </c>
      <c r="I427" s="23">
        <f t="shared" si="604"/>
        <v>84.200000000000045</v>
      </c>
      <c r="J427" s="26">
        <v>421</v>
      </c>
      <c r="M427" s="22"/>
      <c r="N427" s="23"/>
      <c r="O427" s="29"/>
      <c r="U427" s="144">
        <f t="shared" si="527"/>
        <v>63388.262135496247</v>
      </c>
      <c r="Z427" s="23"/>
      <c r="AA427" s="29"/>
      <c r="AG427" s="144">
        <f t="shared" si="529"/>
        <v>63388.262135496247</v>
      </c>
      <c r="AK427" s="23"/>
      <c r="AL427" s="29"/>
      <c r="AR427" s="144">
        <f t="shared" si="531"/>
        <v>63388.262135496247</v>
      </c>
      <c r="AV427" s="23"/>
      <c r="AW427" s="29"/>
      <c r="BC427" s="144">
        <f t="shared" si="533"/>
        <v>63388.262135496247</v>
      </c>
      <c r="BG427" s="23"/>
      <c r="BH427" s="29"/>
      <c r="BN427" s="144">
        <f t="shared" si="535"/>
        <v>63388.262135496247</v>
      </c>
      <c r="BR427" s="23"/>
      <c r="BS427" s="29"/>
      <c r="BY427" s="144">
        <f t="shared" si="537"/>
        <v>63388.262135496247</v>
      </c>
      <c r="CC427" s="23"/>
      <c r="CD427" s="29"/>
      <c r="CJ427" s="144">
        <f t="shared" si="539"/>
        <v>63388.262135496247</v>
      </c>
      <c r="CN427" s="23"/>
      <c r="CO427" s="29"/>
      <c r="CU427" s="144">
        <f t="shared" si="541"/>
        <v>63388.262135496247</v>
      </c>
      <c r="CY427" s="23"/>
      <c r="CZ427" s="29"/>
      <c r="DF427" s="144">
        <f t="shared" si="543"/>
        <v>63388.262135496247</v>
      </c>
      <c r="DJ427" s="23"/>
      <c r="DK427" s="29"/>
      <c r="DQ427" s="144">
        <f t="shared" si="545"/>
        <v>63388.262135496247</v>
      </c>
    </row>
    <row r="428" spans="1:121">
      <c r="A428" s="23">
        <f t="shared" si="546"/>
        <v>111052502.81323327</v>
      </c>
      <c r="B428" s="23">
        <v>0</v>
      </c>
      <c r="C428" s="41">
        <f t="shared" si="609"/>
        <v>10</v>
      </c>
      <c r="D428" s="44"/>
      <c r="E428" s="134">
        <f t="shared" si="607"/>
        <v>1</v>
      </c>
      <c r="F428" s="76">
        <f t="shared" si="525"/>
        <v>11</v>
      </c>
      <c r="G428" s="161">
        <f t="shared" si="547"/>
        <v>6472.0184267847799</v>
      </c>
      <c r="H428" s="24">
        <f t="shared" si="548"/>
        <v>2.5522994920306451E+25</v>
      </c>
      <c r="I428" s="23">
        <f t="shared" si="604"/>
        <v>84.400000000000034</v>
      </c>
      <c r="J428" s="26">
        <v>422</v>
      </c>
      <c r="M428" s="22"/>
      <c r="N428" s="23"/>
      <c r="O428" s="29"/>
      <c r="U428" s="144">
        <f t="shared" si="527"/>
        <v>64720.184267847799</v>
      </c>
      <c r="Z428" s="23"/>
      <c r="AA428" s="29"/>
      <c r="AG428" s="144">
        <f t="shared" si="529"/>
        <v>64720.184267847799</v>
      </c>
      <c r="AK428" s="23"/>
      <c r="AL428" s="29"/>
      <c r="AR428" s="144">
        <f t="shared" si="531"/>
        <v>64720.184267847799</v>
      </c>
      <c r="AV428" s="23"/>
      <c r="AW428" s="29"/>
      <c r="BC428" s="144">
        <f t="shared" si="533"/>
        <v>64720.184267847799</v>
      </c>
      <c r="BG428" s="23"/>
      <c r="BH428" s="29"/>
      <c r="BN428" s="144">
        <f t="shared" si="535"/>
        <v>64720.184267847799</v>
      </c>
      <c r="BR428" s="23"/>
      <c r="BS428" s="29"/>
      <c r="BY428" s="144">
        <f t="shared" si="537"/>
        <v>64720.184267847799</v>
      </c>
      <c r="CC428" s="23"/>
      <c r="CD428" s="29"/>
      <c r="CJ428" s="144">
        <f t="shared" si="539"/>
        <v>64720.184267847799</v>
      </c>
      <c r="CN428" s="23"/>
      <c r="CO428" s="29"/>
      <c r="CU428" s="144">
        <f t="shared" si="541"/>
        <v>64720.184267847799</v>
      </c>
      <c r="CY428" s="23"/>
      <c r="CZ428" s="29"/>
      <c r="DF428" s="144">
        <f t="shared" si="543"/>
        <v>64720.184267847799</v>
      </c>
      <c r="DJ428" s="23"/>
      <c r="DK428" s="29"/>
      <c r="DQ428" s="144">
        <f t="shared" si="545"/>
        <v>64720.184267847799</v>
      </c>
    </row>
    <row r="429" spans="1:121">
      <c r="A429" s="23">
        <f t="shared" si="546"/>
        <v>116036222.95756504</v>
      </c>
      <c r="B429" s="23">
        <v>0</v>
      </c>
      <c r="C429" s="41">
        <f t="shared" si="609"/>
        <v>10</v>
      </c>
      <c r="D429" s="44"/>
      <c r="E429" s="134">
        <f t="shared" si="607"/>
        <v>1</v>
      </c>
      <c r="F429" s="76">
        <f t="shared" si="525"/>
        <v>11</v>
      </c>
      <c r="G429" s="161">
        <f t="shared" si="547"/>
        <v>6608.0092915476644</v>
      </c>
      <c r="H429" s="24">
        <f t="shared" si="548"/>
        <v>2.9318222279553705E+25</v>
      </c>
      <c r="I429" s="23">
        <f t="shared" si="604"/>
        <v>84.600000000000037</v>
      </c>
      <c r="J429" s="26">
        <v>423</v>
      </c>
      <c r="M429" s="22"/>
      <c r="N429" s="23"/>
      <c r="O429" s="29"/>
      <c r="U429" s="144">
        <f t="shared" si="527"/>
        <v>66080.092915476649</v>
      </c>
      <c r="Z429" s="23"/>
      <c r="AA429" s="29"/>
      <c r="AG429" s="144">
        <f t="shared" si="529"/>
        <v>66080.092915476649</v>
      </c>
      <c r="AK429" s="23"/>
      <c r="AL429" s="29"/>
      <c r="AR429" s="144">
        <f t="shared" si="531"/>
        <v>66080.092915476649</v>
      </c>
      <c r="AV429" s="23"/>
      <c r="AW429" s="29"/>
      <c r="BC429" s="144">
        <f t="shared" si="533"/>
        <v>66080.092915476649</v>
      </c>
      <c r="BG429" s="23"/>
      <c r="BH429" s="29"/>
      <c r="BN429" s="144">
        <f t="shared" si="535"/>
        <v>66080.092915476649</v>
      </c>
      <c r="BR429" s="23"/>
      <c r="BS429" s="29"/>
      <c r="BY429" s="144">
        <f t="shared" si="537"/>
        <v>66080.092915476649</v>
      </c>
      <c r="CC429" s="23"/>
      <c r="CD429" s="29"/>
      <c r="CJ429" s="144">
        <f t="shared" si="539"/>
        <v>66080.092915476649</v>
      </c>
      <c r="CN429" s="23"/>
      <c r="CO429" s="29"/>
      <c r="CU429" s="144">
        <f t="shared" si="541"/>
        <v>66080.092915476649</v>
      </c>
      <c r="CY429" s="23"/>
      <c r="CZ429" s="29"/>
      <c r="DF429" s="144">
        <f t="shared" si="543"/>
        <v>66080.092915476649</v>
      </c>
      <c r="DJ429" s="23"/>
      <c r="DK429" s="29"/>
      <c r="DQ429" s="144">
        <f t="shared" si="545"/>
        <v>66080.092915476649</v>
      </c>
    </row>
    <row r="430" spans="1:121">
      <c r="A430" s="23">
        <f t="shared" si="546"/>
        <v>121243598.2726298</v>
      </c>
      <c r="B430" s="23">
        <v>0</v>
      </c>
      <c r="C430" s="41">
        <f t="shared" si="609"/>
        <v>10</v>
      </c>
      <c r="D430" s="44"/>
      <c r="E430" s="134">
        <f t="shared" si="607"/>
        <v>1</v>
      </c>
      <c r="F430" s="76">
        <f t="shared" si="525"/>
        <v>11</v>
      </c>
      <c r="G430" s="161">
        <f t="shared" si="547"/>
        <v>6746.8576134559526</v>
      </c>
      <c r="H430" s="24">
        <f t="shared" si="548"/>
        <v>3.3677793703960761E+25</v>
      </c>
      <c r="I430" s="23">
        <f t="shared" si="604"/>
        <v>84.80000000000004</v>
      </c>
      <c r="J430" s="26">
        <v>424</v>
      </c>
      <c r="M430" s="22"/>
      <c r="N430" s="23"/>
      <c r="O430" s="29"/>
      <c r="U430" s="144">
        <f t="shared" si="527"/>
        <v>67468.576134559524</v>
      </c>
      <c r="Z430" s="23"/>
      <c r="AA430" s="29"/>
      <c r="AG430" s="144">
        <f t="shared" si="529"/>
        <v>67468.576134559524</v>
      </c>
      <c r="AK430" s="23"/>
      <c r="AL430" s="29"/>
      <c r="AR430" s="144">
        <f t="shared" si="531"/>
        <v>67468.576134559524</v>
      </c>
      <c r="AV430" s="23"/>
      <c r="AW430" s="29"/>
      <c r="BC430" s="144">
        <f t="shared" si="533"/>
        <v>67468.576134559524</v>
      </c>
      <c r="BG430" s="23"/>
      <c r="BH430" s="29"/>
      <c r="BN430" s="144">
        <f t="shared" si="535"/>
        <v>67468.576134559524</v>
      </c>
      <c r="BR430" s="23"/>
      <c r="BS430" s="29"/>
      <c r="BY430" s="144">
        <f t="shared" si="537"/>
        <v>67468.576134559524</v>
      </c>
      <c r="CC430" s="23"/>
      <c r="CD430" s="29"/>
      <c r="CJ430" s="144">
        <f t="shared" si="539"/>
        <v>67468.576134559524</v>
      </c>
      <c r="CN430" s="23"/>
      <c r="CO430" s="29"/>
      <c r="CU430" s="144">
        <f t="shared" si="541"/>
        <v>67468.576134559524</v>
      </c>
      <c r="CY430" s="23"/>
      <c r="CZ430" s="29"/>
      <c r="DF430" s="144">
        <f t="shared" si="543"/>
        <v>67468.576134559524</v>
      </c>
      <c r="DJ430" s="23"/>
      <c r="DK430" s="29"/>
      <c r="DQ430" s="144">
        <f t="shared" si="545"/>
        <v>67468.576134559524</v>
      </c>
    </row>
    <row r="431" spans="1:121">
      <c r="A431" s="23">
        <f t="shared" si="546"/>
        <v>126684665.76571259</v>
      </c>
      <c r="B431" s="23">
        <v>0</v>
      </c>
      <c r="C431" s="41">
        <f t="shared" si="609"/>
        <v>10</v>
      </c>
      <c r="D431" s="44"/>
      <c r="E431" s="134">
        <f t="shared" si="607"/>
        <v>1</v>
      </c>
      <c r="F431" s="76">
        <f t="shared" si="525"/>
        <v>11</v>
      </c>
      <c r="G431" s="161">
        <f t="shared" si="547"/>
        <v>6888.6234337584219</v>
      </c>
      <c r="H431" s="24">
        <f t="shared" si="548"/>
        <v>3.8685626227669233E+25</v>
      </c>
      <c r="I431" s="23">
        <f t="shared" si="604"/>
        <v>85.000000000000043</v>
      </c>
      <c r="J431" s="26">
        <v>425</v>
      </c>
      <c r="M431" s="22"/>
      <c r="N431" s="23"/>
      <c r="O431" s="29"/>
      <c r="U431" s="144">
        <f t="shared" si="527"/>
        <v>68886.234337584217</v>
      </c>
      <c r="Z431" s="23"/>
      <c r="AA431" s="29"/>
      <c r="AG431" s="144">
        <f t="shared" si="529"/>
        <v>68886.234337584217</v>
      </c>
      <c r="AK431" s="23"/>
      <c r="AL431" s="29"/>
      <c r="AR431" s="144">
        <f t="shared" si="531"/>
        <v>68886.234337584217</v>
      </c>
      <c r="AV431" s="23"/>
      <c r="AW431" s="29"/>
      <c r="BC431" s="144">
        <f t="shared" si="533"/>
        <v>68886.234337584217</v>
      </c>
      <c r="BG431" s="23"/>
      <c r="BH431" s="29"/>
      <c r="BN431" s="144">
        <f t="shared" si="535"/>
        <v>68886.234337584217</v>
      </c>
      <c r="BR431" s="23"/>
      <c r="BS431" s="29"/>
      <c r="BY431" s="144">
        <f t="shared" si="537"/>
        <v>68886.234337584217</v>
      </c>
      <c r="CC431" s="23"/>
      <c r="CD431" s="29"/>
      <c r="CJ431" s="144">
        <f t="shared" si="539"/>
        <v>68886.234337584217</v>
      </c>
      <c r="CN431" s="23"/>
      <c r="CO431" s="29"/>
      <c r="CU431" s="144">
        <f t="shared" si="541"/>
        <v>68886.234337584217</v>
      </c>
      <c r="CY431" s="23"/>
      <c r="CZ431" s="29"/>
      <c r="DF431" s="144">
        <f t="shared" si="543"/>
        <v>68886.234337584217</v>
      </c>
      <c r="DJ431" s="23"/>
      <c r="DK431" s="29"/>
      <c r="DQ431" s="144">
        <f t="shared" si="545"/>
        <v>68886.234337584217</v>
      </c>
    </row>
    <row r="432" spans="1:121">
      <c r="A432" s="23">
        <f t="shared" si="546"/>
        <v>132369912.87640887</v>
      </c>
      <c r="B432" s="23">
        <v>0</v>
      </c>
      <c r="C432" s="41">
        <f t="shared" si="609"/>
        <v>10</v>
      </c>
      <c r="D432" s="44"/>
      <c r="E432" s="134">
        <f t="shared" si="607"/>
        <v>1</v>
      </c>
      <c r="F432" s="76">
        <f t="shared" si="525"/>
        <v>11</v>
      </c>
      <c r="G432" s="161">
        <f t="shared" si="547"/>
        <v>7033.3680552980704</v>
      </c>
      <c r="H432" s="24">
        <f t="shared" si="548"/>
        <v>4.4438115209753804E+25</v>
      </c>
      <c r="I432" s="23">
        <f t="shared" si="604"/>
        <v>85.200000000000045</v>
      </c>
      <c r="J432" s="26">
        <v>426</v>
      </c>
      <c r="M432" s="22"/>
      <c r="N432" s="23"/>
      <c r="O432" s="29"/>
      <c r="U432" s="144">
        <f t="shared" si="527"/>
        <v>70333.680552980702</v>
      </c>
      <c r="Z432" s="23"/>
      <c r="AA432" s="29"/>
      <c r="AG432" s="144">
        <f t="shared" si="529"/>
        <v>70333.680552980702</v>
      </c>
      <c r="AK432" s="23"/>
      <c r="AL432" s="29"/>
      <c r="AR432" s="144">
        <f t="shared" si="531"/>
        <v>70333.680552980702</v>
      </c>
      <c r="AV432" s="23"/>
      <c r="AW432" s="29"/>
      <c r="BC432" s="144">
        <f t="shared" si="533"/>
        <v>70333.680552980702</v>
      </c>
      <c r="BG432" s="23"/>
      <c r="BH432" s="29"/>
      <c r="BN432" s="144">
        <f t="shared" si="535"/>
        <v>70333.680552980702</v>
      </c>
      <c r="BR432" s="23"/>
      <c r="BS432" s="29"/>
      <c r="BY432" s="144">
        <f t="shared" si="537"/>
        <v>70333.680552980702</v>
      </c>
      <c r="CC432" s="23"/>
      <c r="CD432" s="29"/>
      <c r="CJ432" s="144">
        <f t="shared" si="539"/>
        <v>70333.680552980702</v>
      </c>
      <c r="CN432" s="23"/>
      <c r="CO432" s="29"/>
      <c r="CU432" s="144">
        <f t="shared" si="541"/>
        <v>70333.680552980702</v>
      </c>
      <c r="CY432" s="23"/>
      <c r="CZ432" s="29"/>
      <c r="DF432" s="144">
        <f t="shared" si="543"/>
        <v>70333.680552980702</v>
      </c>
      <c r="DJ432" s="23"/>
      <c r="DK432" s="29"/>
      <c r="DQ432" s="144">
        <f t="shared" si="545"/>
        <v>70333.680552980702</v>
      </c>
    </row>
    <row r="433" spans="1:121">
      <c r="A433" s="23">
        <f t="shared" si="546"/>
        <v>138310297.69074365</v>
      </c>
      <c r="B433" s="23">
        <v>0</v>
      </c>
      <c r="C433" s="41">
        <f t="shared" si="609"/>
        <v>10</v>
      </c>
      <c r="D433" s="44"/>
      <c r="E433" s="134">
        <f t="shared" si="607"/>
        <v>1</v>
      </c>
      <c r="F433" s="76">
        <f t="shared" si="525"/>
        <v>11</v>
      </c>
      <c r="G433" s="161">
        <f t="shared" si="547"/>
        <v>7181.1540690209504</v>
      </c>
      <c r="H433" s="24">
        <f t="shared" si="548"/>
        <v>5.104598984061292E+25</v>
      </c>
      <c r="I433" s="23">
        <f t="shared" si="604"/>
        <v>85.400000000000048</v>
      </c>
      <c r="J433" s="26">
        <v>427</v>
      </c>
      <c r="M433" s="22"/>
      <c r="N433" s="23"/>
      <c r="O433" s="29"/>
      <c r="U433" s="144">
        <f t="shared" si="527"/>
        <v>71811.540690209498</v>
      </c>
      <c r="Z433" s="23"/>
      <c r="AA433" s="29"/>
      <c r="AG433" s="144">
        <f t="shared" si="529"/>
        <v>71811.540690209498</v>
      </c>
      <c r="AK433" s="23"/>
      <c r="AL433" s="29"/>
      <c r="AR433" s="144">
        <f t="shared" si="531"/>
        <v>71811.540690209498</v>
      </c>
      <c r="AV433" s="23"/>
      <c r="AW433" s="29"/>
      <c r="BC433" s="144">
        <f t="shared" si="533"/>
        <v>71811.540690209498</v>
      </c>
      <c r="BG433" s="23"/>
      <c r="BH433" s="29"/>
      <c r="BN433" s="144">
        <f t="shared" si="535"/>
        <v>71811.540690209498</v>
      </c>
      <c r="BR433" s="23"/>
      <c r="BS433" s="29"/>
      <c r="BY433" s="144">
        <f t="shared" si="537"/>
        <v>71811.540690209498</v>
      </c>
      <c r="CC433" s="23"/>
      <c r="CD433" s="29"/>
      <c r="CJ433" s="144">
        <f t="shared" si="539"/>
        <v>71811.540690209498</v>
      </c>
      <c r="CN433" s="23"/>
      <c r="CO433" s="29"/>
      <c r="CU433" s="144">
        <f t="shared" si="541"/>
        <v>71811.540690209498</v>
      </c>
      <c r="CY433" s="23"/>
      <c r="CZ433" s="29"/>
      <c r="DF433" s="144">
        <f t="shared" si="543"/>
        <v>71811.540690209498</v>
      </c>
      <c r="DJ433" s="23"/>
      <c r="DK433" s="29"/>
      <c r="DQ433" s="144">
        <f t="shared" si="545"/>
        <v>71811.540690209498</v>
      </c>
    </row>
    <row r="434" spans="1:121">
      <c r="A434" s="23">
        <f t="shared" si="546"/>
        <v>144517270.0624437</v>
      </c>
      <c r="B434" s="23">
        <v>0</v>
      </c>
      <c r="C434" s="41">
        <f t="shared" si="609"/>
        <v>10</v>
      </c>
      <c r="D434" s="44"/>
      <c r="E434" s="134">
        <f t="shared" si="607"/>
        <v>1</v>
      </c>
      <c r="F434" s="76">
        <f t="shared" si="525"/>
        <v>11</v>
      </c>
      <c r="G434" s="161">
        <f t="shared" si="547"/>
        <v>7332.0453810419531</v>
      </c>
      <c r="H434" s="24">
        <f t="shared" si="548"/>
        <v>5.8636444559107427E+25</v>
      </c>
      <c r="I434" s="23">
        <f t="shared" si="604"/>
        <v>85.600000000000051</v>
      </c>
      <c r="J434" s="26">
        <v>428</v>
      </c>
      <c r="M434" s="22"/>
      <c r="N434" s="23"/>
      <c r="O434" s="29"/>
      <c r="U434" s="144">
        <f t="shared" si="527"/>
        <v>73320.453810419538</v>
      </c>
      <c r="Z434" s="23"/>
      <c r="AA434" s="29"/>
      <c r="AG434" s="144">
        <f t="shared" si="529"/>
        <v>73320.453810419538</v>
      </c>
      <c r="AK434" s="23"/>
      <c r="AL434" s="29"/>
      <c r="AR434" s="144">
        <f t="shared" si="531"/>
        <v>73320.453810419538</v>
      </c>
      <c r="AV434" s="23"/>
      <c r="AW434" s="29"/>
      <c r="BC434" s="144">
        <f t="shared" si="533"/>
        <v>73320.453810419538</v>
      </c>
      <c r="BG434" s="23"/>
      <c r="BH434" s="29"/>
      <c r="BN434" s="144">
        <f t="shared" si="535"/>
        <v>73320.453810419538</v>
      </c>
      <c r="BR434" s="23"/>
      <c r="BS434" s="29"/>
      <c r="BY434" s="144">
        <f t="shared" si="537"/>
        <v>73320.453810419538</v>
      </c>
      <c r="CC434" s="23"/>
      <c r="CD434" s="29"/>
      <c r="CJ434" s="144">
        <f t="shared" si="539"/>
        <v>73320.453810419538</v>
      </c>
      <c r="CN434" s="23"/>
      <c r="CO434" s="29"/>
      <c r="CU434" s="144">
        <f t="shared" si="541"/>
        <v>73320.453810419538</v>
      </c>
      <c r="CY434" s="23"/>
      <c r="CZ434" s="29"/>
      <c r="DF434" s="144">
        <f t="shared" si="543"/>
        <v>73320.453810419538</v>
      </c>
      <c r="DJ434" s="23"/>
      <c r="DK434" s="29"/>
      <c r="DQ434" s="144">
        <f t="shared" si="545"/>
        <v>73320.453810419538</v>
      </c>
    </row>
    <row r="435" spans="1:121">
      <c r="A435" s="23">
        <f t="shared" si="546"/>
        <v>151002793.68207181</v>
      </c>
      <c r="B435" s="23">
        <v>0</v>
      </c>
      <c r="C435" s="41">
        <f t="shared" si="609"/>
        <v>10</v>
      </c>
      <c r="D435" s="44"/>
      <c r="E435" s="134">
        <f t="shared" si="607"/>
        <v>1</v>
      </c>
      <c r="F435" s="76">
        <f t="shared" si="525"/>
        <v>11</v>
      </c>
      <c r="G435" s="161">
        <f t="shared" si="547"/>
        <v>7486.1072402792388</v>
      </c>
      <c r="H435" s="24">
        <f t="shared" si="548"/>
        <v>6.7355587407921538E+25</v>
      </c>
      <c r="I435" s="23">
        <f t="shared" si="604"/>
        <v>85.800000000000054</v>
      </c>
      <c r="J435" s="26">
        <v>429</v>
      </c>
      <c r="M435" s="22"/>
      <c r="N435" s="23"/>
      <c r="O435" s="29"/>
      <c r="U435" s="144">
        <f t="shared" si="527"/>
        <v>74861.072402792386</v>
      </c>
      <c r="Z435" s="23"/>
      <c r="AA435" s="29"/>
      <c r="AG435" s="144">
        <f t="shared" si="529"/>
        <v>74861.072402792386</v>
      </c>
      <c r="AK435" s="23"/>
      <c r="AL435" s="29"/>
      <c r="AR435" s="144">
        <f t="shared" si="531"/>
        <v>74861.072402792386</v>
      </c>
      <c r="AV435" s="23"/>
      <c r="AW435" s="29"/>
      <c r="BC435" s="144">
        <f t="shared" si="533"/>
        <v>74861.072402792386</v>
      </c>
      <c r="BG435" s="23"/>
      <c r="BH435" s="29"/>
      <c r="BN435" s="144">
        <f t="shared" si="535"/>
        <v>74861.072402792386</v>
      </c>
      <c r="BR435" s="23"/>
      <c r="BS435" s="29"/>
      <c r="BY435" s="144">
        <f t="shared" si="537"/>
        <v>74861.072402792386</v>
      </c>
      <c r="CC435" s="23"/>
      <c r="CD435" s="29"/>
      <c r="CJ435" s="144">
        <f t="shared" si="539"/>
        <v>74861.072402792386</v>
      </c>
      <c r="CN435" s="23"/>
      <c r="CO435" s="29"/>
      <c r="CU435" s="144">
        <f t="shared" si="541"/>
        <v>74861.072402792386</v>
      </c>
      <c r="CY435" s="23"/>
      <c r="CZ435" s="29"/>
      <c r="DF435" s="144">
        <f t="shared" si="543"/>
        <v>74861.072402792386</v>
      </c>
      <c r="DJ435" s="23"/>
      <c r="DK435" s="29"/>
      <c r="DQ435" s="144">
        <f t="shared" si="545"/>
        <v>74861.072402792386</v>
      </c>
    </row>
    <row r="436" spans="1:121">
      <c r="A436" s="23">
        <f t="shared" si="546"/>
        <v>157779369.13656071</v>
      </c>
      <c r="B436" s="23">
        <v>0</v>
      </c>
      <c r="C436" s="41">
        <f t="shared" si="609"/>
        <v>10</v>
      </c>
      <c r="D436" s="44"/>
      <c r="E436" s="134">
        <f t="shared" si="607"/>
        <v>1</v>
      </c>
      <c r="F436" s="76">
        <f t="shared" si="525"/>
        <v>11</v>
      </c>
      <c r="G436" s="161">
        <f t="shared" si="547"/>
        <v>7643.4062666695145</v>
      </c>
      <c r="H436" s="24">
        <f t="shared" si="548"/>
        <v>7.7371252455338483E+25</v>
      </c>
      <c r="I436" s="23">
        <f t="shared" si="604"/>
        <v>86.000000000000043</v>
      </c>
      <c r="J436" s="26">
        <v>430</v>
      </c>
      <c r="M436" s="22"/>
      <c r="N436" s="23"/>
      <c r="O436" s="29"/>
      <c r="U436" s="144">
        <f t="shared" si="527"/>
        <v>76434.062666695143</v>
      </c>
      <c r="Z436" s="23"/>
      <c r="AA436" s="29"/>
      <c r="AG436" s="144">
        <f t="shared" si="529"/>
        <v>76434.062666695143</v>
      </c>
      <c r="AK436" s="23"/>
      <c r="AL436" s="29"/>
      <c r="AR436" s="144">
        <f t="shared" si="531"/>
        <v>76434.062666695143</v>
      </c>
      <c r="AV436" s="23"/>
      <c r="AW436" s="29"/>
      <c r="BC436" s="144">
        <f t="shared" si="533"/>
        <v>76434.062666695143</v>
      </c>
      <c r="BG436" s="23"/>
      <c r="BH436" s="29"/>
      <c r="BN436" s="144">
        <f t="shared" si="535"/>
        <v>76434.062666695143</v>
      </c>
      <c r="BR436" s="23"/>
      <c r="BS436" s="29"/>
      <c r="BY436" s="144">
        <f t="shared" si="537"/>
        <v>76434.062666695143</v>
      </c>
      <c r="CC436" s="23"/>
      <c r="CD436" s="29"/>
      <c r="CJ436" s="144">
        <f t="shared" si="539"/>
        <v>76434.062666695143</v>
      </c>
      <c r="CN436" s="23"/>
      <c r="CO436" s="29"/>
      <c r="CU436" s="144">
        <f t="shared" si="541"/>
        <v>76434.062666695143</v>
      </c>
      <c r="CY436" s="23"/>
      <c r="CZ436" s="29"/>
      <c r="DF436" s="144">
        <f t="shared" si="543"/>
        <v>76434.062666695143</v>
      </c>
      <c r="DJ436" s="23"/>
      <c r="DK436" s="29"/>
      <c r="DQ436" s="144">
        <f t="shared" si="545"/>
        <v>76434.062666695143</v>
      </c>
    </row>
    <row r="437" spans="1:121">
      <c r="A437" s="23">
        <f t="shared" si="546"/>
        <v>164860058.00359392</v>
      </c>
      <c r="B437" s="23">
        <v>0</v>
      </c>
      <c r="C437" s="41">
        <f t="shared" si="609"/>
        <v>10</v>
      </c>
      <c r="D437" s="44"/>
      <c r="E437" s="134">
        <f t="shared" si="607"/>
        <v>1</v>
      </c>
      <c r="F437" s="76">
        <f t="shared" si="525"/>
        <v>11</v>
      </c>
      <c r="G437" s="161">
        <f t="shared" si="547"/>
        <v>7804.0104799759229</v>
      </c>
      <c r="H437" s="24">
        <f t="shared" si="548"/>
        <v>8.8876230419507626E+25</v>
      </c>
      <c r="I437" s="23">
        <f t="shared" si="604"/>
        <v>86.200000000000045</v>
      </c>
      <c r="J437" s="26">
        <v>431</v>
      </c>
      <c r="M437" s="22"/>
      <c r="N437" s="23"/>
      <c r="O437" s="29"/>
      <c r="U437" s="144">
        <f t="shared" si="527"/>
        <v>78040.104799759225</v>
      </c>
      <c r="Z437" s="23"/>
      <c r="AA437" s="29"/>
      <c r="AG437" s="144">
        <f t="shared" si="529"/>
        <v>78040.104799759225</v>
      </c>
      <c r="AK437" s="23"/>
      <c r="AL437" s="29"/>
      <c r="AR437" s="144">
        <f t="shared" si="531"/>
        <v>78040.104799759225</v>
      </c>
      <c r="AV437" s="23"/>
      <c r="AW437" s="29"/>
      <c r="BC437" s="144">
        <f t="shared" si="533"/>
        <v>78040.104799759225</v>
      </c>
      <c r="BG437" s="23"/>
      <c r="BH437" s="29"/>
      <c r="BN437" s="144">
        <f t="shared" si="535"/>
        <v>78040.104799759225</v>
      </c>
      <c r="BR437" s="23"/>
      <c r="BS437" s="29"/>
      <c r="BY437" s="144">
        <f t="shared" si="537"/>
        <v>78040.104799759225</v>
      </c>
      <c r="CC437" s="23"/>
      <c r="CD437" s="29"/>
      <c r="CJ437" s="144">
        <f t="shared" si="539"/>
        <v>78040.104799759225</v>
      </c>
      <c r="CN437" s="23"/>
      <c r="CO437" s="29"/>
      <c r="CU437" s="144">
        <f t="shared" si="541"/>
        <v>78040.104799759225</v>
      </c>
      <c r="CY437" s="23"/>
      <c r="CZ437" s="29"/>
      <c r="DF437" s="144">
        <f t="shared" si="543"/>
        <v>78040.104799759225</v>
      </c>
      <c r="DJ437" s="23"/>
      <c r="DK437" s="29"/>
      <c r="DQ437" s="144">
        <f t="shared" si="545"/>
        <v>78040.104799759225</v>
      </c>
    </row>
    <row r="438" spans="1:121">
      <c r="A438" s="23">
        <f t="shared" si="546"/>
        <v>172258508.02727327</v>
      </c>
      <c r="B438" s="23">
        <v>0</v>
      </c>
      <c r="C438" s="41">
        <f t="shared" si="609"/>
        <v>10</v>
      </c>
      <c r="D438" s="44"/>
      <c r="E438" s="134">
        <f t="shared" si="607"/>
        <v>1</v>
      </c>
      <c r="F438" s="76">
        <f t="shared" si="525"/>
        <v>11</v>
      </c>
      <c r="G438" s="161">
        <f t="shared" si="547"/>
        <v>7967.989329201444</v>
      </c>
      <c r="H438" s="24">
        <f t="shared" si="548"/>
        <v>1.0209197968122586E+26</v>
      </c>
      <c r="I438" s="23">
        <f t="shared" si="604"/>
        <v>86.400000000000048</v>
      </c>
      <c r="J438" s="26">
        <v>432</v>
      </c>
      <c r="M438" s="22"/>
      <c r="N438" s="23"/>
      <c r="O438" s="29"/>
      <c r="U438" s="144">
        <f t="shared" si="527"/>
        <v>79679.893292014443</v>
      </c>
      <c r="Z438" s="23"/>
      <c r="AA438" s="29"/>
      <c r="AG438" s="144">
        <f t="shared" si="529"/>
        <v>79679.893292014443</v>
      </c>
      <c r="AK438" s="23"/>
      <c r="AL438" s="29"/>
      <c r="AR438" s="144">
        <f t="shared" si="531"/>
        <v>79679.893292014443</v>
      </c>
      <c r="AV438" s="23"/>
      <c r="AW438" s="29"/>
      <c r="BC438" s="144">
        <f t="shared" si="533"/>
        <v>79679.893292014443</v>
      </c>
      <c r="BG438" s="23"/>
      <c r="BH438" s="29"/>
      <c r="BN438" s="144">
        <f t="shared" si="535"/>
        <v>79679.893292014443</v>
      </c>
      <c r="BR438" s="23"/>
      <c r="BS438" s="29"/>
      <c r="BY438" s="144">
        <f t="shared" si="537"/>
        <v>79679.893292014443</v>
      </c>
      <c r="CC438" s="23"/>
      <c r="CD438" s="29"/>
      <c r="CJ438" s="144">
        <f t="shared" si="539"/>
        <v>79679.893292014443</v>
      </c>
      <c r="CN438" s="23"/>
      <c r="CO438" s="29"/>
      <c r="CU438" s="144">
        <f t="shared" si="541"/>
        <v>79679.893292014443</v>
      </c>
      <c r="CY438" s="23"/>
      <c r="CZ438" s="29"/>
      <c r="DF438" s="144">
        <f t="shared" si="543"/>
        <v>79679.893292014443</v>
      </c>
      <c r="DJ438" s="23"/>
      <c r="DK438" s="29"/>
      <c r="DQ438" s="144">
        <f t="shared" si="545"/>
        <v>79679.893292014443</v>
      </c>
    </row>
    <row r="439" spans="1:121">
      <c r="A439" s="23">
        <f t="shared" si="546"/>
        <v>179988979.4235988</v>
      </c>
      <c r="B439" s="23">
        <v>0</v>
      </c>
      <c r="C439" s="41">
        <f t="shared" si="609"/>
        <v>10</v>
      </c>
      <c r="D439" s="44"/>
      <c r="E439" s="134">
        <f t="shared" si="607"/>
        <v>1</v>
      </c>
      <c r="F439" s="76">
        <f t="shared" si="525"/>
        <v>11</v>
      </c>
      <c r="G439" s="161">
        <f t="shared" si="547"/>
        <v>8135.4137226201983</v>
      </c>
      <c r="H439" s="24">
        <f t="shared" si="548"/>
        <v>1.1727288911821489E+26</v>
      </c>
      <c r="I439" s="23">
        <f t="shared" si="604"/>
        <v>86.600000000000051</v>
      </c>
      <c r="J439" s="26">
        <v>433</v>
      </c>
      <c r="M439" s="22"/>
      <c r="N439" s="23"/>
      <c r="O439" s="29"/>
      <c r="U439" s="144">
        <f t="shared" si="527"/>
        <v>81354.137226201987</v>
      </c>
      <c r="Z439" s="23"/>
      <c r="AA439" s="29"/>
      <c r="AG439" s="144">
        <f t="shared" si="529"/>
        <v>81354.137226201987</v>
      </c>
      <c r="AK439" s="23"/>
      <c r="AL439" s="29"/>
      <c r="AR439" s="144">
        <f t="shared" si="531"/>
        <v>81354.137226201987</v>
      </c>
      <c r="AV439" s="23"/>
      <c r="AW439" s="29"/>
      <c r="BC439" s="144">
        <f t="shared" si="533"/>
        <v>81354.137226201987</v>
      </c>
      <c r="BG439" s="23"/>
      <c r="BH439" s="29"/>
      <c r="BN439" s="144">
        <f t="shared" si="535"/>
        <v>81354.137226201987</v>
      </c>
      <c r="BR439" s="23"/>
      <c r="BS439" s="29"/>
      <c r="BY439" s="144">
        <f t="shared" si="537"/>
        <v>81354.137226201987</v>
      </c>
      <c r="CC439" s="23"/>
      <c r="CD439" s="29"/>
      <c r="CJ439" s="144">
        <f t="shared" si="539"/>
        <v>81354.137226201987</v>
      </c>
      <c r="CN439" s="23"/>
      <c r="CO439" s="29"/>
      <c r="CU439" s="144">
        <f t="shared" si="541"/>
        <v>81354.137226201987</v>
      </c>
      <c r="CY439" s="23"/>
      <c r="CZ439" s="29"/>
      <c r="DF439" s="144">
        <f t="shared" si="543"/>
        <v>81354.137226201987</v>
      </c>
      <c r="DJ439" s="23"/>
      <c r="DK439" s="29"/>
      <c r="DQ439" s="144">
        <f t="shared" si="545"/>
        <v>81354.137226201987</v>
      </c>
    </row>
    <row r="440" spans="1:121">
      <c r="A440" s="23">
        <f t="shared" si="546"/>
        <v>188066372.36646378</v>
      </c>
      <c r="B440" s="23">
        <v>0</v>
      </c>
      <c r="C440" s="41">
        <f t="shared" si="609"/>
        <v>10</v>
      </c>
      <c r="D440" s="44"/>
      <c r="E440" s="134">
        <f t="shared" si="607"/>
        <v>1</v>
      </c>
      <c r="F440" s="76">
        <f t="shared" si="525"/>
        <v>11</v>
      </c>
      <c r="G440" s="161">
        <f t="shared" si="547"/>
        <v>8306.3560584399038</v>
      </c>
      <c r="H440" s="24">
        <f t="shared" si="548"/>
        <v>1.3471117481584315E+26</v>
      </c>
      <c r="I440" s="23">
        <f t="shared" si="604"/>
        <v>86.800000000000054</v>
      </c>
      <c r="J440" s="26">
        <v>434</v>
      </c>
      <c r="M440" s="22"/>
      <c r="N440" s="23"/>
      <c r="O440" s="29"/>
      <c r="U440" s="144">
        <f t="shared" si="527"/>
        <v>83063.560584399034</v>
      </c>
      <c r="Z440" s="23"/>
      <c r="AA440" s="29"/>
      <c r="AG440" s="144">
        <f t="shared" si="529"/>
        <v>83063.560584399034</v>
      </c>
      <c r="AK440" s="23"/>
      <c r="AL440" s="29"/>
      <c r="AR440" s="144">
        <f t="shared" si="531"/>
        <v>83063.560584399034</v>
      </c>
      <c r="AV440" s="23"/>
      <c r="AW440" s="29"/>
      <c r="BC440" s="144">
        <f t="shared" si="533"/>
        <v>83063.560584399034</v>
      </c>
      <c r="BG440" s="23"/>
      <c r="BH440" s="29"/>
      <c r="BN440" s="144">
        <f t="shared" si="535"/>
        <v>83063.560584399034</v>
      </c>
      <c r="BR440" s="23"/>
      <c r="BS440" s="29"/>
      <c r="BY440" s="144">
        <f t="shared" si="537"/>
        <v>83063.560584399034</v>
      </c>
      <c r="CC440" s="23"/>
      <c r="CD440" s="29"/>
      <c r="CJ440" s="144">
        <f t="shared" si="539"/>
        <v>83063.560584399034</v>
      </c>
      <c r="CN440" s="23"/>
      <c r="CO440" s="29"/>
      <c r="CU440" s="144">
        <f t="shared" si="541"/>
        <v>83063.560584399034</v>
      </c>
      <c r="CY440" s="23"/>
      <c r="CZ440" s="29"/>
      <c r="DF440" s="144">
        <f t="shared" si="543"/>
        <v>83063.560584399034</v>
      </c>
      <c r="DJ440" s="23"/>
      <c r="DK440" s="29"/>
      <c r="DQ440" s="144">
        <f t="shared" si="545"/>
        <v>83063.560584399034</v>
      </c>
    </row>
    <row r="441" spans="1:121">
      <c r="A441" s="23">
        <f t="shared" si="546"/>
        <v>196506255.7071431</v>
      </c>
      <c r="B441" s="23">
        <v>0</v>
      </c>
      <c r="C441" s="41">
        <f t="shared" si="609"/>
        <v>10</v>
      </c>
      <c r="D441" s="44"/>
      <c r="E441" s="134">
        <f t="shared" si="607"/>
        <v>1</v>
      </c>
      <c r="F441" s="76">
        <f t="shared" si="525"/>
        <v>11</v>
      </c>
      <c r="G441" s="161">
        <f t="shared" si="547"/>
        <v>8480.8902561085488</v>
      </c>
      <c r="H441" s="24">
        <f t="shared" si="548"/>
        <v>1.5474250491067704E+26</v>
      </c>
      <c r="I441" s="23">
        <f t="shared" si="604"/>
        <v>87.000000000000043</v>
      </c>
      <c r="J441" s="26">
        <v>435</v>
      </c>
      <c r="M441" s="22"/>
      <c r="N441" s="23"/>
      <c r="O441" s="29"/>
      <c r="U441" s="144">
        <f t="shared" si="527"/>
        <v>84808.902561085488</v>
      </c>
      <c r="Z441" s="23"/>
      <c r="AA441" s="29"/>
      <c r="AG441" s="144">
        <f t="shared" si="529"/>
        <v>84808.902561085488</v>
      </c>
      <c r="AK441" s="23"/>
      <c r="AL441" s="29"/>
      <c r="AR441" s="144">
        <f t="shared" si="531"/>
        <v>84808.902561085488</v>
      </c>
      <c r="AV441" s="23"/>
      <c r="AW441" s="29"/>
      <c r="BC441" s="144">
        <f t="shared" si="533"/>
        <v>84808.902561085488</v>
      </c>
      <c r="BG441" s="23"/>
      <c r="BH441" s="29"/>
      <c r="BN441" s="144">
        <f t="shared" si="535"/>
        <v>84808.902561085488</v>
      </c>
      <c r="BR441" s="23"/>
      <c r="BS441" s="29"/>
      <c r="BY441" s="144">
        <f t="shared" si="537"/>
        <v>84808.902561085488</v>
      </c>
      <c r="CC441" s="23"/>
      <c r="CD441" s="29"/>
      <c r="CJ441" s="144">
        <f t="shared" si="539"/>
        <v>84808.902561085488</v>
      </c>
      <c r="CN441" s="23"/>
      <c r="CO441" s="29"/>
      <c r="CU441" s="144">
        <f t="shared" si="541"/>
        <v>84808.902561085488</v>
      </c>
      <c r="CY441" s="23"/>
      <c r="CZ441" s="29"/>
      <c r="DF441" s="144">
        <f t="shared" si="543"/>
        <v>84808.902561085488</v>
      </c>
      <c r="DJ441" s="23"/>
      <c r="DK441" s="29"/>
      <c r="DQ441" s="144">
        <f t="shared" si="545"/>
        <v>84808.902561085488</v>
      </c>
    </row>
    <row r="442" spans="1:121">
      <c r="A442" s="23">
        <f t="shared" si="546"/>
        <v>205324896.98262998</v>
      </c>
      <c r="B442" s="23">
        <v>0</v>
      </c>
      <c r="C442" s="41">
        <f t="shared" si="609"/>
        <v>10</v>
      </c>
      <c r="D442" s="44"/>
      <c r="E442" s="134">
        <f t="shared" si="607"/>
        <v>1</v>
      </c>
      <c r="F442" s="76">
        <f t="shared" si="525"/>
        <v>11</v>
      </c>
      <c r="G442" s="161">
        <f t="shared" si="547"/>
        <v>8659.0917882788253</v>
      </c>
      <c r="H442" s="24">
        <f t="shared" si="548"/>
        <v>1.7775246083901532E+26</v>
      </c>
      <c r="I442" s="23">
        <f t="shared" si="604"/>
        <v>87.200000000000045</v>
      </c>
      <c r="J442" s="26">
        <v>436</v>
      </c>
      <c r="M442" s="22"/>
      <c r="N442" s="23"/>
      <c r="O442" s="29"/>
      <c r="U442" s="144">
        <f t="shared" si="527"/>
        <v>86590.917882788257</v>
      </c>
      <c r="Z442" s="23"/>
      <c r="AA442" s="29"/>
      <c r="AG442" s="144">
        <f t="shared" si="529"/>
        <v>86590.917882788257</v>
      </c>
      <c r="AK442" s="23"/>
      <c r="AL442" s="29"/>
      <c r="AR442" s="144">
        <f t="shared" si="531"/>
        <v>86590.917882788257</v>
      </c>
      <c r="AV442" s="23"/>
      <c r="AW442" s="29"/>
      <c r="BC442" s="144">
        <f t="shared" si="533"/>
        <v>86590.917882788257</v>
      </c>
      <c r="BG442" s="23"/>
      <c r="BH442" s="29"/>
      <c r="BN442" s="144">
        <f t="shared" si="535"/>
        <v>86590.917882788257</v>
      </c>
      <c r="BR442" s="23"/>
      <c r="BS442" s="29"/>
      <c r="BY442" s="144">
        <f t="shared" si="537"/>
        <v>86590.917882788257</v>
      </c>
      <c r="CC442" s="23"/>
      <c r="CD442" s="29"/>
      <c r="CJ442" s="144">
        <f t="shared" si="539"/>
        <v>86590.917882788257</v>
      </c>
      <c r="CN442" s="23"/>
      <c r="CO442" s="29"/>
      <c r="CU442" s="144">
        <f t="shared" si="541"/>
        <v>86590.917882788257</v>
      </c>
      <c r="CY442" s="23"/>
      <c r="CZ442" s="29"/>
      <c r="DF442" s="144">
        <f t="shared" si="543"/>
        <v>86590.917882788257</v>
      </c>
      <c r="DJ442" s="23"/>
      <c r="DK442" s="29"/>
      <c r="DQ442" s="144">
        <f t="shared" si="545"/>
        <v>86590.917882788257</v>
      </c>
    </row>
    <row r="443" spans="1:121">
      <c r="A443" s="23">
        <f t="shared" si="546"/>
        <v>214539293.77066204</v>
      </c>
      <c r="B443" s="23">
        <v>0</v>
      </c>
      <c r="C443" s="41">
        <f t="shared" si="609"/>
        <v>10</v>
      </c>
      <c r="D443" s="44"/>
      <c r="E443" s="134">
        <f t="shared" si="607"/>
        <v>1</v>
      </c>
      <c r="F443" s="76">
        <f t="shared" si="525"/>
        <v>11</v>
      </c>
      <c r="G443" s="161">
        <f t="shared" si="547"/>
        <v>8841.0377134442642</v>
      </c>
      <c r="H443" s="24">
        <f t="shared" si="548"/>
        <v>2.0418395936245182E+26</v>
      </c>
      <c r="I443" s="23">
        <f t="shared" si="604"/>
        <v>87.400000000000048</v>
      </c>
      <c r="J443" s="26">
        <v>437</v>
      </c>
      <c r="M443" s="22"/>
      <c r="N443" s="23"/>
      <c r="O443" s="29"/>
      <c r="U443" s="144">
        <f t="shared" si="527"/>
        <v>88410.37713444265</v>
      </c>
      <c r="Z443" s="23"/>
      <c r="AA443" s="29"/>
      <c r="AG443" s="144">
        <f t="shared" si="529"/>
        <v>88410.37713444265</v>
      </c>
      <c r="AK443" s="23"/>
      <c r="AL443" s="29"/>
      <c r="AR443" s="144">
        <f t="shared" si="531"/>
        <v>88410.37713444265</v>
      </c>
      <c r="AV443" s="23"/>
      <c r="AW443" s="29"/>
      <c r="BC443" s="144">
        <f t="shared" si="533"/>
        <v>88410.37713444265</v>
      </c>
      <c r="BG443" s="23"/>
      <c r="BH443" s="29"/>
      <c r="BN443" s="144">
        <f t="shared" si="535"/>
        <v>88410.37713444265</v>
      </c>
      <c r="BR443" s="23"/>
      <c r="BS443" s="29"/>
      <c r="BY443" s="144">
        <f t="shared" si="537"/>
        <v>88410.37713444265</v>
      </c>
      <c r="CC443" s="23"/>
      <c r="CD443" s="29"/>
      <c r="CJ443" s="144">
        <f t="shared" si="539"/>
        <v>88410.37713444265</v>
      </c>
      <c r="CN443" s="23"/>
      <c r="CO443" s="29"/>
      <c r="CU443" s="144">
        <f t="shared" si="541"/>
        <v>88410.37713444265</v>
      </c>
      <c r="CY443" s="23"/>
      <c r="CZ443" s="29"/>
      <c r="DF443" s="144">
        <f t="shared" si="543"/>
        <v>88410.37713444265</v>
      </c>
      <c r="DJ443" s="23"/>
      <c r="DK443" s="29"/>
      <c r="DQ443" s="144">
        <f t="shared" si="545"/>
        <v>88410.37713444265</v>
      </c>
    </row>
    <row r="444" spans="1:121">
      <c r="A444" s="23">
        <f t="shared" si="546"/>
        <v>224167206.4518714</v>
      </c>
      <c r="B444" s="23">
        <v>0</v>
      </c>
      <c r="C444" s="41">
        <f t="shared" si="609"/>
        <v>10</v>
      </c>
      <c r="D444" s="44"/>
      <c r="E444" s="134">
        <f t="shared" si="607"/>
        <v>1</v>
      </c>
      <c r="F444" s="76">
        <f t="shared" si="525"/>
        <v>11</v>
      </c>
      <c r="G444" s="161">
        <f t="shared" si="547"/>
        <v>9026.8067092611909</v>
      </c>
      <c r="H444" s="24">
        <f t="shared" si="548"/>
        <v>2.3454577823642981E+26</v>
      </c>
      <c r="I444" s="23">
        <f t="shared" si="604"/>
        <v>87.600000000000051</v>
      </c>
      <c r="J444" s="26">
        <v>438</v>
      </c>
      <c r="M444" s="22"/>
      <c r="N444" s="23"/>
      <c r="O444" s="29"/>
      <c r="U444" s="144">
        <f t="shared" si="527"/>
        <v>90268.067092611906</v>
      </c>
      <c r="Z444" s="23"/>
      <c r="AA444" s="29"/>
      <c r="AG444" s="144">
        <f t="shared" si="529"/>
        <v>90268.067092611906</v>
      </c>
      <c r="AK444" s="23"/>
      <c r="AL444" s="29"/>
      <c r="AR444" s="144">
        <f t="shared" si="531"/>
        <v>90268.067092611906</v>
      </c>
      <c r="AV444" s="23"/>
      <c r="AW444" s="29"/>
      <c r="BC444" s="144">
        <f t="shared" si="533"/>
        <v>90268.067092611906</v>
      </c>
      <c r="BG444" s="23"/>
      <c r="BH444" s="29"/>
      <c r="BN444" s="144">
        <f t="shared" si="535"/>
        <v>90268.067092611906</v>
      </c>
      <c r="BR444" s="23"/>
      <c r="BS444" s="29"/>
      <c r="BY444" s="144">
        <f t="shared" si="537"/>
        <v>90268.067092611906</v>
      </c>
      <c r="CC444" s="23"/>
      <c r="CD444" s="29"/>
      <c r="CJ444" s="144">
        <f t="shared" si="539"/>
        <v>90268.067092611906</v>
      </c>
      <c r="CN444" s="23"/>
      <c r="CO444" s="29"/>
      <c r="CU444" s="144">
        <f t="shared" si="541"/>
        <v>90268.067092611906</v>
      </c>
      <c r="CY444" s="23"/>
      <c r="CZ444" s="29"/>
      <c r="DF444" s="144">
        <f t="shared" si="543"/>
        <v>90268.067092611906</v>
      </c>
      <c r="DJ444" s="23"/>
      <c r="DK444" s="29"/>
      <c r="DQ444" s="144">
        <f t="shared" si="545"/>
        <v>90268.067092611906</v>
      </c>
    </row>
    <row r="445" spans="1:121">
      <c r="A445" s="23">
        <f t="shared" si="546"/>
        <v>234227192.44220644</v>
      </c>
      <c r="B445" s="23">
        <v>0</v>
      </c>
      <c r="C445" s="41">
        <f t="shared" si="609"/>
        <v>10</v>
      </c>
      <c r="D445" s="44"/>
      <c r="E445" s="134">
        <f t="shared" si="607"/>
        <v>1</v>
      </c>
      <c r="F445" s="76">
        <f t="shared" si="525"/>
        <v>11</v>
      </c>
      <c r="G445" s="161">
        <f t="shared" si="547"/>
        <v>9216.479106570705</v>
      </c>
      <c r="H445" s="24">
        <f t="shared" si="548"/>
        <v>2.6942234963168639E+26</v>
      </c>
      <c r="I445" s="23">
        <f t="shared" si="604"/>
        <v>87.80000000000004</v>
      </c>
      <c r="J445" s="26">
        <v>439</v>
      </c>
      <c r="M445" s="22"/>
      <c r="N445" s="23"/>
      <c r="O445" s="29"/>
      <c r="U445" s="144">
        <f t="shared" si="527"/>
        <v>92164.791065707046</v>
      </c>
      <c r="Z445" s="23"/>
      <c r="AA445" s="29"/>
      <c r="AG445" s="144">
        <f t="shared" si="529"/>
        <v>92164.791065707046</v>
      </c>
      <c r="AK445" s="23"/>
      <c r="AL445" s="29"/>
      <c r="AR445" s="144">
        <f t="shared" si="531"/>
        <v>92164.791065707046</v>
      </c>
      <c r="AV445" s="23"/>
      <c r="AW445" s="29"/>
      <c r="BC445" s="144">
        <f t="shared" si="533"/>
        <v>92164.791065707046</v>
      </c>
      <c r="BG445" s="23"/>
      <c r="BH445" s="29"/>
      <c r="BN445" s="144">
        <f t="shared" si="535"/>
        <v>92164.791065707046</v>
      </c>
      <c r="BR445" s="23"/>
      <c r="BS445" s="29"/>
      <c r="BY445" s="144">
        <f t="shared" si="537"/>
        <v>92164.791065707046</v>
      </c>
      <c r="CC445" s="23"/>
      <c r="CD445" s="29"/>
      <c r="CJ445" s="144">
        <f t="shared" si="539"/>
        <v>92164.791065707046</v>
      </c>
      <c r="CN445" s="23"/>
      <c r="CO445" s="29"/>
      <c r="CU445" s="144">
        <f t="shared" si="541"/>
        <v>92164.791065707046</v>
      </c>
      <c r="CY445" s="23"/>
      <c r="CZ445" s="29"/>
      <c r="DF445" s="144">
        <f t="shared" si="543"/>
        <v>92164.791065707046</v>
      </c>
      <c r="DJ445" s="23"/>
      <c r="DK445" s="29"/>
      <c r="DQ445" s="144">
        <f t="shared" si="545"/>
        <v>92164.791065707046</v>
      </c>
    </row>
    <row r="446" spans="1:121">
      <c r="A446" s="23">
        <f t="shared" si="546"/>
        <v>244738641.96160799</v>
      </c>
      <c r="B446" s="23">
        <v>0</v>
      </c>
      <c r="C446" s="41">
        <f t="shared" si="609"/>
        <v>10</v>
      </c>
      <c r="D446" s="44"/>
      <c r="E446" s="134">
        <f t="shared" si="607"/>
        <v>1</v>
      </c>
      <c r="F446" s="76">
        <f t="shared" si="525"/>
        <v>11</v>
      </c>
      <c r="G446" s="161">
        <f t="shared" si="547"/>
        <v>9410.1369241357042</v>
      </c>
      <c r="H446" s="24">
        <f t="shared" si="548"/>
        <v>3.0948500982135421E+26</v>
      </c>
      <c r="I446" s="23">
        <f t="shared" si="604"/>
        <v>88.000000000000043</v>
      </c>
      <c r="J446" s="26">
        <v>440</v>
      </c>
      <c r="M446" s="22"/>
      <c r="N446" s="23"/>
      <c r="O446" s="29"/>
      <c r="U446" s="144">
        <f t="shared" si="527"/>
        <v>94101.369241357039</v>
      </c>
      <c r="Z446" s="23"/>
      <c r="AA446" s="29"/>
      <c r="AG446" s="144">
        <f t="shared" si="529"/>
        <v>94101.369241357039</v>
      </c>
      <c r="AK446" s="23"/>
      <c r="AL446" s="29"/>
      <c r="AR446" s="144">
        <f t="shared" si="531"/>
        <v>94101.369241357039</v>
      </c>
      <c r="AV446" s="23"/>
      <c r="AW446" s="29"/>
      <c r="BC446" s="144">
        <f t="shared" si="533"/>
        <v>94101.369241357039</v>
      </c>
      <c r="BG446" s="23"/>
      <c r="BH446" s="29"/>
      <c r="BN446" s="144">
        <f t="shared" si="535"/>
        <v>94101.369241357039</v>
      </c>
      <c r="BR446" s="23"/>
      <c r="BS446" s="29"/>
      <c r="BY446" s="144">
        <f t="shared" si="537"/>
        <v>94101.369241357039</v>
      </c>
      <c r="CC446" s="23"/>
      <c r="CD446" s="29"/>
      <c r="CJ446" s="144">
        <f t="shared" si="539"/>
        <v>94101.369241357039</v>
      </c>
      <c r="CN446" s="23"/>
      <c r="CO446" s="29"/>
      <c r="CU446" s="144">
        <f t="shared" si="541"/>
        <v>94101.369241357039</v>
      </c>
      <c r="CY446" s="23"/>
      <c r="CZ446" s="29"/>
      <c r="DF446" s="144">
        <f t="shared" si="543"/>
        <v>94101.369241357039</v>
      </c>
      <c r="DJ446" s="23"/>
      <c r="DK446" s="29"/>
      <c r="DQ446" s="144">
        <f t="shared" si="545"/>
        <v>94101.369241357039</v>
      </c>
    </row>
    <row r="447" spans="1:121">
      <c r="A447" s="23">
        <f t="shared" si="546"/>
        <v>255721815.40788105</v>
      </c>
      <c r="B447" s="23">
        <v>0</v>
      </c>
      <c r="C447" s="41">
        <f t="shared" si="609"/>
        <v>10</v>
      </c>
      <c r="D447" s="44"/>
      <c r="E447" s="134">
        <f t="shared" si="607"/>
        <v>1</v>
      </c>
      <c r="F447" s="76">
        <f t="shared" si="525"/>
        <v>11</v>
      </c>
      <c r="G447" s="161">
        <f t="shared" si="547"/>
        <v>9607.8639041075439</v>
      </c>
      <c r="H447" s="24">
        <f t="shared" si="548"/>
        <v>3.5550492167803085E+26</v>
      </c>
      <c r="I447" s="23">
        <f t="shared" si="604"/>
        <v>88.200000000000045</v>
      </c>
      <c r="J447" s="26">
        <v>441</v>
      </c>
      <c r="M447" s="22"/>
      <c r="N447" s="23"/>
      <c r="O447" s="29"/>
      <c r="U447" s="144">
        <f t="shared" si="527"/>
        <v>96078.639041075439</v>
      </c>
      <c r="Z447" s="23"/>
      <c r="AA447" s="29"/>
      <c r="AG447" s="144">
        <f t="shared" si="529"/>
        <v>96078.639041075439</v>
      </c>
      <c r="AK447" s="23"/>
      <c r="AL447" s="29"/>
      <c r="AR447" s="144">
        <f t="shared" si="531"/>
        <v>96078.639041075439</v>
      </c>
      <c r="AV447" s="23"/>
      <c r="AW447" s="29"/>
      <c r="BC447" s="144">
        <f t="shared" si="533"/>
        <v>96078.639041075439</v>
      </c>
      <c r="BG447" s="23"/>
      <c r="BH447" s="29"/>
      <c r="BN447" s="144">
        <f t="shared" si="535"/>
        <v>96078.639041075439</v>
      </c>
      <c r="BR447" s="23"/>
      <c r="BS447" s="29"/>
      <c r="BY447" s="144">
        <f t="shared" si="537"/>
        <v>96078.639041075439</v>
      </c>
      <c r="CC447" s="23"/>
      <c r="CD447" s="29"/>
      <c r="CJ447" s="144">
        <f t="shared" si="539"/>
        <v>96078.639041075439</v>
      </c>
      <c r="CN447" s="23"/>
      <c r="CO447" s="29"/>
      <c r="CU447" s="144">
        <f t="shared" si="541"/>
        <v>96078.639041075439</v>
      </c>
      <c r="CY447" s="23"/>
      <c r="CZ447" s="29"/>
      <c r="DF447" s="144">
        <f t="shared" si="543"/>
        <v>96078.639041075439</v>
      </c>
      <c r="DJ447" s="23"/>
      <c r="DK447" s="29"/>
      <c r="DQ447" s="144">
        <f t="shared" si="545"/>
        <v>96078.639041075439</v>
      </c>
    </row>
    <row r="448" spans="1:121">
      <c r="A448" s="23">
        <f t="shared" si="546"/>
        <v>267197882.40779996</v>
      </c>
      <c r="B448" s="23">
        <v>0</v>
      </c>
      <c r="C448" s="41">
        <f t="shared" si="609"/>
        <v>10</v>
      </c>
      <c r="D448" s="44"/>
      <c r="E448" s="134">
        <f t="shared" si="607"/>
        <v>1</v>
      </c>
      <c r="F448" s="76">
        <f t="shared" si="525"/>
        <v>11</v>
      </c>
      <c r="G448" s="161">
        <f t="shared" si="547"/>
        <v>9809.7455482382557</v>
      </c>
      <c r="H448" s="24">
        <f t="shared" si="548"/>
        <v>4.083679187249037E+26</v>
      </c>
      <c r="I448" s="23">
        <f t="shared" si="604"/>
        <v>88.400000000000048</v>
      </c>
      <c r="J448" s="26">
        <v>442</v>
      </c>
      <c r="M448" s="22"/>
      <c r="N448" s="23"/>
      <c r="O448" s="29"/>
      <c r="U448" s="144">
        <f t="shared" si="527"/>
        <v>98097.45548238256</v>
      </c>
      <c r="Z448" s="23"/>
      <c r="AA448" s="29"/>
      <c r="AG448" s="144">
        <f t="shared" si="529"/>
        <v>98097.45548238256</v>
      </c>
      <c r="AK448" s="23"/>
      <c r="AL448" s="29"/>
      <c r="AR448" s="144">
        <f t="shared" si="531"/>
        <v>98097.45548238256</v>
      </c>
      <c r="AV448" s="23"/>
      <c r="AW448" s="29"/>
      <c r="BC448" s="144">
        <f t="shared" si="533"/>
        <v>98097.45548238256</v>
      </c>
      <c r="BG448" s="23"/>
      <c r="BH448" s="29"/>
      <c r="BN448" s="144">
        <f t="shared" si="535"/>
        <v>98097.45548238256</v>
      </c>
      <c r="BR448" s="23"/>
      <c r="BS448" s="29"/>
      <c r="BY448" s="144">
        <f t="shared" si="537"/>
        <v>98097.45548238256</v>
      </c>
      <c r="CC448" s="23"/>
      <c r="CD448" s="29"/>
      <c r="CJ448" s="144">
        <f t="shared" si="539"/>
        <v>98097.45548238256</v>
      </c>
      <c r="CN448" s="23"/>
      <c r="CO448" s="29"/>
      <c r="CU448" s="144">
        <f t="shared" si="541"/>
        <v>98097.45548238256</v>
      </c>
      <c r="CY448" s="23"/>
      <c r="CZ448" s="29"/>
      <c r="DF448" s="144">
        <f t="shared" si="543"/>
        <v>98097.45548238256</v>
      </c>
      <c r="DJ448" s="23"/>
      <c r="DK448" s="29"/>
      <c r="DQ448" s="144">
        <f t="shared" si="545"/>
        <v>98097.45548238256</v>
      </c>
    </row>
    <row r="449" spans="1:121">
      <c r="A449" s="23">
        <f t="shared" si="546"/>
        <v>279188962.62071586</v>
      </c>
      <c r="B449" s="23">
        <v>0</v>
      </c>
      <c r="C449" s="41">
        <f t="shared" si="609"/>
        <v>10</v>
      </c>
      <c r="D449" s="44"/>
      <c r="E449" s="134">
        <f t="shared" si="607"/>
        <v>1</v>
      </c>
      <c r="F449" s="76">
        <f t="shared" si="525"/>
        <v>11</v>
      </c>
      <c r="G449" s="161">
        <f t="shared" si="547"/>
        <v>10015.869154853417</v>
      </c>
      <c r="H449" s="24">
        <f t="shared" si="548"/>
        <v>4.6909155647285983E+26</v>
      </c>
      <c r="I449" s="23">
        <f t="shared" si="604"/>
        <v>88.600000000000037</v>
      </c>
      <c r="J449" s="26">
        <v>443</v>
      </c>
      <c r="M449" s="22"/>
      <c r="N449" s="23"/>
      <c r="O449" s="29"/>
      <c r="U449" s="144">
        <f t="shared" si="527"/>
        <v>100158.69154853417</v>
      </c>
      <c r="Z449" s="23"/>
      <c r="AA449" s="29"/>
      <c r="AG449" s="144">
        <f t="shared" si="529"/>
        <v>100158.69154853417</v>
      </c>
      <c r="AK449" s="23"/>
      <c r="AL449" s="29"/>
      <c r="AR449" s="144">
        <f t="shared" si="531"/>
        <v>100158.69154853417</v>
      </c>
      <c r="AV449" s="23"/>
      <c r="AW449" s="29"/>
      <c r="BC449" s="144">
        <f t="shared" si="533"/>
        <v>100158.69154853417</v>
      </c>
      <c r="BG449" s="23"/>
      <c r="BH449" s="29"/>
      <c r="BN449" s="144">
        <f t="shared" si="535"/>
        <v>100158.69154853417</v>
      </c>
      <c r="BR449" s="23"/>
      <c r="BS449" s="29"/>
      <c r="BY449" s="144">
        <f t="shared" si="537"/>
        <v>100158.69154853417</v>
      </c>
      <c r="CC449" s="23"/>
      <c r="CD449" s="29"/>
      <c r="CJ449" s="144">
        <f t="shared" si="539"/>
        <v>100158.69154853417</v>
      </c>
      <c r="CN449" s="23"/>
      <c r="CO449" s="29"/>
      <c r="CU449" s="144">
        <f t="shared" si="541"/>
        <v>100158.69154853417</v>
      </c>
      <c r="CY449" s="23"/>
      <c r="CZ449" s="29"/>
      <c r="DF449" s="144">
        <f t="shared" si="543"/>
        <v>100158.69154853417</v>
      </c>
      <c r="DJ449" s="23"/>
      <c r="DK449" s="29"/>
      <c r="DQ449" s="144">
        <f t="shared" si="545"/>
        <v>100158.69154853417</v>
      </c>
    </row>
    <row r="450" spans="1:121">
      <c r="A450" s="23">
        <f t="shared" si="546"/>
        <v>291718168.37331378</v>
      </c>
      <c r="B450" s="23">
        <v>0</v>
      </c>
      <c r="C450" s="41">
        <f t="shared" si="609"/>
        <v>10</v>
      </c>
      <c r="D450" s="44"/>
      <c r="E450" s="134">
        <f t="shared" si="607"/>
        <v>1</v>
      </c>
      <c r="F450" s="76">
        <f t="shared" si="525"/>
        <v>11</v>
      </c>
      <c r="G450" s="161">
        <f t="shared" si="547"/>
        <v>10226.323856602014</v>
      </c>
      <c r="H450" s="24">
        <f t="shared" si="548"/>
        <v>5.3884469926337286E+26</v>
      </c>
      <c r="I450" s="23">
        <f t="shared" si="604"/>
        <v>88.80000000000004</v>
      </c>
      <c r="J450" s="26">
        <v>444</v>
      </c>
      <c r="M450" s="22"/>
      <c r="N450" s="23"/>
      <c r="O450" s="29"/>
      <c r="U450" s="144">
        <f t="shared" si="527"/>
        <v>102263.23856602014</v>
      </c>
      <c r="Z450" s="23"/>
      <c r="AA450" s="29"/>
      <c r="AG450" s="144">
        <f t="shared" si="529"/>
        <v>102263.23856602014</v>
      </c>
      <c r="AK450" s="23"/>
      <c r="AL450" s="29"/>
      <c r="AR450" s="144">
        <f t="shared" si="531"/>
        <v>102263.23856602014</v>
      </c>
      <c r="AV450" s="23"/>
      <c r="AW450" s="29"/>
      <c r="BC450" s="144">
        <f t="shared" si="533"/>
        <v>102263.23856602014</v>
      </c>
      <c r="BG450" s="23"/>
      <c r="BH450" s="29"/>
      <c r="BN450" s="144">
        <f t="shared" si="535"/>
        <v>102263.23856602014</v>
      </c>
      <c r="BR450" s="23"/>
      <c r="BS450" s="29"/>
      <c r="BY450" s="144">
        <f t="shared" si="537"/>
        <v>102263.23856602014</v>
      </c>
      <c r="CC450" s="23"/>
      <c r="CD450" s="29"/>
      <c r="CJ450" s="144">
        <f t="shared" si="539"/>
        <v>102263.23856602014</v>
      </c>
      <c r="CN450" s="23"/>
      <c r="CO450" s="29"/>
      <c r="CU450" s="144">
        <f t="shared" si="541"/>
        <v>102263.23856602014</v>
      </c>
      <c r="CY450" s="23"/>
      <c r="CZ450" s="29"/>
      <c r="DF450" s="144">
        <f t="shared" si="543"/>
        <v>102263.23856602014</v>
      </c>
      <c r="DJ450" s="23"/>
      <c r="DK450" s="29"/>
      <c r="DQ450" s="144">
        <f t="shared" si="545"/>
        <v>102263.23856602014</v>
      </c>
    </row>
    <row r="451" spans="1:121">
      <c r="A451" s="23">
        <f t="shared" si="546"/>
        <v>304809649.20769626</v>
      </c>
      <c r="B451" s="23">
        <v>0</v>
      </c>
      <c r="C451" s="41">
        <f t="shared" si="609"/>
        <v>10</v>
      </c>
      <c r="D451" s="44"/>
      <c r="E451" s="134">
        <f t="shared" si="607"/>
        <v>1</v>
      </c>
      <c r="F451" s="76">
        <f t="shared" si="525"/>
        <v>11</v>
      </c>
      <c r="G451" s="161">
        <f t="shared" si="547"/>
        <v>10441.200658999385</v>
      </c>
      <c r="H451" s="24">
        <f t="shared" si="548"/>
        <v>6.1897001964270842E+26</v>
      </c>
      <c r="I451" s="23">
        <f t="shared" si="604"/>
        <v>89.000000000000043</v>
      </c>
      <c r="J451" s="26">
        <v>445</v>
      </c>
      <c r="M451" s="22"/>
      <c r="N451" s="23"/>
      <c r="O451" s="29"/>
      <c r="U451" s="144">
        <f t="shared" si="527"/>
        <v>104412.00658999385</v>
      </c>
      <c r="Z451" s="23"/>
      <c r="AA451" s="29"/>
      <c r="AG451" s="144">
        <f t="shared" si="529"/>
        <v>104412.00658999385</v>
      </c>
      <c r="AK451" s="23"/>
      <c r="AL451" s="29"/>
      <c r="AR451" s="144">
        <f t="shared" si="531"/>
        <v>104412.00658999385</v>
      </c>
      <c r="AV451" s="23"/>
      <c r="AW451" s="29"/>
      <c r="BC451" s="144">
        <f t="shared" si="533"/>
        <v>104412.00658999385</v>
      </c>
      <c r="BG451" s="23"/>
      <c r="BH451" s="29"/>
      <c r="BN451" s="144">
        <f t="shared" si="535"/>
        <v>104412.00658999385</v>
      </c>
      <c r="BR451" s="23"/>
      <c r="BS451" s="29"/>
      <c r="BY451" s="144">
        <f t="shared" si="537"/>
        <v>104412.00658999385</v>
      </c>
      <c r="CC451" s="23"/>
      <c r="CD451" s="29"/>
      <c r="CJ451" s="144">
        <f t="shared" si="539"/>
        <v>104412.00658999385</v>
      </c>
      <c r="CN451" s="23"/>
      <c r="CO451" s="29"/>
      <c r="CU451" s="144">
        <f t="shared" si="541"/>
        <v>104412.00658999385</v>
      </c>
      <c r="CY451" s="23"/>
      <c r="CZ451" s="29"/>
      <c r="DF451" s="144">
        <f t="shared" si="543"/>
        <v>104412.00658999385</v>
      </c>
      <c r="DJ451" s="23"/>
      <c r="DK451" s="29"/>
      <c r="DQ451" s="144">
        <f t="shared" si="545"/>
        <v>104412.00658999385</v>
      </c>
    </row>
    <row r="452" spans="1:121">
      <c r="A452" s="23">
        <f t="shared" si="546"/>
        <v>318488638.42865849</v>
      </c>
      <c r="B452" s="23">
        <v>0</v>
      </c>
      <c r="C452" s="41">
        <f t="shared" si="609"/>
        <v>10</v>
      </c>
      <c r="D452" s="44"/>
      <c r="E452" s="134">
        <f t="shared" si="607"/>
        <v>1</v>
      </c>
      <c r="F452" s="76">
        <f t="shared" si="525"/>
        <v>11</v>
      </c>
      <c r="G452" s="161">
        <f t="shared" si="547"/>
        <v>10660.592479780307</v>
      </c>
      <c r="H452" s="24">
        <f t="shared" si="548"/>
        <v>7.1100984335606169E+26</v>
      </c>
      <c r="I452" s="23">
        <f t="shared" si="604"/>
        <v>89.200000000000045</v>
      </c>
      <c r="J452" s="26">
        <v>446</v>
      </c>
      <c r="M452" s="22"/>
      <c r="N452" s="23"/>
      <c r="O452" s="29"/>
      <c r="U452" s="144">
        <f t="shared" si="527"/>
        <v>106605.92479780308</v>
      </c>
      <c r="Z452" s="23"/>
      <c r="AA452" s="29"/>
      <c r="AG452" s="144">
        <f t="shared" si="529"/>
        <v>106605.92479780308</v>
      </c>
      <c r="AK452" s="23"/>
      <c r="AL452" s="29"/>
      <c r="AR452" s="144">
        <f t="shared" si="531"/>
        <v>106605.92479780308</v>
      </c>
      <c r="AV452" s="23"/>
      <c r="AW452" s="29"/>
      <c r="BC452" s="144">
        <f t="shared" si="533"/>
        <v>106605.92479780308</v>
      </c>
      <c r="BG452" s="23"/>
      <c r="BH452" s="29"/>
      <c r="BN452" s="144">
        <f t="shared" si="535"/>
        <v>106605.92479780308</v>
      </c>
      <c r="BR452" s="23"/>
      <c r="BS452" s="29"/>
      <c r="BY452" s="144">
        <f t="shared" si="537"/>
        <v>106605.92479780308</v>
      </c>
      <c r="CC452" s="23"/>
      <c r="CD452" s="29"/>
      <c r="CJ452" s="144">
        <f t="shared" si="539"/>
        <v>106605.92479780308</v>
      </c>
      <c r="CN452" s="23"/>
      <c r="CO452" s="29"/>
      <c r="CU452" s="144">
        <f t="shared" si="541"/>
        <v>106605.92479780308</v>
      </c>
      <c r="CY452" s="23"/>
      <c r="CZ452" s="29"/>
      <c r="DF452" s="144">
        <f t="shared" si="543"/>
        <v>106605.92479780308</v>
      </c>
      <c r="DJ452" s="23"/>
      <c r="DK452" s="29"/>
      <c r="DQ452" s="144">
        <f t="shared" si="545"/>
        <v>106605.92479780308</v>
      </c>
    </row>
    <row r="453" spans="1:121">
      <c r="A453" s="23">
        <f t="shared" si="546"/>
        <v>332781501.73987216</v>
      </c>
      <c r="B453" s="23">
        <v>0</v>
      </c>
      <c r="C453" s="41">
        <f t="shared" si="609"/>
        <v>10</v>
      </c>
      <c r="D453" s="44"/>
      <c r="E453" s="134">
        <f t="shared" si="607"/>
        <v>1</v>
      </c>
      <c r="F453" s="76">
        <f t="shared" si="525"/>
        <v>11</v>
      </c>
      <c r="G453" s="161">
        <f t="shared" si="547"/>
        <v>10884.594189078609</v>
      </c>
      <c r="H453" s="24">
        <f t="shared" si="548"/>
        <v>8.1673583744980781E+26</v>
      </c>
      <c r="I453" s="23">
        <f t="shared" si="604"/>
        <v>89.400000000000048</v>
      </c>
      <c r="J453" s="26">
        <v>447</v>
      </c>
      <c r="M453" s="22"/>
      <c r="N453" s="23"/>
      <c r="O453" s="29"/>
      <c r="U453" s="144">
        <f t="shared" si="527"/>
        <v>108845.94189078608</v>
      </c>
      <c r="Z453" s="23"/>
      <c r="AA453" s="29"/>
      <c r="AG453" s="144">
        <f t="shared" si="529"/>
        <v>108845.94189078608</v>
      </c>
      <c r="AK453" s="23"/>
      <c r="AL453" s="29"/>
      <c r="AR453" s="144">
        <f t="shared" si="531"/>
        <v>108845.94189078608</v>
      </c>
      <c r="AV453" s="23"/>
      <c r="AW453" s="29"/>
      <c r="BC453" s="144">
        <f t="shared" si="533"/>
        <v>108845.94189078608</v>
      </c>
      <c r="BG453" s="23"/>
      <c r="BH453" s="29"/>
      <c r="BN453" s="144">
        <f t="shared" si="535"/>
        <v>108845.94189078608</v>
      </c>
      <c r="BR453" s="23"/>
      <c r="BS453" s="29"/>
      <c r="BY453" s="144">
        <f t="shared" si="537"/>
        <v>108845.94189078608</v>
      </c>
      <c r="CC453" s="23"/>
      <c r="CD453" s="29"/>
      <c r="CJ453" s="144">
        <f t="shared" si="539"/>
        <v>108845.94189078608</v>
      </c>
      <c r="CN453" s="23"/>
      <c r="CO453" s="29"/>
      <c r="CU453" s="144">
        <f t="shared" si="541"/>
        <v>108845.94189078608</v>
      </c>
      <c r="CY453" s="23"/>
      <c r="CZ453" s="29"/>
      <c r="DF453" s="144">
        <f t="shared" si="543"/>
        <v>108845.94189078608</v>
      </c>
      <c r="DJ453" s="23"/>
      <c r="DK453" s="29"/>
      <c r="DQ453" s="144">
        <f t="shared" si="545"/>
        <v>108845.94189078608</v>
      </c>
    </row>
    <row r="454" spans="1:121">
      <c r="A454" s="23">
        <f t="shared" si="546"/>
        <v>347715788.0627225</v>
      </c>
      <c r="B454" s="23">
        <v>0</v>
      </c>
      <c r="C454" s="41">
        <f t="shared" si="609"/>
        <v>10</v>
      </c>
      <c r="D454" s="44"/>
      <c r="E454" s="134">
        <f t="shared" si="607"/>
        <v>1</v>
      </c>
      <c r="F454" s="76">
        <f t="shared" ref="F454:F517" si="611">C454+E454</f>
        <v>11</v>
      </c>
      <c r="G454" s="161">
        <f t="shared" si="547"/>
        <v>11113.302650451333</v>
      </c>
      <c r="H454" s="24">
        <f t="shared" si="548"/>
        <v>9.3818311294572007E+26</v>
      </c>
      <c r="I454" s="23">
        <f t="shared" si="604"/>
        <v>89.600000000000051</v>
      </c>
      <c r="J454" s="26">
        <v>448</v>
      </c>
      <c r="M454" s="22"/>
      <c r="N454" s="23"/>
      <c r="O454" s="29"/>
      <c r="U454" s="144">
        <f t="shared" ref="U454:U517" si="612">$I$4*$G454</f>
        <v>111133.02650451333</v>
      </c>
      <c r="Z454" s="23"/>
      <c r="AA454" s="29"/>
      <c r="AG454" s="144">
        <f t="shared" ref="AG454:AG517" si="613">$I$4*$G454</f>
        <v>111133.02650451333</v>
      </c>
      <c r="AK454" s="23"/>
      <c r="AL454" s="29"/>
      <c r="AR454" s="144">
        <f t="shared" ref="AR454:AR517" si="614">$I$4*$G454</f>
        <v>111133.02650451333</v>
      </c>
      <c r="AV454" s="23"/>
      <c r="AW454" s="29"/>
      <c r="BC454" s="144">
        <f t="shared" ref="BC454:BC517" si="615">$I$4*$G454</f>
        <v>111133.02650451333</v>
      </c>
      <c r="BG454" s="23"/>
      <c r="BH454" s="29"/>
      <c r="BN454" s="144">
        <f t="shared" ref="BN454:BN517" si="616">$I$4*$G454</f>
        <v>111133.02650451333</v>
      </c>
      <c r="BR454" s="23"/>
      <c r="BS454" s="29"/>
      <c r="BY454" s="144">
        <f t="shared" ref="BY454:BY517" si="617">$I$4*$G454</f>
        <v>111133.02650451333</v>
      </c>
      <c r="CC454" s="23"/>
      <c r="CD454" s="29"/>
      <c r="CJ454" s="144">
        <f t="shared" ref="CJ454:CJ517" si="618">$I$4*$G454</f>
        <v>111133.02650451333</v>
      </c>
      <c r="CN454" s="23"/>
      <c r="CO454" s="29"/>
      <c r="CU454" s="144">
        <f t="shared" ref="CU454:CU517" si="619">$I$4*$G454</f>
        <v>111133.02650451333</v>
      </c>
      <c r="CY454" s="23"/>
      <c r="CZ454" s="29"/>
      <c r="DF454" s="144">
        <f t="shared" ref="DF454:DF517" si="620">$I$4*$G454</f>
        <v>111133.02650451333</v>
      </c>
      <c r="DJ454" s="23"/>
      <c r="DK454" s="29"/>
      <c r="DQ454" s="144">
        <f t="shared" ref="DQ454:DQ517" si="621">$I$4*$G454</f>
        <v>111133.02650451333</v>
      </c>
    </row>
    <row r="455" spans="1:121">
      <c r="A455" s="23">
        <f t="shared" ref="A455:A518" si="622">POWER($I$3,J455) * POWER($I$2,J455)</f>
        <v>363320282.63575155</v>
      </c>
      <c r="B455" s="23">
        <v>0</v>
      </c>
      <c r="C455" s="41">
        <f t="shared" si="609"/>
        <v>10</v>
      </c>
      <c r="D455" s="44"/>
      <c r="E455" s="134">
        <f t="shared" si="607"/>
        <v>1</v>
      </c>
      <c r="F455" s="76">
        <f t="shared" si="611"/>
        <v>11</v>
      </c>
      <c r="G455" s="161">
        <f t="shared" ref="G455:G503" si="623">POWER(8,J455/100)</f>
        <v>11346.8167627647</v>
      </c>
      <c r="H455" s="24">
        <f t="shared" ref="H455:H518" si="624">POWER($I$1,J455)</f>
        <v>1.0776893985267463E+27</v>
      </c>
      <c r="I455" s="23">
        <f t="shared" si="604"/>
        <v>89.800000000000054</v>
      </c>
      <c r="J455" s="26">
        <v>449</v>
      </c>
      <c r="M455" s="22"/>
      <c r="N455" s="23"/>
      <c r="O455" s="29"/>
      <c r="U455" s="144">
        <f t="shared" si="612"/>
        <v>113468.167627647</v>
      </c>
      <c r="Z455" s="23"/>
      <c r="AA455" s="29"/>
      <c r="AG455" s="144">
        <f t="shared" si="613"/>
        <v>113468.167627647</v>
      </c>
      <c r="AK455" s="23"/>
      <c r="AL455" s="29"/>
      <c r="AR455" s="144">
        <f t="shared" si="614"/>
        <v>113468.167627647</v>
      </c>
      <c r="AV455" s="23"/>
      <c r="AW455" s="29"/>
      <c r="BC455" s="144">
        <f t="shared" si="615"/>
        <v>113468.167627647</v>
      </c>
      <c r="BG455" s="23"/>
      <c r="BH455" s="29"/>
      <c r="BN455" s="144">
        <f t="shared" si="616"/>
        <v>113468.167627647</v>
      </c>
      <c r="BR455" s="23"/>
      <c r="BS455" s="29"/>
      <c r="BY455" s="144">
        <f t="shared" si="617"/>
        <v>113468.167627647</v>
      </c>
      <c r="CC455" s="23"/>
      <c r="CD455" s="29"/>
      <c r="CJ455" s="144">
        <f t="shared" si="618"/>
        <v>113468.167627647</v>
      </c>
      <c r="CN455" s="23"/>
      <c r="CO455" s="29"/>
      <c r="CU455" s="144">
        <f t="shared" si="619"/>
        <v>113468.167627647</v>
      </c>
      <c r="CY455" s="23"/>
      <c r="CZ455" s="29"/>
      <c r="DF455" s="144">
        <f t="shared" si="620"/>
        <v>113468.167627647</v>
      </c>
      <c r="DJ455" s="23"/>
      <c r="DK455" s="29"/>
      <c r="DQ455" s="144">
        <f t="shared" si="621"/>
        <v>113468.167627647</v>
      </c>
    </row>
    <row r="456" spans="1:121">
      <c r="A456" s="23">
        <f t="shared" si="622"/>
        <v>379625062.497051</v>
      </c>
      <c r="B456" s="23">
        <v>0</v>
      </c>
      <c r="C456" s="41">
        <f t="shared" si="609"/>
        <v>10</v>
      </c>
      <c r="D456" s="44"/>
      <c r="E456" s="134">
        <f t="shared" si="607"/>
        <v>1</v>
      </c>
      <c r="F456" s="76">
        <f t="shared" si="611"/>
        <v>11</v>
      </c>
      <c r="G456" s="161">
        <f t="shared" si="623"/>
        <v>11585.237502960377</v>
      </c>
      <c r="H456" s="24">
        <f t="shared" si="624"/>
        <v>1.2379400392854177E+27</v>
      </c>
      <c r="I456" s="23">
        <f t="shared" ref="I456:I519" si="625">LOG(H456,2)</f>
        <v>90.000000000000057</v>
      </c>
      <c r="J456" s="26">
        <v>450</v>
      </c>
      <c r="M456" s="22"/>
      <c r="N456" s="23"/>
      <c r="O456" s="29"/>
      <c r="U456" s="144">
        <f t="shared" si="612"/>
        <v>115852.37502960378</v>
      </c>
      <c r="Z456" s="23"/>
      <c r="AA456" s="29"/>
      <c r="AG456" s="144">
        <f t="shared" si="613"/>
        <v>115852.37502960378</v>
      </c>
      <c r="AK456" s="23"/>
      <c r="AL456" s="29"/>
      <c r="AR456" s="144">
        <f t="shared" si="614"/>
        <v>115852.37502960378</v>
      </c>
      <c r="AV456" s="23"/>
      <c r="AW456" s="29"/>
      <c r="BC456" s="144">
        <f t="shared" si="615"/>
        <v>115852.37502960378</v>
      </c>
      <c r="BG456" s="23"/>
      <c r="BH456" s="29"/>
      <c r="BN456" s="144">
        <f t="shared" si="616"/>
        <v>115852.37502960378</v>
      </c>
      <c r="BR456" s="23"/>
      <c r="BS456" s="29"/>
      <c r="BY456" s="144">
        <f t="shared" si="617"/>
        <v>115852.37502960378</v>
      </c>
      <c r="CC456" s="23"/>
      <c r="CD456" s="29"/>
      <c r="CJ456" s="144">
        <f t="shared" si="618"/>
        <v>115852.37502960378</v>
      </c>
      <c r="CN456" s="23"/>
      <c r="CO456" s="29"/>
      <c r="CU456" s="144">
        <f t="shared" si="619"/>
        <v>115852.37502960378</v>
      </c>
      <c r="CY456" s="23"/>
      <c r="CZ456" s="29"/>
      <c r="DF456" s="144">
        <f t="shared" si="620"/>
        <v>115852.37502960378</v>
      </c>
      <c r="DJ456" s="23"/>
      <c r="DK456" s="29"/>
      <c r="DQ456" s="144">
        <f t="shared" si="621"/>
        <v>115852.37502960378</v>
      </c>
    </row>
    <row r="457" spans="1:121">
      <c r="A457" s="23">
        <f t="shared" si="622"/>
        <v>396661554.45654887</v>
      </c>
      <c r="B457" s="23">
        <v>0</v>
      </c>
      <c r="C457" s="41">
        <f t="shared" si="609"/>
        <v>10</v>
      </c>
      <c r="D457" s="44"/>
      <c r="E457" s="134">
        <f t="shared" si="607"/>
        <v>1</v>
      </c>
      <c r="F457" s="76">
        <f t="shared" si="611"/>
        <v>11</v>
      </c>
      <c r="G457" s="161">
        <f t="shared" si="623"/>
        <v>11828.667969720269</v>
      </c>
      <c r="H457" s="24">
        <f t="shared" si="624"/>
        <v>1.4220196867121242E+27</v>
      </c>
      <c r="I457" s="23">
        <f t="shared" si="625"/>
        <v>90.200000000000045</v>
      </c>
      <c r="J457" s="26">
        <v>451</v>
      </c>
      <c r="M457" s="22"/>
      <c r="N457" s="23"/>
      <c r="O457" s="29"/>
      <c r="U457" s="144">
        <f t="shared" si="612"/>
        <v>118286.67969720269</v>
      </c>
      <c r="Z457" s="23"/>
      <c r="AA457" s="29"/>
      <c r="AG457" s="144">
        <f t="shared" si="613"/>
        <v>118286.67969720269</v>
      </c>
      <c r="AK457" s="23"/>
      <c r="AL457" s="29"/>
      <c r="AR457" s="144">
        <f t="shared" si="614"/>
        <v>118286.67969720269</v>
      </c>
      <c r="AV457" s="23"/>
      <c r="AW457" s="29"/>
      <c r="BC457" s="144">
        <f t="shared" si="615"/>
        <v>118286.67969720269</v>
      </c>
      <c r="BG457" s="23"/>
      <c r="BH457" s="29"/>
      <c r="BN457" s="144">
        <f t="shared" si="616"/>
        <v>118286.67969720269</v>
      </c>
      <c r="BR457" s="23"/>
      <c r="BS457" s="29"/>
      <c r="BY457" s="144">
        <f t="shared" si="617"/>
        <v>118286.67969720269</v>
      </c>
      <c r="CC457" s="23"/>
      <c r="CD457" s="29"/>
      <c r="CJ457" s="144">
        <f t="shared" si="618"/>
        <v>118286.67969720269</v>
      </c>
      <c r="CN457" s="23"/>
      <c r="CO457" s="29"/>
      <c r="CU457" s="144">
        <f t="shared" si="619"/>
        <v>118286.67969720269</v>
      </c>
      <c r="CY457" s="23"/>
      <c r="CZ457" s="29"/>
      <c r="DF457" s="144">
        <f t="shared" si="620"/>
        <v>118286.67969720269</v>
      </c>
      <c r="DJ457" s="23"/>
      <c r="DK457" s="29"/>
      <c r="DQ457" s="144">
        <f t="shared" si="621"/>
        <v>118286.67969720269</v>
      </c>
    </row>
    <row r="458" spans="1:121">
      <c r="A458" s="23">
        <f t="shared" si="622"/>
        <v>414462595.66992611</v>
      </c>
      <c r="B458" s="23">
        <v>0</v>
      </c>
      <c r="C458" s="41">
        <f t="shared" si="609"/>
        <v>10</v>
      </c>
      <c r="D458" s="44"/>
      <c r="E458" s="134">
        <f t="shared" si="607"/>
        <v>1</v>
      </c>
      <c r="F458" s="76">
        <f t="shared" si="611"/>
        <v>11</v>
      </c>
      <c r="G458" s="161">
        <f t="shared" si="623"/>
        <v>12077.213428048681</v>
      </c>
      <c r="H458" s="24">
        <f t="shared" si="624"/>
        <v>1.6334716748996162E+27</v>
      </c>
      <c r="I458" s="23">
        <f t="shared" si="625"/>
        <v>90.400000000000048</v>
      </c>
      <c r="J458" s="26">
        <v>452</v>
      </c>
      <c r="M458" s="22"/>
      <c r="N458" s="23"/>
      <c r="O458" s="29"/>
      <c r="U458" s="144">
        <f t="shared" si="612"/>
        <v>120772.1342804868</v>
      </c>
      <c r="Z458" s="23"/>
      <c r="AA458" s="29"/>
      <c r="AG458" s="144">
        <f t="shared" si="613"/>
        <v>120772.1342804868</v>
      </c>
      <c r="AK458" s="23"/>
      <c r="AL458" s="29"/>
      <c r="AR458" s="144">
        <f t="shared" si="614"/>
        <v>120772.1342804868</v>
      </c>
      <c r="AV458" s="23"/>
      <c r="AW458" s="29"/>
      <c r="BC458" s="144">
        <f t="shared" si="615"/>
        <v>120772.1342804868</v>
      </c>
      <c r="BG458" s="23"/>
      <c r="BH458" s="29"/>
      <c r="BN458" s="144">
        <f t="shared" si="616"/>
        <v>120772.1342804868</v>
      </c>
      <c r="BR458" s="23"/>
      <c r="BS458" s="29"/>
      <c r="BY458" s="144">
        <f t="shared" si="617"/>
        <v>120772.1342804868</v>
      </c>
      <c r="CC458" s="23"/>
      <c r="CD458" s="29"/>
      <c r="CJ458" s="144">
        <f t="shared" si="618"/>
        <v>120772.1342804868</v>
      </c>
      <c r="CN458" s="23"/>
      <c r="CO458" s="29"/>
      <c r="CU458" s="144">
        <f t="shared" si="619"/>
        <v>120772.1342804868</v>
      </c>
      <c r="CY458" s="23"/>
      <c r="CZ458" s="29"/>
      <c r="DF458" s="144">
        <f t="shared" si="620"/>
        <v>120772.1342804868</v>
      </c>
      <c r="DJ458" s="23"/>
      <c r="DK458" s="29"/>
      <c r="DQ458" s="144">
        <f t="shared" si="621"/>
        <v>120772.1342804868</v>
      </c>
    </row>
    <row r="459" spans="1:121">
      <c r="A459" s="23">
        <f t="shared" si="622"/>
        <v>433062496.93091869</v>
      </c>
      <c r="B459" s="23">
        <v>0</v>
      </c>
      <c r="C459" s="41">
        <f t="shared" si="609"/>
        <v>10</v>
      </c>
      <c r="D459" s="44"/>
      <c r="E459" s="134">
        <f t="shared" ref="E459:E522" si="626">E458</f>
        <v>1</v>
      </c>
      <c r="F459" s="76">
        <f t="shared" si="611"/>
        <v>11</v>
      </c>
      <c r="G459" s="161">
        <f t="shared" si="623"/>
        <v>12330.981354791464</v>
      </c>
      <c r="H459" s="24">
        <f t="shared" si="624"/>
        <v>1.8763662258914404E+27</v>
      </c>
      <c r="I459" s="23">
        <f t="shared" si="625"/>
        <v>90.600000000000051</v>
      </c>
      <c r="J459" s="26">
        <v>453</v>
      </c>
      <c r="M459" s="22"/>
      <c r="N459" s="23"/>
      <c r="O459" s="29"/>
      <c r="U459" s="144">
        <f t="shared" si="612"/>
        <v>123309.81354791464</v>
      </c>
      <c r="Z459" s="23"/>
      <c r="AA459" s="29"/>
      <c r="AG459" s="144">
        <f t="shared" si="613"/>
        <v>123309.81354791464</v>
      </c>
      <c r="AK459" s="23"/>
      <c r="AL459" s="29"/>
      <c r="AR459" s="144">
        <f t="shared" si="614"/>
        <v>123309.81354791464</v>
      </c>
      <c r="AV459" s="23"/>
      <c r="AW459" s="29"/>
      <c r="BC459" s="144">
        <f t="shared" si="615"/>
        <v>123309.81354791464</v>
      </c>
      <c r="BG459" s="23"/>
      <c r="BH459" s="29"/>
      <c r="BN459" s="144">
        <f t="shared" si="616"/>
        <v>123309.81354791464</v>
      </c>
      <c r="BR459" s="23"/>
      <c r="BS459" s="29"/>
      <c r="BY459" s="144">
        <f t="shared" si="617"/>
        <v>123309.81354791464</v>
      </c>
      <c r="CC459" s="23"/>
      <c r="CD459" s="29"/>
      <c r="CJ459" s="144">
        <f t="shared" si="618"/>
        <v>123309.81354791464</v>
      </c>
      <c r="CN459" s="23"/>
      <c r="CO459" s="29"/>
      <c r="CU459" s="144">
        <f t="shared" si="619"/>
        <v>123309.81354791464</v>
      </c>
      <c r="CY459" s="23"/>
      <c r="CZ459" s="29"/>
      <c r="DF459" s="144">
        <f t="shared" si="620"/>
        <v>123309.81354791464</v>
      </c>
      <c r="DJ459" s="23"/>
      <c r="DK459" s="29"/>
      <c r="DQ459" s="144">
        <f t="shared" si="621"/>
        <v>123309.81354791464</v>
      </c>
    </row>
    <row r="460" spans="1:121">
      <c r="A460" s="23">
        <f t="shared" si="622"/>
        <v>452497108.80399823</v>
      </c>
      <c r="B460" s="23">
        <v>0</v>
      </c>
      <c r="C460" s="41">
        <f t="shared" si="609"/>
        <v>10</v>
      </c>
      <c r="D460" s="44"/>
      <c r="E460" s="134">
        <f t="shared" si="626"/>
        <v>1</v>
      </c>
      <c r="F460" s="76">
        <f t="shared" si="611"/>
        <v>11</v>
      </c>
      <c r="G460" s="161">
        <f t="shared" si="623"/>
        <v>12590.081485111397</v>
      </c>
      <c r="H460" s="24">
        <f t="shared" si="624"/>
        <v>2.1553787970534931E+27</v>
      </c>
      <c r="I460" s="23">
        <f t="shared" si="625"/>
        <v>90.800000000000054</v>
      </c>
      <c r="J460" s="26">
        <v>454</v>
      </c>
      <c r="M460" s="22"/>
      <c r="N460" s="23"/>
      <c r="O460" s="29"/>
      <c r="U460" s="144">
        <f t="shared" si="612"/>
        <v>125900.81485111397</v>
      </c>
      <c r="Z460" s="23"/>
      <c r="AA460" s="29"/>
      <c r="AG460" s="144">
        <f t="shared" si="613"/>
        <v>125900.81485111397</v>
      </c>
      <c r="AK460" s="23"/>
      <c r="AL460" s="29"/>
      <c r="AR460" s="144">
        <f t="shared" si="614"/>
        <v>125900.81485111397</v>
      </c>
      <c r="AV460" s="23"/>
      <c r="AW460" s="29"/>
      <c r="BC460" s="144">
        <f t="shared" si="615"/>
        <v>125900.81485111397</v>
      </c>
      <c r="BG460" s="23"/>
      <c r="BH460" s="29"/>
      <c r="BN460" s="144">
        <f t="shared" si="616"/>
        <v>125900.81485111397</v>
      </c>
      <c r="BR460" s="23"/>
      <c r="BS460" s="29"/>
      <c r="BY460" s="144">
        <f t="shared" si="617"/>
        <v>125900.81485111397</v>
      </c>
      <c r="CC460" s="23"/>
      <c r="CD460" s="29"/>
      <c r="CJ460" s="144">
        <f t="shared" si="618"/>
        <v>125900.81485111397</v>
      </c>
      <c r="CN460" s="23"/>
      <c r="CO460" s="29"/>
      <c r="CU460" s="144">
        <f t="shared" si="619"/>
        <v>125900.81485111397</v>
      </c>
      <c r="CY460" s="23"/>
      <c r="CZ460" s="29"/>
      <c r="DF460" s="144">
        <f t="shared" si="620"/>
        <v>125900.81485111397</v>
      </c>
      <c r="DJ460" s="23"/>
      <c r="DK460" s="29"/>
      <c r="DQ460" s="144">
        <f t="shared" si="621"/>
        <v>125900.81485111397</v>
      </c>
    </row>
    <row r="461" spans="1:121">
      <c r="A461" s="23">
        <f t="shared" si="622"/>
        <v>472803890.72489738</v>
      </c>
      <c r="B461" s="23">
        <v>0</v>
      </c>
      <c r="C461" s="41">
        <f t="shared" si="609"/>
        <v>10</v>
      </c>
      <c r="D461" s="44"/>
      <c r="E461" s="134">
        <f t="shared" si="626"/>
        <v>1</v>
      </c>
      <c r="F461" s="76">
        <f t="shared" si="611"/>
        <v>11</v>
      </c>
      <c r="G461" s="161">
        <f t="shared" si="623"/>
        <v>12854.625859940339</v>
      </c>
      <c r="H461" s="24">
        <f t="shared" si="624"/>
        <v>2.4758800785708359E+27</v>
      </c>
      <c r="I461" s="23">
        <f t="shared" si="625"/>
        <v>91.000000000000043</v>
      </c>
      <c r="J461" s="26">
        <v>455</v>
      </c>
      <c r="M461" s="22"/>
      <c r="N461" s="23"/>
      <c r="O461" s="29"/>
      <c r="U461" s="144">
        <f t="shared" si="612"/>
        <v>128546.25859940339</v>
      </c>
      <c r="Z461" s="23"/>
      <c r="AA461" s="29"/>
      <c r="AG461" s="144">
        <f t="shared" si="613"/>
        <v>128546.25859940339</v>
      </c>
      <c r="AK461" s="23"/>
      <c r="AL461" s="29"/>
      <c r="AR461" s="144">
        <f t="shared" si="614"/>
        <v>128546.25859940339</v>
      </c>
      <c r="AV461" s="23"/>
      <c r="AW461" s="29"/>
      <c r="BC461" s="144">
        <f t="shared" si="615"/>
        <v>128546.25859940339</v>
      </c>
      <c r="BG461" s="23"/>
      <c r="BH461" s="29"/>
      <c r="BN461" s="144">
        <f t="shared" si="616"/>
        <v>128546.25859940339</v>
      </c>
      <c r="BR461" s="23"/>
      <c r="BS461" s="29"/>
      <c r="BY461" s="144">
        <f t="shared" si="617"/>
        <v>128546.25859940339</v>
      </c>
      <c r="CC461" s="23"/>
      <c r="CD461" s="29"/>
      <c r="CJ461" s="144">
        <f t="shared" si="618"/>
        <v>128546.25859940339</v>
      </c>
      <c r="CN461" s="23"/>
      <c r="CO461" s="29"/>
      <c r="CU461" s="144">
        <f t="shared" si="619"/>
        <v>128546.25859940339</v>
      </c>
      <c r="CY461" s="23"/>
      <c r="CZ461" s="29"/>
      <c r="DF461" s="144">
        <f t="shared" si="620"/>
        <v>128546.25859940339</v>
      </c>
      <c r="DJ461" s="23"/>
      <c r="DK461" s="29"/>
      <c r="DQ461" s="144">
        <f t="shared" si="621"/>
        <v>128546.25859940339</v>
      </c>
    </row>
    <row r="462" spans="1:121">
      <c r="A462" s="23">
        <f t="shared" si="622"/>
        <v>494021983.20217311</v>
      </c>
      <c r="B462" s="23">
        <v>0</v>
      </c>
      <c r="C462" s="41">
        <f t="shared" si="609"/>
        <v>10</v>
      </c>
      <c r="D462" s="44"/>
      <c r="E462" s="134">
        <f t="shared" si="626"/>
        <v>1</v>
      </c>
      <c r="F462" s="76">
        <f t="shared" si="611"/>
        <v>11</v>
      </c>
      <c r="G462" s="161">
        <f t="shared" si="623"/>
        <v>13124.728874428341</v>
      </c>
      <c r="H462" s="24">
        <f t="shared" si="624"/>
        <v>2.844039373424249E+27</v>
      </c>
      <c r="I462" s="23">
        <f t="shared" si="625"/>
        <v>91.200000000000045</v>
      </c>
      <c r="J462" s="26">
        <v>456</v>
      </c>
      <c r="M462" s="22"/>
      <c r="N462" s="23"/>
      <c r="O462" s="29"/>
      <c r="U462" s="144">
        <f t="shared" si="612"/>
        <v>131247.2887442834</v>
      </c>
      <c r="Z462" s="23"/>
      <c r="AA462" s="29"/>
      <c r="AG462" s="144">
        <f t="shared" si="613"/>
        <v>131247.2887442834</v>
      </c>
      <c r="AK462" s="23"/>
      <c r="AL462" s="29"/>
      <c r="AR462" s="144">
        <f t="shared" si="614"/>
        <v>131247.2887442834</v>
      </c>
      <c r="AV462" s="23"/>
      <c r="AW462" s="29"/>
      <c r="BC462" s="144">
        <f t="shared" si="615"/>
        <v>131247.2887442834</v>
      </c>
      <c r="BG462" s="23"/>
      <c r="BH462" s="29"/>
      <c r="BN462" s="144">
        <f t="shared" si="616"/>
        <v>131247.2887442834</v>
      </c>
      <c r="BR462" s="23"/>
      <c r="BS462" s="29"/>
      <c r="BY462" s="144">
        <f t="shared" si="617"/>
        <v>131247.2887442834</v>
      </c>
      <c r="CC462" s="23"/>
      <c r="CD462" s="29"/>
      <c r="CJ462" s="144">
        <f t="shared" si="618"/>
        <v>131247.2887442834</v>
      </c>
      <c r="CN462" s="23"/>
      <c r="CO462" s="29"/>
      <c r="CU462" s="144">
        <f t="shared" si="619"/>
        <v>131247.2887442834</v>
      </c>
      <c r="CY462" s="23"/>
      <c r="CZ462" s="29"/>
      <c r="DF462" s="144">
        <f t="shared" si="620"/>
        <v>131247.2887442834</v>
      </c>
      <c r="DJ462" s="23"/>
      <c r="DK462" s="29"/>
      <c r="DQ462" s="144">
        <f t="shared" si="621"/>
        <v>131247.2887442834</v>
      </c>
    </row>
    <row r="463" spans="1:121">
      <c r="A463" s="23">
        <f t="shared" si="622"/>
        <v>516192283.25896764</v>
      </c>
      <c r="B463" s="23">
        <v>0</v>
      </c>
      <c r="C463" s="41">
        <f t="shared" si="609"/>
        <v>10</v>
      </c>
      <c r="D463" s="44"/>
      <c r="E463" s="134">
        <f t="shared" si="626"/>
        <v>1</v>
      </c>
      <c r="F463" s="76">
        <f t="shared" si="611"/>
        <v>11</v>
      </c>
      <c r="G463" s="161">
        <f t="shared" si="623"/>
        <v>13400.507327410682</v>
      </c>
      <c r="H463" s="24">
        <f t="shared" si="624"/>
        <v>3.2669433497992334E+27</v>
      </c>
      <c r="I463" s="23">
        <f t="shared" si="625"/>
        <v>91.400000000000048</v>
      </c>
      <c r="J463" s="26">
        <v>457</v>
      </c>
      <c r="M463" s="22"/>
      <c r="N463" s="23"/>
      <c r="O463" s="29"/>
      <c r="U463" s="144">
        <f t="shared" si="612"/>
        <v>134005.07327410681</v>
      </c>
      <c r="Z463" s="23"/>
      <c r="AA463" s="29"/>
      <c r="AG463" s="144">
        <f t="shared" si="613"/>
        <v>134005.07327410681</v>
      </c>
      <c r="AK463" s="23"/>
      <c r="AL463" s="29"/>
      <c r="AR463" s="144">
        <f t="shared" si="614"/>
        <v>134005.07327410681</v>
      </c>
      <c r="AV463" s="23"/>
      <c r="AW463" s="29"/>
      <c r="BC463" s="144">
        <f t="shared" si="615"/>
        <v>134005.07327410681</v>
      </c>
      <c r="BG463" s="23"/>
      <c r="BH463" s="29"/>
      <c r="BN463" s="144">
        <f t="shared" si="616"/>
        <v>134005.07327410681</v>
      </c>
      <c r="BR463" s="23"/>
      <c r="BS463" s="29"/>
      <c r="BY463" s="144">
        <f t="shared" si="617"/>
        <v>134005.07327410681</v>
      </c>
      <c r="CC463" s="23"/>
      <c r="CD463" s="29"/>
      <c r="CJ463" s="144">
        <f t="shared" si="618"/>
        <v>134005.07327410681</v>
      </c>
      <c r="CN463" s="23"/>
      <c r="CO463" s="29"/>
      <c r="CU463" s="144">
        <f t="shared" si="619"/>
        <v>134005.07327410681</v>
      </c>
      <c r="CY463" s="23"/>
      <c r="CZ463" s="29"/>
      <c r="DF463" s="144">
        <f t="shared" si="620"/>
        <v>134005.07327410681</v>
      </c>
      <c r="DJ463" s="23"/>
      <c r="DK463" s="29"/>
      <c r="DQ463" s="144">
        <f t="shared" si="621"/>
        <v>134005.07327410681</v>
      </c>
    </row>
    <row r="464" spans="1:121">
      <c r="A464" s="23">
        <f t="shared" si="622"/>
        <v>539357523.26038241</v>
      </c>
      <c r="B464" s="23">
        <v>0</v>
      </c>
      <c r="C464" s="41">
        <f t="shared" si="609"/>
        <v>10</v>
      </c>
      <c r="D464" s="44"/>
      <c r="E464" s="134">
        <f t="shared" si="626"/>
        <v>1</v>
      </c>
      <c r="F464" s="76">
        <f t="shared" si="611"/>
        <v>11</v>
      </c>
      <c r="G464" s="161">
        <f t="shared" si="623"/>
        <v>13682.080471914398</v>
      </c>
      <c r="H464" s="24">
        <f t="shared" si="624"/>
        <v>3.752732451782883E+27</v>
      </c>
      <c r="I464" s="23">
        <f t="shared" si="625"/>
        <v>91.600000000000051</v>
      </c>
      <c r="J464" s="26">
        <v>458</v>
      </c>
      <c r="M464" s="22"/>
      <c r="N464" s="23"/>
      <c r="O464" s="29"/>
      <c r="U464" s="144">
        <f t="shared" si="612"/>
        <v>136820.80471914398</v>
      </c>
      <c r="Z464" s="23"/>
      <c r="AA464" s="29"/>
      <c r="AG464" s="144">
        <f t="shared" si="613"/>
        <v>136820.80471914398</v>
      </c>
      <c r="AK464" s="23"/>
      <c r="AL464" s="29"/>
      <c r="AR464" s="144">
        <f t="shared" si="614"/>
        <v>136820.80471914398</v>
      </c>
      <c r="AV464" s="23"/>
      <c r="AW464" s="29"/>
      <c r="BC464" s="144">
        <f t="shared" si="615"/>
        <v>136820.80471914398</v>
      </c>
      <c r="BG464" s="23"/>
      <c r="BH464" s="29"/>
      <c r="BN464" s="144">
        <f t="shared" si="616"/>
        <v>136820.80471914398</v>
      </c>
      <c r="BR464" s="23"/>
      <c r="BS464" s="29"/>
      <c r="BY464" s="144">
        <f t="shared" si="617"/>
        <v>136820.80471914398</v>
      </c>
      <c r="CC464" s="23"/>
      <c r="CD464" s="29"/>
      <c r="CJ464" s="144">
        <f t="shared" si="618"/>
        <v>136820.80471914398</v>
      </c>
      <c r="CN464" s="23"/>
      <c r="CO464" s="29"/>
      <c r="CU464" s="144">
        <f t="shared" si="619"/>
        <v>136820.80471914398</v>
      </c>
      <c r="CY464" s="23"/>
      <c r="CZ464" s="29"/>
      <c r="DF464" s="144">
        <f t="shared" si="620"/>
        <v>136820.80471914398</v>
      </c>
      <c r="DJ464" s="23"/>
      <c r="DK464" s="29"/>
      <c r="DQ464" s="144">
        <f t="shared" si="621"/>
        <v>136820.80471914398</v>
      </c>
    </row>
    <row r="465" spans="1:121">
      <c r="A465" s="23">
        <f t="shared" si="622"/>
        <v>563562353.27839935</v>
      </c>
      <c r="B465" s="23">
        <v>0</v>
      </c>
      <c r="C465" s="41">
        <f t="shared" si="609"/>
        <v>10</v>
      </c>
      <c r="D465" s="44"/>
      <c r="E465" s="134">
        <f t="shared" si="626"/>
        <v>1</v>
      </c>
      <c r="F465" s="76">
        <f t="shared" si="611"/>
        <v>11</v>
      </c>
      <c r="G465" s="161">
        <f t="shared" si="623"/>
        <v>13969.570066726195</v>
      </c>
      <c r="H465" s="24">
        <f t="shared" si="624"/>
        <v>4.3107575941069867E+27</v>
      </c>
      <c r="I465" s="23">
        <f t="shared" si="625"/>
        <v>91.80000000000004</v>
      </c>
      <c r="J465" s="26">
        <v>459</v>
      </c>
      <c r="M465" s="22"/>
      <c r="N465" s="23"/>
      <c r="O465" s="29"/>
      <c r="U465" s="144">
        <f t="shared" si="612"/>
        <v>139695.70066726196</v>
      </c>
      <c r="Z465" s="23"/>
      <c r="AA465" s="29"/>
      <c r="AG465" s="144">
        <f t="shared" si="613"/>
        <v>139695.70066726196</v>
      </c>
      <c r="AK465" s="23"/>
      <c r="AL465" s="29"/>
      <c r="AR465" s="144">
        <f t="shared" si="614"/>
        <v>139695.70066726196</v>
      </c>
      <c r="AV465" s="23"/>
      <c r="AW465" s="29"/>
      <c r="BC465" s="144">
        <f t="shared" si="615"/>
        <v>139695.70066726196</v>
      </c>
      <c r="BG465" s="23"/>
      <c r="BH465" s="29"/>
      <c r="BN465" s="144">
        <f t="shared" si="616"/>
        <v>139695.70066726196</v>
      </c>
      <c r="BR465" s="23"/>
      <c r="BS465" s="29"/>
      <c r="BY465" s="144">
        <f t="shared" si="617"/>
        <v>139695.70066726196</v>
      </c>
      <c r="CC465" s="23"/>
      <c r="CD465" s="29"/>
      <c r="CJ465" s="144">
        <f t="shared" si="618"/>
        <v>139695.70066726196</v>
      </c>
      <c r="CN465" s="23"/>
      <c r="CO465" s="29"/>
      <c r="CU465" s="144">
        <f t="shared" si="619"/>
        <v>139695.70066726196</v>
      </c>
      <c r="CY465" s="23"/>
      <c r="CZ465" s="29"/>
      <c r="DF465" s="144">
        <f t="shared" si="620"/>
        <v>139695.70066726196</v>
      </c>
      <c r="DJ465" s="23"/>
      <c r="DK465" s="29"/>
      <c r="DQ465" s="144">
        <f t="shared" si="621"/>
        <v>139695.70066726196</v>
      </c>
    </row>
    <row r="466" spans="1:121">
      <c r="A466" s="23">
        <f t="shared" si="622"/>
        <v>588853427.15310645</v>
      </c>
      <c r="B466" s="23">
        <v>0</v>
      </c>
      <c r="C466" s="41">
        <f t="shared" si="609"/>
        <v>10</v>
      </c>
      <c r="D466" s="44"/>
      <c r="E466" s="134">
        <f t="shared" si="626"/>
        <v>1</v>
      </c>
      <c r="F466" s="76">
        <f t="shared" si="611"/>
        <v>11</v>
      </c>
      <c r="G466" s="161">
        <f t="shared" si="623"/>
        <v>14263.100429043665</v>
      </c>
      <c r="H466" s="24">
        <f t="shared" si="624"/>
        <v>4.9517601571416728E+27</v>
      </c>
      <c r="I466" s="23">
        <f t="shared" si="625"/>
        <v>92.000000000000043</v>
      </c>
      <c r="J466" s="26">
        <v>460</v>
      </c>
      <c r="M466" s="22"/>
      <c r="N466" s="23"/>
      <c r="O466" s="29"/>
      <c r="U466" s="144">
        <f t="shared" si="612"/>
        <v>142631.00429043666</v>
      </c>
      <c r="Z466" s="23"/>
      <c r="AA466" s="29"/>
      <c r="AG466" s="144">
        <f t="shared" si="613"/>
        <v>142631.00429043666</v>
      </c>
      <c r="AK466" s="23"/>
      <c r="AL466" s="29"/>
      <c r="AR466" s="144">
        <f t="shared" si="614"/>
        <v>142631.00429043666</v>
      </c>
      <c r="AV466" s="23"/>
      <c r="AW466" s="29"/>
      <c r="BC466" s="144">
        <f t="shared" si="615"/>
        <v>142631.00429043666</v>
      </c>
      <c r="BG466" s="23"/>
      <c r="BH466" s="29"/>
      <c r="BN466" s="144">
        <f t="shared" si="616"/>
        <v>142631.00429043666</v>
      </c>
      <c r="BR466" s="23"/>
      <c r="BS466" s="29"/>
      <c r="BY466" s="144">
        <f t="shared" si="617"/>
        <v>142631.00429043666</v>
      </c>
      <c r="CC466" s="23"/>
      <c r="CD466" s="29"/>
      <c r="CJ466" s="144">
        <f t="shared" si="618"/>
        <v>142631.00429043666</v>
      </c>
      <c r="CN466" s="23"/>
      <c r="CO466" s="29"/>
      <c r="CU466" s="144">
        <f t="shared" si="619"/>
        <v>142631.00429043666</v>
      </c>
      <c r="CY466" s="23"/>
      <c r="CZ466" s="29"/>
      <c r="DF466" s="144">
        <f t="shared" si="620"/>
        <v>142631.00429043666</v>
      </c>
      <c r="DJ466" s="23"/>
      <c r="DK466" s="29"/>
      <c r="DQ466" s="144">
        <f t="shared" si="621"/>
        <v>142631.00429043666</v>
      </c>
    </row>
    <row r="467" spans="1:121">
      <c r="A467" s="23">
        <f t="shared" si="622"/>
        <v>615279492.4161042</v>
      </c>
      <c r="B467" s="23">
        <v>0</v>
      </c>
      <c r="C467" s="41">
        <f t="shared" si="609"/>
        <v>10</v>
      </c>
      <c r="D467" s="44"/>
      <c r="E467" s="134">
        <f t="shared" si="626"/>
        <v>1</v>
      </c>
      <c r="F467" s="76">
        <f t="shared" si="611"/>
        <v>11</v>
      </c>
      <c r="G467" s="161">
        <f t="shared" si="623"/>
        <v>14562.798488233077</v>
      </c>
      <c r="H467" s="24">
        <f t="shared" si="624"/>
        <v>5.6880787468485001E+27</v>
      </c>
      <c r="I467" s="23">
        <f t="shared" si="625"/>
        <v>92.200000000000045</v>
      </c>
      <c r="J467" s="26">
        <v>461</v>
      </c>
      <c r="M467" s="22"/>
      <c r="N467" s="23"/>
      <c r="O467" s="29"/>
      <c r="U467" s="144">
        <f t="shared" si="612"/>
        <v>145627.98488233075</v>
      </c>
      <c r="Z467" s="23"/>
      <c r="AA467" s="29"/>
      <c r="AG467" s="144">
        <f t="shared" si="613"/>
        <v>145627.98488233075</v>
      </c>
      <c r="AK467" s="23"/>
      <c r="AL467" s="29"/>
      <c r="AR467" s="144">
        <f t="shared" si="614"/>
        <v>145627.98488233075</v>
      </c>
      <c r="AV467" s="23"/>
      <c r="AW467" s="29"/>
      <c r="BC467" s="144">
        <f t="shared" si="615"/>
        <v>145627.98488233075</v>
      </c>
      <c r="BG467" s="23"/>
      <c r="BH467" s="29"/>
      <c r="BN467" s="144">
        <f t="shared" si="616"/>
        <v>145627.98488233075</v>
      </c>
      <c r="BR467" s="23"/>
      <c r="BS467" s="29"/>
      <c r="BY467" s="144">
        <f t="shared" si="617"/>
        <v>145627.98488233075</v>
      </c>
      <c r="CC467" s="23"/>
      <c r="CD467" s="29"/>
      <c r="CJ467" s="144">
        <f t="shared" si="618"/>
        <v>145627.98488233075</v>
      </c>
      <c r="CN467" s="23"/>
      <c r="CO467" s="29"/>
      <c r="CU467" s="144">
        <f t="shared" si="619"/>
        <v>145627.98488233075</v>
      </c>
      <c r="CY467" s="23"/>
      <c r="CZ467" s="29"/>
      <c r="DF467" s="144">
        <f t="shared" si="620"/>
        <v>145627.98488233075</v>
      </c>
      <c r="DJ467" s="23"/>
      <c r="DK467" s="29"/>
      <c r="DQ467" s="144">
        <f t="shared" si="621"/>
        <v>145627.98488233075</v>
      </c>
    </row>
    <row r="468" spans="1:121">
      <c r="A468" s="23">
        <f t="shared" si="622"/>
        <v>642891484.249421</v>
      </c>
      <c r="B468" s="23">
        <v>0</v>
      </c>
      <c r="C468" s="41">
        <f t="shared" si="609"/>
        <v>10</v>
      </c>
      <c r="D468" s="44"/>
      <c r="E468" s="134">
        <f t="shared" si="626"/>
        <v>1</v>
      </c>
      <c r="F468" s="76">
        <f t="shared" si="611"/>
        <v>11</v>
      </c>
      <c r="G468" s="161">
        <f t="shared" si="623"/>
        <v>14868.793840716353</v>
      </c>
      <c r="H468" s="24">
        <f t="shared" si="624"/>
        <v>6.533886699598468E+27</v>
      </c>
      <c r="I468" s="23">
        <f t="shared" si="625"/>
        <v>92.400000000000048</v>
      </c>
      <c r="J468" s="26">
        <v>462</v>
      </c>
      <c r="M468" s="22"/>
      <c r="N468" s="23"/>
      <c r="O468" s="29"/>
      <c r="U468" s="144">
        <f t="shared" si="612"/>
        <v>148687.93840716354</v>
      </c>
      <c r="Z468" s="23"/>
      <c r="AA468" s="29"/>
      <c r="AG468" s="144">
        <f t="shared" si="613"/>
        <v>148687.93840716354</v>
      </c>
      <c r="AK468" s="23"/>
      <c r="AL468" s="29"/>
      <c r="AR468" s="144">
        <f t="shared" si="614"/>
        <v>148687.93840716354</v>
      </c>
      <c r="AV468" s="23"/>
      <c r="AW468" s="29"/>
      <c r="BC468" s="144">
        <f t="shared" si="615"/>
        <v>148687.93840716354</v>
      </c>
      <c r="BG468" s="23"/>
      <c r="BH468" s="29"/>
      <c r="BN468" s="144">
        <f t="shared" si="616"/>
        <v>148687.93840716354</v>
      </c>
      <c r="BR468" s="23"/>
      <c r="BS468" s="29"/>
      <c r="BY468" s="144">
        <f t="shared" si="617"/>
        <v>148687.93840716354</v>
      </c>
      <c r="CC468" s="23"/>
      <c r="CD468" s="29"/>
      <c r="CJ468" s="144">
        <f t="shared" si="618"/>
        <v>148687.93840716354</v>
      </c>
      <c r="CN468" s="23"/>
      <c r="CO468" s="29"/>
      <c r="CU468" s="144">
        <f t="shared" si="619"/>
        <v>148687.93840716354</v>
      </c>
      <c r="CY468" s="23"/>
      <c r="CZ468" s="29"/>
      <c r="DF468" s="144">
        <f t="shared" si="620"/>
        <v>148687.93840716354</v>
      </c>
      <c r="DJ468" s="23"/>
      <c r="DK468" s="29"/>
      <c r="DQ468" s="144">
        <f t="shared" si="621"/>
        <v>148687.93840716354</v>
      </c>
    </row>
    <row r="469" spans="1:121">
      <c r="A469" s="23">
        <f t="shared" si="622"/>
        <v>671742623.66103435</v>
      </c>
      <c r="B469" s="23">
        <v>0</v>
      </c>
      <c r="C469" s="41">
        <f t="shared" si="609"/>
        <v>10</v>
      </c>
      <c r="D469" s="44"/>
      <c r="E469" s="134">
        <f t="shared" si="626"/>
        <v>1</v>
      </c>
      <c r="F469" s="76">
        <f t="shared" si="611"/>
        <v>11</v>
      </c>
      <c r="G469" s="161">
        <f t="shared" si="623"/>
        <v>15181.218806011824</v>
      </c>
      <c r="H469" s="24">
        <f t="shared" si="624"/>
        <v>7.5054649035657672E+27</v>
      </c>
      <c r="I469" s="23">
        <f t="shared" si="625"/>
        <v>92.600000000000037</v>
      </c>
      <c r="J469" s="26">
        <v>463</v>
      </c>
      <c r="M469" s="22"/>
      <c r="N469" s="23"/>
      <c r="O469" s="29"/>
      <c r="U469" s="144">
        <f t="shared" si="612"/>
        <v>151812.18806011823</v>
      </c>
      <c r="Z469" s="23"/>
      <c r="AA469" s="29"/>
      <c r="AG469" s="144">
        <f t="shared" si="613"/>
        <v>151812.18806011823</v>
      </c>
      <c r="AK469" s="23"/>
      <c r="AL469" s="29"/>
      <c r="AR469" s="144">
        <f t="shared" si="614"/>
        <v>151812.18806011823</v>
      </c>
      <c r="AV469" s="23"/>
      <c r="AW469" s="29"/>
      <c r="BC469" s="144">
        <f t="shared" si="615"/>
        <v>151812.18806011823</v>
      </c>
      <c r="BG469" s="23"/>
      <c r="BH469" s="29"/>
      <c r="BN469" s="144">
        <f t="shared" si="616"/>
        <v>151812.18806011823</v>
      </c>
      <c r="BR469" s="23"/>
      <c r="BS469" s="29"/>
      <c r="BY469" s="144">
        <f t="shared" si="617"/>
        <v>151812.18806011823</v>
      </c>
      <c r="CC469" s="23"/>
      <c r="CD469" s="29"/>
      <c r="CJ469" s="144">
        <f t="shared" si="618"/>
        <v>151812.18806011823</v>
      </c>
      <c r="CN469" s="23"/>
      <c r="CO469" s="29"/>
      <c r="CU469" s="144">
        <f t="shared" si="619"/>
        <v>151812.18806011823</v>
      </c>
      <c r="CY469" s="23"/>
      <c r="CZ469" s="29"/>
      <c r="DF469" s="144">
        <f t="shared" si="620"/>
        <v>151812.18806011823</v>
      </c>
      <c r="DJ469" s="23"/>
      <c r="DK469" s="29"/>
      <c r="DQ469" s="144">
        <f t="shared" si="621"/>
        <v>151812.18806011823</v>
      </c>
    </row>
    <row r="470" spans="1:121">
      <c r="A470" s="23">
        <f t="shared" si="622"/>
        <v>701888520.06623316</v>
      </c>
      <c r="B470" s="23">
        <v>0</v>
      </c>
      <c r="C470" s="41">
        <f t="shared" ref="C470:C533" si="627">IF(D470&gt;0,C469+D470,C469)</f>
        <v>10</v>
      </c>
      <c r="D470" s="44"/>
      <c r="E470" s="134">
        <f t="shared" si="626"/>
        <v>1</v>
      </c>
      <c r="F470" s="76">
        <f t="shared" si="611"/>
        <v>11</v>
      </c>
      <c r="G470" s="161">
        <f t="shared" si="623"/>
        <v>15500.208483952149</v>
      </c>
      <c r="H470" s="24">
        <f t="shared" si="624"/>
        <v>8.6215151882139778E+27</v>
      </c>
      <c r="I470" s="23">
        <f t="shared" si="625"/>
        <v>92.800000000000054</v>
      </c>
      <c r="J470" s="26">
        <v>464</v>
      </c>
      <c r="M470" s="22"/>
      <c r="N470" s="23"/>
      <c r="O470" s="29"/>
      <c r="U470" s="144">
        <f t="shared" si="612"/>
        <v>155002.0848395215</v>
      </c>
      <c r="Z470" s="23"/>
      <c r="AA470" s="29"/>
      <c r="AG470" s="144">
        <f t="shared" si="613"/>
        <v>155002.0848395215</v>
      </c>
      <c r="AK470" s="23"/>
      <c r="AL470" s="29"/>
      <c r="AR470" s="144">
        <f t="shared" si="614"/>
        <v>155002.0848395215</v>
      </c>
      <c r="AV470" s="23"/>
      <c r="AW470" s="29"/>
      <c r="BC470" s="144">
        <f t="shared" si="615"/>
        <v>155002.0848395215</v>
      </c>
      <c r="BG470" s="23"/>
      <c r="BH470" s="29"/>
      <c r="BN470" s="144">
        <f t="shared" si="616"/>
        <v>155002.0848395215</v>
      </c>
      <c r="BR470" s="23"/>
      <c r="BS470" s="29"/>
      <c r="BY470" s="144">
        <f t="shared" si="617"/>
        <v>155002.0848395215</v>
      </c>
      <c r="CC470" s="23"/>
      <c r="CD470" s="29"/>
      <c r="CJ470" s="144">
        <f t="shared" si="618"/>
        <v>155002.0848395215</v>
      </c>
      <c r="CN470" s="23"/>
      <c r="CO470" s="29"/>
      <c r="CU470" s="144">
        <f t="shared" si="619"/>
        <v>155002.0848395215</v>
      </c>
      <c r="CY470" s="23"/>
      <c r="CZ470" s="29"/>
      <c r="DF470" s="144">
        <f t="shared" si="620"/>
        <v>155002.0848395215</v>
      </c>
      <c r="DJ470" s="23"/>
      <c r="DK470" s="29"/>
      <c r="DQ470" s="144">
        <f t="shared" si="621"/>
        <v>155002.0848395215</v>
      </c>
    </row>
    <row r="471" spans="1:121">
      <c r="A471" s="23">
        <f t="shared" si="622"/>
        <v>733387278.47253585</v>
      </c>
      <c r="B471" s="23">
        <v>0</v>
      </c>
      <c r="C471" s="41">
        <f t="shared" si="627"/>
        <v>10</v>
      </c>
      <c r="D471" s="44"/>
      <c r="E471" s="134">
        <f t="shared" si="626"/>
        <v>1</v>
      </c>
      <c r="F471" s="76">
        <f t="shared" si="611"/>
        <v>11</v>
      </c>
      <c r="G471" s="161">
        <f t="shared" si="623"/>
        <v>15825.900813104681</v>
      </c>
      <c r="H471" s="24">
        <f t="shared" si="624"/>
        <v>9.9035203142833501E+27</v>
      </c>
      <c r="I471" s="23">
        <f t="shared" si="625"/>
        <v>93.000000000000043</v>
      </c>
      <c r="J471" s="26">
        <v>465</v>
      </c>
      <c r="M471" s="22"/>
      <c r="N471" s="23"/>
      <c r="O471" s="29"/>
      <c r="U471" s="144">
        <f t="shared" si="612"/>
        <v>158259.00813104681</v>
      </c>
      <c r="Z471" s="23"/>
      <c r="AA471" s="29"/>
      <c r="AG471" s="144">
        <f t="shared" si="613"/>
        <v>158259.00813104681</v>
      </c>
      <c r="AK471" s="23"/>
      <c r="AL471" s="29"/>
      <c r="AR471" s="144">
        <f t="shared" si="614"/>
        <v>158259.00813104681</v>
      </c>
      <c r="AV471" s="23"/>
      <c r="AW471" s="29"/>
      <c r="BC471" s="144">
        <f t="shared" si="615"/>
        <v>158259.00813104681</v>
      </c>
      <c r="BG471" s="23"/>
      <c r="BH471" s="29"/>
      <c r="BN471" s="144">
        <f t="shared" si="616"/>
        <v>158259.00813104681</v>
      </c>
      <c r="BR471" s="23"/>
      <c r="BS471" s="29"/>
      <c r="BY471" s="144">
        <f t="shared" si="617"/>
        <v>158259.00813104681</v>
      </c>
      <c r="CC471" s="23"/>
      <c r="CD471" s="29"/>
      <c r="CJ471" s="144">
        <f t="shared" si="618"/>
        <v>158259.00813104681</v>
      </c>
      <c r="CN471" s="23"/>
      <c r="CO471" s="29"/>
      <c r="CU471" s="144">
        <f t="shared" si="619"/>
        <v>158259.00813104681</v>
      </c>
      <c r="CY471" s="23"/>
      <c r="CZ471" s="29"/>
      <c r="DF471" s="144">
        <f t="shared" si="620"/>
        <v>158259.00813104681</v>
      </c>
      <c r="DJ471" s="23"/>
      <c r="DK471" s="29"/>
      <c r="DQ471" s="144">
        <f t="shared" si="621"/>
        <v>158259.00813104681</v>
      </c>
    </row>
    <row r="472" spans="1:121">
      <c r="A472" s="23">
        <f t="shared" si="622"/>
        <v>766299611.47476614</v>
      </c>
      <c r="B472" s="23">
        <v>0</v>
      </c>
      <c r="C472" s="41">
        <f t="shared" si="627"/>
        <v>10</v>
      </c>
      <c r="D472" s="44"/>
      <c r="E472" s="134">
        <f t="shared" si="626"/>
        <v>1</v>
      </c>
      <c r="F472" s="76">
        <f t="shared" si="611"/>
        <v>11</v>
      </c>
      <c r="G472" s="161">
        <f t="shared" si="623"/>
        <v>16158.436630419179</v>
      </c>
      <c r="H472" s="24">
        <f t="shared" si="624"/>
        <v>1.1376157493697002E+28</v>
      </c>
      <c r="I472" s="23">
        <f t="shared" si="625"/>
        <v>93.200000000000045</v>
      </c>
      <c r="J472" s="26">
        <v>466</v>
      </c>
      <c r="M472" s="22"/>
      <c r="N472" s="23"/>
      <c r="O472" s="29"/>
      <c r="U472" s="144">
        <f t="shared" si="612"/>
        <v>161584.36630419179</v>
      </c>
      <c r="Z472" s="23"/>
      <c r="AA472" s="29"/>
      <c r="AG472" s="144">
        <f t="shared" si="613"/>
        <v>161584.36630419179</v>
      </c>
      <c r="AK472" s="23"/>
      <c r="AL472" s="29"/>
      <c r="AR472" s="144">
        <f t="shared" si="614"/>
        <v>161584.36630419179</v>
      </c>
      <c r="AV472" s="23"/>
      <c r="AW472" s="29"/>
      <c r="BC472" s="144">
        <f t="shared" si="615"/>
        <v>161584.36630419179</v>
      </c>
      <c r="BG472" s="23"/>
      <c r="BH472" s="29"/>
      <c r="BN472" s="144">
        <f t="shared" si="616"/>
        <v>161584.36630419179</v>
      </c>
      <c r="BR472" s="23"/>
      <c r="BS472" s="29"/>
      <c r="BY472" s="144">
        <f t="shared" si="617"/>
        <v>161584.36630419179</v>
      </c>
      <c r="CC472" s="23"/>
      <c r="CD472" s="29"/>
      <c r="CJ472" s="144">
        <f t="shared" si="618"/>
        <v>161584.36630419179</v>
      </c>
      <c r="CN472" s="23"/>
      <c r="CO472" s="29"/>
      <c r="CU472" s="144">
        <f t="shared" si="619"/>
        <v>161584.36630419179</v>
      </c>
      <c r="CY472" s="23"/>
      <c r="CZ472" s="29"/>
      <c r="DF472" s="144">
        <f t="shared" si="620"/>
        <v>161584.36630419179</v>
      </c>
      <c r="DJ472" s="23"/>
      <c r="DK472" s="29"/>
      <c r="DQ472" s="144">
        <f t="shared" si="621"/>
        <v>161584.36630419179</v>
      </c>
    </row>
    <row r="473" spans="1:121">
      <c r="A473" s="23">
        <f t="shared" si="622"/>
        <v>800688956.27614522</v>
      </c>
      <c r="B473" s="23">
        <v>0</v>
      </c>
      <c r="C473" s="41">
        <f t="shared" si="627"/>
        <v>10</v>
      </c>
      <c r="D473" s="44"/>
      <c r="E473" s="134">
        <f t="shared" si="626"/>
        <v>1</v>
      </c>
      <c r="F473" s="76">
        <f t="shared" si="611"/>
        <v>11</v>
      </c>
      <c r="G473" s="161">
        <f t="shared" si="623"/>
        <v>16497.95973212926</v>
      </c>
      <c r="H473" s="24">
        <f t="shared" si="624"/>
        <v>1.306777339919694E+28</v>
      </c>
      <c r="I473" s="23">
        <f t="shared" si="625"/>
        <v>93.400000000000048</v>
      </c>
      <c r="J473" s="26">
        <v>467</v>
      </c>
      <c r="M473" s="22"/>
      <c r="N473" s="23"/>
      <c r="O473" s="29"/>
      <c r="U473" s="144">
        <f t="shared" si="612"/>
        <v>164979.59732129262</v>
      </c>
      <c r="Z473" s="23"/>
      <c r="AA473" s="29"/>
      <c r="AG473" s="144">
        <f t="shared" si="613"/>
        <v>164979.59732129262</v>
      </c>
      <c r="AK473" s="23"/>
      <c r="AL473" s="29"/>
      <c r="AR473" s="144">
        <f t="shared" si="614"/>
        <v>164979.59732129262</v>
      </c>
      <c r="AV473" s="23"/>
      <c r="AW473" s="29"/>
      <c r="BC473" s="144">
        <f t="shared" si="615"/>
        <v>164979.59732129262</v>
      </c>
      <c r="BG473" s="23"/>
      <c r="BH473" s="29"/>
      <c r="BN473" s="144">
        <f t="shared" si="616"/>
        <v>164979.59732129262</v>
      </c>
      <c r="BR473" s="23"/>
      <c r="BS473" s="29"/>
      <c r="BY473" s="144">
        <f t="shared" si="617"/>
        <v>164979.59732129262</v>
      </c>
      <c r="CC473" s="23"/>
      <c r="CD473" s="29"/>
      <c r="CJ473" s="144">
        <f t="shared" si="618"/>
        <v>164979.59732129262</v>
      </c>
      <c r="CN473" s="23"/>
      <c r="CO473" s="29"/>
      <c r="CU473" s="144">
        <f t="shared" si="619"/>
        <v>164979.59732129262</v>
      </c>
      <c r="CY473" s="23"/>
      <c r="CZ473" s="29"/>
      <c r="DF473" s="144">
        <f t="shared" si="620"/>
        <v>164979.59732129262</v>
      </c>
      <c r="DJ473" s="23"/>
      <c r="DK473" s="29"/>
      <c r="DQ473" s="144">
        <f t="shared" si="621"/>
        <v>164979.59732129262</v>
      </c>
    </row>
    <row r="474" spans="1:121">
      <c r="A474" s="23">
        <f t="shared" si="622"/>
        <v>836621596.96096122</v>
      </c>
      <c r="B474" s="23">
        <v>0</v>
      </c>
      <c r="C474" s="41">
        <f t="shared" si="627"/>
        <v>10</v>
      </c>
      <c r="D474" s="44"/>
      <c r="E474" s="134">
        <f t="shared" si="626"/>
        <v>1</v>
      </c>
      <c r="F474" s="76">
        <f t="shared" si="611"/>
        <v>11</v>
      </c>
      <c r="G474" s="161">
        <f t="shared" si="623"/>
        <v>16844.616935932972</v>
      </c>
      <c r="H474" s="24">
        <f t="shared" si="624"/>
        <v>1.5010929807131541E+28</v>
      </c>
      <c r="I474" s="23">
        <f t="shared" si="625"/>
        <v>93.600000000000051</v>
      </c>
      <c r="J474" s="26">
        <v>468</v>
      </c>
      <c r="M474" s="22"/>
      <c r="N474" s="23"/>
      <c r="O474" s="29"/>
      <c r="U474" s="144">
        <f t="shared" si="612"/>
        <v>168446.16935932974</v>
      </c>
      <c r="Z474" s="23"/>
      <c r="AA474" s="29"/>
      <c r="AG474" s="144">
        <f t="shared" si="613"/>
        <v>168446.16935932974</v>
      </c>
      <c r="AK474" s="23"/>
      <c r="AL474" s="29"/>
      <c r="AR474" s="144">
        <f t="shared" si="614"/>
        <v>168446.16935932974</v>
      </c>
      <c r="AV474" s="23"/>
      <c r="AW474" s="29"/>
      <c r="BC474" s="144">
        <f t="shared" si="615"/>
        <v>168446.16935932974</v>
      </c>
      <c r="BG474" s="23"/>
      <c r="BH474" s="29"/>
      <c r="BN474" s="144">
        <f t="shared" si="616"/>
        <v>168446.16935932974</v>
      </c>
      <c r="BR474" s="23"/>
      <c r="BS474" s="29"/>
      <c r="BY474" s="144">
        <f t="shared" si="617"/>
        <v>168446.16935932974</v>
      </c>
      <c r="CC474" s="23"/>
      <c r="CD474" s="29"/>
      <c r="CJ474" s="144">
        <f t="shared" si="618"/>
        <v>168446.16935932974</v>
      </c>
      <c r="CN474" s="23"/>
      <c r="CO474" s="29"/>
      <c r="CU474" s="144">
        <f t="shared" si="619"/>
        <v>168446.16935932974</v>
      </c>
      <c r="CY474" s="23"/>
      <c r="CZ474" s="29"/>
      <c r="DF474" s="144">
        <f t="shared" si="620"/>
        <v>168446.16935932974</v>
      </c>
      <c r="DJ474" s="23"/>
      <c r="DK474" s="29"/>
      <c r="DQ474" s="144">
        <f t="shared" si="621"/>
        <v>168446.16935932974</v>
      </c>
    </row>
    <row r="475" spans="1:121">
      <c r="A475" s="23">
        <f t="shared" si="622"/>
        <v>874166792.25448418</v>
      </c>
      <c r="B475" s="23">
        <v>0</v>
      </c>
      <c r="C475" s="41">
        <f t="shared" si="627"/>
        <v>10</v>
      </c>
      <c r="D475" s="44"/>
      <c r="E475" s="134">
        <f t="shared" si="626"/>
        <v>1</v>
      </c>
      <c r="F475" s="76">
        <f t="shared" si="611"/>
        <v>11</v>
      </c>
      <c r="G475" s="161">
        <f t="shared" si="623"/>
        <v>17198.558144480343</v>
      </c>
      <c r="H475" s="24">
        <f t="shared" si="624"/>
        <v>1.724303037642796E+28</v>
      </c>
      <c r="I475" s="23">
        <f t="shared" si="625"/>
        <v>93.80000000000004</v>
      </c>
      <c r="J475" s="26">
        <v>469</v>
      </c>
      <c r="M475" s="22"/>
      <c r="N475" s="23"/>
      <c r="O475" s="29"/>
      <c r="U475" s="144">
        <f t="shared" si="612"/>
        <v>171985.58144480342</v>
      </c>
      <c r="Z475" s="23"/>
      <c r="AA475" s="29"/>
      <c r="AG475" s="144">
        <f t="shared" si="613"/>
        <v>171985.58144480342</v>
      </c>
      <c r="AK475" s="23"/>
      <c r="AL475" s="29"/>
      <c r="AR475" s="144">
        <f t="shared" si="614"/>
        <v>171985.58144480342</v>
      </c>
      <c r="AV475" s="23"/>
      <c r="AW475" s="29"/>
      <c r="BC475" s="144">
        <f t="shared" si="615"/>
        <v>171985.58144480342</v>
      </c>
      <c r="BG475" s="23"/>
      <c r="BH475" s="29"/>
      <c r="BN475" s="144">
        <f t="shared" si="616"/>
        <v>171985.58144480342</v>
      </c>
      <c r="BR475" s="23"/>
      <c r="BS475" s="29"/>
      <c r="BY475" s="144">
        <f t="shared" si="617"/>
        <v>171985.58144480342</v>
      </c>
      <c r="CC475" s="23"/>
      <c r="CD475" s="29"/>
      <c r="CJ475" s="144">
        <f t="shared" si="618"/>
        <v>171985.58144480342</v>
      </c>
      <c r="CN475" s="23"/>
      <c r="CO475" s="29"/>
      <c r="CU475" s="144">
        <f t="shared" si="619"/>
        <v>171985.58144480342</v>
      </c>
      <c r="CY475" s="23"/>
      <c r="CZ475" s="29"/>
      <c r="DF475" s="144">
        <f t="shared" si="620"/>
        <v>171985.58144480342</v>
      </c>
      <c r="DJ475" s="23"/>
      <c r="DK475" s="29"/>
      <c r="DQ475" s="144">
        <f t="shared" si="621"/>
        <v>171985.58144480342</v>
      </c>
    </row>
    <row r="476" spans="1:121">
      <c r="A476" s="23">
        <f t="shared" si="622"/>
        <v>913396909.01638615</v>
      </c>
      <c r="B476" s="23">
        <v>0</v>
      </c>
      <c r="C476" s="41">
        <f t="shared" si="627"/>
        <v>10</v>
      </c>
      <c r="D476" s="44"/>
      <c r="E476" s="134">
        <f t="shared" si="626"/>
        <v>1</v>
      </c>
      <c r="F476" s="76">
        <f t="shared" si="611"/>
        <v>11</v>
      </c>
      <c r="G476" s="161">
        <f t="shared" si="623"/>
        <v>17559.936410194634</v>
      </c>
      <c r="H476" s="24">
        <f t="shared" si="624"/>
        <v>1.9807040628566705E+28</v>
      </c>
      <c r="I476" s="23">
        <f t="shared" si="625"/>
        <v>94.000000000000057</v>
      </c>
      <c r="J476" s="26">
        <v>470</v>
      </c>
      <c r="M476" s="22"/>
      <c r="N476" s="23"/>
      <c r="O476" s="29"/>
      <c r="U476" s="144">
        <f t="shared" si="612"/>
        <v>175599.36410194635</v>
      </c>
      <c r="Z476" s="23"/>
      <c r="AA476" s="29"/>
      <c r="AG476" s="144">
        <f t="shared" si="613"/>
        <v>175599.36410194635</v>
      </c>
      <c r="AK476" s="23"/>
      <c r="AL476" s="29"/>
      <c r="AR476" s="144">
        <f t="shared" si="614"/>
        <v>175599.36410194635</v>
      </c>
      <c r="AV476" s="23"/>
      <c r="AW476" s="29"/>
      <c r="BC476" s="144">
        <f t="shared" si="615"/>
        <v>175599.36410194635</v>
      </c>
      <c r="BG476" s="23"/>
      <c r="BH476" s="29"/>
      <c r="BN476" s="144">
        <f t="shared" si="616"/>
        <v>175599.36410194635</v>
      </c>
      <c r="BR476" s="23"/>
      <c r="BS476" s="29"/>
      <c r="BY476" s="144">
        <f t="shared" si="617"/>
        <v>175599.36410194635</v>
      </c>
      <c r="CC476" s="23"/>
      <c r="CD476" s="29"/>
      <c r="CJ476" s="144">
        <f t="shared" si="618"/>
        <v>175599.36410194635</v>
      </c>
      <c r="CN476" s="23"/>
      <c r="CO476" s="29"/>
      <c r="CU476" s="144">
        <f t="shared" si="619"/>
        <v>175599.36410194635</v>
      </c>
      <c r="CY476" s="23"/>
      <c r="CZ476" s="29"/>
      <c r="DF476" s="144">
        <f t="shared" si="620"/>
        <v>175599.36410194635</v>
      </c>
      <c r="DJ476" s="23"/>
      <c r="DK476" s="29"/>
      <c r="DQ476" s="144">
        <f t="shared" si="621"/>
        <v>175599.36410194635</v>
      </c>
    </row>
    <row r="477" spans="1:121">
      <c r="A477" s="23">
        <f t="shared" si="622"/>
        <v>954387561.7249614</v>
      </c>
      <c r="B477" s="23">
        <v>0</v>
      </c>
      <c r="C477" s="41">
        <f t="shared" si="627"/>
        <v>10</v>
      </c>
      <c r="D477" s="44"/>
      <c r="E477" s="134">
        <f t="shared" si="626"/>
        <v>1</v>
      </c>
      <c r="F477" s="76">
        <f t="shared" si="611"/>
        <v>11</v>
      </c>
      <c r="G477" s="161">
        <f t="shared" si="623"/>
        <v>17928.908001455929</v>
      </c>
      <c r="H477" s="24">
        <f t="shared" si="624"/>
        <v>2.2752314987394018E+28</v>
      </c>
      <c r="I477" s="23">
        <f t="shared" si="625"/>
        <v>94.200000000000045</v>
      </c>
      <c r="J477" s="26">
        <v>471</v>
      </c>
      <c r="M477" s="22"/>
      <c r="N477" s="23"/>
      <c r="O477" s="29"/>
      <c r="U477" s="144">
        <f t="shared" si="612"/>
        <v>179289.08001455929</v>
      </c>
      <c r="Z477" s="23"/>
      <c r="AA477" s="29"/>
      <c r="AG477" s="144">
        <f t="shared" si="613"/>
        <v>179289.08001455929</v>
      </c>
      <c r="AK477" s="23"/>
      <c r="AL477" s="29"/>
      <c r="AR477" s="144">
        <f t="shared" si="614"/>
        <v>179289.08001455929</v>
      </c>
      <c r="AV477" s="23"/>
      <c r="AW477" s="29"/>
      <c r="BC477" s="144">
        <f t="shared" si="615"/>
        <v>179289.08001455929</v>
      </c>
      <c r="BG477" s="23"/>
      <c r="BH477" s="29"/>
      <c r="BN477" s="144">
        <f t="shared" si="616"/>
        <v>179289.08001455929</v>
      </c>
      <c r="BR477" s="23"/>
      <c r="BS477" s="29"/>
      <c r="BY477" s="144">
        <f t="shared" si="617"/>
        <v>179289.08001455929</v>
      </c>
      <c r="CC477" s="23"/>
      <c r="CD477" s="29"/>
      <c r="CJ477" s="144">
        <f t="shared" si="618"/>
        <v>179289.08001455929</v>
      </c>
      <c r="CN477" s="23"/>
      <c r="CO477" s="29"/>
      <c r="CU477" s="144">
        <f t="shared" si="619"/>
        <v>179289.08001455929</v>
      </c>
      <c r="CY477" s="23"/>
      <c r="CZ477" s="29"/>
      <c r="DF477" s="144">
        <f t="shared" si="620"/>
        <v>179289.08001455929</v>
      </c>
      <c r="DJ477" s="23"/>
      <c r="DK477" s="29"/>
      <c r="DQ477" s="144">
        <f t="shared" si="621"/>
        <v>179289.08001455929</v>
      </c>
    </row>
    <row r="478" spans="1:121">
      <c r="A478" s="23">
        <f t="shared" si="622"/>
        <v>997217758.22100651</v>
      </c>
      <c r="B478" s="23">
        <v>0</v>
      </c>
      <c r="C478" s="41">
        <f t="shared" si="627"/>
        <v>10</v>
      </c>
      <c r="D478" s="44"/>
      <c r="E478" s="134">
        <f t="shared" si="626"/>
        <v>1</v>
      </c>
      <c r="F478" s="76">
        <f t="shared" si="611"/>
        <v>11</v>
      </c>
      <c r="G478" s="161">
        <f t="shared" si="623"/>
        <v>18305.632470175224</v>
      </c>
      <c r="H478" s="24">
        <f t="shared" si="624"/>
        <v>2.613554679839389E+28</v>
      </c>
      <c r="I478" s="23">
        <f t="shared" si="625"/>
        <v>94.400000000000063</v>
      </c>
      <c r="J478" s="26">
        <v>472</v>
      </c>
      <c r="M478" s="22"/>
      <c r="N478" s="23"/>
      <c r="O478" s="29"/>
      <c r="U478" s="144">
        <f t="shared" si="612"/>
        <v>183056.32470175222</v>
      </c>
      <c r="Z478" s="23"/>
      <c r="AA478" s="29"/>
      <c r="AG478" s="144">
        <f t="shared" si="613"/>
        <v>183056.32470175222</v>
      </c>
      <c r="AK478" s="23"/>
      <c r="AL478" s="29"/>
      <c r="AR478" s="144">
        <f t="shared" si="614"/>
        <v>183056.32470175222</v>
      </c>
      <c r="AV478" s="23"/>
      <c r="AW478" s="29"/>
      <c r="BC478" s="144">
        <f t="shared" si="615"/>
        <v>183056.32470175222</v>
      </c>
      <c r="BG478" s="23"/>
      <c r="BH478" s="29"/>
      <c r="BN478" s="144">
        <f t="shared" si="616"/>
        <v>183056.32470175222</v>
      </c>
      <c r="BR478" s="23"/>
      <c r="BS478" s="29"/>
      <c r="BY478" s="144">
        <f t="shared" si="617"/>
        <v>183056.32470175222</v>
      </c>
      <c r="CC478" s="23"/>
      <c r="CD478" s="29"/>
      <c r="CJ478" s="144">
        <f t="shared" si="618"/>
        <v>183056.32470175222</v>
      </c>
      <c r="CN478" s="23"/>
      <c r="CO478" s="29"/>
      <c r="CU478" s="144">
        <f t="shared" si="619"/>
        <v>183056.32470175222</v>
      </c>
      <c r="CY478" s="23"/>
      <c r="CZ478" s="29"/>
      <c r="DF478" s="144">
        <f t="shared" si="620"/>
        <v>183056.32470175222</v>
      </c>
      <c r="DJ478" s="23"/>
      <c r="DK478" s="29"/>
      <c r="DQ478" s="144">
        <f t="shared" si="621"/>
        <v>183056.32470175222</v>
      </c>
    </row>
    <row r="479" spans="1:121">
      <c r="A479" s="23">
        <f t="shared" si="622"/>
        <v>1041970051.9922657</v>
      </c>
      <c r="B479" s="23">
        <v>0</v>
      </c>
      <c r="C479" s="41">
        <f t="shared" si="627"/>
        <v>10</v>
      </c>
      <c r="D479" s="44"/>
      <c r="E479" s="134">
        <f t="shared" si="626"/>
        <v>1</v>
      </c>
      <c r="F479" s="76">
        <f t="shared" si="611"/>
        <v>11</v>
      </c>
      <c r="G479" s="161">
        <f t="shared" si="623"/>
        <v>18690.272720788256</v>
      </c>
      <c r="H479" s="24">
        <f t="shared" si="624"/>
        <v>3.0021859614263099E+28</v>
      </c>
      <c r="I479" s="23">
        <f t="shared" si="625"/>
        <v>94.600000000000051</v>
      </c>
      <c r="J479" s="26">
        <v>473</v>
      </c>
      <c r="M479" s="22"/>
      <c r="N479" s="23"/>
      <c r="O479" s="29"/>
      <c r="U479" s="144">
        <f t="shared" si="612"/>
        <v>186902.72720788256</v>
      </c>
      <c r="Z479" s="23"/>
      <c r="AA479" s="29"/>
      <c r="AG479" s="144">
        <f t="shared" si="613"/>
        <v>186902.72720788256</v>
      </c>
      <c r="AK479" s="23"/>
      <c r="AL479" s="29"/>
      <c r="AR479" s="144">
        <f t="shared" si="614"/>
        <v>186902.72720788256</v>
      </c>
      <c r="AV479" s="23"/>
      <c r="AW479" s="29"/>
      <c r="BC479" s="144">
        <f t="shared" si="615"/>
        <v>186902.72720788256</v>
      </c>
      <c r="BG479" s="23"/>
      <c r="BH479" s="29"/>
      <c r="BN479" s="144">
        <f t="shared" si="616"/>
        <v>186902.72720788256</v>
      </c>
      <c r="BR479" s="23"/>
      <c r="BS479" s="29"/>
      <c r="BY479" s="144">
        <f t="shared" si="617"/>
        <v>186902.72720788256</v>
      </c>
      <c r="CC479" s="23"/>
      <c r="CD479" s="29"/>
      <c r="CJ479" s="144">
        <f t="shared" si="618"/>
        <v>186902.72720788256</v>
      </c>
      <c r="CN479" s="23"/>
      <c r="CO479" s="29"/>
      <c r="CU479" s="144">
        <f t="shared" si="619"/>
        <v>186902.72720788256</v>
      </c>
      <c r="CY479" s="23"/>
      <c r="CZ479" s="29"/>
      <c r="DF479" s="144">
        <f t="shared" si="620"/>
        <v>186902.72720788256</v>
      </c>
      <c r="DJ479" s="23"/>
      <c r="DK479" s="29"/>
      <c r="DQ479" s="144">
        <f t="shared" si="621"/>
        <v>186902.72720788256</v>
      </c>
    </row>
    <row r="480" spans="1:121">
      <c r="A480" s="23">
        <f t="shared" si="622"/>
        <v>1088730701.2919726</v>
      </c>
      <c r="B480" s="23">
        <v>0</v>
      </c>
      <c r="C480" s="41">
        <f t="shared" si="627"/>
        <v>10</v>
      </c>
      <c r="D480" s="44"/>
      <c r="E480" s="134">
        <f t="shared" si="626"/>
        <v>1</v>
      </c>
      <c r="F480" s="76">
        <f t="shared" si="611"/>
        <v>11</v>
      </c>
      <c r="G480" s="161">
        <f t="shared" si="623"/>
        <v>19082.99508069918</v>
      </c>
      <c r="H480" s="24">
        <f t="shared" si="624"/>
        <v>3.4486060752855938E+28</v>
      </c>
      <c r="I480" s="23">
        <f t="shared" si="625"/>
        <v>94.80000000000004</v>
      </c>
      <c r="J480" s="26">
        <v>474</v>
      </c>
      <c r="M480" s="22"/>
      <c r="N480" s="23"/>
      <c r="O480" s="29"/>
      <c r="U480" s="144">
        <f t="shared" si="612"/>
        <v>190829.95080699181</v>
      </c>
      <c r="Z480" s="23"/>
      <c r="AA480" s="29"/>
      <c r="AG480" s="144">
        <f t="shared" si="613"/>
        <v>190829.95080699181</v>
      </c>
      <c r="AK480" s="23"/>
      <c r="AL480" s="29"/>
      <c r="AR480" s="144">
        <f t="shared" si="614"/>
        <v>190829.95080699181</v>
      </c>
      <c r="AV480" s="23"/>
      <c r="AW480" s="29"/>
      <c r="BC480" s="144">
        <f t="shared" si="615"/>
        <v>190829.95080699181</v>
      </c>
      <c r="BG480" s="23"/>
      <c r="BH480" s="29"/>
      <c r="BN480" s="144">
        <f t="shared" si="616"/>
        <v>190829.95080699181</v>
      </c>
      <c r="BR480" s="23"/>
      <c r="BS480" s="29"/>
      <c r="BY480" s="144">
        <f t="shared" si="617"/>
        <v>190829.95080699181</v>
      </c>
      <c r="CC480" s="23"/>
      <c r="CD480" s="29"/>
      <c r="CJ480" s="144">
        <f t="shared" si="618"/>
        <v>190829.95080699181</v>
      </c>
      <c r="CN480" s="23"/>
      <c r="CO480" s="29"/>
      <c r="CU480" s="144">
        <f t="shared" si="619"/>
        <v>190829.95080699181</v>
      </c>
      <c r="CY480" s="23"/>
      <c r="CZ480" s="29"/>
      <c r="DF480" s="144">
        <f t="shared" si="620"/>
        <v>190829.95080699181</v>
      </c>
      <c r="DJ480" s="23"/>
      <c r="DK480" s="29"/>
      <c r="DQ480" s="144">
        <f t="shared" si="621"/>
        <v>190829.95080699181</v>
      </c>
    </row>
    <row r="481" spans="1:121">
      <c r="A481" s="23">
        <f t="shared" si="622"/>
        <v>1137589835.3981755</v>
      </c>
      <c r="B481" s="23">
        <v>0</v>
      </c>
      <c r="C481" s="41">
        <f t="shared" si="627"/>
        <v>10</v>
      </c>
      <c r="D481" s="44"/>
      <c r="E481" s="134">
        <f t="shared" si="626"/>
        <v>1</v>
      </c>
      <c r="F481" s="76">
        <f t="shared" si="611"/>
        <v>11</v>
      </c>
      <c r="G481" s="161">
        <f t="shared" si="623"/>
        <v>19483.969372204581</v>
      </c>
      <c r="H481" s="24">
        <f t="shared" si="624"/>
        <v>3.9614081257133418E+28</v>
      </c>
      <c r="I481" s="23">
        <f t="shared" si="625"/>
        <v>95.000000000000057</v>
      </c>
      <c r="J481" s="26">
        <v>475</v>
      </c>
      <c r="M481" s="22"/>
      <c r="N481" s="23"/>
      <c r="O481" s="29"/>
      <c r="U481" s="144">
        <f t="shared" si="612"/>
        <v>194839.69372204581</v>
      </c>
      <c r="Z481" s="23"/>
      <c r="AA481" s="29"/>
      <c r="AG481" s="144">
        <f t="shared" si="613"/>
        <v>194839.69372204581</v>
      </c>
      <c r="AK481" s="23"/>
      <c r="AL481" s="29"/>
      <c r="AR481" s="144">
        <f t="shared" si="614"/>
        <v>194839.69372204581</v>
      </c>
      <c r="AV481" s="23"/>
      <c r="AW481" s="29"/>
      <c r="BC481" s="144">
        <f t="shared" si="615"/>
        <v>194839.69372204581</v>
      </c>
      <c r="BG481" s="23"/>
      <c r="BH481" s="29"/>
      <c r="BN481" s="144">
        <f t="shared" si="616"/>
        <v>194839.69372204581</v>
      </c>
      <c r="BR481" s="23"/>
      <c r="BS481" s="29"/>
      <c r="BY481" s="144">
        <f t="shared" si="617"/>
        <v>194839.69372204581</v>
      </c>
      <c r="CC481" s="23"/>
      <c r="CD481" s="29"/>
      <c r="CJ481" s="144">
        <f t="shared" si="618"/>
        <v>194839.69372204581</v>
      </c>
      <c r="CN481" s="23"/>
      <c r="CO481" s="29"/>
      <c r="CU481" s="144">
        <f t="shared" si="619"/>
        <v>194839.69372204581</v>
      </c>
      <c r="CY481" s="23"/>
      <c r="CZ481" s="29"/>
      <c r="DF481" s="144">
        <f t="shared" si="620"/>
        <v>194839.69372204581</v>
      </c>
      <c r="DJ481" s="23"/>
      <c r="DK481" s="29"/>
      <c r="DQ481" s="144">
        <f t="shared" si="621"/>
        <v>194839.69372204581</v>
      </c>
    </row>
    <row r="482" spans="1:121">
      <c r="A482" s="23">
        <f t="shared" si="622"/>
        <v>1188641628.3343129</v>
      </c>
      <c r="B482" s="23">
        <v>0</v>
      </c>
      <c r="C482" s="41">
        <f t="shared" si="627"/>
        <v>10</v>
      </c>
      <c r="D482" s="44"/>
      <c r="E482" s="134">
        <f t="shared" si="626"/>
        <v>1</v>
      </c>
      <c r="F482" s="76">
        <f t="shared" si="611"/>
        <v>11</v>
      </c>
      <c r="G482" s="161">
        <f t="shared" si="623"/>
        <v>19893.36898592841</v>
      </c>
      <c r="H482" s="24">
        <f t="shared" si="624"/>
        <v>4.5504629974788045E+28</v>
      </c>
      <c r="I482" s="23">
        <f t="shared" si="625"/>
        <v>95.200000000000045</v>
      </c>
      <c r="J482" s="26">
        <v>476</v>
      </c>
      <c r="M482" s="22"/>
      <c r="N482" s="23"/>
      <c r="O482" s="29"/>
      <c r="U482" s="144">
        <f t="shared" si="612"/>
        <v>198933.68985928409</v>
      </c>
      <c r="Z482" s="23"/>
      <c r="AA482" s="29"/>
      <c r="AG482" s="144">
        <f t="shared" si="613"/>
        <v>198933.68985928409</v>
      </c>
      <c r="AK482" s="23"/>
      <c r="AL482" s="29"/>
      <c r="AR482" s="144">
        <f t="shared" si="614"/>
        <v>198933.68985928409</v>
      </c>
      <c r="AV482" s="23"/>
      <c r="AW482" s="29"/>
      <c r="BC482" s="144">
        <f t="shared" si="615"/>
        <v>198933.68985928409</v>
      </c>
      <c r="BG482" s="23"/>
      <c r="BH482" s="29"/>
      <c r="BN482" s="144">
        <f t="shared" si="616"/>
        <v>198933.68985928409</v>
      </c>
      <c r="BR482" s="23"/>
      <c r="BS482" s="29"/>
      <c r="BY482" s="144">
        <f t="shared" si="617"/>
        <v>198933.68985928409</v>
      </c>
      <c r="CC482" s="23"/>
      <c r="CD482" s="29"/>
      <c r="CJ482" s="144">
        <f t="shared" si="618"/>
        <v>198933.68985928409</v>
      </c>
      <c r="CN482" s="23"/>
      <c r="CO482" s="29"/>
      <c r="CU482" s="144">
        <f t="shared" si="619"/>
        <v>198933.68985928409</v>
      </c>
      <c r="CY482" s="23"/>
      <c r="CZ482" s="29"/>
      <c r="DF482" s="144">
        <f t="shared" si="620"/>
        <v>198933.68985928409</v>
      </c>
      <c r="DJ482" s="23"/>
      <c r="DK482" s="29"/>
      <c r="DQ482" s="144">
        <f t="shared" si="621"/>
        <v>198933.68985928409</v>
      </c>
    </row>
    <row r="483" spans="1:121">
      <c r="A483" s="23">
        <f t="shared" si="622"/>
        <v>1241984480.3858664</v>
      </c>
      <c r="B483" s="23">
        <v>0</v>
      </c>
      <c r="C483" s="41">
        <f t="shared" si="627"/>
        <v>10</v>
      </c>
      <c r="D483" s="44"/>
      <c r="E483" s="134">
        <f t="shared" si="626"/>
        <v>1</v>
      </c>
      <c r="F483" s="76">
        <f t="shared" si="611"/>
        <v>11</v>
      </c>
      <c r="G483" s="161">
        <f t="shared" si="623"/>
        <v>20311.370955800314</v>
      </c>
      <c r="H483" s="24">
        <f t="shared" si="624"/>
        <v>5.2271093596787806E+28</v>
      </c>
      <c r="I483" s="23">
        <f t="shared" si="625"/>
        <v>95.400000000000063</v>
      </c>
      <c r="J483" s="26">
        <v>477</v>
      </c>
      <c r="M483" s="22"/>
      <c r="N483" s="23"/>
      <c r="O483" s="29"/>
      <c r="U483" s="144">
        <f t="shared" si="612"/>
        <v>203113.70955800315</v>
      </c>
      <c r="Z483" s="23"/>
      <c r="AA483" s="29"/>
      <c r="AG483" s="144">
        <f t="shared" si="613"/>
        <v>203113.70955800315</v>
      </c>
      <c r="AK483" s="23"/>
      <c r="AL483" s="29"/>
      <c r="AR483" s="144">
        <f t="shared" si="614"/>
        <v>203113.70955800315</v>
      </c>
      <c r="AV483" s="23"/>
      <c r="AW483" s="29"/>
      <c r="BC483" s="144">
        <f t="shared" si="615"/>
        <v>203113.70955800315</v>
      </c>
      <c r="BG483" s="23"/>
      <c r="BH483" s="29"/>
      <c r="BN483" s="144">
        <f t="shared" si="616"/>
        <v>203113.70955800315</v>
      </c>
      <c r="BR483" s="23"/>
      <c r="BS483" s="29"/>
      <c r="BY483" s="144">
        <f t="shared" si="617"/>
        <v>203113.70955800315</v>
      </c>
      <c r="CC483" s="23"/>
      <c r="CD483" s="29"/>
      <c r="CJ483" s="144">
        <f t="shared" si="618"/>
        <v>203113.70955800315</v>
      </c>
      <c r="CN483" s="23"/>
      <c r="CO483" s="29"/>
      <c r="CU483" s="144">
        <f t="shared" si="619"/>
        <v>203113.70955800315</v>
      </c>
      <c r="CY483" s="23"/>
      <c r="CZ483" s="29"/>
      <c r="DF483" s="144">
        <f t="shared" si="620"/>
        <v>203113.70955800315</v>
      </c>
      <c r="DJ483" s="23"/>
      <c r="DK483" s="29"/>
      <c r="DQ483" s="144">
        <f t="shared" si="621"/>
        <v>203113.70955800315</v>
      </c>
    </row>
    <row r="484" spans="1:121">
      <c r="A484" s="23">
        <f t="shared" si="622"/>
        <v>1297721207.7629724</v>
      </c>
      <c r="B484" s="23">
        <v>0</v>
      </c>
      <c r="C484" s="41">
        <f t="shared" si="627"/>
        <v>10</v>
      </c>
      <c r="D484" s="44"/>
      <c r="E484" s="134">
        <f t="shared" si="626"/>
        <v>1</v>
      </c>
      <c r="F484" s="76">
        <f t="shared" si="611"/>
        <v>11</v>
      </c>
      <c r="G484" s="161">
        <f t="shared" si="623"/>
        <v>20738.156035609059</v>
      </c>
      <c r="H484" s="24">
        <f t="shared" si="624"/>
        <v>6.0043719228526199E+28</v>
      </c>
      <c r="I484" s="23">
        <f t="shared" si="625"/>
        <v>95.600000000000051</v>
      </c>
      <c r="J484" s="26">
        <v>478</v>
      </c>
      <c r="M484" s="22"/>
      <c r="N484" s="23"/>
      <c r="O484" s="29"/>
      <c r="U484" s="144">
        <f t="shared" si="612"/>
        <v>207381.5603560906</v>
      </c>
      <c r="Z484" s="23"/>
      <c r="AA484" s="29"/>
      <c r="AG484" s="144">
        <f t="shared" si="613"/>
        <v>207381.5603560906</v>
      </c>
      <c r="AK484" s="23"/>
      <c r="AL484" s="29"/>
      <c r="AR484" s="144">
        <f t="shared" si="614"/>
        <v>207381.5603560906</v>
      </c>
      <c r="AV484" s="23"/>
      <c r="AW484" s="29"/>
      <c r="BC484" s="144">
        <f t="shared" si="615"/>
        <v>207381.5603560906</v>
      </c>
      <c r="BG484" s="23"/>
      <c r="BH484" s="29"/>
      <c r="BN484" s="144">
        <f t="shared" si="616"/>
        <v>207381.5603560906</v>
      </c>
      <c r="BR484" s="23"/>
      <c r="BS484" s="29"/>
      <c r="BY484" s="144">
        <f t="shared" si="617"/>
        <v>207381.5603560906</v>
      </c>
      <c r="CC484" s="23"/>
      <c r="CD484" s="29"/>
      <c r="CJ484" s="144">
        <f t="shared" si="618"/>
        <v>207381.5603560906</v>
      </c>
      <c r="CN484" s="23"/>
      <c r="CO484" s="29"/>
      <c r="CU484" s="144">
        <f t="shared" si="619"/>
        <v>207381.5603560906</v>
      </c>
      <c r="CY484" s="23"/>
      <c r="CZ484" s="29"/>
      <c r="DF484" s="144">
        <f t="shared" si="620"/>
        <v>207381.5603560906</v>
      </c>
      <c r="DJ484" s="23"/>
      <c r="DK484" s="29"/>
      <c r="DQ484" s="144">
        <f t="shared" si="621"/>
        <v>207381.5603560906</v>
      </c>
    </row>
    <row r="485" spans="1:121">
      <c r="A485" s="23">
        <f t="shared" si="622"/>
        <v>1355959240.7745457</v>
      </c>
      <c r="B485" s="23">
        <v>0</v>
      </c>
      <c r="C485" s="41">
        <f t="shared" si="627"/>
        <v>10</v>
      </c>
      <c r="D485" s="44"/>
      <c r="E485" s="134">
        <f t="shared" si="626"/>
        <v>1</v>
      </c>
      <c r="F485" s="76">
        <f t="shared" si="611"/>
        <v>11</v>
      </c>
      <c r="G485" s="161">
        <f t="shared" si="623"/>
        <v>21173.908777164663</v>
      </c>
      <c r="H485" s="24">
        <f t="shared" si="624"/>
        <v>6.8972121505711902E+28</v>
      </c>
      <c r="I485" s="23">
        <f t="shared" si="625"/>
        <v>95.80000000000004</v>
      </c>
      <c r="J485" s="26">
        <v>479</v>
      </c>
      <c r="M485" s="22"/>
      <c r="N485" s="23"/>
      <c r="O485" s="29"/>
      <c r="U485" s="144">
        <f t="shared" si="612"/>
        <v>211739.08777164662</v>
      </c>
      <c r="Z485" s="23"/>
      <c r="AA485" s="29"/>
      <c r="AG485" s="144">
        <f t="shared" si="613"/>
        <v>211739.08777164662</v>
      </c>
      <c r="AK485" s="23"/>
      <c r="AL485" s="29"/>
      <c r="AR485" s="144">
        <f t="shared" si="614"/>
        <v>211739.08777164662</v>
      </c>
      <c r="AV485" s="23"/>
      <c r="AW485" s="29"/>
      <c r="BC485" s="144">
        <f t="shared" si="615"/>
        <v>211739.08777164662</v>
      </c>
      <c r="BG485" s="23"/>
      <c r="BH485" s="29"/>
      <c r="BN485" s="144">
        <f t="shared" si="616"/>
        <v>211739.08777164662</v>
      </c>
      <c r="BR485" s="23"/>
      <c r="BS485" s="29"/>
      <c r="BY485" s="144">
        <f t="shared" si="617"/>
        <v>211739.08777164662</v>
      </c>
      <c r="CC485" s="23"/>
      <c r="CD485" s="29"/>
      <c r="CJ485" s="144">
        <f t="shared" si="618"/>
        <v>211739.08777164662</v>
      </c>
      <c r="CN485" s="23"/>
      <c r="CO485" s="29"/>
      <c r="CU485" s="144">
        <f t="shared" si="619"/>
        <v>211739.08777164662</v>
      </c>
      <c r="CY485" s="23"/>
      <c r="CZ485" s="29"/>
      <c r="DF485" s="144">
        <f t="shared" si="620"/>
        <v>211739.08777164662</v>
      </c>
      <c r="DJ485" s="23"/>
      <c r="DK485" s="29"/>
      <c r="DQ485" s="144">
        <f t="shared" si="621"/>
        <v>211739.08777164662</v>
      </c>
    </row>
    <row r="486" spans="1:121">
      <c r="A486" s="23">
        <f t="shared" si="622"/>
        <v>1416810830.8958955</v>
      </c>
      <c r="B486" s="23">
        <v>0</v>
      </c>
      <c r="C486" s="41">
        <f t="shared" si="627"/>
        <v>10</v>
      </c>
      <c r="D486" s="44"/>
      <c r="E486" s="134">
        <f t="shared" si="626"/>
        <v>1</v>
      </c>
      <c r="F486" s="76">
        <f t="shared" si="611"/>
        <v>11</v>
      </c>
      <c r="G486" s="161">
        <f t="shared" si="623"/>
        <v>21618.817610103088</v>
      </c>
      <c r="H486" s="24">
        <f t="shared" si="624"/>
        <v>7.9228162514266888E+28</v>
      </c>
      <c r="I486" s="23">
        <f t="shared" si="625"/>
        <v>96.000000000000057</v>
      </c>
      <c r="J486" s="26">
        <v>480</v>
      </c>
      <c r="M486" s="22"/>
      <c r="N486" s="23"/>
      <c r="O486" s="29"/>
      <c r="U486" s="144">
        <f t="shared" si="612"/>
        <v>216188.17610103087</v>
      </c>
      <c r="Z486" s="23"/>
      <c r="AA486" s="29"/>
      <c r="AG486" s="144">
        <f t="shared" si="613"/>
        <v>216188.17610103087</v>
      </c>
      <c r="AK486" s="23"/>
      <c r="AL486" s="29"/>
      <c r="AR486" s="144">
        <f t="shared" si="614"/>
        <v>216188.17610103087</v>
      </c>
      <c r="AV486" s="23"/>
      <c r="AW486" s="29"/>
      <c r="BC486" s="144">
        <f t="shared" si="615"/>
        <v>216188.17610103087</v>
      </c>
      <c r="BG486" s="23"/>
      <c r="BH486" s="29"/>
      <c r="BN486" s="144">
        <f t="shared" si="616"/>
        <v>216188.17610103087</v>
      </c>
      <c r="BR486" s="23"/>
      <c r="BS486" s="29"/>
      <c r="BY486" s="144">
        <f t="shared" si="617"/>
        <v>216188.17610103087</v>
      </c>
      <c r="CC486" s="23"/>
      <c r="CD486" s="29"/>
      <c r="CJ486" s="144">
        <f t="shared" si="618"/>
        <v>216188.17610103087</v>
      </c>
      <c r="CN486" s="23"/>
      <c r="CO486" s="29"/>
      <c r="CU486" s="144">
        <f t="shared" si="619"/>
        <v>216188.17610103087</v>
      </c>
      <c r="CY486" s="23"/>
      <c r="CZ486" s="29"/>
      <c r="DF486" s="144">
        <f t="shared" si="620"/>
        <v>216188.17610103087</v>
      </c>
      <c r="DJ486" s="23"/>
      <c r="DK486" s="29"/>
      <c r="DQ486" s="144">
        <f t="shared" si="621"/>
        <v>216188.17610103087</v>
      </c>
    </row>
    <row r="487" spans="1:121">
      <c r="A487" s="23">
        <f t="shared" si="622"/>
        <v>1480393267.1289477</v>
      </c>
      <c r="B487" s="23">
        <v>0</v>
      </c>
      <c r="C487" s="41">
        <f t="shared" si="627"/>
        <v>10</v>
      </c>
      <c r="D487" s="44"/>
      <c r="E487" s="134">
        <f t="shared" si="626"/>
        <v>1</v>
      </c>
      <c r="F487" s="76">
        <f t="shared" si="611"/>
        <v>11</v>
      </c>
      <c r="G487" s="161">
        <f t="shared" si="623"/>
        <v>22073.074923367418</v>
      </c>
      <c r="H487" s="24">
        <f t="shared" si="624"/>
        <v>9.1009259949576143E+28</v>
      </c>
      <c r="I487" s="23">
        <f t="shared" si="625"/>
        <v>96.200000000000045</v>
      </c>
      <c r="J487" s="26">
        <v>481</v>
      </c>
      <c r="M487" s="22"/>
      <c r="N487" s="23"/>
      <c r="O487" s="29"/>
      <c r="U487" s="144">
        <f t="shared" si="612"/>
        <v>220730.74923367417</v>
      </c>
      <c r="Z487" s="23"/>
      <c r="AA487" s="29"/>
      <c r="AG487" s="144">
        <f t="shared" si="613"/>
        <v>220730.74923367417</v>
      </c>
      <c r="AK487" s="23"/>
      <c r="AL487" s="29"/>
      <c r="AR487" s="144">
        <f t="shared" si="614"/>
        <v>220730.74923367417</v>
      </c>
      <c r="AV487" s="23"/>
      <c r="AW487" s="29"/>
      <c r="BC487" s="144">
        <f t="shared" si="615"/>
        <v>220730.74923367417</v>
      </c>
      <c r="BG487" s="23"/>
      <c r="BH487" s="29"/>
      <c r="BN487" s="144">
        <f t="shared" si="616"/>
        <v>220730.74923367417</v>
      </c>
      <c r="BR487" s="23"/>
      <c r="BS487" s="29"/>
      <c r="BY487" s="144">
        <f t="shared" si="617"/>
        <v>220730.74923367417</v>
      </c>
      <c r="CC487" s="23"/>
      <c r="CD487" s="29"/>
      <c r="CJ487" s="144">
        <f t="shared" si="618"/>
        <v>220730.74923367417</v>
      </c>
      <c r="CN487" s="23"/>
      <c r="CO487" s="29"/>
      <c r="CU487" s="144">
        <f t="shared" si="619"/>
        <v>220730.74923367417</v>
      </c>
      <c r="CY487" s="23"/>
      <c r="CZ487" s="29"/>
      <c r="DF487" s="144">
        <f t="shared" si="620"/>
        <v>220730.74923367417</v>
      </c>
      <c r="DJ487" s="23"/>
      <c r="DK487" s="29"/>
      <c r="DQ487" s="144">
        <f t="shared" si="621"/>
        <v>220730.74923367417</v>
      </c>
    </row>
    <row r="488" spans="1:121">
      <c r="A488" s="23">
        <f t="shared" si="622"/>
        <v>1546829102.0720985</v>
      </c>
      <c r="B488" s="23">
        <v>0</v>
      </c>
      <c r="C488" s="41">
        <f t="shared" si="627"/>
        <v>10</v>
      </c>
      <c r="D488" s="44"/>
      <c r="E488" s="134">
        <f t="shared" si="626"/>
        <v>1</v>
      </c>
      <c r="F488" s="76">
        <f t="shared" si="611"/>
        <v>11</v>
      </c>
      <c r="G488" s="161">
        <f t="shared" si="623"/>
        <v>22536.877148401545</v>
      </c>
      <c r="H488" s="24">
        <f t="shared" si="624"/>
        <v>1.0454218719357565E+29</v>
      </c>
      <c r="I488" s="23">
        <f t="shared" si="625"/>
        <v>96.400000000000034</v>
      </c>
      <c r="J488" s="26">
        <v>482</v>
      </c>
      <c r="M488" s="22"/>
      <c r="N488" s="23"/>
      <c r="O488" s="29"/>
      <c r="U488" s="144">
        <f t="shared" si="612"/>
        <v>225368.77148401545</v>
      </c>
      <c r="Z488" s="23"/>
      <c r="AA488" s="29"/>
      <c r="AG488" s="144">
        <f t="shared" si="613"/>
        <v>225368.77148401545</v>
      </c>
      <c r="AK488" s="23"/>
      <c r="AL488" s="29"/>
      <c r="AR488" s="144">
        <f t="shared" si="614"/>
        <v>225368.77148401545</v>
      </c>
      <c r="AV488" s="23"/>
      <c r="AW488" s="29"/>
      <c r="BC488" s="144">
        <f t="shared" si="615"/>
        <v>225368.77148401545</v>
      </c>
      <c r="BG488" s="23"/>
      <c r="BH488" s="29"/>
      <c r="BN488" s="144">
        <f t="shared" si="616"/>
        <v>225368.77148401545</v>
      </c>
      <c r="BR488" s="23"/>
      <c r="BS488" s="29"/>
      <c r="BY488" s="144">
        <f t="shared" si="617"/>
        <v>225368.77148401545</v>
      </c>
      <c r="CC488" s="23"/>
      <c r="CD488" s="29"/>
      <c r="CJ488" s="144">
        <f t="shared" si="618"/>
        <v>225368.77148401545</v>
      </c>
      <c r="CN488" s="23"/>
      <c r="CO488" s="29"/>
      <c r="CU488" s="144">
        <f t="shared" si="619"/>
        <v>225368.77148401545</v>
      </c>
      <c r="CY488" s="23"/>
      <c r="CZ488" s="29"/>
      <c r="DF488" s="144">
        <f t="shared" si="620"/>
        <v>225368.77148401545</v>
      </c>
      <c r="DJ488" s="23"/>
      <c r="DK488" s="29"/>
      <c r="DQ488" s="144">
        <f t="shared" si="621"/>
        <v>225368.77148401545</v>
      </c>
    </row>
    <row r="489" spans="1:121">
      <c r="A489" s="23">
        <f t="shared" si="622"/>
        <v>1616246388.1354313</v>
      </c>
      <c r="B489" s="23">
        <v>0</v>
      </c>
      <c r="C489" s="41">
        <f t="shared" si="627"/>
        <v>10</v>
      </c>
      <c r="D489" s="44"/>
      <c r="E489" s="134">
        <f t="shared" si="626"/>
        <v>1</v>
      </c>
      <c r="F489" s="76">
        <f t="shared" si="611"/>
        <v>11</v>
      </c>
      <c r="G489" s="161">
        <f t="shared" si="623"/>
        <v>23010.424844091329</v>
      </c>
      <c r="H489" s="24">
        <f t="shared" si="624"/>
        <v>1.2008743845705245E+29</v>
      </c>
      <c r="I489" s="23">
        <f t="shared" si="625"/>
        <v>96.600000000000051</v>
      </c>
      <c r="J489" s="26">
        <v>483</v>
      </c>
      <c r="M489" s="22"/>
      <c r="N489" s="23"/>
      <c r="O489" s="29"/>
      <c r="U489" s="144">
        <f t="shared" si="612"/>
        <v>230104.24844091327</v>
      </c>
      <c r="Z489" s="23"/>
      <c r="AA489" s="29"/>
      <c r="AG489" s="144">
        <f t="shared" si="613"/>
        <v>230104.24844091327</v>
      </c>
      <c r="AK489" s="23"/>
      <c r="AL489" s="29"/>
      <c r="AR489" s="144">
        <f t="shared" si="614"/>
        <v>230104.24844091327</v>
      </c>
      <c r="AV489" s="23"/>
      <c r="AW489" s="29"/>
      <c r="BC489" s="144">
        <f t="shared" si="615"/>
        <v>230104.24844091327</v>
      </c>
      <c r="BG489" s="23"/>
      <c r="BH489" s="29"/>
      <c r="BN489" s="144">
        <f t="shared" si="616"/>
        <v>230104.24844091327</v>
      </c>
      <c r="BR489" s="23"/>
      <c r="BS489" s="29"/>
      <c r="BY489" s="144">
        <f t="shared" si="617"/>
        <v>230104.24844091327</v>
      </c>
      <c r="CC489" s="23"/>
      <c r="CD489" s="29"/>
      <c r="CJ489" s="144">
        <f t="shared" si="618"/>
        <v>230104.24844091327</v>
      </c>
      <c r="CN489" s="23"/>
      <c r="CO489" s="29"/>
      <c r="CU489" s="144">
        <f t="shared" si="619"/>
        <v>230104.24844091327</v>
      </c>
      <c r="CY489" s="23"/>
      <c r="CZ489" s="29"/>
      <c r="DF489" s="144">
        <f t="shared" si="620"/>
        <v>230104.24844091327</v>
      </c>
      <c r="DJ489" s="23"/>
      <c r="DK489" s="29"/>
      <c r="DQ489" s="144">
        <f t="shared" si="621"/>
        <v>230104.24844091327</v>
      </c>
    </row>
    <row r="490" spans="1:121">
      <c r="A490" s="23">
        <f t="shared" si="622"/>
        <v>1688778924.3566155</v>
      </c>
      <c r="B490" s="23">
        <v>0</v>
      </c>
      <c r="C490" s="41">
        <f t="shared" si="627"/>
        <v>10</v>
      </c>
      <c r="D490" s="44"/>
      <c r="E490" s="134">
        <f t="shared" si="626"/>
        <v>1</v>
      </c>
      <c r="F490" s="76">
        <f t="shared" si="611"/>
        <v>11</v>
      </c>
      <c r="G490" s="161">
        <f t="shared" si="623"/>
        <v>23493.922783491296</v>
      </c>
      <c r="H490" s="24">
        <f t="shared" si="624"/>
        <v>1.3794424301142382E+29</v>
      </c>
      <c r="I490" s="23">
        <f t="shared" si="625"/>
        <v>96.80000000000004</v>
      </c>
      <c r="J490" s="26">
        <v>484</v>
      </c>
      <c r="M490" s="22"/>
      <c r="N490" s="23"/>
      <c r="O490" s="29"/>
      <c r="U490" s="144">
        <f t="shared" si="612"/>
        <v>234939.22783491295</v>
      </c>
      <c r="Z490" s="23"/>
      <c r="AA490" s="29"/>
      <c r="AG490" s="144">
        <f t="shared" si="613"/>
        <v>234939.22783491295</v>
      </c>
      <c r="AK490" s="23"/>
      <c r="AL490" s="29"/>
      <c r="AR490" s="144">
        <f t="shared" si="614"/>
        <v>234939.22783491295</v>
      </c>
      <c r="AV490" s="23"/>
      <c r="AW490" s="29"/>
      <c r="BC490" s="144">
        <f t="shared" si="615"/>
        <v>234939.22783491295</v>
      </c>
      <c r="BG490" s="23"/>
      <c r="BH490" s="29"/>
      <c r="BN490" s="144">
        <f t="shared" si="616"/>
        <v>234939.22783491295</v>
      </c>
      <c r="BR490" s="23"/>
      <c r="BS490" s="29"/>
      <c r="BY490" s="144">
        <f t="shared" si="617"/>
        <v>234939.22783491295</v>
      </c>
      <c r="CC490" s="23"/>
      <c r="CD490" s="29"/>
      <c r="CJ490" s="144">
        <f t="shared" si="618"/>
        <v>234939.22783491295</v>
      </c>
      <c r="CN490" s="23"/>
      <c r="CO490" s="29"/>
      <c r="CU490" s="144">
        <f t="shared" si="619"/>
        <v>234939.22783491295</v>
      </c>
      <c r="CY490" s="23"/>
      <c r="CZ490" s="29"/>
      <c r="DF490" s="144">
        <f t="shared" si="620"/>
        <v>234939.22783491295</v>
      </c>
      <c r="DJ490" s="23"/>
      <c r="DK490" s="29"/>
      <c r="DQ490" s="144">
        <f t="shared" si="621"/>
        <v>234939.22783491295</v>
      </c>
    </row>
    <row r="491" spans="1:121">
      <c r="A491" s="23">
        <f t="shared" si="622"/>
        <v>1764566514.2931848</v>
      </c>
      <c r="B491" s="23">
        <v>0</v>
      </c>
      <c r="C491" s="41">
        <f t="shared" si="627"/>
        <v>10</v>
      </c>
      <c r="D491" s="44"/>
      <c r="E491" s="134">
        <f t="shared" si="626"/>
        <v>1</v>
      </c>
      <c r="F491" s="76">
        <f t="shared" si="611"/>
        <v>11</v>
      </c>
      <c r="G491" s="161">
        <f t="shared" si="623"/>
        <v>23987.580042373105</v>
      </c>
      <c r="H491" s="24">
        <f t="shared" si="624"/>
        <v>1.5845632502853381E+29</v>
      </c>
      <c r="I491" s="23">
        <f t="shared" si="625"/>
        <v>97.000000000000057</v>
      </c>
      <c r="J491" s="26">
        <v>485</v>
      </c>
      <c r="M491" s="22"/>
      <c r="N491" s="23"/>
      <c r="O491" s="29"/>
      <c r="U491" s="144">
        <f t="shared" si="612"/>
        <v>239875.80042373104</v>
      </c>
      <c r="Z491" s="23"/>
      <c r="AA491" s="29"/>
      <c r="AG491" s="144">
        <f t="shared" si="613"/>
        <v>239875.80042373104</v>
      </c>
      <c r="AK491" s="23"/>
      <c r="AL491" s="29"/>
      <c r="AR491" s="144">
        <f t="shared" si="614"/>
        <v>239875.80042373104</v>
      </c>
      <c r="AV491" s="23"/>
      <c r="AW491" s="29"/>
      <c r="BC491" s="144">
        <f t="shared" si="615"/>
        <v>239875.80042373104</v>
      </c>
      <c r="BG491" s="23"/>
      <c r="BH491" s="29"/>
      <c r="BN491" s="144">
        <f t="shared" si="616"/>
        <v>239875.80042373104</v>
      </c>
      <c r="BR491" s="23"/>
      <c r="BS491" s="29"/>
      <c r="BY491" s="144">
        <f t="shared" si="617"/>
        <v>239875.80042373104</v>
      </c>
      <c r="CC491" s="23"/>
      <c r="CD491" s="29"/>
      <c r="CJ491" s="144">
        <f t="shared" si="618"/>
        <v>239875.80042373104</v>
      </c>
      <c r="CN491" s="23"/>
      <c r="CO491" s="29"/>
      <c r="CU491" s="144">
        <f t="shared" si="619"/>
        <v>239875.80042373104</v>
      </c>
      <c r="CY491" s="23"/>
      <c r="CZ491" s="29"/>
      <c r="DF491" s="144">
        <f t="shared" si="620"/>
        <v>239875.80042373104</v>
      </c>
      <c r="DJ491" s="23"/>
      <c r="DK491" s="29"/>
      <c r="DQ491" s="144">
        <f t="shared" si="621"/>
        <v>239875.80042373104</v>
      </c>
    </row>
    <row r="492" spans="1:121">
      <c r="A492" s="23">
        <f t="shared" si="622"/>
        <v>1843755235.4882953</v>
      </c>
      <c r="B492" s="23">
        <v>0</v>
      </c>
      <c r="C492" s="41">
        <f t="shared" si="627"/>
        <v>10</v>
      </c>
      <c r="D492" s="44"/>
      <c r="E492" s="134">
        <f t="shared" si="626"/>
        <v>1</v>
      </c>
      <c r="F492" s="76">
        <f t="shared" si="611"/>
        <v>11</v>
      </c>
      <c r="G492" s="161">
        <f t="shared" si="623"/>
        <v>24491.610089634807</v>
      </c>
      <c r="H492" s="24">
        <f t="shared" si="624"/>
        <v>1.8201851989915229E+29</v>
      </c>
      <c r="I492" s="23">
        <f t="shared" si="625"/>
        <v>97.200000000000045</v>
      </c>
      <c r="J492" s="26">
        <v>486</v>
      </c>
      <c r="M492" s="22"/>
      <c r="N492" s="23"/>
      <c r="O492" s="29"/>
      <c r="U492" s="144">
        <f t="shared" si="612"/>
        <v>244916.10089634807</v>
      </c>
      <c r="Z492" s="23"/>
      <c r="AA492" s="29"/>
      <c r="AG492" s="144">
        <f t="shared" si="613"/>
        <v>244916.10089634807</v>
      </c>
      <c r="AK492" s="23"/>
      <c r="AL492" s="29"/>
      <c r="AR492" s="144">
        <f t="shared" si="614"/>
        <v>244916.10089634807</v>
      </c>
      <c r="AV492" s="23"/>
      <c r="AW492" s="29"/>
      <c r="BC492" s="144">
        <f t="shared" si="615"/>
        <v>244916.10089634807</v>
      </c>
      <c r="BG492" s="23"/>
      <c r="BH492" s="29"/>
      <c r="BN492" s="144">
        <f t="shared" si="616"/>
        <v>244916.10089634807</v>
      </c>
      <c r="BR492" s="23"/>
      <c r="BS492" s="29"/>
      <c r="BY492" s="144">
        <f t="shared" si="617"/>
        <v>244916.10089634807</v>
      </c>
      <c r="CC492" s="23"/>
      <c r="CD492" s="29"/>
      <c r="CJ492" s="144">
        <f t="shared" si="618"/>
        <v>244916.10089634807</v>
      </c>
      <c r="CN492" s="23"/>
      <c r="CO492" s="29"/>
      <c r="CU492" s="144">
        <f t="shared" si="619"/>
        <v>244916.10089634807</v>
      </c>
      <c r="CY492" s="23"/>
      <c r="CZ492" s="29"/>
      <c r="DF492" s="144">
        <f t="shared" si="620"/>
        <v>244916.10089634807</v>
      </c>
      <c r="DJ492" s="23"/>
      <c r="DK492" s="29"/>
      <c r="DQ492" s="144">
        <f t="shared" si="621"/>
        <v>244916.10089634807</v>
      </c>
    </row>
    <row r="493" spans="1:121">
      <c r="A493" s="23">
        <f t="shared" si="622"/>
        <v>1926497721.0293345</v>
      </c>
      <c r="B493" s="23">
        <v>0</v>
      </c>
      <c r="C493" s="41">
        <f t="shared" si="627"/>
        <v>10</v>
      </c>
      <c r="D493" s="44"/>
      <c r="E493" s="134">
        <f t="shared" si="626"/>
        <v>1</v>
      </c>
      <c r="F493" s="76">
        <f t="shared" si="611"/>
        <v>11</v>
      </c>
      <c r="G493" s="161">
        <f t="shared" si="623"/>
        <v>25006.230879609771</v>
      </c>
      <c r="H493" s="24">
        <f t="shared" si="624"/>
        <v>2.0908437438715136E+29</v>
      </c>
      <c r="I493" s="23">
        <f t="shared" si="625"/>
        <v>97.400000000000048</v>
      </c>
      <c r="J493" s="26">
        <v>487</v>
      </c>
      <c r="M493" s="22"/>
      <c r="N493" s="23"/>
      <c r="O493" s="29"/>
      <c r="U493" s="144">
        <f t="shared" si="612"/>
        <v>250062.3087960977</v>
      </c>
      <c r="Z493" s="23"/>
      <c r="AA493" s="29"/>
      <c r="AG493" s="144">
        <f t="shared" si="613"/>
        <v>250062.3087960977</v>
      </c>
      <c r="AK493" s="23"/>
      <c r="AL493" s="29"/>
      <c r="AR493" s="144">
        <f t="shared" si="614"/>
        <v>250062.3087960977</v>
      </c>
      <c r="AV493" s="23"/>
      <c r="AW493" s="29"/>
      <c r="BC493" s="144">
        <f t="shared" si="615"/>
        <v>250062.3087960977</v>
      </c>
      <c r="BG493" s="23"/>
      <c r="BH493" s="29"/>
      <c r="BN493" s="144">
        <f t="shared" si="616"/>
        <v>250062.3087960977</v>
      </c>
      <c r="BR493" s="23"/>
      <c r="BS493" s="29"/>
      <c r="BY493" s="144">
        <f t="shared" si="617"/>
        <v>250062.3087960977</v>
      </c>
      <c r="CC493" s="23"/>
      <c r="CD493" s="29"/>
      <c r="CJ493" s="144">
        <f t="shared" si="618"/>
        <v>250062.3087960977</v>
      </c>
      <c r="CN493" s="23"/>
      <c r="CO493" s="29"/>
      <c r="CU493" s="144">
        <f t="shared" si="619"/>
        <v>250062.3087960977</v>
      </c>
      <c r="CY493" s="23"/>
      <c r="CZ493" s="29"/>
      <c r="DF493" s="144">
        <f t="shared" si="620"/>
        <v>250062.3087960977</v>
      </c>
      <c r="DJ493" s="23"/>
      <c r="DK493" s="29"/>
      <c r="DQ493" s="144">
        <f t="shared" si="621"/>
        <v>250062.3087960977</v>
      </c>
    </row>
    <row r="494" spans="1:121">
      <c r="A494" s="23">
        <f t="shared" si="622"/>
        <v>2012953453.7420866</v>
      </c>
      <c r="B494" s="23">
        <v>0</v>
      </c>
      <c r="C494" s="41">
        <f t="shared" si="627"/>
        <v>10</v>
      </c>
      <c r="D494" s="44"/>
      <c r="E494" s="134">
        <f t="shared" si="626"/>
        <v>1</v>
      </c>
      <c r="F494" s="76">
        <f t="shared" si="611"/>
        <v>11</v>
      </c>
      <c r="G494" s="161">
        <f t="shared" si="623"/>
        <v>25531.664946315228</v>
      </c>
      <c r="H494" s="24">
        <f t="shared" si="624"/>
        <v>2.4017487691410501E+29</v>
      </c>
      <c r="I494" s="23">
        <f t="shared" si="625"/>
        <v>97.600000000000051</v>
      </c>
      <c r="J494" s="26">
        <v>488</v>
      </c>
      <c r="M494" s="22"/>
      <c r="N494" s="23"/>
      <c r="O494" s="29"/>
      <c r="U494" s="144">
        <f t="shared" si="612"/>
        <v>255316.64946315228</v>
      </c>
      <c r="Z494" s="23"/>
      <c r="AA494" s="29"/>
      <c r="AG494" s="144">
        <f t="shared" si="613"/>
        <v>255316.64946315228</v>
      </c>
      <c r="AK494" s="23"/>
      <c r="AL494" s="29"/>
      <c r="AR494" s="144">
        <f t="shared" si="614"/>
        <v>255316.64946315228</v>
      </c>
      <c r="AV494" s="23"/>
      <c r="AW494" s="29"/>
      <c r="BC494" s="144">
        <f t="shared" si="615"/>
        <v>255316.64946315228</v>
      </c>
      <c r="BG494" s="23"/>
      <c r="BH494" s="29"/>
      <c r="BN494" s="144">
        <f t="shared" si="616"/>
        <v>255316.64946315228</v>
      </c>
      <c r="BR494" s="23"/>
      <c r="BS494" s="29"/>
      <c r="BY494" s="144">
        <f t="shared" si="617"/>
        <v>255316.64946315228</v>
      </c>
      <c r="CC494" s="23"/>
      <c r="CD494" s="29"/>
      <c r="CJ494" s="144">
        <f t="shared" si="618"/>
        <v>255316.64946315228</v>
      </c>
      <c r="CN494" s="23"/>
      <c r="CO494" s="29"/>
      <c r="CU494" s="144">
        <f t="shared" si="619"/>
        <v>255316.64946315228</v>
      </c>
      <c r="CY494" s="23"/>
      <c r="CZ494" s="29"/>
      <c r="DF494" s="144">
        <f t="shared" si="620"/>
        <v>255316.64946315228</v>
      </c>
      <c r="DJ494" s="23"/>
      <c r="DK494" s="29"/>
      <c r="DQ494" s="144">
        <f t="shared" si="621"/>
        <v>255316.64946315228</v>
      </c>
    </row>
    <row r="495" spans="1:121">
      <c r="A495" s="23">
        <f t="shared" si="622"/>
        <v>2103289073.5874894</v>
      </c>
      <c r="B495" s="23">
        <v>0</v>
      </c>
      <c r="C495" s="41">
        <f t="shared" si="627"/>
        <v>10</v>
      </c>
      <c r="D495" s="44"/>
      <c r="E495" s="134">
        <f t="shared" si="626"/>
        <v>1</v>
      </c>
      <c r="F495" s="76">
        <f t="shared" si="611"/>
        <v>11</v>
      </c>
      <c r="G495" s="161">
        <f t="shared" si="623"/>
        <v>26068.139499681143</v>
      </c>
      <c r="H495" s="24">
        <f t="shared" si="624"/>
        <v>2.7588848602284782E+29</v>
      </c>
      <c r="I495" s="23">
        <f t="shared" si="625"/>
        <v>97.800000000000054</v>
      </c>
      <c r="J495" s="26">
        <v>489</v>
      </c>
      <c r="M495" s="22"/>
      <c r="N495" s="23"/>
      <c r="O495" s="29"/>
      <c r="U495" s="144">
        <f t="shared" si="612"/>
        <v>260681.39499681143</v>
      </c>
      <c r="Z495" s="23"/>
      <c r="AA495" s="29"/>
      <c r="AG495" s="144">
        <f t="shared" si="613"/>
        <v>260681.39499681143</v>
      </c>
      <c r="AK495" s="23"/>
      <c r="AL495" s="29"/>
      <c r="AR495" s="144">
        <f t="shared" si="614"/>
        <v>260681.39499681143</v>
      </c>
      <c r="AV495" s="23"/>
      <c r="AW495" s="29"/>
      <c r="BC495" s="144">
        <f t="shared" si="615"/>
        <v>260681.39499681143</v>
      </c>
      <c r="BG495" s="23"/>
      <c r="BH495" s="29"/>
      <c r="BN495" s="144">
        <f t="shared" si="616"/>
        <v>260681.39499681143</v>
      </c>
      <c r="BR495" s="23"/>
      <c r="BS495" s="29"/>
      <c r="BY495" s="144">
        <f t="shared" si="617"/>
        <v>260681.39499681143</v>
      </c>
      <c r="CC495" s="23"/>
      <c r="CD495" s="29"/>
      <c r="CJ495" s="144">
        <f t="shared" si="618"/>
        <v>260681.39499681143</v>
      </c>
      <c r="CN495" s="23"/>
      <c r="CO495" s="29"/>
      <c r="CU495" s="144">
        <f t="shared" si="619"/>
        <v>260681.39499681143</v>
      </c>
      <c r="CY495" s="23"/>
      <c r="CZ495" s="29"/>
      <c r="DF495" s="144">
        <f t="shared" si="620"/>
        <v>260681.39499681143</v>
      </c>
      <c r="DJ495" s="23"/>
      <c r="DK495" s="29"/>
      <c r="DQ495" s="144">
        <f t="shared" si="621"/>
        <v>260681.39499681143</v>
      </c>
    </row>
    <row r="496" spans="1:121">
      <c r="A496" s="23">
        <f t="shared" si="622"/>
        <v>2197678698.8534746</v>
      </c>
      <c r="B496" s="23">
        <v>0</v>
      </c>
      <c r="C496" s="41">
        <f t="shared" si="627"/>
        <v>10</v>
      </c>
      <c r="D496" s="44"/>
      <c r="E496" s="134">
        <f t="shared" si="626"/>
        <v>1</v>
      </c>
      <c r="F496" s="76">
        <f t="shared" si="611"/>
        <v>11</v>
      </c>
      <c r="G496" s="161">
        <f t="shared" si="623"/>
        <v>26615.886523801135</v>
      </c>
      <c r="H496" s="24">
        <f t="shared" si="624"/>
        <v>3.1691265005706776E+29</v>
      </c>
      <c r="I496" s="23">
        <f t="shared" si="625"/>
        <v>98.000000000000043</v>
      </c>
      <c r="J496" s="26">
        <v>490</v>
      </c>
      <c r="M496" s="22"/>
      <c r="N496" s="23"/>
      <c r="O496" s="29"/>
      <c r="U496" s="144">
        <f t="shared" si="612"/>
        <v>266158.86523801135</v>
      </c>
      <c r="Z496" s="23"/>
      <c r="AA496" s="29"/>
      <c r="AG496" s="144">
        <f t="shared" si="613"/>
        <v>266158.86523801135</v>
      </c>
      <c r="AK496" s="23"/>
      <c r="AL496" s="29"/>
      <c r="AR496" s="144">
        <f t="shared" si="614"/>
        <v>266158.86523801135</v>
      </c>
      <c r="AV496" s="23"/>
      <c r="AW496" s="29"/>
      <c r="BC496" s="144">
        <f t="shared" si="615"/>
        <v>266158.86523801135</v>
      </c>
      <c r="BG496" s="23"/>
      <c r="BH496" s="29"/>
      <c r="BN496" s="144">
        <f t="shared" si="616"/>
        <v>266158.86523801135</v>
      </c>
      <c r="BR496" s="23"/>
      <c r="BS496" s="29"/>
      <c r="BY496" s="144">
        <f t="shared" si="617"/>
        <v>266158.86523801135</v>
      </c>
      <c r="CC496" s="23"/>
      <c r="CD496" s="29"/>
      <c r="CJ496" s="144">
        <f t="shared" si="618"/>
        <v>266158.86523801135</v>
      </c>
      <c r="CN496" s="23"/>
      <c r="CO496" s="29"/>
      <c r="CU496" s="144">
        <f t="shared" si="619"/>
        <v>266158.86523801135</v>
      </c>
      <c r="CY496" s="23"/>
      <c r="CZ496" s="29"/>
      <c r="DF496" s="144">
        <f t="shared" si="620"/>
        <v>266158.86523801135</v>
      </c>
      <c r="DJ496" s="23"/>
      <c r="DK496" s="29"/>
      <c r="DQ496" s="144">
        <f t="shared" si="621"/>
        <v>266158.86523801135</v>
      </c>
    </row>
    <row r="497" spans="1:121">
      <c r="A497" s="23">
        <f t="shared" si="622"/>
        <v>2296304261.7610021</v>
      </c>
      <c r="B497" s="23">
        <v>0</v>
      </c>
      <c r="C497" s="41">
        <f t="shared" si="627"/>
        <v>10</v>
      </c>
      <c r="D497" s="44"/>
      <c r="E497" s="134">
        <f t="shared" si="626"/>
        <v>1</v>
      </c>
      <c r="F497" s="76">
        <f t="shared" si="611"/>
        <v>11</v>
      </c>
      <c r="G497" s="161">
        <f t="shared" si="623"/>
        <v>27175.142877247585</v>
      </c>
      <c r="H497" s="24">
        <f t="shared" si="624"/>
        <v>3.6403703979830478E+29</v>
      </c>
      <c r="I497" s="23">
        <f t="shared" si="625"/>
        <v>98.20000000000006</v>
      </c>
      <c r="J497" s="26">
        <v>491</v>
      </c>
      <c r="M497" s="22"/>
      <c r="N497" s="23"/>
      <c r="O497" s="29"/>
      <c r="U497" s="144">
        <f t="shared" si="612"/>
        <v>271751.42877247586</v>
      </c>
      <c r="Z497" s="23"/>
      <c r="AA497" s="29"/>
      <c r="AG497" s="144">
        <f t="shared" si="613"/>
        <v>271751.42877247586</v>
      </c>
      <c r="AK497" s="23"/>
      <c r="AL497" s="29"/>
      <c r="AR497" s="144">
        <f t="shared" si="614"/>
        <v>271751.42877247586</v>
      </c>
      <c r="AV497" s="23"/>
      <c r="AW497" s="29"/>
      <c r="BC497" s="144">
        <f t="shared" si="615"/>
        <v>271751.42877247586</v>
      </c>
      <c r="BG497" s="23"/>
      <c r="BH497" s="29"/>
      <c r="BN497" s="144">
        <f t="shared" si="616"/>
        <v>271751.42877247586</v>
      </c>
      <c r="BR497" s="23"/>
      <c r="BS497" s="29"/>
      <c r="BY497" s="144">
        <f t="shared" si="617"/>
        <v>271751.42877247586</v>
      </c>
      <c r="CC497" s="23"/>
      <c r="CD497" s="29"/>
      <c r="CJ497" s="144">
        <f t="shared" si="618"/>
        <v>271751.42877247586</v>
      </c>
      <c r="CN497" s="23"/>
      <c r="CO497" s="29"/>
      <c r="CU497" s="144">
        <f t="shared" si="619"/>
        <v>271751.42877247586</v>
      </c>
      <c r="CY497" s="23"/>
      <c r="CZ497" s="29"/>
      <c r="DF497" s="144">
        <f t="shared" si="620"/>
        <v>271751.42877247586</v>
      </c>
      <c r="DJ497" s="23"/>
      <c r="DK497" s="29"/>
      <c r="DQ497" s="144">
        <f t="shared" si="621"/>
        <v>271751.42877247586</v>
      </c>
    </row>
    <row r="498" spans="1:121">
      <c r="A498" s="23">
        <f t="shared" si="622"/>
        <v>2399355859.1311207</v>
      </c>
      <c r="B498" s="23">
        <v>0</v>
      </c>
      <c r="C498" s="41">
        <f t="shared" si="627"/>
        <v>10</v>
      </c>
      <c r="D498" s="44"/>
      <c r="E498" s="134">
        <f t="shared" si="626"/>
        <v>1</v>
      </c>
      <c r="F498" s="76">
        <f t="shared" si="611"/>
        <v>11</v>
      </c>
      <c r="G498" s="161">
        <f t="shared" si="623"/>
        <v>27746.150395495246</v>
      </c>
      <c r="H498" s="24">
        <f t="shared" si="624"/>
        <v>4.1816874877430287E+29</v>
      </c>
      <c r="I498" s="23">
        <f t="shared" si="625"/>
        <v>98.400000000000048</v>
      </c>
      <c r="J498" s="26">
        <v>492</v>
      </c>
      <c r="M498" s="22"/>
      <c r="N498" s="23"/>
      <c r="O498" s="29"/>
      <c r="U498" s="144">
        <f t="shared" si="612"/>
        <v>277461.50395495247</v>
      </c>
      <c r="Z498" s="23"/>
      <c r="AA498" s="29"/>
      <c r="AG498" s="144">
        <f t="shared" si="613"/>
        <v>277461.50395495247</v>
      </c>
      <c r="AK498" s="23"/>
      <c r="AL498" s="29"/>
      <c r="AR498" s="144">
        <f t="shared" si="614"/>
        <v>277461.50395495247</v>
      </c>
      <c r="AV498" s="23"/>
      <c r="AW498" s="29"/>
      <c r="BC498" s="144">
        <f t="shared" si="615"/>
        <v>277461.50395495247</v>
      </c>
      <c r="BG498" s="23"/>
      <c r="BH498" s="29"/>
      <c r="BN498" s="144">
        <f t="shared" si="616"/>
        <v>277461.50395495247</v>
      </c>
      <c r="BR498" s="23"/>
      <c r="BS498" s="29"/>
      <c r="BY498" s="144">
        <f t="shared" si="617"/>
        <v>277461.50395495247</v>
      </c>
      <c r="CC498" s="23"/>
      <c r="CD498" s="29"/>
      <c r="CJ498" s="144">
        <f t="shared" si="618"/>
        <v>277461.50395495247</v>
      </c>
      <c r="CN498" s="23"/>
      <c r="CO498" s="29"/>
      <c r="CU498" s="144">
        <f t="shared" si="619"/>
        <v>277461.50395495247</v>
      </c>
      <c r="CY498" s="23"/>
      <c r="CZ498" s="29"/>
      <c r="DF498" s="144">
        <f t="shared" si="620"/>
        <v>277461.50395495247</v>
      </c>
      <c r="DJ498" s="23"/>
      <c r="DK498" s="29"/>
      <c r="DQ498" s="144">
        <f t="shared" si="621"/>
        <v>277461.50395495247</v>
      </c>
    </row>
    <row r="499" spans="1:121">
      <c r="A499" s="23">
        <f t="shared" si="622"/>
        <v>2507032118.7889748</v>
      </c>
      <c r="B499" s="23">
        <v>0</v>
      </c>
      <c r="C499" s="41">
        <f t="shared" si="627"/>
        <v>10</v>
      </c>
      <c r="D499" s="44"/>
      <c r="E499" s="134">
        <f t="shared" si="626"/>
        <v>1</v>
      </c>
      <c r="F499" s="76">
        <f t="shared" si="611"/>
        <v>11</v>
      </c>
      <c r="G499" s="161">
        <f t="shared" si="623"/>
        <v>28329.155995496079</v>
      </c>
      <c r="H499" s="24">
        <f t="shared" si="624"/>
        <v>4.8034975382821008E+29</v>
      </c>
      <c r="I499" s="23">
        <f t="shared" si="625"/>
        <v>98.600000000000065</v>
      </c>
      <c r="J499" s="26">
        <v>493</v>
      </c>
      <c r="M499" s="22"/>
      <c r="N499" s="23"/>
      <c r="O499" s="29"/>
      <c r="U499" s="144">
        <f t="shared" si="612"/>
        <v>283291.55995496077</v>
      </c>
      <c r="Z499" s="23"/>
      <c r="AA499" s="29"/>
      <c r="AG499" s="144">
        <f t="shared" si="613"/>
        <v>283291.55995496077</v>
      </c>
      <c r="AK499" s="23"/>
      <c r="AL499" s="29"/>
      <c r="AR499" s="144">
        <f t="shared" si="614"/>
        <v>283291.55995496077</v>
      </c>
      <c r="AV499" s="23"/>
      <c r="AW499" s="29"/>
      <c r="BC499" s="144">
        <f t="shared" si="615"/>
        <v>283291.55995496077</v>
      </c>
      <c r="BG499" s="23"/>
      <c r="BH499" s="29"/>
      <c r="BN499" s="144">
        <f t="shared" si="616"/>
        <v>283291.55995496077</v>
      </c>
      <c r="BR499" s="23"/>
      <c r="BS499" s="29"/>
      <c r="BY499" s="144">
        <f t="shared" si="617"/>
        <v>283291.55995496077</v>
      </c>
      <c r="CC499" s="23"/>
      <c r="CD499" s="29"/>
      <c r="CJ499" s="144">
        <f t="shared" si="618"/>
        <v>283291.55995496077</v>
      </c>
      <c r="CN499" s="23"/>
      <c r="CO499" s="29"/>
      <c r="CU499" s="144">
        <f t="shared" si="619"/>
        <v>283291.55995496077</v>
      </c>
      <c r="CY499" s="23"/>
      <c r="CZ499" s="29"/>
      <c r="DF499" s="144">
        <f t="shared" si="620"/>
        <v>283291.55995496077</v>
      </c>
      <c r="DJ499" s="23"/>
      <c r="DK499" s="29"/>
      <c r="DQ499" s="144">
        <f t="shared" si="621"/>
        <v>283291.55995496077</v>
      </c>
    </row>
    <row r="500" spans="1:121">
      <c r="A500" s="23">
        <f t="shared" si="622"/>
        <v>2619540582.4109802</v>
      </c>
      <c r="B500" s="23">
        <v>0</v>
      </c>
      <c r="C500" s="41">
        <f t="shared" si="627"/>
        <v>10</v>
      </c>
      <c r="D500" s="44"/>
      <c r="E500" s="134">
        <f t="shared" si="626"/>
        <v>1</v>
      </c>
      <c r="F500" s="76">
        <f t="shared" si="611"/>
        <v>11</v>
      </c>
      <c r="G500" s="161">
        <f t="shared" si="623"/>
        <v>28924.411782452182</v>
      </c>
      <c r="H500" s="24">
        <f t="shared" si="624"/>
        <v>5.517769720456957E+29</v>
      </c>
      <c r="I500" s="23">
        <f t="shared" si="625"/>
        <v>98.800000000000054</v>
      </c>
      <c r="J500" s="26">
        <v>494</v>
      </c>
      <c r="M500" s="22"/>
      <c r="N500" s="23"/>
      <c r="O500" s="29"/>
      <c r="U500" s="144">
        <f t="shared" si="612"/>
        <v>289244.11782452185</v>
      </c>
      <c r="Z500" s="23"/>
      <c r="AA500" s="29"/>
      <c r="AG500" s="144">
        <f t="shared" si="613"/>
        <v>289244.11782452185</v>
      </c>
      <c r="AK500" s="23"/>
      <c r="AL500" s="29"/>
      <c r="AR500" s="144">
        <f t="shared" si="614"/>
        <v>289244.11782452185</v>
      </c>
      <c r="AV500" s="23"/>
      <c r="AW500" s="29"/>
      <c r="BC500" s="144">
        <f t="shared" si="615"/>
        <v>289244.11782452185</v>
      </c>
      <c r="BG500" s="23"/>
      <c r="BH500" s="29"/>
      <c r="BN500" s="144">
        <f t="shared" si="616"/>
        <v>289244.11782452185</v>
      </c>
      <c r="BR500" s="23"/>
      <c r="BS500" s="29"/>
      <c r="BY500" s="144">
        <f t="shared" si="617"/>
        <v>289244.11782452185</v>
      </c>
      <c r="CC500" s="23"/>
      <c r="CD500" s="29"/>
      <c r="CJ500" s="144">
        <f t="shared" si="618"/>
        <v>289244.11782452185</v>
      </c>
      <c r="CN500" s="23"/>
      <c r="CO500" s="29"/>
      <c r="CU500" s="144">
        <f t="shared" si="619"/>
        <v>289244.11782452185</v>
      </c>
      <c r="CY500" s="23"/>
      <c r="CZ500" s="29"/>
      <c r="DF500" s="144">
        <f t="shared" si="620"/>
        <v>289244.11782452185</v>
      </c>
      <c r="DJ500" s="23"/>
      <c r="DK500" s="29"/>
      <c r="DQ500" s="144">
        <f t="shared" si="621"/>
        <v>289244.11782452185</v>
      </c>
    </row>
    <row r="501" spans="1:121">
      <c r="A501" s="23">
        <f t="shared" si="622"/>
        <v>2737098105.553093</v>
      </c>
      <c r="B501" s="23">
        <v>0</v>
      </c>
      <c r="C501" s="41">
        <f t="shared" si="627"/>
        <v>10</v>
      </c>
      <c r="D501" s="44"/>
      <c r="E501" s="134">
        <f t="shared" si="626"/>
        <v>1</v>
      </c>
      <c r="F501" s="76">
        <f t="shared" si="611"/>
        <v>11</v>
      </c>
      <c r="G501" s="161">
        <f t="shared" si="623"/>
        <v>29532.175158831684</v>
      </c>
      <c r="H501" s="24">
        <f t="shared" si="624"/>
        <v>6.3382530011413553E+29</v>
      </c>
      <c r="I501" s="23">
        <f t="shared" si="625"/>
        <v>99.000000000000043</v>
      </c>
      <c r="J501" s="26">
        <v>495</v>
      </c>
      <c r="M501" s="22"/>
      <c r="N501" s="23"/>
      <c r="O501" s="29"/>
      <c r="U501" s="144">
        <f t="shared" si="612"/>
        <v>295321.75158831687</v>
      </c>
      <c r="Z501" s="23"/>
      <c r="AA501" s="29"/>
      <c r="AG501" s="144">
        <f t="shared" si="613"/>
        <v>295321.75158831687</v>
      </c>
      <c r="AK501" s="23"/>
      <c r="AL501" s="29"/>
      <c r="AR501" s="144">
        <f t="shared" si="614"/>
        <v>295321.75158831687</v>
      </c>
      <c r="AV501" s="23"/>
      <c r="AW501" s="29"/>
      <c r="BC501" s="144">
        <f t="shared" si="615"/>
        <v>295321.75158831687</v>
      </c>
      <c r="BG501" s="23"/>
      <c r="BH501" s="29"/>
      <c r="BN501" s="144">
        <f t="shared" si="616"/>
        <v>295321.75158831687</v>
      </c>
      <c r="BR501" s="23"/>
      <c r="BS501" s="29"/>
      <c r="BY501" s="144">
        <f t="shared" si="617"/>
        <v>295321.75158831687</v>
      </c>
      <c r="CC501" s="23"/>
      <c r="CD501" s="29"/>
      <c r="CJ501" s="144">
        <f t="shared" si="618"/>
        <v>295321.75158831687</v>
      </c>
      <c r="CN501" s="23"/>
      <c r="CO501" s="29"/>
      <c r="CU501" s="144">
        <f t="shared" si="619"/>
        <v>295321.75158831687</v>
      </c>
      <c r="CY501" s="23"/>
      <c r="CZ501" s="29"/>
      <c r="DF501" s="144">
        <f t="shared" si="620"/>
        <v>295321.75158831687</v>
      </c>
      <c r="DJ501" s="23"/>
      <c r="DK501" s="29"/>
      <c r="DQ501" s="144">
        <f t="shared" si="621"/>
        <v>295321.75158831687</v>
      </c>
    </row>
    <row r="502" spans="1:121">
      <c r="A502" s="23">
        <f t="shared" si="622"/>
        <v>2859931275.6311998</v>
      </c>
      <c r="B502" s="23">
        <v>0</v>
      </c>
      <c r="C502" s="41">
        <f t="shared" si="627"/>
        <v>10</v>
      </c>
      <c r="D502" s="44"/>
      <c r="E502" s="134">
        <f t="shared" si="626"/>
        <v>1</v>
      </c>
      <c r="F502" s="76">
        <f t="shared" si="611"/>
        <v>11</v>
      </c>
      <c r="G502" s="161">
        <f t="shared" si="623"/>
        <v>30152.708935675902</v>
      </c>
      <c r="H502" s="24">
        <f t="shared" si="624"/>
        <v>7.2807407959660985E+29</v>
      </c>
      <c r="I502" s="23">
        <f t="shared" si="625"/>
        <v>99.20000000000006</v>
      </c>
      <c r="J502" s="26">
        <v>496</v>
      </c>
      <c r="M502" s="22"/>
      <c r="N502" s="23"/>
      <c r="O502" s="29"/>
      <c r="U502" s="144">
        <f t="shared" si="612"/>
        <v>301527.08935675904</v>
      </c>
      <c r="Z502" s="23"/>
      <c r="AA502" s="29"/>
      <c r="AG502" s="144">
        <f t="shared" si="613"/>
        <v>301527.08935675904</v>
      </c>
      <c r="AK502" s="23"/>
      <c r="AL502" s="29"/>
      <c r="AR502" s="144">
        <f t="shared" si="614"/>
        <v>301527.08935675904</v>
      </c>
      <c r="AV502" s="23"/>
      <c r="AW502" s="29"/>
      <c r="BC502" s="144">
        <f t="shared" si="615"/>
        <v>301527.08935675904</v>
      </c>
      <c r="BG502" s="23"/>
      <c r="BH502" s="29"/>
      <c r="BN502" s="144">
        <f t="shared" si="616"/>
        <v>301527.08935675904</v>
      </c>
      <c r="BR502" s="23"/>
      <c r="BS502" s="29"/>
      <c r="BY502" s="144">
        <f t="shared" si="617"/>
        <v>301527.08935675904</v>
      </c>
      <c r="CC502" s="23"/>
      <c r="CD502" s="29"/>
      <c r="CJ502" s="144">
        <f t="shared" si="618"/>
        <v>301527.08935675904</v>
      </c>
      <c r="CN502" s="23"/>
      <c r="CO502" s="29"/>
      <c r="CU502" s="144">
        <f t="shared" si="619"/>
        <v>301527.08935675904</v>
      </c>
      <c r="CY502" s="23"/>
      <c r="CZ502" s="29"/>
      <c r="DF502" s="144">
        <f t="shared" si="620"/>
        <v>301527.08935675904</v>
      </c>
      <c r="DJ502" s="23"/>
      <c r="DK502" s="29"/>
      <c r="DQ502" s="144">
        <f t="shared" si="621"/>
        <v>301527.08935675904</v>
      </c>
    </row>
    <row r="503" spans="1:121">
      <c r="A503" s="23">
        <f t="shared" si="622"/>
        <v>2988276848.6592875</v>
      </c>
      <c r="B503" s="23">
        <v>0</v>
      </c>
      <c r="C503" s="41">
        <f t="shared" si="627"/>
        <v>10</v>
      </c>
      <c r="D503" s="44"/>
      <c r="E503" s="134">
        <f t="shared" si="626"/>
        <v>1</v>
      </c>
      <c r="F503" s="76">
        <f t="shared" si="611"/>
        <v>11</v>
      </c>
      <c r="G503" s="161">
        <f t="shared" si="623"/>
        <v>30786.281446244677</v>
      </c>
      <c r="H503" s="24">
        <f t="shared" si="624"/>
        <v>8.3633749754860601E+29</v>
      </c>
      <c r="I503" s="23">
        <f t="shared" si="625"/>
        <v>99.400000000000048</v>
      </c>
      <c r="J503" s="26">
        <v>497</v>
      </c>
      <c r="M503" s="22"/>
      <c r="N503" s="23"/>
      <c r="O503" s="29"/>
      <c r="U503" s="144">
        <f t="shared" si="612"/>
        <v>307862.81446244678</v>
      </c>
      <c r="Z503" s="23"/>
      <c r="AA503" s="29"/>
      <c r="AG503" s="144">
        <f t="shared" si="613"/>
        <v>307862.81446244678</v>
      </c>
      <c r="AK503" s="23"/>
      <c r="AL503" s="29"/>
      <c r="AR503" s="144">
        <f t="shared" si="614"/>
        <v>307862.81446244678</v>
      </c>
      <c r="AV503" s="23"/>
      <c r="AW503" s="29"/>
      <c r="BC503" s="144">
        <f t="shared" si="615"/>
        <v>307862.81446244678</v>
      </c>
      <c r="BG503" s="23"/>
      <c r="BH503" s="29"/>
      <c r="BN503" s="144">
        <f t="shared" si="616"/>
        <v>307862.81446244678</v>
      </c>
      <c r="BR503" s="23"/>
      <c r="BS503" s="29"/>
      <c r="BY503" s="144">
        <f t="shared" si="617"/>
        <v>307862.81446244678</v>
      </c>
      <c r="CC503" s="23"/>
      <c r="CD503" s="29"/>
      <c r="CJ503" s="144">
        <f t="shared" si="618"/>
        <v>307862.81446244678</v>
      </c>
      <c r="CN503" s="23"/>
      <c r="CO503" s="29"/>
      <c r="CU503" s="144">
        <f t="shared" si="619"/>
        <v>307862.81446244678</v>
      </c>
      <c r="CY503" s="23"/>
      <c r="CZ503" s="29"/>
      <c r="DF503" s="144">
        <f t="shared" si="620"/>
        <v>307862.81446244678</v>
      </c>
      <c r="DJ503" s="23"/>
      <c r="DK503" s="29"/>
      <c r="DQ503" s="144">
        <f t="shared" si="621"/>
        <v>307862.81446244678</v>
      </c>
    </row>
    <row r="504" spans="1:121">
      <c r="A504" s="23">
        <f t="shared" si="622"/>
        <v>3122382205.5871711</v>
      </c>
      <c r="B504" s="23">
        <v>0</v>
      </c>
      <c r="C504" s="41">
        <f t="shared" si="627"/>
        <v>10</v>
      </c>
      <c r="D504" s="44"/>
      <c r="E504" s="134">
        <f t="shared" si="626"/>
        <v>1</v>
      </c>
      <c r="F504" s="76">
        <f t="shared" si="611"/>
        <v>11</v>
      </c>
      <c r="H504" s="24">
        <f t="shared" si="624"/>
        <v>9.6069950765642059E+29</v>
      </c>
      <c r="I504" s="23">
        <f t="shared" si="625"/>
        <v>99.600000000000037</v>
      </c>
      <c r="J504" s="26">
        <v>498</v>
      </c>
      <c r="M504" s="22"/>
      <c r="N504" s="23"/>
      <c r="O504" s="29"/>
      <c r="U504" s="144">
        <f t="shared" si="612"/>
        <v>0</v>
      </c>
      <c r="Z504" s="23"/>
      <c r="AA504" s="29"/>
      <c r="AG504" s="144">
        <f t="shared" si="613"/>
        <v>0</v>
      </c>
      <c r="AK504" s="23"/>
      <c r="AL504" s="29"/>
      <c r="AR504" s="144">
        <f t="shared" si="614"/>
        <v>0</v>
      </c>
      <c r="AV504" s="23"/>
      <c r="AW504" s="29"/>
      <c r="BC504" s="144">
        <f t="shared" si="615"/>
        <v>0</v>
      </c>
      <c r="BG504" s="23"/>
      <c r="BH504" s="29"/>
      <c r="BN504" s="144">
        <f t="shared" si="616"/>
        <v>0</v>
      </c>
      <c r="BR504" s="23"/>
      <c r="BS504" s="29"/>
      <c r="BY504" s="144">
        <f t="shared" si="617"/>
        <v>0</v>
      </c>
      <c r="CC504" s="23"/>
      <c r="CD504" s="29"/>
      <c r="CJ504" s="144">
        <f t="shared" si="618"/>
        <v>0</v>
      </c>
      <c r="CN504" s="23"/>
      <c r="CO504" s="29"/>
      <c r="CU504" s="144">
        <f t="shared" si="619"/>
        <v>0</v>
      </c>
      <c r="CY504" s="23"/>
      <c r="CZ504" s="29"/>
      <c r="DF504" s="144">
        <f t="shared" si="620"/>
        <v>0</v>
      </c>
      <c r="DJ504" s="23"/>
      <c r="DK504" s="29"/>
      <c r="DQ504" s="144">
        <f t="shared" si="621"/>
        <v>0</v>
      </c>
    </row>
    <row r="505" spans="1:121">
      <c r="A505" s="23">
        <f t="shared" si="622"/>
        <v>3262505829.1173706</v>
      </c>
      <c r="B505" s="23">
        <v>0</v>
      </c>
      <c r="C505" s="41">
        <f t="shared" si="627"/>
        <v>10</v>
      </c>
      <c r="D505" s="44"/>
      <c r="E505" s="134">
        <f t="shared" si="626"/>
        <v>1</v>
      </c>
      <c r="F505" s="76">
        <f t="shared" si="611"/>
        <v>11</v>
      </c>
      <c r="H505" s="24">
        <f t="shared" si="624"/>
        <v>1.1035539440913918E+30</v>
      </c>
      <c r="I505" s="23">
        <f t="shared" si="625"/>
        <v>99.800000000000054</v>
      </c>
      <c r="J505" s="26">
        <v>499</v>
      </c>
      <c r="M505" s="22"/>
      <c r="N505" s="23"/>
      <c r="O505" s="29"/>
      <c r="U505" s="144">
        <f t="shared" si="612"/>
        <v>0</v>
      </c>
      <c r="Z505" s="23"/>
      <c r="AA505" s="29"/>
      <c r="AG505" s="144">
        <f t="shared" si="613"/>
        <v>0</v>
      </c>
      <c r="AK505" s="23"/>
      <c r="AL505" s="29"/>
      <c r="AR505" s="144">
        <f t="shared" si="614"/>
        <v>0</v>
      </c>
      <c r="AV505" s="23"/>
      <c r="AW505" s="29"/>
      <c r="BC505" s="144">
        <f t="shared" si="615"/>
        <v>0</v>
      </c>
      <c r="BG505" s="23"/>
      <c r="BH505" s="29"/>
      <c r="BN505" s="144">
        <f t="shared" si="616"/>
        <v>0</v>
      </c>
      <c r="BR505" s="23"/>
      <c r="BS505" s="29"/>
      <c r="BY505" s="144">
        <f t="shared" si="617"/>
        <v>0</v>
      </c>
      <c r="CC505" s="23"/>
      <c r="CD505" s="29"/>
      <c r="CJ505" s="144">
        <f t="shared" si="618"/>
        <v>0</v>
      </c>
      <c r="CN505" s="23"/>
      <c r="CO505" s="29"/>
      <c r="CU505" s="144">
        <f t="shared" si="619"/>
        <v>0</v>
      </c>
      <c r="CY505" s="23"/>
      <c r="CZ505" s="29"/>
      <c r="DF505" s="144">
        <f t="shared" si="620"/>
        <v>0</v>
      </c>
      <c r="DJ505" s="23"/>
      <c r="DK505" s="29"/>
      <c r="DQ505" s="144">
        <f t="shared" si="621"/>
        <v>0</v>
      </c>
    </row>
    <row r="506" spans="1:121">
      <c r="A506" s="23">
        <f t="shared" si="622"/>
        <v>3408917801.9201546</v>
      </c>
      <c r="B506" s="23">
        <v>0</v>
      </c>
      <c r="C506" s="41">
        <f t="shared" si="627"/>
        <v>10</v>
      </c>
      <c r="D506" s="44"/>
      <c r="E506" s="134">
        <f t="shared" si="626"/>
        <v>1</v>
      </c>
      <c r="F506" s="76">
        <f t="shared" si="611"/>
        <v>11</v>
      </c>
      <c r="H506" s="24">
        <f t="shared" si="624"/>
        <v>1.2676506002282719E+30</v>
      </c>
      <c r="I506" s="23">
        <f t="shared" si="625"/>
        <v>100.00000000000004</v>
      </c>
      <c r="J506" s="26">
        <v>500</v>
      </c>
      <c r="M506" s="22"/>
      <c r="N506" s="23"/>
      <c r="O506" s="29"/>
      <c r="U506" s="144">
        <f t="shared" si="612"/>
        <v>0</v>
      </c>
      <c r="Z506" s="23"/>
      <c r="AA506" s="29"/>
      <c r="AG506" s="144">
        <f t="shared" si="613"/>
        <v>0</v>
      </c>
      <c r="AK506" s="23"/>
      <c r="AL506" s="29"/>
      <c r="AR506" s="144">
        <f t="shared" si="614"/>
        <v>0</v>
      </c>
      <c r="AV506" s="23"/>
      <c r="AW506" s="29"/>
      <c r="BC506" s="144">
        <f t="shared" si="615"/>
        <v>0</v>
      </c>
      <c r="BG506" s="23"/>
      <c r="BH506" s="29"/>
      <c r="BN506" s="144">
        <f t="shared" si="616"/>
        <v>0</v>
      </c>
      <c r="BR506" s="23"/>
      <c r="BS506" s="29"/>
      <c r="BY506" s="144">
        <f t="shared" si="617"/>
        <v>0</v>
      </c>
      <c r="CC506" s="23"/>
      <c r="CD506" s="29"/>
      <c r="CJ506" s="144">
        <f t="shared" si="618"/>
        <v>0</v>
      </c>
      <c r="CN506" s="23"/>
      <c r="CO506" s="29"/>
      <c r="CU506" s="144">
        <f t="shared" si="619"/>
        <v>0</v>
      </c>
      <c r="CY506" s="23"/>
      <c r="CZ506" s="29"/>
      <c r="DF506" s="144">
        <f t="shared" si="620"/>
        <v>0</v>
      </c>
      <c r="DJ506" s="23"/>
      <c r="DK506" s="29"/>
      <c r="DQ506" s="144">
        <f t="shared" si="621"/>
        <v>0</v>
      </c>
    </row>
    <row r="507" spans="1:121">
      <c r="A507" s="23">
        <f t="shared" si="622"/>
        <v>3561900327.2070694</v>
      </c>
      <c r="B507" s="23">
        <v>0</v>
      </c>
      <c r="C507" s="41">
        <f t="shared" si="627"/>
        <v>10</v>
      </c>
      <c r="D507" s="44"/>
      <c r="E507" s="134">
        <f t="shared" si="626"/>
        <v>1</v>
      </c>
      <c r="F507" s="76">
        <f t="shared" si="611"/>
        <v>11</v>
      </c>
      <c r="H507" s="24">
        <f t="shared" si="624"/>
        <v>1.4561481591932197E+30</v>
      </c>
      <c r="I507" s="23">
        <f t="shared" si="625"/>
        <v>100.20000000000006</v>
      </c>
      <c r="J507" s="26">
        <v>501</v>
      </c>
      <c r="M507" s="22"/>
      <c r="N507" s="23"/>
      <c r="O507" s="29"/>
      <c r="U507" s="144">
        <f t="shared" si="612"/>
        <v>0</v>
      </c>
      <c r="Z507" s="23"/>
      <c r="AA507" s="29"/>
      <c r="AG507" s="144">
        <f t="shared" si="613"/>
        <v>0</v>
      </c>
      <c r="AK507" s="23"/>
      <c r="AL507" s="29"/>
      <c r="AR507" s="144">
        <f t="shared" si="614"/>
        <v>0</v>
      </c>
      <c r="AV507" s="23"/>
      <c r="AW507" s="29"/>
      <c r="BC507" s="144">
        <f t="shared" si="615"/>
        <v>0</v>
      </c>
      <c r="BG507" s="23"/>
      <c r="BH507" s="29"/>
      <c r="BN507" s="144">
        <f t="shared" si="616"/>
        <v>0</v>
      </c>
      <c r="BR507" s="23"/>
      <c r="BS507" s="29"/>
      <c r="BY507" s="144">
        <f t="shared" si="617"/>
        <v>0</v>
      </c>
      <c r="CC507" s="23"/>
      <c r="CD507" s="29"/>
      <c r="CJ507" s="144">
        <f t="shared" si="618"/>
        <v>0</v>
      </c>
      <c r="CN507" s="23"/>
      <c r="CO507" s="29"/>
      <c r="CU507" s="144">
        <f t="shared" si="619"/>
        <v>0</v>
      </c>
      <c r="CY507" s="23"/>
      <c r="CZ507" s="29"/>
      <c r="DF507" s="144">
        <f t="shared" si="620"/>
        <v>0</v>
      </c>
      <c r="DJ507" s="23"/>
      <c r="DK507" s="29"/>
      <c r="DQ507" s="144">
        <f t="shared" si="621"/>
        <v>0</v>
      </c>
    </row>
    <row r="508" spans="1:121">
      <c r="A508" s="23">
        <f t="shared" si="622"/>
        <v>3721748272.6663275</v>
      </c>
      <c r="B508" s="23">
        <v>0</v>
      </c>
      <c r="C508" s="41">
        <f t="shared" si="627"/>
        <v>10</v>
      </c>
      <c r="D508" s="44"/>
      <c r="E508" s="134">
        <f t="shared" si="626"/>
        <v>1</v>
      </c>
      <c r="F508" s="76">
        <f t="shared" si="611"/>
        <v>11</v>
      </c>
      <c r="H508" s="24">
        <f t="shared" si="624"/>
        <v>1.6726749950972123E+30</v>
      </c>
      <c r="I508" s="23">
        <f t="shared" si="625"/>
        <v>100.40000000000005</v>
      </c>
      <c r="J508" s="26">
        <v>502</v>
      </c>
      <c r="M508" s="22"/>
      <c r="N508" s="23"/>
      <c r="O508" s="29"/>
      <c r="U508" s="144">
        <f t="shared" si="612"/>
        <v>0</v>
      </c>
      <c r="Z508" s="23"/>
      <c r="AA508" s="29"/>
      <c r="AG508" s="144">
        <f t="shared" si="613"/>
        <v>0</v>
      </c>
      <c r="AK508" s="23"/>
      <c r="AL508" s="29"/>
      <c r="AR508" s="144">
        <f t="shared" si="614"/>
        <v>0</v>
      </c>
      <c r="AV508" s="23"/>
      <c r="AW508" s="29"/>
      <c r="BC508" s="144">
        <f t="shared" si="615"/>
        <v>0</v>
      </c>
      <c r="BG508" s="23"/>
      <c r="BH508" s="29"/>
      <c r="BN508" s="144">
        <f t="shared" si="616"/>
        <v>0</v>
      </c>
      <c r="BR508" s="23"/>
      <c r="BS508" s="29"/>
      <c r="BY508" s="144">
        <f t="shared" si="617"/>
        <v>0</v>
      </c>
      <c r="CC508" s="23"/>
      <c r="CD508" s="29"/>
      <c r="CJ508" s="144">
        <f t="shared" si="618"/>
        <v>0</v>
      </c>
      <c r="CN508" s="23"/>
      <c r="CO508" s="29"/>
      <c r="CU508" s="144">
        <f t="shared" si="619"/>
        <v>0</v>
      </c>
      <c r="CY508" s="23"/>
      <c r="CZ508" s="29"/>
      <c r="DF508" s="144">
        <f t="shared" si="620"/>
        <v>0</v>
      </c>
      <c r="DJ508" s="23"/>
      <c r="DK508" s="29"/>
      <c r="DQ508" s="144">
        <f t="shared" si="621"/>
        <v>0</v>
      </c>
    </row>
    <row r="509" spans="1:121">
      <c r="A509" s="23">
        <f t="shared" si="622"/>
        <v>3888769738.8084579</v>
      </c>
      <c r="B509" s="23">
        <v>0</v>
      </c>
      <c r="C509" s="41">
        <f t="shared" si="627"/>
        <v>10</v>
      </c>
      <c r="D509" s="44"/>
      <c r="E509" s="134">
        <f t="shared" si="626"/>
        <v>1</v>
      </c>
      <c r="F509" s="76">
        <f t="shared" si="611"/>
        <v>11</v>
      </c>
      <c r="H509" s="24">
        <f t="shared" si="624"/>
        <v>1.9213990153128423E+30</v>
      </c>
      <c r="I509" s="23">
        <f t="shared" si="625"/>
        <v>100.60000000000005</v>
      </c>
      <c r="J509" s="26">
        <v>503</v>
      </c>
      <c r="M509" s="22"/>
      <c r="N509" s="23"/>
      <c r="O509" s="29"/>
      <c r="U509" s="144">
        <f t="shared" si="612"/>
        <v>0</v>
      </c>
      <c r="Z509" s="23"/>
      <c r="AA509" s="29"/>
      <c r="AG509" s="144">
        <f t="shared" si="613"/>
        <v>0</v>
      </c>
      <c r="AK509" s="23"/>
      <c r="AL509" s="29"/>
      <c r="AR509" s="144">
        <f t="shared" si="614"/>
        <v>0</v>
      </c>
      <c r="AV509" s="23"/>
      <c r="AW509" s="29"/>
      <c r="BC509" s="144">
        <f t="shared" si="615"/>
        <v>0</v>
      </c>
      <c r="BG509" s="23"/>
      <c r="BH509" s="29"/>
      <c r="BN509" s="144">
        <f t="shared" si="616"/>
        <v>0</v>
      </c>
      <c r="BR509" s="23"/>
      <c r="BS509" s="29"/>
      <c r="BY509" s="144">
        <f t="shared" si="617"/>
        <v>0</v>
      </c>
      <c r="CC509" s="23"/>
      <c r="CD509" s="29"/>
      <c r="CJ509" s="144">
        <f t="shared" si="618"/>
        <v>0</v>
      </c>
      <c r="CN509" s="23"/>
      <c r="CO509" s="29"/>
      <c r="CU509" s="144">
        <f t="shared" si="619"/>
        <v>0</v>
      </c>
      <c r="CY509" s="23"/>
      <c r="CZ509" s="29"/>
      <c r="DF509" s="144">
        <f t="shared" si="620"/>
        <v>0</v>
      </c>
      <c r="DJ509" s="23"/>
      <c r="DK509" s="29"/>
      <c r="DQ509" s="144">
        <f t="shared" si="621"/>
        <v>0</v>
      </c>
    </row>
    <row r="510" spans="1:121">
      <c r="A510" s="23">
        <f t="shared" si="622"/>
        <v>4063286652.8176932</v>
      </c>
      <c r="B510" s="23">
        <v>0</v>
      </c>
      <c r="C510" s="41">
        <f t="shared" si="627"/>
        <v>10</v>
      </c>
      <c r="D510" s="44"/>
      <c r="E510" s="134">
        <f t="shared" si="626"/>
        <v>1</v>
      </c>
      <c r="F510" s="76">
        <f t="shared" si="611"/>
        <v>11</v>
      </c>
      <c r="H510" s="24">
        <f t="shared" si="624"/>
        <v>2.2071078881827845E+30</v>
      </c>
      <c r="I510" s="23">
        <f t="shared" si="625"/>
        <v>100.80000000000005</v>
      </c>
      <c r="J510" s="26">
        <v>504</v>
      </c>
      <c r="M510" s="22"/>
      <c r="N510" s="23"/>
      <c r="O510" s="29"/>
      <c r="U510" s="144">
        <f t="shared" si="612"/>
        <v>0</v>
      </c>
      <c r="Z510" s="23"/>
      <c r="AA510" s="29"/>
      <c r="AG510" s="144">
        <f t="shared" si="613"/>
        <v>0</v>
      </c>
      <c r="AK510" s="23"/>
      <c r="AL510" s="29"/>
      <c r="AR510" s="144">
        <f t="shared" si="614"/>
        <v>0</v>
      </c>
      <c r="AV510" s="23"/>
      <c r="AW510" s="29"/>
      <c r="BC510" s="144">
        <f t="shared" si="615"/>
        <v>0</v>
      </c>
      <c r="BG510" s="23"/>
      <c r="BH510" s="29"/>
      <c r="BN510" s="144">
        <f t="shared" si="616"/>
        <v>0</v>
      </c>
      <c r="BR510" s="23"/>
      <c r="BS510" s="29"/>
      <c r="BY510" s="144">
        <f t="shared" si="617"/>
        <v>0</v>
      </c>
      <c r="CC510" s="23"/>
      <c r="CD510" s="29"/>
      <c r="CJ510" s="144">
        <f t="shared" si="618"/>
        <v>0</v>
      </c>
      <c r="CN510" s="23"/>
      <c r="CO510" s="29"/>
      <c r="CU510" s="144">
        <f t="shared" si="619"/>
        <v>0</v>
      </c>
      <c r="CY510" s="23"/>
      <c r="CZ510" s="29"/>
      <c r="DF510" s="144">
        <f t="shared" si="620"/>
        <v>0</v>
      </c>
      <c r="DJ510" s="23"/>
      <c r="DK510" s="29"/>
      <c r="DQ510" s="144">
        <f t="shared" si="621"/>
        <v>0</v>
      </c>
    </row>
    <row r="511" spans="1:121">
      <c r="A511" s="23">
        <f t="shared" si="622"/>
        <v>4245635389.053731</v>
      </c>
      <c r="B511" s="23">
        <v>0</v>
      </c>
      <c r="C511" s="41">
        <f t="shared" si="627"/>
        <v>10</v>
      </c>
      <c r="D511" s="44"/>
      <c r="E511" s="134">
        <f t="shared" si="626"/>
        <v>1</v>
      </c>
      <c r="F511" s="76">
        <f t="shared" si="611"/>
        <v>11</v>
      </c>
      <c r="H511" s="24">
        <f t="shared" si="624"/>
        <v>2.5353012004565449E+30</v>
      </c>
      <c r="I511" s="23">
        <f t="shared" si="625"/>
        <v>101.00000000000004</v>
      </c>
      <c r="J511" s="26">
        <v>505</v>
      </c>
      <c r="M511" s="22"/>
      <c r="N511" s="23"/>
      <c r="O511" s="29"/>
      <c r="U511" s="144">
        <f t="shared" si="612"/>
        <v>0</v>
      </c>
      <c r="Z511" s="23"/>
      <c r="AA511" s="29"/>
      <c r="AG511" s="144">
        <f t="shared" si="613"/>
        <v>0</v>
      </c>
      <c r="AK511" s="23"/>
      <c r="AL511" s="29"/>
      <c r="AR511" s="144">
        <f t="shared" si="614"/>
        <v>0</v>
      </c>
      <c r="AV511" s="23"/>
      <c r="AW511" s="29"/>
      <c r="BC511" s="144">
        <f t="shared" si="615"/>
        <v>0</v>
      </c>
      <c r="BG511" s="23"/>
      <c r="BH511" s="29"/>
      <c r="BN511" s="144">
        <f t="shared" si="616"/>
        <v>0</v>
      </c>
      <c r="BR511" s="23"/>
      <c r="BS511" s="29"/>
      <c r="BY511" s="144">
        <f t="shared" si="617"/>
        <v>0</v>
      </c>
      <c r="CC511" s="23"/>
      <c r="CD511" s="29"/>
      <c r="CJ511" s="144">
        <f t="shared" si="618"/>
        <v>0</v>
      </c>
      <c r="CN511" s="23"/>
      <c r="CO511" s="29"/>
      <c r="CU511" s="144">
        <f t="shared" si="619"/>
        <v>0</v>
      </c>
      <c r="CY511" s="23"/>
      <c r="CZ511" s="29"/>
      <c r="DF511" s="144">
        <f t="shared" si="620"/>
        <v>0</v>
      </c>
      <c r="DJ511" s="23"/>
      <c r="DK511" s="29"/>
      <c r="DQ511" s="144">
        <f t="shared" si="621"/>
        <v>0</v>
      </c>
    </row>
    <row r="512" spans="1:121">
      <c r="A512" s="23">
        <f t="shared" si="622"/>
        <v>4436167417.3998175</v>
      </c>
      <c r="B512" s="23">
        <v>0</v>
      </c>
      <c r="C512" s="41">
        <f t="shared" si="627"/>
        <v>10</v>
      </c>
      <c r="D512" s="44"/>
      <c r="E512" s="134">
        <f t="shared" si="626"/>
        <v>1</v>
      </c>
      <c r="F512" s="76">
        <f t="shared" si="611"/>
        <v>11</v>
      </c>
      <c r="H512" s="24">
        <f t="shared" si="624"/>
        <v>2.9122963183864405E+30</v>
      </c>
      <c r="I512" s="23">
        <f t="shared" si="625"/>
        <v>101.20000000000005</v>
      </c>
      <c r="J512" s="26">
        <v>506</v>
      </c>
      <c r="M512" s="22"/>
      <c r="N512" s="23"/>
      <c r="O512" s="29"/>
      <c r="U512" s="144">
        <f t="shared" si="612"/>
        <v>0</v>
      </c>
      <c r="Z512" s="23"/>
      <c r="AA512" s="29"/>
      <c r="AG512" s="144">
        <f t="shared" si="613"/>
        <v>0</v>
      </c>
      <c r="AK512" s="23"/>
      <c r="AL512" s="29"/>
      <c r="AR512" s="144">
        <f t="shared" si="614"/>
        <v>0</v>
      </c>
      <c r="AV512" s="23"/>
      <c r="AW512" s="29"/>
      <c r="BC512" s="144">
        <f t="shared" si="615"/>
        <v>0</v>
      </c>
      <c r="BG512" s="23"/>
      <c r="BH512" s="29"/>
      <c r="BN512" s="144">
        <f t="shared" si="616"/>
        <v>0</v>
      </c>
      <c r="BR512" s="23"/>
      <c r="BS512" s="29"/>
      <c r="BY512" s="144">
        <f t="shared" si="617"/>
        <v>0</v>
      </c>
      <c r="CC512" s="23"/>
      <c r="CD512" s="29"/>
      <c r="CJ512" s="144">
        <f t="shared" si="618"/>
        <v>0</v>
      </c>
      <c r="CN512" s="23"/>
      <c r="CO512" s="29"/>
      <c r="CU512" s="144">
        <f t="shared" si="619"/>
        <v>0</v>
      </c>
      <c r="CY512" s="23"/>
      <c r="CZ512" s="29"/>
      <c r="DF512" s="144">
        <f t="shared" si="620"/>
        <v>0</v>
      </c>
      <c r="DJ512" s="23"/>
      <c r="DK512" s="29"/>
      <c r="DQ512" s="144">
        <f t="shared" si="621"/>
        <v>0</v>
      </c>
    </row>
    <row r="513" spans="1:121">
      <c r="A513" s="23">
        <f t="shared" si="622"/>
        <v>4635249980.7068853</v>
      </c>
      <c r="B513" s="23">
        <v>0</v>
      </c>
      <c r="C513" s="41">
        <f t="shared" si="627"/>
        <v>10</v>
      </c>
      <c r="D513" s="44"/>
      <c r="E513" s="134">
        <f t="shared" si="626"/>
        <v>1</v>
      </c>
      <c r="F513" s="76">
        <f t="shared" si="611"/>
        <v>11</v>
      </c>
      <c r="H513" s="24">
        <f t="shared" si="624"/>
        <v>3.3453499901944257E+30</v>
      </c>
      <c r="I513" s="23">
        <f t="shared" si="625"/>
        <v>101.40000000000005</v>
      </c>
      <c r="J513" s="26">
        <v>507</v>
      </c>
      <c r="M513" s="22"/>
      <c r="N513" s="23"/>
      <c r="O513" s="29"/>
      <c r="U513" s="144">
        <f t="shared" si="612"/>
        <v>0</v>
      </c>
      <c r="Z513" s="23"/>
      <c r="AA513" s="29"/>
      <c r="AG513" s="144">
        <f t="shared" si="613"/>
        <v>0</v>
      </c>
      <c r="AK513" s="23"/>
      <c r="AL513" s="29"/>
      <c r="AR513" s="144">
        <f t="shared" si="614"/>
        <v>0</v>
      </c>
      <c r="AV513" s="23"/>
      <c r="AW513" s="29"/>
      <c r="BC513" s="144">
        <f t="shared" si="615"/>
        <v>0</v>
      </c>
      <c r="BG513" s="23"/>
      <c r="BH513" s="29"/>
      <c r="BN513" s="144">
        <f t="shared" si="616"/>
        <v>0</v>
      </c>
      <c r="BR513" s="23"/>
      <c r="BS513" s="29"/>
      <c r="BY513" s="144">
        <f t="shared" si="617"/>
        <v>0</v>
      </c>
      <c r="CC513" s="23"/>
      <c r="CD513" s="29"/>
      <c r="CJ513" s="144">
        <f t="shared" si="618"/>
        <v>0</v>
      </c>
      <c r="CN513" s="23"/>
      <c r="CO513" s="29"/>
      <c r="CU513" s="144">
        <f t="shared" si="619"/>
        <v>0</v>
      </c>
      <c r="CY513" s="23"/>
      <c r="CZ513" s="29"/>
      <c r="DF513" s="144">
        <f t="shared" si="620"/>
        <v>0</v>
      </c>
      <c r="DJ513" s="23"/>
      <c r="DK513" s="29"/>
      <c r="DQ513" s="144">
        <f t="shared" si="621"/>
        <v>0</v>
      </c>
    </row>
    <row r="514" spans="1:121">
      <c r="A514" s="23">
        <f t="shared" si="622"/>
        <v>4843266802.6394205</v>
      </c>
      <c r="B514" s="23">
        <v>0</v>
      </c>
      <c r="C514" s="41">
        <f t="shared" si="627"/>
        <v>10</v>
      </c>
      <c r="D514" s="44"/>
      <c r="E514" s="134">
        <f t="shared" si="626"/>
        <v>1</v>
      </c>
      <c r="F514" s="76">
        <f t="shared" si="611"/>
        <v>11</v>
      </c>
      <c r="H514" s="24">
        <f t="shared" si="624"/>
        <v>3.8427980306256846E+30</v>
      </c>
      <c r="I514" s="23">
        <f t="shared" si="625"/>
        <v>101.60000000000005</v>
      </c>
      <c r="J514" s="26">
        <v>508</v>
      </c>
      <c r="M514" s="22"/>
      <c r="N514" s="23"/>
      <c r="O514" s="29"/>
      <c r="U514" s="144">
        <f t="shared" si="612"/>
        <v>0</v>
      </c>
      <c r="Z514" s="23"/>
      <c r="AA514" s="29"/>
      <c r="AG514" s="144">
        <f t="shared" si="613"/>
        <v>0</v>
      </c>
      <c r="AK514" s="23"/>
      <c r="AL514" s="29"/>
      <c r="AR514" s="144">
        <f t="shared" si="614"/>
        <v>0</v>
      </c>
      <c r="AV514" s="23"/>
      <c r="AW514" s="29"/>
      <c r="BC514" s="144">
        <f t="shared" si="615"/>
        <v>0</v>
      </c>
      <c r="BG514" s="23"/>
      <c r="BH514" s="29"/>
      <c r="BN514" s="144">
        <f t="shared" si="616"/>
        <v>0</v>
      </c>
      <c r="BR514" s="23"/>
      <c r="BS514" s="29"/>
      <c r="BY514" s="144">
        <f t="shared" si="617"/>
        <v>0</v>
      </c>
      <c r="CC514" s="23"/>
      <c r="CD514" s="29"/>
      <c r="CJ514" s="144">
        <f t="shared" si="618"/>
        <v>0</v>
      </c>
      <c r="CN514" s="23"/>
      <c r="CO514" s="29"/>
      <c r="CU514" s="144">
        <f t="shared" si="619"/>
        <v>0</v>
      </c>
      <c r="CY514" s="23"/>
      <c r="CZ514" s="29"/>
      <c r="DF514" s="144">
        <f t="shared" si="620"/>
        <v>0</v>
      </c>
      <c r="DJ514" s="23"/>
      <c r="DK514" s="29"/>
      <c r="DQ514" s="144">
        <f t="shared" si="621"/>
        <v>0</v>
      </c>
    </row>
    <row r="515" spans="1:121">
      <c r="A515" s="23">
        <f t="shared" si="622"/>
        <v>5060618827.2874489</v>
      </c>
      <c r="B515" s="23">
        <v>0</v>
      </c>
      <c r="C515" s="41">
        <f t="shared" si="627"/>
        <v>10</v>
      </c>
      <c r="D515" s="44"/>
      <c r="E515" s="134">
        <f t="shared" si="626"/>
        <v>1</v>
      </c>
      <c r="F515" s="76">
        <f t="shared" si="611"/>
        <v>11</v>
      </c>
      <c r="H515" s="24">
        <f t="shared" si="624"/>
        <v>4.4142157763655696E+30</v>
      </c>
      <c r="I515" s="23">
        <f t="shared" si="625"/>
        <v>101.80000000000005</v>
      </c>
      <c r="J515" s="26">
        <v>509</v>
      </c>
      <c r="M515" s="22"/>
      <c r="N515" s="23"/>
      <c r="O515" s="29"/>
      <c r="U515" s="144">
        <f t="shared" si="612"/>
        <v>0</v>
      </c>
      <c r="Z515" s="23"/>
      <c r="AA515" s="29"/>
      <c r="AG515" s="144">
        <f t="shared" si="613"/>
        <v>0</v>
      </c>
      <c r="AK515" s="23"/>
      <c r="AL515" s="29"/>
      <c r="AR515" s="144">
        <f t="shared" si="614"/>
        <v>0</v>
      </c>
      <c r="AV515" s="23"/>
      <c r="AW515" s="29"/>
      <c r="BC515" s="144">
        <f t="shared" si="615"/>
        <v>0</v>
      </c>
      <c r="BG515" s="23"/>
      <c r="BH515" s="29"/>
      <c r="BN515" s="144">
        <f t="shared" si="616"/>
        <v>0</v>
      </c>
      <c r="BR515" s="23"/>
      <c r="BS515" s="29"/>
      <c r="BY515" s="144">
        <f t="shared" si="617"/>
        <v>0</v>
      </c>
      <c r="CC515" s="23"/>
      <c r="CD515" s="29"/>
      <c r="CJ515" s="144">
        <f t="shared" si="618"/>
        <v>0</v>
      </c>
      <c r="CN515" s="23"/>
      <c r="CO515" s="29"/>
      <c r="CU515" s="144">
        <f t="shared" si="619"/>
        <v>0</v>
      </c>
      <c r="CY515" s="23"/>
      <c r="CZ515" s="29"/>
      <c r="DF515" s="144">
        <f t="shared" si="620"/>
        <v>0</v>
      </c>
      <c r="DJ515" s="23"/>
      <c r="DK515" s="29"/>
      <c r="DQ515" s="144">
        <f t="shared" si="621"/>
        <v>0</v>
      </c>
    </row>
    <row r="516" spans="1:121">
      <c r="A516" s="23">
        <f t="shared" si="622"/>
        <v>5287724991.9702291</v>
      </c>
      <c r="B516" s="23">
        <v>0</v>
      </c>
      <c r="C516" s="41">
        <f t="shared" si="627"/>
        <v>10</v>
      </c>
      <c r="D516" s="44"/>
      <c r="E516" s="134">
        <f t="shared" si="626"/>
        <v>1</v>
      </c>
      <c r="F516" s="76">
        <f t="shared" si="611"/>
        <v>11</v>
      </c>
      <c r="H516" s="24">
        <f t="shared" si="624"/>
        <v>5.0706024009130899E+30</v>
      </c>
      <c r="I516" s="23">
        <f t="shared" si="625"/>
        <v>102.00000000000006</v>
      </c>
      <c r="J516" s="26">
        <v>510</v>
      </c>
      <c r="M516" s="22"/>
      <c r="N516" s="23"/>
      <c r="O516" s="29"/>
      <c r="U516" s="144">
        <f t="shared" si="612"/>
        <v>0</v>
      </c>
      <c r="Z516" s="23"/>
      <c r="AA516" s="29"/>
      <c r="AG516" s="144">
        <f t="shared" si="613"/>
        <v>0</v>
      </c>
      <c r="AK516" s="23"/>
      <c r="AL516" s="29"/>
      <c r="AR516" s="144">
        <f t="shared" si="614"/>
        <v>0</v>
      </c>
      <c r="AV516" s="23"/>
      <c r="AW516" s="29"/>
      <c r="BC516" s="144">
        <f t="shared" si="615"/>
        <v>0</v>
      </c>
      <c r="BG516" s="23"/>
      <c r="BH516" s="29"/>
      <c r="BN516" s="144">
        <f t="shared" si="616"/>
        <v>0</v>
      </c>
      <c r="BR516" s="23"/>
      <c r="BS516" s="29"/>
      <c r="BY516" s="144">
        <f t="shared" si="617"/>
        <v>0</v>
      </c>
      <c r="CC516" s="23"/>
      <c r="CD516" s="29"/>
      <c r="CJ516" s="144">
        <f t="shared" si="618"/>
        <v>0</v>
      </c>
      <c r="CN516" s="23"/>
      <c r="CO516" s="29"/>
      <c r="CU516" s="144">
        <f t="shared" si="619"/>
        <v>0</v>
      </c>
      <c r="CY516" s="23"/>
      <c r="CZ516" s="29"/>
      <c r="DF516" s="144">
        <f t="shared" si="620"/>
        <v>0</v>
      </c>
      <c r="DJ516" s="23"/>
      <c r="DK516" s="29"/>
      <c r="DQ516" s="144">
        <f t="shared" si="621"/>
        <v>0</v>
      </c>
    </row>
    <row r="517" spans="1:121">
      <c r="A517" s="23">
        <f t="shared" si="622"/>
        <v>5525023034.7211266</v>
      </c>
      <c r="B517" s="23">
        <v>0</v>
      </c>
      <c r="C517" s="41">
        <f t="shared" si="627"/>
        <v>10</v>
      </c>
      <c r="D517" s="44"/>
      <c r="E517" s="134">
        <f t="shared" si="626"/>
        <v>1</v>
      </c>
      <c r="F517" s="76">
        <f t="shared" si="611"/>
        <v>11</v>
      </c>
      <c r="H517" s="24">
        <f t="shared" si="624"/>
        <v>5.8245926367728833E+30</v>
      </c>
      <c r="I517" s="23">
        <f t="shared" si="625"/>
        <v>102.20000000000005</v>
      </c>
      <c r="J517" s="26">
        <v>511</v>
      </c>
      <c r="M517" s="22"/>
      <c r="N517" s="23"/>
      <c r="O517" s="29"/>
      <c r="U517" s="144">
        <f t="shared" si="612"/>
        <v>0</v>
      </c>
      <c r="Z517" s="23"/>
      <c r="AA517" s="29"/>
      <c r="AG517" s="144">
        <f t="shared" si="613"/>
        <v>0</v>
      </c>
      <c r="AK517" s="23"/>
      <c r="AL517" s="29"/>
      <c r="AR517" s="144">
        <f t="shared" si="614"/>
        <v>0</v>
      </c>
      <c r="AV517" s="23"/>
      <c r="AW517" s="29"/>
      <c r="BC517" s="144">
        <f t="shared" si="615"/>
        <v>0</v>
      </c>
      <c r="BG517" s="23"/>
      <c r="BH517" s="29"/>
      <c r="BN517" s="144">
        <f t="shared" si="616"/>
        <v>0</v>
      </c>
      <c r="BR517" s="23"/>
      <c r="BS517" s="29"/>
      <c r="BY517" s="144">
        <f t="shared" si="617"/>
        <v>0</v>
      </c>
      <c r="CC517" s="23"/>
      <c r="CD517" s="29"/>
      <c r="CJ517" s="144">
        <f t="shared" si="618"/>
        <v>0</v>
      </c>
      <c r="CN517" s="23"/>
      <c r="CO517" s="29"/>
      <c r="CU517" s="144">
        <f t="shared" si="619"/>
        <v>0</v>
      </c>
      <c r="CY517" s="23"/>
      <c r="CZ517" s="29"/>
      <c r="DF517" s="144">
        <f t="shared" si="620"/>
        <v>0</v>
      </c>
      <c r="DJ517" s="23"/>
      <c r="DK517" s="29"/>
      <c r="DQ517" s="144">
        <f t="shared" si="621"/>
        <v>0</v>
      </c>
    </row>
    <row r="518" spans="1:121">
      <c r="A518" s="23">
        <f t="shared" si="622"/>
        <v>5772970338.0101376</v>
      </c>
      <c r="B518" s="23">
        <v>0</v>
      </c>
      <c r="C518" s="41">
        <f t="shared" si="627"/>
        <v>10</v>
      </c>
      <c r="D518" s="44"/>
      <c r="E518" s="134">
        <f t="shared" si="626"/>
        <v>1</v>
      </c>
      <c r="F518" s="76">
        <f t="shared" ref="F518:F581" si="628">C518+E518</f>
        <v>11</v>
      </c>
      <c r="H518" s="24">
        <f t="shared" si="624"/>
        <v>6.6906999803888537E+30</v>
      </c>
      <c r="I518" s="23">
        <f t="shared" si="625"/>
        <v>102.40000000000006</v>
      </c>
      <c r="J518" s="26">
        <v>512</v>
      </c>
      <c r="M518" s="22"/>
      <c r="N518" s="23"/>
      <c r="O518" s="29"/>
      <c r="U518" s="144">
        <f t="shared" ref="U518:U581" si="629">$I$4*$G518</f>
        <v>0</v>
      </c>
      <c r="Z518" s="23"/>
      <c r="AA518" s="29"/>
      <c r="AG518" s="144">
        <f t="shared" ref="AG518:AG581" si="630">$I$4*$G518</f>
        <v>0</v>
      </c>
      <c r="AK518" s="23"/>
      <c r="AL518" s="29"/>
      <c r="AR518" s="144">
        <f t="shared" ref="AR518:AR581" si="631">$I$4*$G518</f>
        <v>0</v>
      </c>
      <c r="AV518" s="23"/>
      <c r="AW518" s="29"/>
      <c r="BC518" s="144">
        <f t="shared" ref="BC518:BC581" si="632">$I$4*$G518</f>
        <v>0</v>
      </c>
      <c r="BG518" s="23"/>
      <c r="BH518" s="29"/>
      <c r="BN518" s="144">
        <f t="shared" ref="BN518:BN581" si="633">$I$4*$G518</f>
        <v>0</v>
      </c>
      <c r="BR518" s="23"/>
      <c r="BS518" s="29"/>
      <c r="BY518" s="144">
        <f t="shared" ref="BY518:BY581" si="634">$I$4*$G518</f>
        <v>0</v>
      </c>
      <c r="CC518" s="23"/>
      <c r="CD518" s="29"/>
      <c r="CJ518" s="144">
        <f t="shared" ref="CJ518:CJ581" si="635">$I$4*$G518</f>
        <v>0</v>
      </c>
      <c r="CN518" s="23"/>
      <c r="CO518" s="29"/>
      <c r="CU518" s="144">
        <f t="shared" ref="CU518:CU581" si="636">$I$4*$G518</f>
        <v>0</v>
      </c>
      <c r="CY518" s="23"/>
      <c r="CZ518" s="29"/>
      <c r="DF518" s="144">
        <f t="shared" ref="DF518:DF581" si="637">$I$4*$G518</f>
        <v>0</v>
      </c>
      <c r="DJ518" s="23"/>
      <c r="DK518" s="29"/>
      <c r="DQ518" s="144">
        <f t="shared" ref="DQ518:DQ581" si="638">$I$4*$G518</f>
        <v>0</v>
      </c>
    </row>
    <row r="519" spans="1:121">
      <c r="A519" s="23">
        <f t="shared" ref="A519:A582" si="639">POWER($I$3,J519) * POWER($I$2,J519)</f>
        <v>6032044810.3302917</v>
      </c>
      <c r="B519" s="23">
        <v>0</v>
      </c>
      <c r="C519" s="41">
        <f t="shared" si="627"/>
        <v>10</v>
      </c>
      <c r="D519" s="44"/>
      <c r="E519" s="134">
        <f t="shared" si="626"/>
        <v>1</v>
      </c>
      <c r="F519" s="76">
        <f t="shared" si="628"/>
        <v>11</v>
      </c>
      <c r="H519" s="24">
        <f t="shared" ref="H519:H545" si="640">POWER($I$1,J519)</f>
        <v>7.6855960612513715E+30</v>
      </c>
      <c r="I519" s="23">
        <f t="shared" si="625"/>
        <v>102.60000000000005</v>
      </c>
      <c r="J519" s="26">
        <v>513</v>
      </c>
      <c r="M519" s="22"/>
      <c r="N519" s="23"/>
      <c r="O519" s="29"/>
      <c r="U519" s="144">
        <f t="shared" si="629"/>
        <v>0</v>
      </c>
      <c r="Z519" s="23"/>
      <c r="AA519" s="29"/>
      <c r="AG519" s="144">
        <f t="shared" si="630"/>
        <v>0</v>
      </c>
      <c r="AK519" s="23"/>
      <c r="AL519" s="29"/>
      <c r="AR519" s="144">
        <f t="shared" si="631"/>
        <v>0</v>
      </c>
      <c r="AV519" s="23"/>
      <c r="AW519" s="29"/>
      <c r="BC519" s="144">
        <f t="shared" si="632"/>
        <v>0</v>
      </c>
      <c r="BG519" s="23"/>
      <c r="BH519" s="29"/>
      <c r="BN519" s="144">
        <f t="shared" si="633"/>
        <v>0</v>
      </c>
      <c r="BR519" s="23"/>
      <c r="BS519" s="29"/>
      <c r="BY519" s="144">
        <f t="shared" si="634"/>
        <v>0</v>
      </c>
      <c r="CC519" s="23"/>
      <c r="CD519" s="29"/>
      <c r="CJ519" s="144">
        <f t="shared" si="635"/>
        <v>0</v>
      </c>
      <c r="CN519" s="23"/>
      <c r="CO519" s="29"/>
      <c r="CU519" s="144">
        <f t="shared" si="636"/>
        <v>0</v>
      </c>
      <c r="CY519" s="23"/>
      <c r="CZ519" s="29"/>
      <c r="DF519" s="144">
        <f t="shared" si="637"/>
        <v>0</v>
      </c>
      <c r="DJ519" s="23"/>
      <c r="DK519" s="29"/>
      <c r="DQ519" s="144">
        <f t="shared" si="638"/>
        <v>0</v>
      </c>
    </row>
    <row r="520" spans="1:121">
      <c r="A520" s="23">
        <f t="shared" si="639"/>
        <v>6302745807.3471079</v>
      </c>
      <c r="B520" s="23">
        <v>0</v>
      </c>
      <c r="C520" s="41">
        <f t="shared" si="627"/>
        <v>10</v>
      </c>
      <c r="D520" s="44"/>
      <c r="E520" s="134">
        <f t="shared" si="626"/>
        <v>1</v>
      </c>
      <c r="F520" s="76">
        <f t="shared" si="628"/>
        <v>11</v>
      </c>
      <c r="H520" s="24">
        <f t="shared" si="640"/>
        <v>8.8284315527311425E+30</v>
      </c>
      <c r="I520" s="23">
        <f t="shared" ref="I520:I545" si="641">LOG(H520,2)</f>
        <v>102.80000000000007</v>
      </c>
      <c r="J520" s="26">
        <v>514</v>
      </c>
      <c r="M520" s="22"/>
      <c r="N520" s="23"/>
      <c r="O520" s="29"/>
      <c r="U520" s="144">
        <f t="shared" si="629"/>
        <v>0</v>
      </c>
      <c r="Z520" s="23"/>
      <c r="AA520" s="29"/>
      <c r="AG520" s="144">
        <f t="shared" si="630"/>
        <v>0</v>
      </c>
      <c r="AK520" s="23"/>
      <c r="AL520" s="29"/>
      <c r="AR520" s="144">
        <f t="shared" si="631"/>
        <v>0</v>
      </c>
      <c r="AV520" s="23"/>
      <c r="AW520" s="29"/>
      <c r="BC520" s="144">
        <f t="shared" si="632"/>
        <v>0</v>
      </c>
      <c r="BG520" s="23"/>
      <c r="BH520" s="29"/>
      <c r="BN520" s="144">
        <f t="shared" si="633"/>
        <v>0</v>
      </c>
      <c r="BR520" s="23"/>
      <c r="BS520" s="29"/>
      <c r="BY520" s="144">
        <f t="shared" si="634"/>
        <v>0</v>
      </c>
      <c r="CC520" s="23"/>
      <c r="CD520" s="29"/>
      <c r="CJ520" s="144">
        <f t="shared" si="635"/>
        <v>0</v>
      </c>
      <c r="CN520" s="23"/>
      <c r="CO520" s="29"/>
      <c r="CU520" s="144">
        <f t="shared" si="636"/>
        <v>0</v>
      </c>
      <c r="CY520" s="23"/>
      <c r="CZ520" s="29"/>
      <c r="DF520" s="144">
        <f t="shared" si="637"/>
        <v>0</v>
      </c>
      <c r="DJ520" s="23"/>
      <c r="DK520" s="29"/>
      <c r="DQ520" s="144">
        <f t="shared" si="638"/>
        <v>0</v>
      </c>
    </row>
    <row r="521" spans="1:121">
      <c r="A521" s="23">
        <f t="shared" si="639"/>
        <v>6585595094.3866386</v>
      </c>
      <c r="B521" s="23">
        <v>0</v>
      </c>
      <c r="C521" s="41">
        <f t="shared" si="627"/>
        <v>10</v>
      </c>
      <c r="D521" s="44"/>
      <c r="E521" s="134">
        <f t="shared" si="626"/>
        <v>1</v>
      </c>
      <c r="F521" s="76">
        <f t="shared" si="628"/>
        <v>11</v>
      </c>
      <c r="H521" s="24">
        <f t="shared" si="640"/>
        <v>1.0141204801826184E+31</v>
      </c>
      <c r="I521" s="23">
        <f t="shared" si="641"/>
        <v>103.00000000000006</v>
      </c>
      <c r="J521" s="26">
        <v>515</v>
      </c>
      <c r="M521" s="22"/>
      <c r="N521" s="23"/>
      <c r="O521" s="29"/>
      <c r="U521" s="144">
        <f t="shared" si="629"/>
        <v>0</v>
      </c>
      <c r="Z521" s="23"/>
      <c r="AA521" s="29"/>
      <c r="AG521" s="144">
        <f t="shared" si="630"/>
        <v>0</v>
      </c>
      <c r="AK521" s="23"/>
      <c r="AL521" s="29"/>
      <c r="AR521" s="144">
        <f t="shared" si="631"/>
        <v>0</v>
      </c>
      <c r="AV521" s="23"/>
      <c r="AW521" s="29"/>
      <c r="BC521" s="144">
        <f t="shared" si="632"/>
        <v>0</v>
      </c>
      <c r="BG521" s="23"/>
      <c r="BH521" s="29"/>
      <c r="BN521" s="144">
        <f t="shared" si="633"/>
        <v>0</v>
      </c>
      <c r="BR521" s="23"/>
      <c r="BS521" s="29"/>
      <c r="BY521" s="144">
        <f t="shared" si="634"/>
        <v>0</v>
      </c>
      <c r="CC521" s="23"/>
      <c r="CD521" s="29"/>
      <c r="CJ521" s="144">
        <f t="shared" si="635"/>
        <v>0</v>
      </c>
      <c r="CN521" s="23"/>
      <c r="CO521" s="29"/>
      <c r="CU521" s="144">
        <f t="shared" si="636"/>
        <v>0</v>
      </c>
      <c r="CY521" s="23"/>
      <c r="CZ521" s="29"/>
      <c r="DF521" s="144">
        <f t="shared" si="637"/>
        <v>0</v>
      </c>
      <c r="DJ521" s="23"/>
      <c r="DK521" s="29"/>
      <c r="DQ521" s="144">
        <f t="shared" si="638"/>
        <v>0</v>
      </c>
    </row>
    <row r="522" spans="1:121">
      <c r="A522" s="23">
        <f t="shared" si="639"/>
        <v>6881137852.1172314</v>
      </c>
      <c r="B522" s="23">
        <v>0</v>
      </c>
      <c r="C522" s="41">
        <f t="shared" si="627"/>
        <v>10</v>
      </c>
      <c r="D522" s="44"/>
      <c r="E522" s="134">
        <f t="shared" si="626"/>
        <v>1</v>
      </c>
      <c r="F522" s="76">
        <f t="shared" si="628"/>
        <v>11</v>
      </c>
      <c r="H522" s="24">
        <f t="shared" si="640"/>
        <v>1.1649185273545769E+31</v>
      </c>
      <c r="I522" s="23">
        <f t="shared" si="641"/>
        <v>103.20000000000005</v>
      </c>
      <c r="J522" s="26">
        <v>516</v>
      </c>
      <c r="M522" s="22"/>
      <c r="N522" s="23"/>
      <c r="O522" s="29"/>
      <c r="U522" s="144">
        <f t="shared" si="629"/>
        <v>0</v>
      </c>
      <c r="Z522" s="23"/>
      <c r="AA522" s="29"/>
      <c r="AG522" s="144">
        <f t="shared" si="630"/>
        <v>0</v>
      </c>
      <c r="AK522" s="23"/>
      <c r="AL522" s="29"/>
      <c r="AR522" s="144">
        <f t="shared" si="631"/>
        <v>0</v>
      </c>
      <c r="AV522" s="23"/>
      <c r="AW522" s="29"/>
      <c r="BC522" s="144">
        <f t="shared" si="632"/>
        <v>0</v>
      </c>
      <c r="BG522" s="23"/>
      <c r="BH522" s="29"/>
      <c r="BN522" s="144">
        <f t="shared" si="633"/>
        <v>0</v>
      </c>
      <c r="BR522" s="23"/>
      <c r="BS522" s="29"/>
      <c r="BY522" s="144">
        <f t="shared" si="634"/>
        <v>0</v>
      </c>
      <c r="CC522" s="23"/>
      <c r="CD522" s="29"/>
      <c r="CJ522" s="144">
        <f t="shared" si="635"/>
        <v>0</v>
      </c>
      <c r="CN522" s="23"/>
      <c r="CO522" s="29"/>
      <c r="CU522" s="144">
        <f t="shared" si="636"/>
        <v>0</v>
      </c>
      <c r="CY522" s="23"/>
      <c r="CZ522" s="29"/>
      <c r="DF522" s="144">
        <f t="shared" si="637"/>
        <v>0</v>
      </c>
      <c r="DJ522" s="23"/>
      <c r="DK522" s="29"/>
      <c r="DQ522" s="144">
        <f t="shared" si="638"/>
        <v>0</v>
      </c>
    </row>
    <row r="523" spans="1:121">
      <c r="A523" s="23">
        <f t="shared" si="639"/>
        <v>7189943727.3634214</v>
      </c>
      <c r="B523" s="23">
        <v>0</v>
      </c>
      <c r="C523" s="41">
        <f t="shared" si="627"/>
        <v>10</v>
      </c>
      <c r="D523" s="44"/>
      <c r="E523" s="134">
        <f t="shared" ref="E523:E586" si="642">E522</f>
        <v>1</v>
      </c>
      <c r="F523" s="76">
        <f t="shared" si="628"/>
        <v>11</v>
      </c>
      <c r="H523" s="24">
        <f t="shared" si="640"/>
        <v>1.338139996077771E+31</v>
      </c>
      <c r="I523" s="23">
        <f t="shared" si="641"/>
        <v>103.40000000000006</v>
      </c>
      <c r="J523" s="26">
        <v>517</v>
      </c>
      <c r="M523" s="22"/>
      <c r="N523" s="23"/>
      <c r="O523" s="29"/>
      <c r="U523" s="144">
        <f t="shared" si="629"/>
        <v>0</v>
      </c>
      <c r="Z523" s="23"/>
      <c r="AA523" s="29"/>
      <c r="AG523" s="144">
        <f t="shared" si="630"/>
        <v>0</v>
      </c>
      <c r="AK523" s="23"/>
      <c r="AL523" s="29"/>
      <c r="AR523" s="144">
        <f t="shared" si="631"/>
        <v>0</v>
      </c>
      <c r="AV523" s="23"/>
      <c r="AW523" s="29"/>
      <c r="BC523" s="144">
        <f t="shared" si="632"/>
        <v>0</v>
      </c>
      <c r="BG523" s="23"/>
      <c r="BH523" s="29"/>
      <c r="BN523" s="144">
        <f t="shared" si="633"/>
        <v>0</v>
      </c>
      <c r="BR523" s="23"/>
      <c r="BS523" s="29"/>
      <c r="BY523" s="144">
        <f t="shared" si="634"/>
        <v>0</v>
      </c>
      <c r="CC523" s="23"/>
      <c r="CD523" s="29"/>
      <c r="CJ523" s="144">
        <f t="shared" si="635"/>
        <v>0</v>
      </c>
      <c r="CN523" s="23"/>
      <c r="CO523" s="29"/>
      <c r="CU523" s="144">
        <f t="shared" si="636"/>
        <v>0</v>
      </c>
      <c r="CY523" s="23"/>
      <c r="CZ523" s="29"/>
      <c r="DF523" s="144">
        <f t="shared" si="637"/>
        <v>0</v>
      </c>
      <c r="DJ523" s="23"/>
      <c r="DK523" s="29"/>
      <c r="DQ523" s="144">
        <f t="shared" si="638"/>
        <v>0</v>
      </c>
    </row>
    <row r="524" spans="1:121">
      <c r="A524" s="23">
        <f t="shared" si="639"/>
        <v>7512607931.0773697</v>
      </c>
      <c r="B524" s="23">
        <v>0</v>
      </c>
      <c r="C524" s="41">
        <f t="shared" si="627"/>
        <v>10</v>
      </c>
      <c r="D524" s="44"/>
      <c r="E524" s="134">
        <f t="shared" si="642"/>
        <v>1</v>
      </c>
      <c r="F524" s="76">
        <f t="shared" si="628"/>
        <v>11</v>
      </c>
      <c r="H524" s="24">
        <f t="shared" si="640"/>
        <v>1.5371192122502745E+31</v>
      </c>
      <c r="I524" s="23">
        <f t="shared" si="641"/>
        <v>103.60000000000005</v>
      </c>
      <c r="J524" s="26">
        <v>518</v>
      </c>
      <c r="M524" s="22"/>
      <c r="N524" s="23"/>
      <c r="O524" s="29"/>
      <c r="U524" s="144">
        <f t="shared" si="629"/>
        <v>0</v>
      </c>
      <c r="Z524" s="23"/>
      <c r="AA524" s="29"/>
      <c r="AG524" s="144">
        <f t="shared" si="630"/>
        <v>0</v>
      </c>
      <c r="AK524" s="23"/>
      <c r="AL524" s="29"/>
      <c r="AR524" s="144">
        <f t="shared" si="631"/>
        <v>0</v>
      </c>
      <c r="AV524" s="23"/>
      <c r="AW524" s="29"/>
      <c r="BC524" s="144">
        <f t="shared" si="632"/>
        <v>0</v>
      </c>
      <c r="BG524" s="23"/>
      <c r="BH524" s="29"/>
      <c r="BN524" s="144">
        <f t="shared" si="633"/>
        <v>0</v>
      </c>
      <c r="BR524" s="23"/>
      <c r="BS524" s="29"/>
      <c r="BY524" s="144">
        <f t="shared" si="634"/>
        <v>0</v>
      </c>
      <c r="CC524" s="23"/>
      <c r="CD524" s="29"/>
      <c r="CJ524" s="144">
        <f t="shared" si="635"/>
        <v>0</v>
      </c>
      <c r="CN524" s="23"/>
      <c r="CO524" s="29"/>
      <c r="CU524" s="144">
        <f t="shared" si="636"/>
        <v>0</v>
      </c>
      <c r="CY524" s="23"/>
      <c r="CZ524" s="29"/>
      <c r="DF524" s="144">
        <f t="shared" si="637"/>
        <v>0</v>
      </c>
      <c r="DJ524" s="23"/>
      <c r="DK524" s="29"/>
      <c r="DQ524" s="144">
        <f t="shared" si="638"/>
        <v>0</v>
      </c>
    </row>
    <row r="525" spans="1:121">
      <c r="A525" s="23">
        <f t="shared" si="639"/>
        <v>7849752385.5841227</v>
      </c>
      <c r="B525" s="23">
        <v>0</v>
      </c>
      <c r="C525" s="41">
        <f t="shared" si="627"/>
        <v>10</v>
      </c>
      <c r="D525" s="44"/>
      <c r="E525" s="134">
        <f t="shared" si="642"/>
        <v>1</v>
      </c>
      <c r="F525" s="76">
        <f t="shared" si="628"/>
        <v>11</v>
      </c>
      <c r="H525" s="24">
        <f t="shared" si="640"/>
        <v>1.765686310546229E+31</v>
      </c>
      <c r="I525" s="23">
        <f t="shared" si="641"/>
        <v>103.80000000000004</v>
      </c>
      <c r="J525" s="26">
        <v>519</v>
      </c>
      <c r="M525" s="22"/>
      <c r="N525" s="23"/>
      <c r="O525" s="29"/>
      <c r="U525" s="144">
        <f t="shared" si="629"/>
        <v>0</v>
      </c>
      <c r="Z525" s="23"/>
      <c r="AA525" s="29"/>
      <c r="AG525" s="144">
        <f t="shared" si="630"/>
        <v>0</v>
      </c>
      <c r="AK525" s="23"/>
      <c r="AL525" s="29"/>
      <c r="AR525" s="144">
        <f t="shared" si="631"/>
        <v>0</v>
      </c>
      <c r="AV525" s="23"/>
      <c r="AW525" s="29"/>
      <c r="BC525" s="144">
        <f t="shared" si="632"/>
        <v>0</v>
      </c>
      <c r="BG525" s="23"/>
      <c r="BH525" s="29"/>
      <c r="BN525" s="144">
        <f t="shared" si="633"/>
        <v>0</v>
      </c>
      <c r="BR525" s="23"/>
      <c r="BS525" s="29"/>
      <c r="BY525" s="144">
        <f t="shared" si="634"/>
        <v>0</v>
      </c>
      <c r="CC525" s="23"/>
      <c r="CD525" s="29"/>
      <c r="CJ525" s="144">
        <f t="shared" si="635"/>
        <v>0</v>
      </c>
      <c r="CN525" s="23"/>
      <c r="CO525" s="29"/>
      <c r="CU525" s="144">
        <f t="shared" si="636"/>
        <v>0</v>
      </c>
      <c r="CY525" s="23"/>
      <c r="CZ525" s="29"/>
      <c r="DF525" s="144">
        <f t="shared" si="637"/>
        <v>0</v>
      </c>
      <c r="DJ525" s="23"/>
      <c r="DK525" s="29"/>
      <c r="DQ525" s="144">
        <f t="shared" si="638"/>
        <v>0</v>
      </c>
    </row>
    <row r="526" spans="1:121">
      <c r="A526" s="23">
        <f t="shared" si="639"/>
        <v>8202026923.3119678</v>
      </c>
      <c r="B526" s="23">
        <v>0</v>
      </c>
      <c r="C526" s="41">
        <f t="shared" si="627"/>
        <v>10</v>
      </c>
      <c r="D526" s="44"/>
      <c r="E526" s="134">
        <f t="shared" si="642"/>
        <v>1</v>
      </c>
      <c r="F526" s="76">
        <f t="shared" si="628"/>
        <v>11</v>
      </c>
      <c r="H526" s="24">
        <f t="shared" si="640"/>
        <v>2.0282409603652373E+31</v>
      </c>
      <c r="I526" s="23">
        <f t="shared" si="641"/>
        <v>104.00000000000006</v>
      </c>
      <c r="J526" s="26">
        <v>520</v>
      </c>
      <c r="M526" s="22"/>
      <c r="N526" s="23"/>
      <c r="O526" s="29"/>
      <c r="U526" s="144">
        <f t="shared" si="629"/>
        <v>0</v>
      </c>
      <c r="Z526" s="23"/>
      <c r="AA526" s="29"/>
      <c r="AG526" s="144">
        <f t="shared" si="630"/>
        <v>0</v>
      </c>
      <c r="AK526" s="23"/>
      <c r="AL526" s="29"/>
      <c r="AR526" s="144">
        <f t="shared" si="631"/>
        <v>0</v>
      </c>
      <c r="AV526" s="23"/>
      <c r="AW526" s="29"/>
      <c r="BC526" s="144">
        <f t="shared" si="632"/>
        <v>0</v>
      </c>
      <c r="BG526" s="23"/>
      <c r="BH526" s="29"/>
      <c r="BN526" s="144">
        <f t="shared" si="633"/>
        <v>0</v>
      </c>
      <c r="BR526" s="23"/>
      <c r="BS526" s="29"/>
      <c r="BY526" s="144">
        <f t="shared" si="634"/>
        <v>0</v>
      </c>
      <c r="CC526" s="23"/>
      <c r="CD526" s="29"/>
      <c r="CJ526" s="144">
        <f t="shared" si="635"/>
        <v>0</v>
      </c>
      <c r="CN526" s="23"/>
      <c r="CO526" s="29"/>
      <c r="CU526" s="144">
        <f t="shared" si="636"/>
        <v>0</v>
      </c>
      <c r="CY526" s="23"/>
      <c r="CZ526" s="29"/>
      <c r="DF526" s="144">
        <f t="shared" si="637"/>
        <v>0</v>
      </c>
      <c r="DJ526" s="23"/>
      <c r="DK526" s="29"/>
      <c r="DQ526" s="144">
        <f t="shared" si="638"/>
        <v>0</v>
      </c>
    </row>
    <row r="527" spans="1:121">
      <c r="A527" s="23">
        <f t="shared" si="639"/>
        <v>8570110539.3184175</v>
      </c>
      <c r="B527" s="23">
        <v>0</v>
      </c>
      <c r="C527" s="41">
        <f t="shared" si="627"/>
        <v>10</v>
      </c>
      <c r="D527" s="44"/>
      <c r="E527" s="134">
        <f t="shared" si="642"/>
        <v>1</v>
      </c>
      <c r="F527" s="76">
        <f t="shared" si="628"/>
        <v>11</v>
      </c>
      <c r="H527" s="24">
        <f t="shared" si="640"/>
        <v>2.3298370547091547E+31</v>
      </c>
      <c r="I527" s="23">
        <f t="shared" si="641"/>
        <v>104.20000000000005</v>
      </c>
      <c r="J527" s="26">
        <v>521</v>
      </c>
      <c r="M527" s="22"/>
      <c r="N527" s="23"/>
      <c r="O527" s="29"/>
      <c r="U527" s="144">
        <f t="shared" si="629"/>
        <v>0</v>
      </c>
      <c r="Z527" s="23"/>
      <c r="AA527" s="29"/>
      <c r="AG527" s="144">
        <f t="shared" si="630"/>
        <v>0</v>
      </c>
      <c r="AK527" s="23"/>
      <c r="AL527" s="29"/>
      <c r="AR527" s="144">
        <f t="shared" si="631"/>
        <v>0</v>
      </c>
      <c r="AV527" s="23"/>
      <c r="AW527" s="29"/>
      <c r="BC527" s="144">
        <f t="shared" si="632"/>
        <v>0</v>
      </c>
      <c r="BG527" s="23"/>
      <c r="BH527" s="29"/>
      <c r="BN527" s="144">
        <f t="shared" si="633"/>
        <v>0</v>
      </c>
      <c r="BR527" s="23"/>
      <c r="BS527" s="29"/>
      <c r="BY527" s="144">
        <f t="shared" si="634"/>
        <v>0</v>
      </c>
      <c r="CC527" s="23"/>
      <c r="CD527" s="29"/>
      <c r="CJ527" s="144">
        <f t="shared" si="635"/>
        <v>0</v>
      </c>
      <c r="CN527" s="23"/>
      <c r="CO527" s="29"/>
      <c r="CU527" s="144">
        <f t="shared" si="636"/>
        <v>0</v>
      </c>
      <c r="CY527" s="23"/>
      <c r="CZ527" s="29"/>
      <c r="DF527" s="144">
        <f t="shared" si="637"/>
        <v>0</v>
      </c>
      <c r="DJ527" s="23"/>
      <c r="DK527" s="29"/>
      <c r="DQ527" s="144">
        <f t="shared" si="638"/>
        <v>0</v>
      </c>
    </row>
    <row r="528" spans="1:121">
      <c r="A528" s="23">
        <f t="shared" si="639"/>
        <v>8954712700.0259724</v>
      </c>
      <c r="B528" s="23">
        <v>0</v>
      </c>
      <c r="C528" s="41">
        <f t="shared" si="627"/>
        <v>10</v>
      </c>
      <c r="D528" s="44"/>
      <c r="E528" s="134">
        <f t="shared" si="642"/>
        <v>1</v>
      </c>
      <c r="F528" s="76">
        <f t="shared" si="628"/>
        <v>11</v>
      </c>
      <c r="H528" s="24">
        <f t="shared" si="640"/>
        <v>2.6762799921555433E+31</v>
      </c>
      <c r="I528" s="23">
        <f t="shared" si="641"/>
        <v>104.40000000000006</v>
      </c>
      <c r="J528" s="26">
        <v>522</v>
      </c>
      <c r="M528" s="22"/>
      <c r="N528" s="23"/>
      <c r="O528" s="29"/>
      <c r="U528" s="144">
        <f t="shared" si="629"/>
        <v>0</v>
      </c>
      <c r="Z528" s="23"/>
      <c r="AA528" s="29"/>
      <c r="AG528" s="144">
        <f t="shared" si="630"/>
        <v>0</v>
      </c>
      <c r="AK528" s="23"/>
      <c r="AL528" s="29"/>
      <c r="AR528" s="144">
        <f t="shared" si="631"/>
        <v>0</v>
      </c>
      <c r="AV528" s="23"/>
      <c r="AW528" s="29"/>
      <c r="BC528" s="144">
        <f t="shared" si="632"/>
        <v>0</v>
      </c>
      <c r="BG528" s="23"/>
      <c r="BH528" s="29"/>
      <c r="BN528" s="144">
        <f t="shared" si="633"/>
        <v>0</v>
      </c>
      <c r="BR528" s="23"/>
      <c r="BS528" s="29"/>
      <c r="BY528" s="144">
        <f t="shared" si="634"/>
        <v>0</v>
      </c>
      <c r="CC528" s="23"/>
      <c r="CD528" s="29"/>
      <c r="CJ528" s="144">
        <f t="shared" si="635"/>
        <v>0</v>
      </c>
      <c r="CN528" s="23"/>
      <c r="CO528" s="29"/>
      <c r="CU528" s="144">
        <f t="shared" si="636"/>
        <v>0</v>
      </c>
      <c r="CY528" s="23"/>
      <c r="CZ528" s="29"/>
      <c r="DF528" s="144">
        <f t="shared" si="637"/>
        <v>0</v>
      </c>
      <c r="DJ528" s="23"/>
      <c r="DK528" s="29"/>
      <c r="DQ528" s="144">
        <f t="shared" si="638"/>
        <v>0</v>
      </c>
    </row>
    <row r="529" spans="1:121">
      <c r="A529" s="23">
        <f t="shared" si="639"/>
        <v>9356574710.6902218</v>
      </c>
      <c r="B529" s="23">
        <v>0</v>
      </c>
      <c r="C529" s="41">
        <f t="shared" si="627"/>
        <v>10</v>
      </c>
      <c r="D529" s="44"/>
      <c r="E529" s="134">
        <f t="shared" si="642"/>
        <v>1</v>
      </c>
      <c r="F529" s="76">
        <f t="shared" si="628"/>
        <v>11</v>
      </c>
      <c r="H529" s="24">
        <f t="shared" si="640"/>
        <v>3.0742384245005504E+31</v>
      </c>
      <c r="I529" s="23">
        <f t="shared" si="641"/>
        <v>104.60000000000005</v>
      </c>
      <c r="J529" s="26">
        <v>523</v>
      </c>
      <c r="M529" s="22"/>
      <c r="N529" s="23"/>
      <c r="O529" s="29"/>
      <c r="U529" s="144">
        <f t="shared" si="629"/>
        <v>0</v>
      </c>
      <c r="Z529" s="23"/>
      <c r="AA529" s="29"/>
      <c r="AG529" s="144">
        <f t="shared" si="630"/>
        <v>0</v>
      </c>
      <c r="AK529" s="23"/>
      <c r="AL529" s="29"/>
      <c r="AR529" s="144">
        <f t="shared" si="631"/>
        <v>0</v>
      </c>
      <c r="AV529" s="23"/>
      <c r="AW529" s="29"/>
      <c r="BC529" s="144">
        <f t="shared" si="632"/>
        <v>0</v>
      </c>
      <c r="BG529" s="23"/>
      <c r="BH529" s="29"/>
      <c r="BN529" s="144">
        <f t="shared" si="633"/>
        <v>0</v>
      </c>
      <c r="BR529" s="23"/>
      <c r="BS529" s="29"/>
      <c r="BY529" s="144">
        <f t="shared" si="634"/>
        <v>0</v>
      </c>
      <c r="CC529" s="23"/>
      <c r="CD529" s="29"/>
      <c r="CJ529" s="144">
        <f t="shared" si="635"/>
        <v>0</v>
      </c>
      <c r="CN529" s="23"/>
      <c r="CO529" s="29"/>
      <c r="CU529" s="144">
        <f t="shared" si="636"/>
        <v>0</v>
      </c>
      <c r="CY529" s="23"/>
      <c r="CZ529" s="29"/>
      <c r="DF529" s="144">
        <f t="shared" si="637"/>
        <v>0</v>
      </c>
      <c r="DJ529" s="23"/>
      <c r="DK529" s="29"/>
      <c r="DQ529" s="144">
        <f t="shared" si="638"/>
        <v>0</v>
      </c>
    </row>
    <row r="530" spans="1:121">
      <c r="A530" s="23">
        <f t="shared" si="639"/>
        <v>9776471144.2360268</v>
      </c>
      <c r="B530" s="23">
        <v>0</v>
      </c>
      <c r="C530" s="41">
        <f t="shared" si="627"/>
        <v>10</v>
      </c>
      <c r="D530" s="44"/>
      <c r="E530" s="134">
        <f t="shared" si="642"/>
        <v>1</v>
      </c>
      <c r="F530" s="76">
        <f t="shared" si="628"/>
        <v>11</v>
      </c>
      <c r="H530" s="24">
        <f t="shared" si="640"/>
        <v>3.5313726210924593E+31</v>
      </c>
      <c r="I530" s="23">
        <f t="shared" si="641"/>
        <v>104.80000000000005</v>
      </c>
      <c r="J530" s="26">
        <v>524</v>
      </c>
      <c r="M530" s="22"/>
      <c r="N530" s="23"/>
      <c r="O530" s="29"/>
      <c r="U530" s="144">
        <f t="shared" si="629"/>
        <v>0</v>
      </c>
      <c r="Z530" s="23"/>
      <c r="AA530" s="29"/>
      <c r="AG530" s="144">
        <f t="shared" si="630"/>
        <v>0</v>
      </c>
      <c r="AK530" s="23"/>
      <c r="AL530" s="29"/>
      <c r="AR530" s="144">
        <f t="shared" si="631"/>
        <v>0</v>
      </c>
      <c r="AV530" s="23"/>
      <c r="AW530" s="29"/>
      <c r="BC530" s="144">
        <f t="shared" si="632"/>
        <v>0</v>
      </c>
      <c r="BG530" s="23"/>
      <c r="BH530" s="29"/>
      <c r="BN530" s="144">
        <f t="shared" si="633"/>
        <v>0</v>
      </c>
      <c r="BR530" s="23"/>
      <c r="BS530" s="29"/>
      <c r="BY530" s="144">
        <f t="shared" si="634"/>
        <v>0</v>
      </c>
      <c r="CC530" s="23"/>
      <c r="CD530" s="29"/>
      <c r="CJ530" s="144">
        <f t="shared" si="635"/>
        <v>0</v>
      </c>
      <c r="CN530" s="23"/>
      <c r="CO530" s="29"/>
      <c r="CU530" s="144">
        <f t="shared" si="636"/>
        <v>0</v>
      </c>
      <c r="CY530" s="23"/>
      <c r="CZ530" s="29"/>
      <c r="DF530" s="144">
        <f t="shared" si="637"/>
        <v>0</v>
      </c>
      <c r="DJ530" s="23"/>
      <c r="DK530" s="29"/>
      <c r="DQ530" s="144">
        <f t="shared" si="638"/>
        <v>0</v>
      </c>
    </row>
    <row r="531" spans="1:121">
      <c r="A531" s="23">
        <f t="shared" si="639"/>
        <v>10215211334.215801</v>
      </c>
      <c r="B531" s="23">
        <v>0</v>
      </c>
      <c r="C531" s="41">
        <f t="shared" si="627"/>
        <v>10</v>
      </c>
      <c r="D531" s="44"/>
      <c r="E531" s="134">
        <f t="shared" si="642"/>
        <v>1</v>
      </c>
      <c r="F531" s="76">
        <f t="shared" si="628"/>
        <v>11</v>
      </c>
      <c r="H531" s="24">
        <f t="shared" si="640"/>
        <v>4.0564819207304755E+31</v>
      </c>
      <c r="I531" s="23">
        <f t="shared" si="641"/>
        <v>105.00000000000006</v>
      </c>
      <c r="J531" s="26">
        <v>525</v>
      </c>
      <c r="M531" s="22"/>
      <c r="N531" s="23"/>
      <c r="O531" s="29"/>
      <c r="U531" s="144">
        <f t="shared" si="629"/>
        <v>0</v>
      </c>
      <c r="Z531" s="23"/>
      <c r="AA531" s="29"/>
      <c r="AG531" s="144">
        <f t="shared" si="630"/>
        <v>0</v>
      </c>
      <c r="AK531" s="23"/>
      <c r="AL531" s="29"/>
      <c r="AR531" s="144">
        <f t="shared" si="631"/>
        <v>0</v>
      </c>
      <c r="AV531" s="23"/>
      <c r="AW531" s="29"/>
      <c r="BC531" s="144">
        <f t="shared" si="632"/>
        <v>0</v>
      </c>
      <c r="BG531" s="23"/>
      <c r="BH531" s="29"/>
      <c r="BN531" s="144">
        <f t="shared" si="633"/>
        <v>0</v>
      </c>
      <c r="BR531" s="23"/>
      <c r="BS531" s="29"/>
      <c r="BY531" s="144">
        <f t="shared" si="634"/>
        <v>0</v>
      </c>
      <c r="CC531" s="23"/>
      <c r="CD531" s="29"/>
      <c r="CJ531" s="144">
        <f t="shared" si="635"/>
        <v>0</v>
      </c>
      <c r="CN531" s="23"/>
      <c r="CO531" s="29"/>
      <c r="CU531" s="144">
        <f t="shared" si="636"/>
        <v>0</v>
      </c>
      <c r="CY531" s="23"/>
      <c r="CZ531" s="29"/>
      <c r="DF531" s="144">
        <f t="shared" si="637"/>
        <v>0</v>
      </c>
      <c r="DJ531" s="23"/>
      <c r="DK531" s="29"/>
      <c r="DQ531" s="144">
        <f t="shared" si="638"/>
        <v>0</v>
      </c>
    </row>
    <row r="532" spans="1:121">
      <c r="A532" s="23">
        <f t="shared" si="639"/>
        <v>10673640934.767506</v>
      </c>
      <c r="B532" s="23">
        <v>0</v>
      </c>
      <c r="C532" s="41">
        <f t="shared" si="627"/>
        <v>10</v>
      </c>
      <c r="D532" s="44"/>
      <c r="E532" s="134">
        <f t="shared" si="642"/>
        <v>1</v>
      </c>
      <c r="F532" s="76">
        <f t="shared" si="628"/>
        <v>11</v>
      </c>
      <c r="H532" s="24">
        <f t="shared" si="640"/>
        <v>4.6596741094183102E+31</v>
      </c>
      <c r="I532" s="23">
        <f t="shared" si="641"/>
        <v>105.20000000000006</v>
      </c>
      <c r="J532" s="26">
        <v>526</v>
      </c>
      <c r="M532" s="22"/>
      <c r="N532" s="23"/>
      <c r="O532" s="29"/>
      <c r="U532" s="144">
        <f t="shared" si="629"/>
        <v>0</v>
      </c>
      <c r="Z532" s="23"/>
      <c r="AA532" s="29"/>
      <c r="AG532" s="144">
        <f t="shared" si="630"/>
        <v>0</v>
      </c>
      <c r="AK532" s="23"/>
      <c r="AL532" s="29"/>
      <c r="AR532" s="144">
        <f t="shared" si="631"/>
        <v>0</v>
      </c>
      <c r="AV532" s="23"/>
      <c r="AW532" s="29"/>
      <c r="BC532" s="144">
        <f t="shared" si="632"/>
        <v>0</v>
      </c>
      <c r="BG532" s="23"/>
      <c r="BH532" s="29"/>
      <c r="BN532" s="144">
        <f t="shared" si="633"/>
        <v>0</v>
      </c>
      <c r="BR532" s="23"/>
      <c r="BS532" s="29"/>
      <c r="BY532" s="144">
        <f t="shared" si="634"/>
        <v>0</v>
      </c>
      <c r="CC532" s="23"/>
      <c r="CD532" s="29"/>
      <c r="CJ532" s="144">
        <f t="shared" si="635"/>
        <v>0</v>
      </c>
      <c r="CN532" s="23"/>
      <c r="CO532" s="29"/>
      <c r="CU532" s="144">
        <f t="shared" si="636"/>
        <v>0</v>
      </c>
      <c r="CY532" s="23"/>
      <c r="CZ532" s="29"/>
      <c r="DF532" s="144">
        <f t="shared" si="637"/>
        <v>0</v>
      </c>
      <c r="DJ532" s="23"/>
      <c r="DK532" s="29"/>
      <c r="DQ532" s="144">
        <f t="shared" si="638"/>
        <v>0</v>
      </c>
    </row>
    <row r="533" spans="1:121">
      <c r="A533" s="23">
        <f t="shared" si="639"/>
        <v>11152643550.579119</v>
      </c>
      <c r="B533" s="23">
        <v>0</v>
      </c>
      <c r="C533" s="41">
        <f t="shared" si="627"/>
        <v>10</v>
      </c>
      <c r="D533" s="44"/>
      <c r="E533" s="134">
        <f t="shared" si="642"/>
        <v>1</v>
      </c>
      <c r="F533" s="76">
        <f t="shared" si="628"/>
        <v>11</v>
      </c>
      <c r="H533" s="24">
        <f t="shared" si="640"/>
        <v>5.3525599843110875E+31</v>
      </c>
      <c r="I533" s="23">
        <f t="shared" si="641"/>
        <v>105.40000000000005</v>
      </c>
      <c r="J533" s="26">
        <v>527</v>
      </c>
      <c r="M533" s="22"/>
      <c r="N533" s="23"/>
      <c r="O533" s="29"/>
      <c r="U533" s="144">
        <f t="shared" si="629"/>
        <v>0</v>
      </c>
      <c r="Z533" s="23"/>
      <c r="AA533" s="29"/>
      <c r="AG533" s="144">
        <f t="shared" si="630"/>
        <v>0</v>
      </c>
      <c r="AK533" s="23"/>
      <c r="AL533" s="29"/>
      <c r="AR533" s="144">
        <f t="shared" si="631"/>
        <v>0</v>
      </c>
      <c r="AV533" s="23"/>
      <c r="AW533" s="29"/>
      <c r="BC533" s="144">
        <f t="shared" si="632"/>
        <v>0</v>
      </c>
      <c r="BG533" s="23"/>
      <c r="BH533" s="29"/>
      <c r="BN533" s="144">
        <f t="shared" si="633"/>
        <v>0</v>
      </c>
      <c r="BR533" s="23"/>
      <c r="BS533" s="29"/>
      <c r="BY533" s="144">
        <f t="shared" si="634"/>
        <v>0</v>
      </c>
      <c r="CC533" s="23"/>
      <c r="CD533" s="29"/>
      <c r="CJ533" s="144">
        <f t="shared" si="635"/>
        <v>0</v>
      </c>
      <c r="CN533" s="23"/>
      <c r="CO533" s="29"/>
      <c r="CU533" s="144">
        <f t="shared" si="636"/>
        <v>0</v>
      </c>
      <c r="CY533" s="23"/>
      <c r="CZ533" s="29"/>
      <c r="DF533" s="144">
        <f t="shared" si="637"/>
        <v>0</v>
      </c>
      <c r="DJ533" s="23"/>
      <c r="DK533" s="29"/>
      <c r="DQ533" s="144">
        <f t="shared" si="638"/>
        <v>0</v>
      </c>
    </row>
    <row r="534" spans="1:121">
      <c r="A534" s="23">
        <f t="shared" si="639"/>
        <v>11653142440.001265</v>
      </c>
      <c r="B534" s="23">
        <v>0</v>
      </c>
      <c r="C534" s="41">
        <f t="shared" ref="C534:C597" si="643">IF(D534&gt;0,C533+D534,C533)</f>
        <v>10</v>
      </c>
      <c r="D534" s="44"/>
      <c r="E534" s="134">
        <f t="shared" si="642"/>
        <v>1</v>
      </c>
      <c r="F534" s="76">
        <f t="shared" si="628"/>
        <v>11</v>
      </c>
      <c r="H534" s="24">
        <f t="shared" si="640"/>
        <v>6.1484768490011026E+31</v>
      </c>
      <c r="I534" s="23">
        <f t="shared" si="641"/>
        <v>105.60000000000005</v>
      </c>
      <c r="J534" s="26">
        <v>528</v>
      </c>
      <c r="M534" s="22"/>
      <c r="N534" s="23"/>
      <c r="O534" s="29"/>
      <c r="U534" s="144">
        <f t="shared" si="629"/>
        <v>0</v>
      </c>
      <c r="Z534" s="23"/>
      <c r="AA534" s="29"/>
      <c r="AG534" s="144">
        <f t="shared" si="630"/>
        <v>0</v>
      </c>
      <c r="AK534" s="23"/>
      <c r="AL534" s="29"/>
      <c r="AR534" s="144">
        <f t="shared" si="631"/>
        <v>0</v>
      </c>
      <c r="AV534" s="23"/>
      <c r="AW534" s="29"/>
      <c r="BC534" s="144">
        <f t="shared" si="632"/>
        <v>0</v>
      </c>
      <c r="BG534" s="23"/>
      <c r="BH534" s="29"/>
      <c r="BN534" s="144">
        <f t="shared" si="633"/>
        <v>0</v>
      </c>
      <c r="BR534" s="23"/>
      <c r="BS534" s="29"/>
      <c r="BY534" s="144">
        <f t="shared" si="634"/>
        <v>0</v>
      </c>
      <c r="CC534" s="23"/>
      <c r="CD534" s="29"/>
      <c r="CJ534" s="144">
        <f t="shared" si="635"/>
        <v>0</v>
      </c>
      <c r="CN534" s="23"/>
      <c r="CO534" s="29"/>
      <c r="CU534" s="144">
        <f t="shared" si="636"/>
        <v>0</v>
      </c>
      <c r="CY534" s="23"/>
      <c r="CZ534" s="29"/>
      <c r="DF534" s="144">
        <f t="shared" si="637"/>
        <v>0</v>
      </c>
      <c r="DJ534" s="23"/>
      <c r="DK534" s="29"/>
      <c r="DQ534" s="144">
        <f t="shared" si="638"/>
        <v>0</v>
      </c>
    </row>
    <row r="535" spans="1:121">
      <c r="A535" s="23">
        <f t="shared" si="639"/>
        <v>12176102294.590706</v>
      </c>
      <c r="B535" s="23">
        <v>0</v>
      </c>
      <c r="C535" s="41">
        <f t="shared" si="643"/>
        <v>10</v>
      </c>
      <c r="D535" s="44"/>
      <c r="E535" s="134">
        <f t="shared" si="642"/>
        <v>1</v>
      </c>
      <c r="F535" s="76">
        <f t="shared" si="628"/>
        <v>11</v>
      </c>
      <c r="H535" s="24">
        <f t="shared" si="640"/>
        <v>7.0627452421849212E+31</v>
      </c>
      <c r="I535" s="23">
        <f t="shared" si="641"/>
        <v>105.80000000000005</v>
      </c>
      <c r="J535" s="26">
        <v>529</v>
      </c>
      <c r="M535" s="22"/>
      <c r="N535" s="23"/>
      <c r="O535" s="29"/>
      <c r="U535" s="144">
        <f t="shared" si="629"/>
        <v>0</v>
      </c>
      <c r="Z535" s="23"/>
      <c r="AA535" s="29"/>
      <c r="AG535" s="144">
        <f t="shared" si="630"/>
        <v>0</v>
      </c>
      <c r="AK535" s="23"/>
      <c r="AL535" s="29"/>
      <c r="AR535" s="144">
        <f t="shared" si="631"/>
        <v>0</v>
      </c>
      <c r="AV535" s="23"/>
      <c r="AW535" s="29"/>
      <c r="BC535" s="144">
        <f t="shared" si="632"/>
        <v>0</v>
      </c>
      <c r="BG535" s="23"/>
      <c r="BH535" s="29"/>
      <c r="BN535" s="144">
        <f t="shared" si="633"/>
        <v>0</v>
      </c>
      <c r="BR535" s="23"/>
      <c r="BS535" s="29"/>
      <c r="BY535" s="144">
        <f t="shared" si="634"/>
        <v>0</v>
      </c>
      <c r="CC535" s="23"/>
      <c r="CD535" s="29"/>
      <c r="CJ535" s="144">
        <f t="shared" si="635"/>
        <v>0</v>
      </c>
      <c r="CN535" s="23"/>
      <c r="CO535" s="29"/>
      <c r="CU535" s="144">
        <f t="shared" si="636"/>
        <v>0</v>
      </c>
      <c r="CY535" s="23"/>
      <c r="CZ535" s="29"/>
      <c r="DF535" s="144">
        <f t="shared" si="637"/>
        <v>0</v>
      </c>
      <c r="DJ535" s="23"/>
      <c r="DK535" s="29"/>
      <c r="DQ535" s="144">
        <f t="shared" si="638"/>
        <v>0</v>
      </c>
    </row>
    <row r="536" spans="1:121">
      <c r="A536" s="23">
        <f t="shared" si="639"/>
        <v>12722531098.514654</v>
      </c>
      <c r="B536" s="23">
        <v>0</v>
      </c>
      <c r="C536" s="41">
        <f t="shared" si="643"/>
        <v>10</v>
      </c>
      <c r="D536" s="44"/>
      <c r="E536" s="134">
        <f t="shared" si="642"/>
        <v>1</v>
      </c>
      <c r="F536" s="76">
        <f t="shared" si="628"/>
        <v>11</v>
      </c>
      <c r="H536" s="24">
        <f t="shared" si="640"/>
        <v>8.1129638414609546E+31</v>
      </c>
      <c r="I536" s="23">
        <f t="shared" si="641"/>
        <v>106.00000000000006</v>
      </c>
      <c r="J536" s="26">
        <v>530</v>
      </c>
      <c r="M536" s="22"/>
      <c r="N536" s="23"/>
      <c r="O536" s="29"/>
      <c r="U536" s="144">
        <f t="shared" si="629"/>
        <v>0</v>
      </c>
      <c r="Z536" s="23"/>
      <c r="AA536" s="29"/>
      <c r="AG536" s="144">
        <f t="shared" si="630"/>
        <v>0</v>
      </c>
      <c r="AK536" s="23"/>
      <c r="AL536" s="29"/>
      <c r="AR536" s="144">
        <f t="shared" si="631"/>
        <v>0</v>
      </c>
      <c r="AV536" s="23"/>
      <c r="AW536" s="29"/>
      <c r="BC536" s="144">
        <f t="shared" si="632"/>
        <v>0</v>
      </c>
      <c r="BG536" s="23"/>
      <c r="BH536" s="29"/>
      <c r="BN536" s="144">
        <f t="shared" si="633"/>
        <v>0</v>
      </c>
      <c r="BR536" s="23"/>
      <c r="BS536" s="29"/>
      <c r="BY536" s="144">
        <f t="shared" si="634"/>
        <v>0</v>
      </c>
      <c r="CC536" s="23"/>
      <c r="CD536" s="29"/>
      <c r="CJ536" s="144">
        <f t="shared" si="635"/>
        <v>0</v>
      </c>
      <c r="CN536" s="23"/>
      <c r="CO536" s="29"/>
      <c r="CU536" s="144">
        <f t="shared" si="636"/>
        <v>0</v>
      </c>
      <c r="CY536" s="23"/>
      <c r="CZ536" s="29"/>
      <c r="DF536" s="144">
        <f t="shared" si="637"/>
        <v>0</v>
      </c>
      <c r="DJ536" s="23"/>
      <c r="DK536" s="29"/>
      <c r="DQ536" s="144">
        <f t="shared" si="638"/>
        <v>0</v>
      </c>
    </row>
    <row r="537" spans="1:121">
      <c r="A537" s="23">
        <f t="shared" si="639"/>
        <v>13293482071.399881</v>
      </c>
      <c r="B537" s="23">
        <v>0</v>
      </c>
      <c r="C537" s="41">
        <f t="shared" si="643"/>
        <v>10</v>
      </c>
      <c r="D537" s="44"/>
      <c r="E537" s="134">
        <f t="shared" si="642"/>
        <v>1</v>
      </c>
      <c r="F537" s="76">
        <f t="shared" si="628"/>
        <v>11</v>
      </c>
      <c r="H537" s="24">
        <f t="shared" si="640"/>
        <v>9.3193482188366258E+31</v>
      </c>
      <c r="I537" s="23">
        <f t="shared" si="641"/>
        <v>106.20000000000006</v>
      </c>
      <c r="J537" s="26">
        <v>531</v>
      </c>
      <c r="M537" s="22"/>
      <c r="N537" s="23"/>
      <c r="O537" s="29"/>
      <c r="U537" s="144">
        <f t="shared" si="629"/>
        <v>0</v>
      </c>
      <c r="Z537" s="23"/>
      <c r="AA537" s="29"/>
      <c r="AG537" s="144">
        <f t="shared" si="630"/>
        <v>0</v>
      </c>
      <c r="AK537" s="23"/>
      <c r="AL537" s="29"/>
      <c r="AR537" s="144">
        <f t="shared" si="631"/>
        <v>0</v>
      </c>
      <c r="AV537" s="23"/>
      <c r="AW537" s="29"/>
      <c r="BC537" s="144">
        <f t="shared" si="632"/>
        <v>0</v>
      </c>
      <c r="BG537" s="23"/>
      <c r="BH537" s="29"/>
      <c r="BN537" s="144">
        <f t="shared" si="633"/>
        <v>0</v>
      </c>
      <c r="BR537" s="23"/>
      <c r="BS537" s="29"/>
      <c r="BY537" s="144">
        <f t="shared" si="634"/>
        <v>0</v>
      </c>
      <c r="CC537" s="23"/>
      <c r="CD537" s="29"/>
      <c r="CJ537" s="144">
        <f t="shared" si="635"/>
        <v>0</v>
      </c>
      <c r="CN537" s="23"/>
      <c r="CO537" s="29"/>
      <c r="CU537" s="144">
        <f t="shared" si="636"/>
        <v>0</v>
      </c>
      <c r="CY537" s="23"/>
      <c r="CZ537" s="29"/>
      <c r="DF537" s="144">
        <f t="shared" si="637"/>
        <v>0</v>
      </c>
      <c r="DJ537" s="23"/>
      <c r="DK537" s="29"/>
      <c r="DQ537" s="144">
        <f t="shared" si="638"/>
        <v>0</v>
      </c>
    </row>
    <row r="538" spans="1:121">
      <c r="A538" s="23">
        <f t="shared" si="639"/>
        <v>13890055698.371342</v>
      </c>
      <c r="B538" s="23">
        <v>0</v>
      </c>
      <c r="C538" s="41">
        <f t="shared" si="643"/>
        <v>10</v>
      </c>
      <c r="D538" s="44"/>
      <c r="E538" s="134">
        <f t="shared" si="642"/>
        <v>1</v>
      </c>
      <c r="F538" s="76">
        <f t="shared" si="628"/>
        <v>11</v>
      </c>
      <c r="H538" s="24">
        <f t="shared" si="640"/>
        <v>1.070511996862218E+32</v>
      </c>
      <c r="I538" s="23">
        <f t="shared" si="641"/>
        <v>106.40000000000005</v>
      </c>
      <c r="J538" s="26">
        <v>532</v>
      </c>
      <c r="M538" s="22"/>
      <c r="N538" s="23"/>
      <c r="O538" s="29"/>
      <c r="U538" s="144">
        <f t="shared" si="629"/>
        <v>0</v>
      </c>
      <c r="Z538" s="23"/>
      <c r="AA538" s="29"/>
      <c r="AG538" s="144">
        <f t="shared" si="630"/>
        <v>0</v>
      </c>
      <c r="AK538" s="23"/>
      <c r="AL538" s="29"/>
      <c r="AR538" s="144">
        <f t="shared" si="631"/>
        <v>0</v>
      </c>
      <c r="AV538" s="23"/>
      <c r="AW538" s="29"/>
      <c r="BC538" s="144">
        <f t="shared" si="632"/>
        <v>0</v>
      </c>
      <c r="BG538" s="23"/>
      <c r="BH538" s="29"/>
      <c r="BN538" s="144">
        <f t="shared" si="633"/>
        <v>0</v>
      </c>
      <c r="BR538" s="23"/>
      <c r="BS538" s="29"/>
      <c r="BY538" s="144">
        <f t="shared" si="634"/>
        <v>0</v>
      </c>
      <c r="CC538" s="23"/>
      <c r="CD538" s="29"/>
      <c r="CJ538" s="144">
        <f t="shared" si="635"/>
        <v>0</v>
      </c>
      <c r="CN538" s="23"/>
      <c r="CO538" s="29"/>
      <c r="CU538" s="144">
        <f t="shared" si="636"/>
        <v>0</v>
      </c>
      <c r="CY538" s="23"/>
      <c r="CZ538" s="29"/>
      <c r="DF538" s="144">
        <f t="shared" si="637"/>
        <v>0</v>
      </c>
      <c r="DJ538" s="23"/>
      <c r="DK538" s="29"/>
      <c r="DQ538" s="144">
        <f t="shared" si="638"/>
        <v>0</v>
      </c>
    </row>
    <row r="539" spans="1:121">
      <c r="A539" s="23">
        <f t="shared" si="639"/>
        <v>14513401851.193165</v>
      </c>
      <c r="B539" s="23">
        <v>0</v>
      </c>
      <c r="C539" s="41">
        <f t="shared" si="643"/>
        <v>10</v>
      </c>
      <c r="D539" s="44"/>
      <c r="E539" s="134">
        <f t="shared" si="642"/>
        <v>1</v>
      </c>
      <c r="F539" s="76">
        <f t="shared" si="628"/>
        <v>11</v>
      </c>
      <c r="H539" s="24">
        <f t="shared" si="640"/>
        <v>1.2296953698002209E+32</v>
      </c>
      <c r="I539" s="23">
        <f t="shared" si="641"/>
        <v>106.60000000000007</v>
      </c>
      <c r="J539" s="26">
        <v>533</v>
      </c>
      <c r="M539" s="22"/>
      <c r="N539" s="23"/>
      <c r="O539" s="29"/>
      <c r="U539" s="144">
        <f t="shared" si="629"/>
        <v>0</v>
      </c>
      <c r="Z539" s="23"/>
      <c r="AA539" s="29"/>
      <c r="AG539" s="144">
        <f t="shared" si="630"/>
        <v>0</v>
      </c>
      <c r="AK539" s="23"/>
      <c r="AL539" s="29"/>
      <c r="AR539" s="144">
        <f t="shared" si="631"/>
        <v>0</v>
      </c>
      <c r="AV539" s="23"/>
      <c r="AW539" s="29"/>
      <c r="BC539" s="144">
        <f t="shared" si="632"/>
        <v>0</v>
      </c>
      <c r="BG539" s="23"/>
      <c r="BH539" s="29"/>
      <c r="BN539" s="144">
        <f t="shared" si="633"/>
        <v>0</v>
      </c>
      <c r="BR539" s="23"/>
      <c r="BS539" s="29"/>
      <c r="BY539" s="144">
        <f t="shared" si="634"/>
        <v>0</v>
      </c>
      <c r="CC539" s="23"/>
      <c r="CD539" s="29"/>
      <c r="CJ539" s="144">
        <f t="shared" si="635"/>
        <v>0</v>
      </c>
      <c r="CN539" s="23"/>
      <c r="CO539" s="29"/>
      <c r="CU539" s="144">
        <f t="shared" si="636"/>
        <v>0</v>
      </c>
      <c r="CY539" s="23"/>
      <c r="CZ539" s="29"/>
      <c r="DF539" s="144">
        <f t="shared" si="637"/>
        <v>0</v>
      </c>
      <c r="DJ539" s="23"/>
      <c r="DK539" s="29"/>
      <c r="DQ539" s="144">
        <f t="shared" si="638"/>
        <v>0</v>
      </c>
    </row>
    <row r="540" spans="1:121">
      <c r="A540" s="23">
        <f t="shared" si="639"/>
        <v>15164722004.60041</v>
      </c>
      <c r="B540" s="23">
        <v>0</v>
      </c>
      <c r="C540" s="41">
        <f t="shared" si="643"/>
        <v>10</v>
      </c>
      <c r="D540" s="44"/>
      <c r="E540" s="134">
        <f t="shared" si="642"/>
        <v>1</v>
      </c>
      <c r="F540" s="76">
        <f t="shared" si="628"/>
        <v>11</v>
      </c>
      <c r="H540" s="24">
        <f t="shared" si="640"/>
        <v>1.4125490484369844E+32</v>
      </c>
      <c r="I540" s="23">
        <f t="shared" si="641"/>
        <v>106.80000000000005</v>
      </c>
      <c r="J540" s="26">
        <v>534</v>
      </c>
      <c r="M540" s="22"/>
      <c r="N540" s="23"/>
      <c r="O540" s="29"/>
      <c r="U540" s="144">
        <f t="shared" si="629"/>
        <v>0</v>
      </c>
      <c r="Z540" s="23"/>
      <c r="AA540" s="29"/>
      <c r="AG540" s="144">
        <f t="shared" si="630"/>
        <v>0</v>
      </c>
      <c r="AK540" s="23"/>
      <c r="AL540" s="29"/>
      <c r="AR540" s="144">
        <f t="shared" si="631"/>
        <v>0</v>
      </c>
      <c r="AV540" s="23"/>
      <c r="AW540" s="29"/>
      <c r="BC540" s="144">
        <f t="shared" si="632"/>
        <v>0</v>
      </c>
      <c r="BG540" s="23"/>
      <c r="BH540" s="29"/>
      <c r="BN540" s="144">
        <f t="shared" si="633"/>
        <v>0</v>
      </c>
      <c r="BR540" s="23"/>
      <c r="BS540" s="29"/>
      <c r="BY540" s="144">
        <f t="shared" si="634"/>
        <v>0</v>
      </c>
      <c r="CC540" s="23"/>
      <c r="CD540" s="29"/>
      <c r="CJ540" s="144">
        <f t="shared" si="635"/>
        <v>0</v>
      </c>
      <c r="CN540" s="23"/>
      <c r="CO540" s="29"/>
      <c r="CU540" s="144">
        <f t="shared" si="636"/>
        <v>0</v>
      </c>
      <c r="CY540" s="23"/>
      <c r="CZ540" s="29"/>
      <c r="DF540" s="144">
        <f t="shared" si="637"/>
        <v>0</v>
      </c>
      <c r="DJ540" s="23"/>
      <c r="DK540" s="29"/>
      <c r="DQ540" s="144">
        <f t="shared" si="638"/>
        <v>0</v>
      </c>
    </row>
    <row r="541" spans="1:121">
      <c r="A541" s="23">
        <f t="shared" si="639"/>
        <v>15845271552.093479</v>
      </c>
      <c r="B541" s="23">
        <v>0</v>
      </c>
      <c r="C541" s="41">
        <f t="shared" si="643"/>
        <v>10</v>
      </c>
      <c r="D541" s="44"/>
      <c r="E541" s="134">
        <f t="shared" si="642"/>
        <v>1</v>
      </c>
      <c r="F541" s="76">
        <f t="shared" si="628"/>
        <v>11</v>
      </c>
      <c r="H541" s="24">
        <f t="shared" si="640"/>
        <v>1.6225927682921916E+32</v>
      </c>
      <c r="I541" s="23">
        <f t="shared" si="641"/>
        <v>107.00000000000004</v>
      </c>
      <c r="J541" s="26">
        <v>535</v>
      </c>
      <c r="M541" s="22"/>
      <c r="N541" s="23"/>
      <c r="O541" s="29"/>
      <c r="U541" s="144">
        <f t="shared" si="629"/>
        <v>0</v>
      </c>
      <c r="Z541" s="23"/>
      <c r="AA541" s="29"/>
      <c r="AG541" s="144">
        <f t="shared" si="630"/>
        <v>0</v>
      </c>
      <c r="AK541" s="23"/>
      <c r="AL541" s="29"/>
      <c r="AR541" s="144">
        <f t="shared" si="631"/>
        <v>0</v>
      </c>
      <c r="AV541" s="23"/>
      <c r="AW541" s="29"/>
      <c r="BC541" s="144">
        <f t="shared" si="632"/>
        <v>0</v>
      </c>
      <c r="BG541" s="23"/>
      <c r="BH541" s="29"/>
      <c r="BN541" s="144">
        <f t="shared" si="633"/>
        <v>0</v>
      </c>
      <c r="BR541" s="23"/>
      <c r="BS541" s="29"/>
      <c r="BY541" s="144">
        <f t="shared" si="634"/>
        <v>0</v>
      </c>
      <c r="CC541" s="23"/>
      <c r="CD541" s="29"/>
      <c r="CJ541" s="144">
        <f t="shared" si="635"/>
        <v>0</v>
      </c>
      <c r="CN541" s="23"/>
      <c r="CO541" s="29"/>
      <c r="CU541" s="144">
        <f t="shared" si="636"/>
        <v>0</v>
      </c>
      <c r="CY541" s="23"/>
      <c r="CZ541" s="29"/>
      <c r="DF541" s="144">
        <f t="shared" si="637"/>
        <v>0</v>
      </c>
      <c r="DJ541" s="23"/>
      <c r="DK541" s="29"/>
      <c r="DQ541" s="144">
        <f t="shared" si="638"/>
        <v>0</v>
      </c>
    </row>
    <row r="542" spans="1:121">
      <c r="A542" s="23">
        <f t="shared" si="639"/>
        <v>16556362225.658789</v>
      </c>
      <c r="B542" s="23">
        <v>0</v>
      </c>
      <c r="C542" s="41">
        <f t="shared" si="643"/>
        <v>10</v>
      </c>
      <c r="D542" s="44"/>
      <c r="E542" s="134">
        <f t="shared" si="642"/>
        <v>1</v>
      </c>
      <c r="F542" s="76">
        <f t="shared" si="628"/>
        <v>11</v>
      </c>
      <c r="H542" s="24">
        <f t="shared" si="640"/>
        <v>1.8638696437673255E+32</v>
      </c>
      <c r="I542" s="23">
        <f t="shared" si="641"/>
        <v>107.20000000000006</v>
      </c>
      <c r="J542" s="26">
        <v>536</v>
      </c>
      <c r="M542" s="22"/>
      <c r="N542" s="23"/>
      <c r="O542" s="29"/>
      <c r="U542" s="144">
        <f t="shared" si="629"/>
        <v>0</v>
      </c>
      <c r="Z542" s="23"/>
      <c r="AA542" s="29"/>
      <c r="AG542" s="144">
        <f t="shared" si="630"/>
        <v>0</v>
      </c>
      <c r="AK542" s="23"/>
      <c r="AL542" s="29"/>
      <c r="AR542" s="144">
        <f t="shared" si="631"/>
        <v>0</v>
      </c>
      <c r="AV542" s="23"/>
      <c r="AW542" s="29"/>
      <c r="BC542" s="144">
        <f t="shared" si="632"/>
        <v>0</v>
      </c>
      <c r="BG542" s="23"/>
      <c r="BH542" s="29"/>
      <c r="BN542" s="144">
        <f t="shared" si="633"/>
        <v>0</v>
      </c>
      <c r="BR542" s="23"/>
      <c r="BS542" s="29"/>
      <c r="BY542" s="144">
        <f t="shared" si="634"/>
        <v>0</v>
      </c>
      <c r="CC542" s="23"/>
      <c r="CD542" s="29"/>
      <c r="CJ542" s="144">
        <f t="shared" si="635"/>
        <v>0</v>
      </c>
      <c r="CN542" s="23"/>
      <c r="CO542" s="29"/>
      <c r="CU542" s="144">
        <f t="shared" si="636"/>
        <v>0</v>
      </c>
      <c r="CY542" s="23"/>
      <c r="CZ542" s="29"/>
      <c r="DF542" s="144">
        <f t="shared" si="637"/>
        <v>0</v>
      </c>
      <c r="DJ542" s="23"/>
      <c r="DK542" s="29"/>
      <c r="DQ542" s="144">
        <f t="shared" si="638"/>
        <v>0</v>
      </c>
    </row>
    <row r="543" spans="1:121">
      <c r="A543" s="23">
        <f t="shared" si="639"/>
        <v>17299364624.079624</v>
      </c>
      <c r="B543" s="23">
        <v>0</v>
      </c>
      <c r="C543" s="41">
        <f t="shared" si="643"/>
        <v>10</v>
      </c>
      <c r="D543" s="44"/>
      <c r="E543" s="134">
        <f t="shared" si="642"/>
        <v>1</v>
      </c>
      <c r="F543" s="76">
        <f t="shared" si="628"/>
        <v>11</v>
      </c>
      <c r="H543" s="24">
        <f t="shared" si="640"/>
        <v>2.1410239937244372E+32</v>
      </c>
      <c r="I543" s="23">
        <f t="shared" si="641"/>
        <v>107.40000000000005</v>
      </c>
      <c r="J543" s="26">
        <v>537</v>
      </c>
      <c r="M543" s="22"/>
      <c r="N543" s="23"/>
      <c r="O543" s="29"/>
      <c r="U543" s="144">
        <f t="shared" si="629"/>
        <v>0</v>
      </c>
      <c r="Z543" s="23"/>
      <c r="AA543" s="29"/>
      <c r="AG543" s="144">
        <f t="shared" si="630"/>
        <v>0</v>
      </c>
      <c r="AK543" s="23"/>
      <c r="AL543" s="29"/>
      <c r="AR543" s="144">
        <f t="shared" si="631"/>
        <v>0</v>
      </c>
      <c r="AV543" s="23"/>
      <c r="AW543" s="29"/>
      <c r="BC543" s="144">
        <f t="shared" si="632"/>
        <v>0</v>
      </c>
      <c r="BG543" s="23"/>
      <c r="BH543" s="29"/>
      <c r="BN543" s="144">
        <f t="shared" si="633"/>
        <v>0</v>
      </c>
      <c r="BR543" s="23"/>
      <c r="BS543" s="29"/>
      <c r="BY543" s="144">
        <f t="shared" si="634"/>
        <v>0</v>
      </c>
      <c r="CC543" s="23"/>
      <c r="CD543" s="29"/>
      <c r="CJ543" s="144">
        <f t="shared" si="635"/>
        <v>0</v>
      </c>
      <c r="CN543" s="23"/>
      <c r="CO543" s="29"/>
      <c r="CU543" s="144">
        <f t="shared" si="636"/>
        <v>0</v>
      </c>
      <c r="CY543" s="23"/>
      <c r="CZ543" s="29"/>
      <c r="DF543" s="144">
        <f t="shared" si="637"/>
        <v>0</v>
      </c>
      <c r="DJ543" s="23"/>
      <c r="DK543" s="29"/>
      <c r="DQ543" s="144">
        <f t="shared" si="638"/>
        <v>0</v>
      </c>
    </row>
    <row r="544" spans="1:121">
      <c r="A544" s="23">
        <f t="shared" si="639"/>
        <v>18075710854.710392</v>
      </c>
      <c r="B544" s="23">
        <v>0</v>
      </c>
      <c r="C544" s="41">
        <f t="shared" si="643"/>
        <v>10</v>
      </c>
      <c r="D544" s="44"/>
      <c r="E544" s="134">
        <f t="shared" si="642"/>
        <v>1</v>
      </c>
      <c r="F544" s="76">
        <f t="shared" si="628"/>
        <v>11</v>
      </c>
      <c r="H544" s="24">
        <f t="shared" si="640"/>
        <v>2.4593907396004425E+32</v>
      </c>
      <c r="I544" s="23">
        <f t="shared" si="641"/>
        <v>107.60000000000007</v>
      </c>
      <c r="J544" s="26">
        <v>538</v>
      </c>
      <c r="M544" s="22"/>
      <c r="N544" s="23"/>
      <c r="O544" s="29"/>
      <c r="U544" s="144">
        <f t="shared" si="629"/>
        <v>0</v>
      </c>
      <c r="Z544" s="23"/>
      <c r="AA544" s="29"/>
      <c r="AG544" s="144">
        <f t="shared" si="630"/>
        <v>0</v>
      </c>
      <c r="AK544" s="23"/>
      <c r="AL544" s="29"/>
      <c r="AR544" s="144">
        <f t="shared" si="631"/>
        <v>0</v>
      </c>
      <c r="AV544" s="23"/>
      <c r="AW544" s="29"/>
      <c r="BC544" s="144">
        <f t="shared" si="632"/>
        <v>0</v>
      </c>
      <c r="BG544" s="23"/>
      <c r="BH544" s="29"/>
      <c r="BN544" s="144">
        <f t="shared" si="633"/>
        <v>0</v>
      </c>
      <c r="BR544" s="23"/>
      <c r="BS544" s="29"/>
      <c r="BY544" s="144">
        <f t="shared" si="634"/>
        <v>0</v>
      </c>
      <c r="CC544" s="23"/>
      <c r="CD544" s="29"/>
      <c r="CJ544" s="144">
        <f t="shared" si="635"/>
        <v>0</v>
      </c>
      <c r="CN544" s="23"/>
      <c r="CO544" s="29"/>
      <c r="CU544" s="144">
        <f t="shared" si="636"/>
        <v>0</v>
      </c>
      <c r="CY544" s="23"/>
      <c r="CZ544" s="29"/>
      <c r="DF544" s="144">
        <f t="shared" si="637"/>
        <v>0</v>
      </c>
      <c r="DJ544" s="23"/>
      <c r="DK544" s="29"/>
      <c r="DQ544" s="144">
        <f t="shared" si="638"/>
        <v>0</v>
      </c>
    </row>
    <row r="545" spans="1:121">
      <c r="A545" s="23">
        <f t="shared" si="639"/>
        <v>18886897293.806137</v>
      </c>
      <c r="B545" s="23">
        <v>0</v>
      </c>
      <c r="C545" s="41">
        <f t="shared" si="643"/>
        <v>10</v>
      </c>
      <c r="D545" s="44"/>
      <c r="E545" s="134">
        <f t="shared" si="642"/>
        <v>1</v>
      </c>
      <c r="F545" s="76">
        <f t="shared" si="628"/>
        <v>11</v>
      </c>
      <c r="H545" s="24">
        <f t="shared" si="640"/>
        <v>2.8250980968739696E+32</v>
      </c>
      <c r="I545" s="23">
        <f t="shared" si="641"/>
        <v>107.80000000000005</v>
      </c>
      <c r="J545" s="26">
        <v>539</v>
      </c>
      <c r="M545" s="22"/>
      <c r="N545" s="23"/>
      <c r="O545" s="29"/>
      <c r="U545" s="144">
        <f t="shared" si="629"/>
        <v>0</v>
      </c>
      <c r="Z545" s="23"/>
      <c r="AA545" s="29"/>
      <c r="AG545" s="144">
        <f t="shared" si="630"/>
        <v>0</v>
      </c>
      <c r="AK545" s="23"/>
      <c r="AL545" s="29"/>
      <c r="AR545" s="144">
        <f t="shared" si="631"/>
        <v>0</v>
      </c>
      <c r="AV545" s="23"/>
      <c r="AW545" s="29"/>
      <c r="BC545" s="144">
        <f t="shared" si="632"/>
        <v>0</v>
      </c>
      <c r="BG545" s="23"/>
      <c r="BH545" s="29"/>
      <c r="BN545" s="144">
        <f t="shared" si="633"/>
        <v>0</v>
      </c>
      <c r="BR545" s="23"/>
      <c r="BS545" s="29"/>
      <c r="BY545" s="144">
        <f t="shared" si="634"/>
        <v>0</v>
      </c>
      <c r="CC545" s="23"/>
      <c r="CD545" s="29"/>
      <c r="CJ545" s="144">
        <f t="shared" si="635"/>
        <v>0</v>
      </c>
      <c r="CN545" s="23"/>
      <c r="CO545" s="29"/>
      <c r="CU545" s="144">
        <f t="shared" si="636"/>
        <v>0</v>
      </c>
      <c r="CY545" s="23"/>
      <c r="CZ545" s="29"/>
      <c r="DF545" s="144">
        <f t="shared" si="637"/>
        <v>0</v>
      </c>
      <c r="DJ545" s="23"/>
      <c r="DK545" s="29"/>
      <c r="DQ545" s="144">
        <f t="shared" si="638"/>
        <v>0</v>
      </c>
    </row>
    <row r="546" spans="1:121">
      <c r="A546" s="23">
        <f t="shared" si="639"/>
        <v>19734487470.727852</v>
      </c>
      <c r="B546" s="23">
        <v>0</v>
      </c>
      <c r="C546" s="41">
        <f t="shared" si="643"/>
        <v>10</v>
      </c>
      <c r="D546" s="44"/>
      <c r="E546" s="134">
        <f t="shared" si="642"/>
        <v>1</v>
      </c>
      <c r="F546" s="76">
        <f t="shared" si="628"/>
        <v>11</v>
      </c>
      <c r="H546" s="24">
        <f t="shared" ref="H546:H609" si="644">POWER($I$1,J546)</f>
        <v>3.245185536584384E+32</v>
      </c>
      <c r="I546" s="23">
        <f t="shared" ref="I546:I609" si="645">LOG(H546,2)</f>
        <v>108.00000000000004</v>
      </c>
      <c r="J546" s="26">
        <v>540</v>
      </c>
      <c r="M546" s="22"/>
      <c r="N546" s="23"/>
      <c r="O546" s="29"/>
      <c r="U546" s="144">
        <f t="shared" si="629"/>
        <v>0</v>
      </c>
      <c r="Z546" s="23"/>
      <c r="AA546" s="29"/>
      <c r="AG546" s="144">
        <f t="shared" si="630"/>
        <v>0</v>
      </c>
      <c r="AK546" s="23"/>
      <c r="AL546" s="29"/>
      <c r="AR546" s="144">
        <f t="shared" si="631"/>
        <v>0</v>
      </c>
      <c r="AV546" s="23"/>
      <c r="AW546" s="29"/>
      <c r="BC546" s="144">
        <f t="shared" si="632"/>
        <v>0</v>
      </c>
      <c r="BG546" s="23"/>
      <c r="BH546" s="29"/>
      <c r="BN546" s="144">
        <f t="shared" si="633"/>
        <v>0</v>
      </c>
      <c r="BR546" s="23"/>
      <c r="BS546" s="29"/>
      <c r="BY546" s="144">
        <f t="shared" si="634"/>
        <v>0</v>
      </c>
      <c r="CC546" s="23"/>
      <c r="CD546" s="29"/>
      <c r="CJ546" s="144">
        <f t="shared" si="635"/>
        <v>0</v>
      </c>
      <c r="CN546" s="23"/>
      <c r="CO546" s="29"/>
      <c r="CU546" s="144">
        <f t="shared" si="636"/>
        <v>0</v>
      </c>
      <c r="CY546" s="23"/>
      <c r="CZ546" s="29"/>
      <c r="DF546" s="144">
        <f t="shared" si="637"/>
        <v>0</v>
      </c>
      <c r="DJ546" s="23"/>
      <c r="DK546" s="29"/>
      <c r="DQ546" s="144">
        <f t="shared" si="638"/>
        <v>0</v>
      </c>
    </row>
    <row r="547" spans="1:121">
      <c r="A547" s="23">
        <f t="shared" si="639"/>
        <v>20620115081.582645</v>
      </c>
      <c r="B547" s="23">
        <v>0</v>
      </c>
      <c r="C547" s="41">
        <f t="shared" si="643"/>
        <v>10</v>
      </c>
      <c r="D547" s="44"/>
      <c r="E547" s="134">
        <f t="shared" si="642"/>
        <v>1</v>
      </c>
      <c r="F547" s="76">
        <f t="shared" si="628"/>
        <v>11</v>
      </c>
      <c r="H547" s="24">
        <f t="shared" si="644"/>
        <v>3.7277392875346525E+32</v>
      </c>
      <c r="I547" s="23">
        <f t="shared" si="645"/>
        <v>108.20000000000006</v>
      </c>
      <c r="J547" s="26">
        <v>541</v>
      </c>
      <c r="M547" s="22"/>
      <c r="N547" s="23"/>
      <c r="O547" s="29"/>
      <c r="U547" s="144">
        <f t="shared" si="629"/>
        <v>0</v>
      </c>
      <c r="Z547" s="23"/>
      <c r="AA547" s="29"/>
      <c r="AG547" s="144">
        <f t="shared" si="630"/>
        <v>0</v>
      </c>
      <c r="AK547" s="23"/>
      <c r="AL547" s="29"/>
      <c r="AR547" s="144">
        <f t="shared" si="631"/>
        <v>0</v>
      </c>
      <c r="AV547" s="23"/>
      <c r="AW547" s="29"/>
      <c r="BC547" s="144">
        <f t="shared" si="632"/>
        <v>0</v>
      </c>
      <c r="BG547" s="23"/>
      <c r="BH547" s="29"/>
      <c r="BN547" s="144">
        <f t="shared" si="633"/>
        <v>0</v>
      </c>
      <c r="BR547" s="23"/>
      <c r="BS547" s="29"/>
      <c r="BY547" s="144">
        <f t="shared" si="634"/>
        <v>0</v>
      </c>
      <c r="CC547" s="23"/>
      <c r="CD547" s="29"/>
      <c r="CJ547" s="144">
        <f t="shared" si="635"/>
        <v>0</v>
      </c>
      <c r="CN547" s="23"/>
      <c r="CO547" s="29"/>
      <c r="CU547" s="144">
        <f t="shared" si="636"/>
        <v>0</v>
      </c>
      <c r="CY547" s="23"/>
      <c r="CZ547" s="29"/>
      <c r="DF547" s="144">
        <f t="shared" si="637"/>
        <v>0</v>
      </c>
      <c r="DJ547" s="23"/>
      <c r="DK547" s="29"/>
      <c r="DQ547" s="144">
        <f t="shared" si="638"/>
        <v>0</v>
      </c>
    </row>
    <row r="548" spans="1:121">
      <c r="A548" s="23">
        <f t="shared" si="639"/>
        <v>21545487138.107582</v>
      </c>
      <c r="B548" s="23">
        <v>0</v>
      </c>
      <c r="C548" s="41">
        <f t="shared" si="643"/>
        <v>10</v>
      </c>
      <c r="D548" s="44"/>
      <c r="E548" s="134">
        <f t="shared" si="642"/>
        <v>1</v>
      </c>
      <c r="F548" s="76">
        <f t="shared" si="628"/>
        <v>11</v>
      </c>
      <c r="H548" s="24">
        <f t="shared" si="644"/>
        <v>4.2820479874488743E+32</v>
      </c>
      <c r="I548" s="23">
        <f t="shared" si="645"/>
        <v>108.40000000000005</v>
      </c>
      <c r="J548" s="26">
        <v>542</v>
      </c>
      <c r="M548" s="22"/>
      <c r="N548" s="23"/>
      <c r="O548" s="29"/>
      <c r="U548" s="144">
        <f t="shared" si="629"/>
        <v>0</v>
      </c>
      <c r="Z548" s="23"/>
      <c r="AA548" s="29"/>
      <c r="AG548" s="144">
        <f t="shared" si="630"/>
        <v>0</v>
      </c>
      <c r="AK548" s="23"/>
      <c r="AL548" s="29"/>
      <c r="AR548" s="144">
        <f t="shared" si="631"/>
        <v>0</v>
      </c>
      <c r="AV548" s="23"/>
      <c r="AW548" s="29"/>
      <c r="BC548" s="144">
        <f t="shared" si="632"/>
        <v>0</v>
      </c>
      <c r="BG548" s="23"/>
      <c r="BH548" s="29"/>
      <c r="BN548" s="144">
        <f t="shared" si="633"/>
        <v>0</v>
      </c>
      <c r="BR548" s="23"/>
      <c r="BS548" s="29"/>
      <c r="BY548" s="144">
        <f t="shared" si="634"/>
        <v>0</v>
      </c>
      <c r="CC548" s="23"/>
      <c r="CD548" s="29"/>
      <c r="CJ548" s="144">
        <f t="shared" si="635"/>
        <v>0</v>
      </c>
      <c r="CN548" s="23"/>
      <c r="CO548" s="29"/>
      <c r="CU548" s="144">
        <f t="shared" si="636"/>
        <v>0</v>
      </c>
      <c r="CY548" s="23"/>
      <c r="CZ548" s="29"/>
      <c r="DF548" s="144">
        <f t="shared" si="637"/>
        <v>0</v>
      </c>
      <c r="DJ548" s="23"/>
      <c r="DK548" s="29"/>
      <c r="DQ548" s="144">
        <f t="shared" si="638"/>
        <v>0</v>
      </c>
    </row>
    <row r="549" spans="1:121">
      <c r="A549" s="23">
        <f t="shared" si="639"/>
        <v>22512387257.866367</v>
      </c>
      <c r="B549" s="23">
        <v>0</v>
      </c>
      <c r="C549" s="41">
        <f t="shared" si="643"/>
        <v>10</v>
      </c>
      <c r="D549" s="44"/>
      <c r="E549" s="134">
        <f t="shared" si="642"/>
        <v>1</v>
      </c>
      <c r="F549" s="76">
        <f t="shared" si="628"/>
        <v>11</v>
      </c>
      <c r="H549" s="24">
        <f t="shared" si="644"/>
        <v>4.9187814792008871E+32</v>
      </c>
      <c r="I549" s="23">
        <f t="shared" si="645"/>
        <v>108.60000000000005</v>
      </c>
      <c r="J549" s="26">
        <v>543</v>
      </c>
      <c r="M549" s="22"/>
      <c r="N549" s="23"/>
      <c r="O549" s="29"/>
      <c r="U549" s="144">
        <f t="shared" si="629"/>
        <v>0</v>
      </c>
      <c r="Z549" s="23"/>
      <c r="AA549" s="29"/>
      <c r="AG549" s="144">
        <f t="shared" si="630"/>
        <v>0</v>
      </c>
      <c r="AK549" s="23"/>
      <c r="AL549" s="29"/>
      <c r="AR549" s="144">
        <f t="shared" si="631"/>
        <v>0</v>
      </c>
      <c r="AV549" s="23"/>
      <c r="AW549" s="29"/>
      <c r="BC549" s="144">
        <f t="shared" si="632"/>
        <v>0</v>
      </c>
      <c r="BG549" s="23"/>
      <c r="BH549" s="29"/>
      <c r="BN549" s="144">
        <f t="shared" si="633"/>
        <v>0</v>
      </c>
      <c r="BR549" s="23"/>
      <c r="BS549" s="29"/>
      <c r="BY549" s="144">
        <f t="shared" si="634"/>
        <v>0</v>
      </c>
      <c r="CC549" s="23"/>
      <c r="CD549" s="29"/>
      <c r="CJ549" s="144">
        <f t="shared" si="635"/>
        <v>0</v>
      </c>
      <c r="CN549" s="23"/>
      <c r="CO549" s="29"/>
      <c r="CU549" s="144">
        <f t="shared" si="636"/>
        <v>0</v>
      </c>
      <c r="CY549" s="23"/>
      <c r="CZ549" s="29"/>
      <c r="DF549" s="144">
        <f t="shared" si="637"/>
        <v>0</v>
      </c>
      <c r="DJ549" s="23"/>
      <c r="DK549" s="29"/>
      <c r="DQ549" s="144">
        <f t="shared" si="638"/>
        <v>0</v>
      </c>
    </row>
    <row r="550" spans="1:121">
      <c r="A550" s="23">
        <f t="shared" si="639"/>
        <v>23522679102.100761</v>
      </c>
      <c r="B550" s="23">
        <v>0</v>
      </c>
      <c r="C550" s="41">
        <f t="shared" si="643"/>
        <v>10</v>
      </c>
      <c r="D550" s="44"/>
      <c r="E550" s="134">
        <f t="shared" si="642"/>
        <v>1</v>
      </c>
      <c r="F550" s="76">
        <f t="shared" si="628"/>
        <v>11</v>
      </c>
      <c r="H550" s="24">
        <f t="shared" si="644"/>
        <v>5.650196193747942E+32</v>
      </c>
      <c r="I550" s="23">
        <f t="shared" si="645"/>
        <v>108.80000000000005</v>
      </c>
      <c r="J550" s="26">
        <v>544</v>
      </c>
      <c r="M550" s="22"/>
      <c r="N550" s="23"/>
      <c r="O550" s="29"/>
      <c r="U550" s="144">
        <f t="shared" si="629"/>
        <v>0</v>
      </c>
      <c r="Z550" s="23"/>
      <c r="AA550" s="29"/>
      <c r="AG550" s="144">
        <f t="shared" si="630"/>
        <v>0</v>
      </c>
      <c r="AK550" s="23"/>
      <c r="AL550" s="29"/>
      <c r="AR550" s="144">
        <f t="shared" si="631"/>
        <v>0</v>
      </c>
      <c r="AV550" s="23"/>
      <c r="AW550" s="29"/>
      <c r="BC550" s="144">
        <f t="shared" si="632"/>
        <v>0</v>
      </c>
      <c r="BG550" s="23"/>
      <c r="BH550" s="29"/>
      <c r="BN550" s="144">
        <f t="shared" si="633"/>
        <v>0</v>
      </c>
      <c r="BR550" s="23"/>
      <c r="BS550" s="29"/>
      <c r="BY550" s="144">
        <f t="shared" si="634"/>
        <v>0</v>
      </c>
      <c r="CC550" s="23"/>
      <c r="CD550" s="29"/>
      <c r="CJ550" s="144">
        <f t="shared" si="635"/>
        <v>0</v>
      </c>
      <c r="CN550" s="23"/>
      <c r="CO550" s="29"/>
      <c r="CU550" s="144">
        <f t="shared" si="636"/>
        <v>0</v>
      </c>
      <c r="CY550" s="23"/>
      <c r="CZ550" s="29"/>
      <c r="DF550" s="144">
        <f t="shared" si="637"/>
        <v>0</v>
      </c>
      <c r="DJ550" s="23"/>
      <c r="DK550" s="29"/>
      <c r="DQ550" s="144">
        <f t="shared" si="638"/>
        <v>0</v>
      </c>
    </row>
    <row r="551" spans="1:121">
      <c r="A551" s="23">
        <f t="shared" si="639"/>
        <v>24578309967.862953</v>
      </c>
      <c r="B551" s="23">
        <v>0</v>
      </c>
      <c r="C551" s="41">
        <f t="shared" si="643"/>
        <v>10</v>
      </c>
      <c r="D551" s="44"/>
      <c r="E551" s="134">
        <f t="shared" si="642"/>
        <v>1</v>
      </c>
      <c r="F551" s="76">
        <f t="shared" si="628"/>
        <v>11</v>
      </c>
      <c r="H551" s="24">
        <f t="shared" si="644"/>
        <v>6.4903710731687709E+32</v>
      </c>
      <c r="I551" s="23">
        <f t="shared" si="645"/>
        <v>109.00000000000006</v>
      </c>
      <c r="J551" s="26">
        <v>545</v>
      </c>
      <c r="M551" s="22"/>
      <c r="N551" s="23"/>
      <c r="O551" s="29"/>
      <c r="U551" s="144">
        <f t="shared" si="629"/>
        <v>0</v>
      </c>
      <c r="Z551" s="23"/>
      <c r="AA551" s="29"/>
      <c r="AG551" s="144">
        <f t="shared" si="630"/>
        <v>0</v>
      </c>
      <c r="AK551" s="23"/>
      <c r="AL551" s="29"/>
      <c r="AR551" s="144">
        <f t="shared" si="631"/>
        <v>0</v>
      </c>
      <c r="AV551" s="23"/>
      <c r="AW551" s="29"/>
      <c r="BC551" s="144">
        <f t="shared" si="632"/>
        <v>0</v>
      </c>
      <c r="BG551" s="23"/>
      <c r="BH551" s="29"/>
      <c r="BN551" s="144">
        <f t="shared" si="633"/>
        <v>0</v>
      </c>
      <c r="BR551" s="23"/>
      <c r="BS551" s="29"/>
      <c r="BY551" s="144">
        <f t="shared" si="634"/>
        <v>0</v>
      </c>
      <c r="CC551" s="23"/>
      <c r="CD551" s="29"/>
      <c r="CJ551" s="144">
        <f t="shared" si="635"/>
        <v>0</v>
      </c>
      <c r="CN551" s="23"/>
      <c r="CO551" s="29"/>
      <c r="CU551" s="144">
        <f t="shared" si="636"/>
        <v>0</v>
      </c>
      <c r="CY551" s="23"/>
      <c r="CZ551" s="29"/>
      <c r="DF551" s="144">
        <f t="shared" si="637"/>
        <v>0</v>
      </c>
      <c r="DJ551" s="23"/>
      <c r="DK551" s="29"/>
      <c r="DQ551" s="144">
        <f t="shared" si="638"/>
        <v>0</v>
      </c>
    </row>
    <row r="552" spans="1:121">
      <c r="A552" s="23">
        <f t="shared" si="639"/>
        <v>25681314541.352612</v>
      </c>
      <c r="B552" s="23">
        <v>0</v>
      </c>
      <c r="C552" s="41">
        <f t="shared" si="643"/>
        <v>10</v>
      </c>
      <c r="D552" s="44"/>
      <c r="E552" s="134">
        <f t="shared" si="642"/>
        <v>1</v>
      </c>
      <c r="F552" s="76">
        <f t="shared" si="628"/>
        <v>11</v>
      </c>
      <c r="H552" s="24">
        <f t="shared" si="644"/>
        <v>7.4554785750693079E+32</v>
      </c>
      <c r="I552" s="23">
        <f t="shared" si="645"/>
        <v>109.20000000000006</v>
      </c>
      <c r="J552" s="26">
        <v>546</v>
      </c>
      <c r="M552" s="22"/>
      <c r="N552" s="23"/>
      <c r="O552" s="29"/>
      <c r="U552" s="144">
        <f t="shared" si="629"/>
        <v>0</v>
      </c>
      <c r="Z552" s="23"/>
      <c r="AA552" s="29"/>
      <c r="AG552" s="144">
        <f t="shared" si="630"/>
        <v>0</v>
      </c>
      <c r="AK552" s="23"/>
      <c r="AL552" s="29"/>
      <c r="AR552" s="144">
        <f t="shared" si="631"/>
        <v>0</v>
      </c>
      <c r="AV552" s="23"/>
      <c r="AW552" s="29"/>
      <c r="BC552" s="144">
        <f t="shared" si="632"/>
        <v>0</v>
      </c>
      <c r="BG552" s="23"/>
      <c r="BH552" s="29"/>
      <c r="BN552" s="144">
        <f t="shared" si="633"/>
        <v>0</v>
      </c>
      <c r="BR552" s="23"/>
      <c r="BS552" s="29"/>
      <c r="BY552" s="144">
        <f t="shared" si="634"/>
        <v>0</v>
      </c>
      <c r="CC552" s="23"/>
      <c r="CD552" s="29"/>
      <c r="CJ552" s="144">
        <f t="shared" si="635"/>
        <v>0</v>
      </c>
      <c r="CN552" s="23"/>
      <c r="CO552" s="29"/>
      <c r="CU552" s="144">
        <f t="shared" si="636"/>
        <v>0</v>
      </c>
      <c r="CY552" s="23"/>
      <c r="CZ552" s="29"/>
      <c r="DF552" s="144">
        <f t="shared" si="637"/>
        <v>0</v>
      </c>
      <c r="DJ552" s="23"/>
      <c r="DK552" s="29"/>
      <c r="DQ552" s="144">
        <f t="shared" si="638"/>
        <v>0</v>
      </c>
    </row>
    <row r="553" spans="1:121">
      <c r="A553" s="23">
        <f t="shared" si="639"/>
        <v>26833818819.692997</v>
      </c>
      <c r="B553" s="23">
        <v>0</v>
      </c>
      <c r="C553" s="41">
        <f t="shared" si="643"/>
        <v>10</v>
      </c>
      <c r="D553" s="44"/>
      <c r="E553" s="134">
        <f t="shared" si="642"/>
        <v>1</v>
      </c>
      <c r="F553" s="76">
        <f t="shared" si="628"/>
        <v>11</v>
      </c>
      <c r="H553" s="24">
        <f t="shared" si="644"/>
        <v>8.5640959748977544E+32</v>
      </c>
      <c r="I553" s="23">
        <f t="shared" si="645"/>
        <v>109.40000000000006</v>
      </c>
      <c r="J553" s="26">
        <v>547</v>
      </c>
      <c r="M553" s="22"/>
      <c r="N553" s="23"/>
      <c r="O553" s="29"/>
      <c r="U553" s="144">
        <f t="shared" si="629"/>
        <v>0</v>
      </c>
      <c r="Z553" s="23"/>
      <c r="AA553" s="29"/>
      <c r="AG553" s="144">
        <f t="shared" si="630"/>
        <v>0</v>
      </c>
      <c r="AK553" s="23"/>
      <c r="AL553" s="29"/>
      <c r="AR553" s="144">
        <f t="shared" si="631"/>
        <v>0</v>
      </c>
      <c r="AV553" s="23"/>
      <c r="AW553" s="29"/>
      <c r="BC553" s="144">
        <f t="shared" si="632"/>
        <v>0</v>
      </c>
      <c r="BG553" s="23"/>
      <c r="BH553" s="29"/>
      <c r="BN553" s="144">
        <f t="shared" si="633"/>
        <v>0</v>
      </c>
      <c r="BR553" s="23"/>
      <c r="BS553" s="29"/>
      <c r="BY553" s="144">
        <f t="shared" si="634"/>
        <v>0</v>
      </c>
      <c r="CC553" s="23"/>
      <c r="CD553" s="29"/>
      <c r="CJ553" s="144">
        <f t="shared" si="635"/>
        <v>0</v>
      </c>
      <c r="CN553" s="23"/>
      <c r="CO553" s="29"/>
      <c r="CU553" s="144">
        <f t="shared" si="636"/>
        <v>0</v>
      </c>
      <c r="CY553" s="23"/>
      <c r="CZ553" s="29"/>
      <c r="DF553" s="144">
        <f t="shared" si="637"/>
        <v>0</v>
      </c>
      <c r="DJ553" s="23"/>
      <c r="DK553" s="29"/>
      <c r="DQ553" s="144">
        <f t="shared" si="638"/>
        <v>0</v>
      </c>
    </row>
    <row r="554" spans="1:121">
      <c r="A554" s="23">
        <f t="shared" si="639"/>
        <v>28038044208.705276</v>
      </c>
      <c r="B554" s="23">
        <v>0</v>
      </c>
      <c r="C554" s="41">
        <f t="shared" si="643"/>
        <v>10</v>
      </c>
      <c r="D554" s="44"/>
      <c r="E554" s="134">
        <f t="shared" si="642"/>
        <v>1</v>
      </c>
      <c r="F554" s="76">
        <f t="shared" si="628"/>
        <v>11</v>
      </c>
      <c r="H554" s="24">
        <f t="shared" si="644"/>
        <v>9.8375629584017785E+32</v>
      </c>
      <c r="I554" s="23">
        <f t="shared" si="645"/>
        <v>109.60000000000005</v>
      </c>
      <c r="J554" s="26">
        <v>548</v>
      </c>
      <c r="M554" s="22"/>
      <c r="N554" s="23"/>
      <c r="O554" s="29"/>
      <c r="U554" s="144">
        <f t="shared" si="629"/>
        <v>0</v>
      </c>
      <c r="Z554" s="23"/>
      <c r="AA554" s="29"/>
      <c r="AG554" s="144">
        <f t="shared" si="630"/>
        <v>0</v>
      </c>
      <c r="AK554" s="23"/>
      <c r="AL554" s="29"/>
      <c r="AR554" s="144">
        <f t="shared" si="631"/>
        <v>0</v>
      </c>
      <c r="AV554" s="23"/>
      <c r="AW554" s="29"/>
      <c r="BC554" s="144">
        <f t="shared" si="632"/>
        <v>0</v>
      </c>
      <c r="BG554" s="23"/>
      <c r="BH554" s="29"/>
      <c r="BN554" s="144">
        <f t="shared" si="633"/>
        <v>0</v>
      </c>
      <c r="BR554" s="23"/>
      <c r="BS554" s="29"/>
      <c r="BY554" s="144">
        <f t="shared" si="634"/>
        <v>0</v>
      </c>
      <c r="CC554" s="23"/>
      <c r="CD554" s="29"/>
      <c r="CJ554" s="144">
        <f t="shared" si="635"/>
        <v>0</v>
      </c>
      <c r="CN554" s="23"/>
      <c r="CO554" s="29"/>
      <c r="CU554" s="144">
        <f t="shared" si="636"/>
        <v>0</v>
      </c>
      <c r="CY554" s="23"/>
      <c r="CZ554" s="29"/>
      <c r="DF554" s="144">
        <f t="shared" si="637"/>
        <v>0</v>
      </c>
      <c r="DJ554" s="23"/>
      <c r="DK554" s="29"/>
      <c r="DQ554" s="144">
        <f t="shared" si="638"/>
        <v>0</v>
      </c>
    </row>
    <row r="555" spans="1:121">
      <c r="A555" s="23">
        <f t="shared" si="639"/>
        <v>29296311804.579205</v>
      </c>
      <c r="B555" s="23">
        <v>0</v>
      </c>
      <c r="C555" s="41">
        <f t="shared" si="643"/>
        <v>10</v>
      </c>
      <c r="D555" s="44"/>
      <c r="E555" s="134">
        <f t="shared" si="642"/>
        <v>1</v>
      </c>
      <c r="F555" s="76">
        <f t="shared" si="628"/>
        <v>11</v>
      </c>
      <c r="H555" s="24">
        <f t="shared" si="644"/>
        <v>1.1300392387495887E+33</v>
      </c>
      <c r="I555" s="23">
        <f t="shared" si="645"/>
        <v>109.80000000000007</v>
      </c>
      <c r="J555" s="26">
        <v>549</v>
      </c>
      <c r="M555" s="22"/>
      <c r="N555" s="23"/>
      <c r="O555" s="29"/>
      <c r="U555" s="144">
        <f t="shared" si="629"/>
        <v>0</v>
      </c>
      <c r="Z555" s="23"/>
      <c r="AA555" s="29"/>
      <c r="AG555" s="144">
        <f t="shared" si="630"/>
        <v>0</v>
      </c>
      <c r="AK555" s="23"/>
      <c r="AL555" s="29"/>
      <c r="AR555" s="144">
        <f t="shared" si="631"/>
        <v>0</v>
      </c>
      <c r="AV555" s="23"/>
      <c r="AW555" s="29"/>
      <c r="BC555" s="144">
        <f t="shared" si="632"/>
        <v>0</v>
      </c>
      <c r="BG555" s="23"/>
      <c r="BH555" s="29"/>
      <c r="BN555" s="144">
        <f t="shared" si="633"/>
        <v>0</v>
      </c>
      <c r="BR555" s="23"/>
      <c r="BS555" s="29"/>
      <c r="BY555" s="144">
        <f t="shared" si="634"/>
        <v>0</v>
      </c>
      <c r="CC555" s="23"/>
      <c r="CD555" s="29"/>
      <c r="CJ555" s="144">
        <f t="shared" si="635"/>
        <v>0</v>
      </c>
      <c r="CN555" s="23"/>
      <c r="CO555" s="29"/>
      <c r="CU555" s="144">
        <f t="shared" si="636"/>
        <v>0</v>
      </c>
      <c r="CY555" s="23"/>
      <c r="CZ555" s="29"/>
      <c r="DF555" s="144">
        <f t="shared" si="637"/>
        <v>0</v>
      </c>
      <c r="DJ555" s="23"/>
      <c r="DK555" s="29"/>
      <c r="DQ555" s="144">
        <f t="shared" si="638"/>
        <v>0</v>
      </c>
    </row>
    <row r="556" spans="1:121">
      <c r="A556" s="23">
        <f t="shared" si="639"/>
        <v>30611046867.693054</v>
      </c>
      <c r="B556" s="23">
        <v>0</v>
      </c>
      <c r="C556" s="41">
        <f t="shared" si="643"/>
        <v>10</v>
      </c>
      <c r="D556" s="44"/>
      <c r="E556" s="134">
        <f t="shared" si="642"/>
        <v>1</v>
      </c>
      <c r="F556" s="76">
        <f t="shared" si="628"/>
        <v>11</v>
      </c>
      <c r="H556" s="24">
        <f t="shared" si="644"/>
        <v>1.2980742146337545E+33</v>
      </c>
      <c r="I556" s="23">
        <f t="shared" si="645"/>
        <v>110.00000000000006</v>
      </c>
      <c r="J556" s="26">
        <v>550</v>
      </c>
      <c r="M556" s="22"/>
      <c r="N556" s="23"/>
      <c r="O556" s="29"/>
      <c r="U556" s="144">
        <f t="shared" si="629"/>
        <v>0</v>
      </c>
      <c r="Z556" s="23"/>
      <c r="AA556" s="29"/>
      <c r="AG556" s="144">
        <f t="shared" si="630"/>
        <v>0</v>
      </c>
      <c r="AK556" s="23"/>
      <c r="AL556" s="29"/>
      <c r="AR556" s="144">
        <f t="shared" si="631"/>
        <v>0</v>
      </c>
      <c r="AV556" s="23"/>
      <c r="AW556" s="29"/>
      <c r="BC556" s="144">
        <f t="shared" si="632"/>
        <v>0</v>
      </c>
      <c r="BG556" s="23"/>
      <c r="BH556" s="29"/>
      <c r="BN556" s="144">
        <f t="shared" si="633"/>
        <v>0</v>
      </c>
      <c r="BR556" s="23"/>
      <c r="BS556" s="29"/>
      <c r="BY556" s="144">
        <f t="shared" si="634"/>
        <v>0</v>
      </c>
      <c r="CC556" s="23"/>
      <c r="CD556" s="29"/>
      <c r="CJ556" s="144">
        <f t="shared" si="635"/>
        <v>0</v>
      </c>
      <c r="CN556" s="23"/>
      <c r="CO556" s="29"/>
      <c r="CU556" s="144">
        <f t="shared" si="636"/>
        <v>0</v>
      </c>
      <c r="CY556" s="23"/>
      <c r="CZ556" s="29"/>
      <c r="DF556" s="144">
        <f t="shared" si="637"/>
        <v>0</v>
      </c>
      <c r="DJ556" s="23"/>
      <c r="DK556" s="29"/>
      <c r="DQ556" s="144">
        <f t="shared" si="638"/>
        <v>0</v>
      </c>
    </row>
    <row r="557" spans="1:121">
      <c r="A557" s="23">
        <f t="shared" si="639"/>
        <v>31984783497.205799</v>
      </c>
      <c r="B557" s="23">
        <v>0</v>
      </c>
      <c r="C557" s="41">
        <f t="shared" si="643"/>
        <v>10</v>
      </c>
      <c r="D557" s="44"/>
      <c r="E557" s="134">
        <f t="shared" si="642"/>
        <v>1</v>
      </c>
      <c r="F557" s="76">
        <f t="shared" si="628"/>
        <v>11</v>
      </c>
      <c r="H557" s="24">
        <f t="shared" si="644"/>
        <v>1.4910957150138622E+33</v>
      </c>
      <c r="I557" s="23">
        <f t="shared" si="645"/>
        <v>110.20000000000006</v>
      </c>
      <c r="J557" s="26">
        <v>551</v>
      </c>
      <c r="M557" s="22"/>
      <c r="N557" s="23"/>
      <c r="O557" s="29"/>
      <c r="U557" s="144">
        <f t="shared" si="629"/>
        <v>0</v>
      </c>
      <c r="Z557" s="23"/>
      <c r="AA557" s="29"/>
      <c r="AG557" s="144">
        <f t="shared" si="630"/>
        <v>0</v>
      </c>
      <c r="AK557" s="23"/>
      <c r="AL557" s="29"/>
      <c r="AR557" s="144">
        <f t="shared" si="631"/>
        <v>0</v>
      </c>
      <c r="AV557" s="23"/>
      <c r="AW557" s="29"/>
      <c r="BC557" s="144">
        <f t="shared" si="632"/>
        <v>0</v>
      </c>
      <c r="BG557" s="23"/>
      <c r="BH557" s="29"/>
      <c r="BN557" s="144">
        <f t="shared" si="633"/>
        <v>0</v>
      </c>
      <c r="BR557" s="23"/>
      <c r="BS557" s="29"/>
      <c r="BY557" s="144">
        <f t="shared" si="634"/>
        <v>0</v>
      </c>
      <c r="CC557" s="23"/>
      <c r="CD557" s="29"/>
      <c r="CJ557" s="144">
        <f t="shared" si="635"/>
        <v>0</v>
      </c>
      <c r="CN557" s="23"/>
      <c r="CO557" s="29"/>
      <c r="CU557" s="144">
        <f t="shared" si="636"/>
        <v>0</v>
      </c>
      <c r="CY557" s="23"/>
      <c r="CZ557" s="29"/>
      <c r="DF557" s="144">
        <f t="shared" si="637"/>
        <v>0</v>
      </c>
      <c r="DJ557" s="23"/>
      <c r="DK557" s="29"/>
      <c r="DQ557" s="144">
        <f t="shared" si="638"/>
        <v>0</v>
      </c>
    </row>
    <row r="558" spans="1:121">
      <c r="A558" s="23">
        <f t="shared" si="639"/>
        <v>33420169515.431763</v>
      </c>
      <c r="B558" s="23">
        <v>0</v>
      </c>
      <c r="C558" s="41">
        <f t="shared" si="643"/>
        <v>10</v>
      </c>
      <c r="D558" s="44"/>
      <c r="E558" s="134">
        <f t="shared" si="642"/>
        <v>1</v>
      </c>
      <c r="F558" s="76">
        <f t="shared" si="628"/>
        <v>11</v>
      </c>
      <c r="H558" s="24">
        <f t="shared" si="644"/>
        <v>1.7128191949795512E+33</v>
      </c>
      <c r="I558" s="23">
        <f t="shared" si="645"/>
        <v>110.40000000000006</v>
      </c>
      <c r="J558" s="26">
        <v>552</v>
      </c>
      <c r="M558" s="22"/>
      <c r="N558" s="23"/>
      <c r="O558" s="29"/>
      <c r="U558" s="144">
        <f t="shared" si="629"/>
        <v>0</v>
      </c>
      <c r="Z558" s="23"/>
      <c r="AA558" s="29"/>
      <c r="AG558" s="144">
        <f t="shared" si="630"/>
        <v>0</v>
      </c>
      <c r="AK558" s="23"/>
      <c r="AL558" s="29"/>
      <c r="AR558" s="144">
        <f t="shared" si="631"/>
        <v>0</v>
      </c>
      <c r="AV558" s="23"/>
      <c r="AW558" s="29"/>
      <c r="BC558" s="144">
        <f t="shared" si="632"/>
        <v>0</v>
      </c>
      <c r="BG558" s="23"/>
      <c r="BH558" s="29"/>
      <c r="BN558" s="144">
        <f t="shared" si="633"/>
        <v>0</v>
      </c>
      <c r="BR558" s="23"/>
      <c r="BS558" s="29"/>
      <c r="BY558" s="144">
        <f t="shared" si="634"/>
        <v>0</v>
      </c>
      <c r="CC558" s="23"/>
      <c r="CD558" s="29"/>
      <c r="CJ558" s="144">
        <f t="shared" si="635"/>
        <v>0</v>
      </c>
      <c r="CN558" s="23"/>
      <c r="CO558" s="29"/>
      <c r="CU558" s="144">
        <f t="shared" si="636"/>
        <v>0</v>
      </c>
      <c r="CY558" s="23"/>
      <c r="CZ558" s="29"/>
      <c r="DF558" s="144">
        <f t="shared" si="637"/>
        <v>0</v>
      </c>
      <c r="DJ558" s="23"/>
      <c r="DK558" s="29"/>
      <c r="DQ558" s="144">
        <f t="shared" si="638"/>
        <v>0</v>
      </c>
    </row>
    <row r="559" spans="1:121">
      <c r="A559" s="23">
        <f t="shared" si="639"/>
        <v>34919971571.41201</v>
      </c>
      <c r="B559" s="23">
        <v>0</v>
      </c>
      <c r="C559" s="41">
        <f t="shared" si="643"/>
        <v>10</v>
      </c>
      <c r="D559" s="44"/>
      <c r="E559" s="134">
        <f t="shared" si="642"/>
        <v>1</v>
      </c>
      <c r="F559" s="76">
        <f t="shared" si="628"/>
        <v>11</v>
      </c>
      <c r="H559" s="24">
        <f t="shared" si="644"/>
        <v>1.9675125916803563E+33</v>
      </c>
      <c r="I559" s="23">
        <f t="shared" si="645"/>
        <v>110.60000000000005</v>
      </c>
      <c r="J559" s="26">
        <v>553</v>
      </c>
      <c r="M559" s="22"/>
      <c r="N559" s="23"/>
      <c r="O559" s="29"/>
      <c r="U559" s="144">
        <f t="shared" si="629"/>
        <v>0</v>
      </c>
      <c r="Z559" s="23"/>
      <c r="AA559" s="29"/>
      <c r="AG559" s="144">
        <f t="shared" si="630"/>
        <v>0</v>
      </c>
      <c r="AK559" s="23"/>
      <c r="AL559" s="29"/>
      <c r="AR559" s="144">
        <f t="shared" si="631"/>
        <v>0</v>
      </c>
      <c r="AV559" s="23"/>
      <c r="AW559" s="29"/>
      <c r="BC559" s="144">
        <f t="shared" si="632"/>
        <v>0</v>
      </c>
      <c r="BG559" s="23"/>
      <c r="BH559" s="29"/>
      <c r="BN559" s="144">
        <f t="shared" si="633"/>
        <v>0</v>
      </c>
      <c r="BR559" s="23"/>
      <c r="BS559" s="29"/>
      <c r="BY559" s="144">
        <f t="shared" si="634"/>
        <v>0</v>
      </c>
      <c r="CC559" s="23"/>
      <c r="CD559" s="29"/>
      <c r="CJ559" s="144">
        <f t="shared" si="635"/>
        <v>0</v>
      </c>
      <c r="CN559" s="23"/>
      <c r="CO559" s="29"/>
      <c r="CU559" s="144">
        <f t="shared" si="636"/>
        <v>0</v>
      </c>
      <c r="CY559" s="23"/>
      <c r="CZ559" s="29"/>
      <c r="DF559" s="144">
        <f t="shared" si="637"/>
        <v>0</v>
      </c>
      <c r="DJ559" s="23"/>
      <c r="DK559" s="29"/>
      <c r="DQ559" s="144">
        <f t="shared" si="638"/>
        <v>0</v>
      </c>
    </row>
    <row r="560" spans="1:121">
      <c r="A560" s="23">
        <f t="shared" si="639"/>
        <v>36487080473.519539</v>
      </c>
      <c r="B560" s="23">
        <v>0</v>
      </c>
      <c r="C560" s="41">
        <f t="shared" si="643"/>
        <v>10</v>
      </c>
      <c r="D560" s="44"/>
      <c r="E560" s="134">
        <f t="shared" si="642"/>
        <v>1</v>
      </c>
      <c r="F560" s="76">
        <f t="shared" si="628"/>
        <v>11</v>
      </c>
      <c r="H560" s="24">
        <f t="shared" si="644"/>
        <v>2.2600784774991785E+33</v>
      </c>
      <c r="I560" s="23">
        <f t="shared" si="645"/>
        <v>110.80000000000007</v>
      </c>
      <c r="J560" s="26">
        <v>554</v>
      </c>
      <c r="M560" s="22"/>
      <c r="N560" s="23"/>
      <c r="O560" s="29"/>
      <c r="U560" s="144">
        <f t="shared" si="629"/>
        <v>0</v>
      </c>
      <c r="Z560" s="23"/>
      <c r="AA560" s="29"/>
      <c r="AG560" s="144">
        <f t="shared" si="630"/>
        <v>0</v>
      </c>
      <c r="AK560" s="23"/>
      <c r="AL560" s="29"/>
      <c r="AR560" s="144">
        <f t="shared" si="631"/>
        <v>0</v>
      </c>
      <c r="AV560" s="23"/>
      <c r="AW560" s="29"/>
      <c r="BC560" s="144">
        <f t="shared" si="632"/>
        <v>0</v>
      </c>
      <c r="BG560" s="23"/>
      <c r="BH560" s="29"/>
      <c r="BN560" s="144">
        <f t="shared" si="633"/>
        <v>0</v>
      </c>
      <c r="BR560" s="23"/>
      <c r="BS560" s="29"/>
      <c r="BY560" s="144">
        <f t="shared" si="634"/>
        <v>0</v>
      </c>
      <c r="CC560" s="23"/>
      <c r="CD560" s="29"/>
      <c r="CJ560" s="144">
        <f t="shared" si="635"/>
        <v>0</v>
      </c>
      <c r="CN560" s="23"/>
      <c r="CO560" s="29"/>
      <c r="CU560" s="144">
        <f t="shared" si="636"/>
        <v>0</v>
      </c>
      <c r="CY560" s="23"/>
      <c r="CZ560" s="29"/>
      <c r="DF560" s="144">
        <f t="shared" si="637"/>
        <v>0</v>
      </c>
      <c r="DJ560" s="23"/>
      <c r="DK560" s="29"/>
      <c r="DQ560" s="144">
        <f t="shared" si="638"/>
        <v>0</v>
      </c>
    </row>
    <row r="561" spans="1:121">
      <c r="A561" s="23">
        <f t="shared" si="639"/>
        <v>38124516761.376587</v>
      </c>
      <c r="B561" s="23">
        <v>0</v>
      </c>
      <c r="C561" s="41">
        <f t="shared" si="643"/>
        <v>10</v>
      </c>
      <c r="D561" s="44"/>
      <c r="E561" s="134">
        <f t="shared" si="642"/>
        <v>1</v>
      </c>
      <c r="F561" s="76">
        <f t="shared" si="628"/>
        <v>11</v>
      </c>
      <c r="H561" s="24">
        <f t="shared" si="644"/>
        <v>2.5961484292675101E+33</v>
      </c>
      <c r="I561" s="23">
        <f t="shared" si="645"/>
        <v>111.00000000000006</v>
      </c>
      <c r="J561" s="26">
        <v>555</v>
      </c>
      <c r="M561" s="22"/>
      <c r="N561" s="23"/>
      <c r="O561" s="29"/>
      <c r="U561" s="144">
        <f t="shared" si="629"/>
        <v>0</v>
      </c>
      <c r="Z561" s="23"/>
      <c r="AA561" s="29"/>
      <c r="AG561" s="144">
        <f t="shared" si="630"/>
        <v>0</v>
      </c>
      <c r="AK561" s="23"/>
      <c r="AL561" s="29"/>
      <c r="AR561" s="144">
        <f t="shared" si="631"/>
        <v>0</v>
      </c>
      <c r="AV561" s="23"/>
      <c r="AW561" s="29"/>
      <c r="BC561" s="144">
        <f t="shared" si="632"/>
        <v>0</v>
      </c>
      <c r="BG561" s="23"/>
      <c r="BH561" s="29"/>
      <c r="BN561" s="144">
        <f t="shared" si="633"/>
        <v>0</v>
      </c>
      <c r="BR561" s="23"/>
      <c r="BS561" s="29"/>
      <c r="BY561" s="144">
        <f t="shared" si="634"/>
        <v>0</v>
      </c>
      <c r="CC561" s="23"/>
      <c r="CD561" s="29"/>
      <c r="CJ561" s="144">
        <f t="shared" si="635"/>
        <v>0</v>
      </c>
      <c r="CN561" s="23"/>
      <c r="CO561" s="29"/>
      <c r="CU561" s="144">
        <f t="shared" si="636"/>
        <v>0</v>
      </c>
      <c r="CY561" s="23"/>
      <c r="CZ561" s="29"/>
      <c r="DF561" s="144">
        <f t="shared" si="637"/>
        <v>0</v>
      </c>
      <c r="DJ561" s="23"/>
      <c r="DK561" s="29"/>
      <c r="DQ561" s="144">
        <f t="shared" si="638"/>
        <v>0</v>
      </c>
    </row>
    <row r="562" spans="1:121">
      <c r="A562" s="23">
        <f t="shared" si="639"/>
        <v>39835436527.823723</v>
      </c>
      <c r="B562" s="23">
        <v>0</v>
      </c>
      <c r="C562" s="41">
        <f t="shared" si="643"/>
        <v>10</v>
      </c>
      <c r="D562" s="44"/>
      <c r="E562" s="134">
        <f t="shared" si="642"/>
        <v>1</v>
      </c>
      <c r="F562" s="76">
        <f t="shared" si="628"/>
        <v>11</v>
      </c>
      <c r="H562" s="24">
        <f t="shared" si="644"/>
        <v>2.9821914300277249E+33</v>
      </c>
      <c r="I562" s="23">
        <f t="shared" si="645"/>
        <v>111.20000000000005</v>
      </c>
      <c r="J562" s="26">
        <v>556</v>
      </c>
      <c r="M562" s="22"/>
      <c r="N562" s="23"/>
      <c r="O562" s="29"/>
      <c r="U562" s="144">
        <f t="shared" si="629"/>
        <v>0</v>
      </c>
      <c r="Z562" s="23"/>
      <c r="AA562" s="29"/>
      <c r="AG562" s="144">
        <f t="shared" si="630"/>
        <v>0</v>
      </c>
      <c r="AK562" s="23"/>
      <c r="AL562" s="29"/>
      <c r="AR562" s="144">
        <f t="shared" si="631"/>
        <v>0</v>
      </c>
      <c r="AV562" s="23"/>
      <c r="AW562" s="29"/>
      <c r="BC562" s="144">
        <f t="shared" si="632"/>
        <v>0</v>
      </c>
      <c r="BG562" s="23"/>
      <c r="BH562" s="29"/>
      <c r="BN562" s="144">
        <f t="shared" si="633"/>
        <v>0</v>
      </c>
      <c r="BR562" s="23"/>
      <c r="BS562" s="29"/>
      <c r="BY562" s="144">
        <f t="shared" si="634"/>
        <v>0</v>
      </c>
      <c r="CC562" s="23"/>
      <c r="CD562" s="29"/>
      <c r="CJ562" s="144">
        <f t="shared" si="635"/>
        <v>0</v>
      </c>
      <c r="CN562" s="23"/>
      <c r="CO562" s="29"/>
      <c r="CU562" s="144">
        <f t="shared" si="636"/>
        <v>0</v>
      </c>
      <c r="CY562" s="23"/>
      <c r="CZ562" s="29"/>
      <c r="DF562" s="144">
        <f t="shared" si="637"/>
        <v>0</v>
      </c>
      <c r="DJ562" s="23"/>
      <c r="DK562" s="29"/>
      <c r="DQ562" s="144">
        <f t="shared" si="638"/>
        <v>0</v>
      </c>
    </row>
    <row r="563" spans="1:121">
      <c r="A563" s="23">
        <f t="shared" si="639"/>
        <v>41623137502.162399</v>
      </c>
      <c r="B563" s="23">
        <v>0</v>
      </c>
      <c r="C563" s="41">
        <f t="shared" si="643"/>
        <v>10</v>
      </c>
      <c r="D563" s="44"/>
      <c r="E563" s="134">
        <f t="shared" si="642"/>
        <v>1</v>
      </c>
      <c r="F563" s="76">
        <f t="shared" si="628"/>
        <v>11</v>
      </c>
      <c r="H563" s="24">
        <f t="shared" si="644"/>
        <v>3.4256383899591029E+33</v>
      </c>
      <c r="I563" s="23">
        <f t="shared" si="645"/>
        <v>111.40000000000006</v>
      </c>
      <c r="J563" s="26">
        <v>557</v>
      </c>
      <c r="M563" s="22"/>
      <c r="N563" s="23"/>
      <c r="O563" s="29"/>
      <c r="U563" s="144">
        <f t="shared" si="629"/>
        <v>0</v>
      </c>
      <c r="Z563" s="23"/>
      <c r="AA563" s="29"/>
      <c r="AG563" s="144">
        <f t="shared" si="630"/>
        <v>0</v>
      </c>
      <c r="AK563" s="23"/>
      <c r="AL563" s="29"/>
      <c r="AR563" s="144">
        <f t="shared" si="631"/>
        <v>0</v>
      </c>
      <c r="AV563" s="23"/>
      <c r="AW563" s="29"/>
      <c r="BC563" s="144">
        <f t="shared" si="632"/>
        <v>0</v>
      </c>
      <c r="BG563" s="23"/>
      <c r="BH563" s="29"/>
      <c r="BN563" s="144">
        <f t="shared" si="633"/>
        <v>0</v>
      </c>
      <c r="BR563" s="23"/>
      <c r="BS563" s="29"/>
      <c r="BY563" s="144">
        <f t="shared" si="634"/>
        <v>0</v>
      </c>
      <c r="CC563" s="23"/>
      <c r="CD563" s="29"/>
      <c r="CJ563" s="144">
        <f t="shared" si="635"/>
        <v>0</v>
      </c>
      <c r="CN563" s="23"/>
      <c r="CO563" s="29"/>
      <c r="CU563" s="144">
        <f t="shared" si="636"/>
        <v>0</v>
      </c>
      <c r="CY563" s="23"/>
      <c r="CZ563" s="29"/>
      <c r="DF563" s="144">
        <f t="shared" si="637"/>
        <v>0</v>
      </c>
      <c r="DJ563" s="23"/>
      <c r="DK563" s="29"/>
      <c r="DQ563" s="144">
        <f t="shared" si="638"/>
        <v>0</v>
      </c>
    </row>
    <row r="564" spans="1:121">
      <c r="A564" s="23">
        <f t="shared" si="639"/>
        <v>43491065406.395988</v>
      </c>
      <c r="B564" s="23">
        <v>0</v>
      </c>
      <c r="C564" s="41">
        <f t="shared" si="643"/>
        <v>10</v>
      </c>
      <c r="D564" s="44"/>
      <c r="E564" s="134">
        <f t="shared" si="642"/>
        <v>1</v>
      </c>
      <c r="F564" s="76">
        <f t="shared" si="628"/>
        <v>11</v>
      </c>
      <c r="H564" s="24">
        <f t="shared" si="644"/>
        <v>3.9350251833607137E+33</v>
      </c>
      <c r="I564" s="23">
        <f t="shared" si="645"/>
        <v>111.60000000000005</v>
      </c>
      <c r="J564" s="26">
        <v>558</v>
      </c>
      <c r="M564" s="22"/>
      <c r="N564" s="23"/>
      <c r="O564" s="29"/>
      <c r="U564" s="144">
        <f t="shared" si="629"/>
        <v>0</v>
      </c>
      <c r="Z564" s="23"/>
      <c r="AA564" s="29"/>
      <c r="AG564" s="144">
        <f t="shared" si="630"/>
        <v>0</v>
      </c>
      <c r="AK564" s="23"/>
      <c r="AL564" s="29"/>
      <c r="AR564" s="144">
        <f t="shared" si="631"/>
        <v>0</v>
      </c>
      <c r="AV564" s="23"/>
      <c r="AW564" s="29"/>
      <c r="BC564" s="144">
        <f t="shared" si="632"/>
        <v>0</v>
      </c>
      <c r="BG564" s="23"/>
      <c r="BH564" s="29"/>
      <c r="BN564" s="144">
        <f t="shared" si="633"/>
        <v>0</v>
      </c>
      <c r="BR564" s="23"/>
      <c r="BS564" s="29"/>
      <c r="BY564" s="144">
        <f t="shared" si="634"/>
        <v>0</v>
      </c>
      <c r="CC564" s="23"/>
      <c r="CD564" s="29"/>
      <c r="CJ564" s="144">
        <f t="shared" si="635"/>
        <v>0</v>
      </c>
      <c r="CN564" s="23"/>
      <c r="CO564" s="29"/>
      <c r="CU564" s="144">
        <f t="shared" si="636"/>
        <v>0</v>
      </c>
      <c r="CY564" s="23"/>
      <c r="CZ564" s="29"/>
      <c r="DF564" s="144">
        <f t="shared" si="637"/>
        <v>0</v>
      </c>
      <c r="DJ564" s="23"/>
      <c r="DK564" s="29"/>
      <c r="DQ564" s="144">
        <f t="shared" si="638"/>
        <v>0</v>
      </c>
    </row>
    <row r="565" spans="1:121">
      <c r="A565" s="23">
        <f t="shared" si="639"/>
        <v>45442820596.720963</v>
      </c>
      <c r="B565" s="23">
        <v>0</v>
      </c>
      <c r="C565" s="41">
        <f t="shared" si="643"/>
        <v>10</v>
      </c>
      <c r="D565" s="44"/>
      <c r="E565" s="134">
        <f t="shared" si="642"/>
        <v>1</v>
      </c>
      <c r="F565" s="76">
        <f t="shared" si="628"/>
        <v>11</v>
      </c>
      <c r="H565" s="24">
        <f t="shared" si="644"/>
        <v>4.5201569549983577E+33</v>
      </c>
      <c r="I565" s="23">
        <f t="shared" si="645"/>
        <v>111.80000000000007</v>
      </c>
      <c r="J565" s="26">
        <v>559</v>
      </c>
      <c r="M565" s="22"/>
      <c r="N565" s="23"/>
      <c r="O565" s="29"/>
      <c r="U565" s="144">
        <f t="shared" si="629"/>
        <v>0</v>
      </c>
      <c r="Z565" s="23"/>
      <c r="AA565" s="29"/>
      <c r="AG565" s="144">
        <f t="shared" si="630"/>
        <v>0</v>
      </c>
      <c r="AK565" s="23"/>
      <c r="AL565" s="29"/>
      <c r="AR565" s="144">
        <f t="shared" si="631"/>
        <v>0</v>
      </c>
      <c r="AV565" s="23"/>
      <c r="AW565" s="29"/>
      <c r="BC565" s="144">
        <f t="shared" si="632"/>
        <v>0</v>
      </c>
      <c r="BG565" s="23"/>
      <c r="BH565" s="29"/>
      <c r="BN565" s="144">
        <f t="shared" si="633"/>
        <v>0</v>
      </c>
      <c r="BR565" s="23"/>
      <c r="BS565" s="29"/>
      <c r="BY565" s="144">
        <f t="shared" si="634"/>
        <v>0</v>
      </c>
      <c r="CC565" s="23"/>
      <c r="CD565" s="29"/>
      <c r="CJ565" s="144">
        <f t="shared" si="635"/>
        <v>0</v>
      </c>
      <c r="CN565" s="23"/>
      <c r="CO565" s="29"/>
      <c r="CU565" s="144">
        <f t="shared" si="636"/>
        <v>0</v>
      </c>
      <c r="CY565" s="23"/>
      <c r="CZ565" s="29"/>
      <c r="DF565" s="144">
        <f t="shared" si="637"/>
        <v>0</v>
      </c>
      <c r="DJ565" s="23"/>
      <c r="DK565" s="29"/>
      <c r="DQ565" s="144">
        <f t="shared" si="638"/>
        <v>0</v>
      </c>
    </row>
    <row r="566" spans="1:121">
      <c r="A566" s="23">
        <f t="shared" si="639"/>
        <v>47482165003.069145</v>
      </c>
      <c r="B566" s="23">
        <v>0</v>
      </c>
      <c r="C566" s="41">
        <f t="shared" si="643"/>
        <v>10</v>
      </c>
      <c r="D566" s="44"/>
      <c r="E566" s="134">
        <f t="shared" si="642"/>
        <v>1</v>
      </c>
      <c r="F566" s="76">
        <f t="shared" si="628"/>
        <v>11</v>
      </c>
      <c r="H566" s="24">
        <f t="shared" si="644"/>
        <v>5.1922968585350213E+33</v>
      </c>
      <c r="I566" s="23">
        <f t="shared" si="645"/>
        <v>112.00000000000006</v>
      </c>
      <c r="J566" s="26">
        <v>560</v>
      </c>
      <c r="M566" s="22"/>
      <c r="N566" s="23"/>
      <c r="O566" s="29"/>
      <c r="U566" s="144">
        <f t="shared" si="629"/>
        <v>0</v>
      </c>
      <c r="Z566" s="23"/>
      <c r="AA566" s="29"/>
      <c r="AG566" s="144">
        <f t="shared" si="630"/>
        <v>0</v>
      </c>
      <c r="AK566" s="23"/>
      <c r="AL566" s="29"/>
      <c r="AR566" s="144">
        <f t="shared" si="631"/>
        <v>0</v>
      </c>
      <c r="AV566" s="23"/>
      <c r="AW566" s="29"/>
      <c r="BC566" s="144">
        <f t="shared" si="632"/>
        <v>0</v>
      </c>
      <c r="BG566" s="23"/>
      <c r="BH566" s="29"/>
      <c r="BN566" s="144">
        <f t="shared" si="633"/>
        <v>0</v>
      </c>
      <c r="BR566" s="23"/>
      <c r="BS566" s="29"/>
      <c r="BY566" s="144">
        <f t="shared" si="634"/>
        <v>0</v>
      </c>
      <c r="CC566" s="23"/>
      <c r="CD566" s="29"/>
      <c r="CJ566" s="144">
        <f t="shared" si="635"/>
        <v>0</v>
      </c>
      <c r="CN566" s="23"/>
      <c r="CO566" s="29"/>
      <c r="CU566" s="144">
        <f t="shared" si="636"/>
        <v>0</v>
      </c>
      <c r="CY566" s="23"/>
      <c r="CZ566" s="29"/>
      <c r="DF566" s="144">
        <f t="shared" si="637"/>
        <v>0</v>
      </c>
      <c r="DJ566" s="23"/>
      <c r="DK566" s="29"/>
      <c r="DQ566" s="144">
        <f t="shared" si="638"/>
        <v>0</v>
      </c>
    </row>
    <row r="567" spans="1:121">
      <c r="A567" s="23">
        <f t="shared" si="639"/>
        <v>49613029380.076973</v>
      </c>
      <c r="B567" s="23">
        <v>0</v>
      </c>
      <c r="C567" s="41">
        <f t="shared" si="643"/>
        <v>10</v>
      </c>
      <c r="D567" s="44"/>
      <c r="E567" s="134">
        <f t="shared" si="642"/>
        <v>1</v>
      </c>
      <c r="F567" s="76">
        <f t="shared" si="628"/>
        <v>11</v>
      </c>
      <c r="H567" s="24">
        <f t="shared" si="644"/>
        <v>5.9643828600554521E+33</v>
      </c>
      <c r="I567" s="23">
        <f t="shared" si="645"/>
        <v>112.20000000000005</v>
      </c>
      <c r="J567" s="26">
        <v>561</v>
      </c>
      <c r="M567" s="22"/>
      <c r="N567" s="23"/>
      <c r="O567" s="29"/>
      <c r="U567" s="144">
        <f t="shared" si="629"/>
        <v>0</v>
      </c>
      <c r="Z567" s="23"/>
      <c r="AA567" s="29"/>
      <c r="AG567" s="144">
        <f t="shared" si="630"/>
        <v>0</v>
      </c>
      <c r="AK567" s="23"/>
      <c r="AL567" s="29"/>
      <c r="AR567" s="144">
        <f t="shared" si="631"/>
        <v>0</v>
      </c>
      <c r="AV567" s="23"/>
      <c r="AW567" s="29"/>
      <c r="BC567" s="144">
        <f t="shared" si="632"/>
        <v>0</v>
      </c>
      <c r="BG567" s="23"/>
      <c r="BH567" s="29"/>
      <c r="BN567" s="144">
        <f t="shared" si="633"/>
        <v>0</v>
      </c>
      <c r="BR567" s="23"/>
      <c r="BS567" s="29"/>
      <c r="BY567" s="144">
        <f t="shared" si="634"/>
        <v>0</v>
      </c>
      <c r="CC567" s="23"/>
      <c r="CD567" s="29"/>
      <c r="CJ567" s="144">
        <f t="shared" si="635"/>
        <v>0</v>
      </c>
      <c r="CN567" s="23"/>
      <c r="CO567" s="29"/>
      <c r="CU567" s="144">
        <f t="shared" si="636"/>
        <v>0</v>
      </c>
      <c r="CY567" s="23"/>
      <c r="CZ567" s="29"/>
      <c r="DF567" s="144">
        <f t="shared" si="637"/>
        <v>0</v>
      </c>
      <c r="DJ567" s="23"/>
      <c r="DK567" s="29"/>
      <c r="DQ567" s="144">
        <f t="shared" si="638"/>
        <v>0</v>
      </c>
    </row>
    <row r="568" spans="1:121">
      <c r="A568" s="23">
        <f t="shared" si="639"/>
        <v>51839520883.457581</v>
      </c>
      <c r="B568" s="23">
        <v>0</v>
      </c>
      <c r="C568" s="41">
        <f t="shared" si="643"/>
        <v>10</v>
      </c>
      <c r="D568" s="44"/>
      <c r="E568" s="134">
        <f t="shared" si="642"/>
        <v>1</v>
      </c>
      <c r="F568" s="76">
        <f t="shared" si="628"/>
        <v>11</v>
      </c>
      <c r="H568" s="24">
        <f t="shared" si="644"/>
        <v>6.8512767799182093E+33</v>
      </c>
      <c r="I568" s="23">
        <f t="shared" si="645"/>
        <v>112.40000000000006</v>
      </c>
      <c r="J568" s="26">
        <v>562</v>
      </c>
      <c r="M568" s="22"/>
      <c r="N568" s="23"/>
      <c r="O568" s="29"/>
      <c r="U568" s="144">
        <f t="shared" si="629"/>
        <v>0</v>
      </c>
      <c r="Z568" s="23"/>
      <c r="AA568" s="29"/>
      <c r="AG568" s="144">
        <f t="shared" si="630"/>
        <v>0</v>
      </c>
      <c r="AK568" s="23"/>
      <c r="AL568" s="29"/>
      <c r="AR568" s="144">
        <f t="shared" si="631"/>
        <v>0</v>
      </c>
      <c r="AV568" s="23"/>
      <c r="AW568" s="29"/>
      <c r="BC568" s="144">
        <f t="shared" si="632"/>
        <v>0</v>
      </c>
      <c r="BG568" s="23"/>
      <c r="BH568" s="29"/>
      <c r="BN568" s="144">
        <f t="shared" si="633"/>
        <v>0</v>
      </c>
      <c r="BR568" s="23"/>
      <c r="BS568" s="29"/>
      <c r="BY568" s="144">
        <f t="shared" si="634"/>
        <v>0</v>
      </c>
      <c r="CC568" s="23"/>
      <c r="CD568" s="29"/>
      <c r="CJ568" s="144">
        <f t="shared" si="635"/>
        <v>0</v>
      </c>
      <c r="CN568" s="23"/>
      <c r="CO568" s="29"/>
      <c r="CU568" s="144">
        <f t="shared" si="636"/>
        <v>0</v>
      </c>
      <c r="CY568" s="23"/>
      <c r="CZ568" s="29"/>
      <c r="DF568" s="144">
        <f t="shared" si="637"/>
        <v>0</v>
      </c>
      <c r="DJ568" s="23"/>
      <c r="DK568" s="29"/>
      <c r="DQ568" s="144">
        <f t="shared" si="638"/>
        <v>0</v>
      </c>
    </row>
    <row r="569" spans="1:121">
      <c r="A569" s="23">
        <f t="shared" si="639"/>
        <v>54165930986.378822</v>
      </c>
      <c r="B569" s="23">
        <v>0</v>
      </c>
      <c r="C569" s="41">
        <f t="shared" si="643"/>
        <v>10</v>
      </c>
      <c r="D569" s="44"/>
      <c r="E569" s="134">
        <f t="shared" si="642"/>
        <v>1</v>
      </c>
      <c r="F569" s="76">
        <f t="shared" si="628"/>
        <v>11</v>
      </c>
      <c r="H569" s="24">
        <f t="shared" si="644"/>
        <v>7.8700503667214297E+33</v>
      </c>
      <c r="I569" s="23">
        <f t="shared" si="645"/>
        <v>112.60000000000005</v>
      </c>
      <c r="J569" s="26">
        <v>563</v>
      </c>
      <c r="M569" s="22"/>
      <c r="N569" s="23"/>
      <c r="O569" s="29"/>
      <c r="U569" s="144">
        <f t="shared" si="629"/>
        <v>0</v>
      </c>
      <c r="Z569" s="23"/>
      <c r="AA569" s="29"/>
      <c r="AG569" s="144">
        <f t="shared" si="630"/>
        <v>0</v>
      </c>
      <c r="AK569" s="23"/>
      <c r="AL569" s="29"/>
      <c r="AR569" s="144">
        <f t="shared" si="631"/>
        <v>0</v>
      </c>
      <c r="AV569" s="23"/>
      <c r="AW569" s="29"/>
      <c r="BC569" s="144">
        <f t="shared" si="632"/>
        <v>0</v>
      </c>
      <c r="BG569" s="23"/>
      <c r="BH569" s="29"/>
      <c r="BN569" s="144">
        <f t="shared" si="633"/>
        <v>0</v>
      </c>
      <c r="BR569" s="23"/>
      <c r="BS569" s="29"/>
      <c r="BY569" s="144">
        <f t="shared" si="634"/>
        <v>0</v>
      </c>
      <c r="CC569" s="23"/>
      <c r="CD569" s="29"/>
      <c r="CJ569" s="144">
        <f t="shared" si="635"/>
        <v>0</v>
      </c>
      <c r="CN569" s="23"/>
      <c r="CO569" s="29"/>
      <c r="CU569" s="144">
        <f t="shared" si="636"/>
        <v>0</v>
      </c>
      <c r="CY569" s="23"/>
      <c r="CZ569" s="29"/>
      <c r="DF569" s="144">
        <f t="shared" si="637"/>
        <v>0</v>
      </c>
      <c r="DJ569" s="23"/>
      <c r="DK569" s="29"/>
      <c r="DQ569" s="144">
        <f t="shared" si="638"/>
        <v>0</v>
      </c>
    </row>
    <row r="570" spans="1:121">
      <c r="A570" s="23">
        <f t="shared" si="639"/>
        <v>56596743751.105942</v>
      </c>
      <c r="B570" s="23">
        <v>0</v>
      </c>
      <c r="C570" s="41">
        <f t="shared" si="643"/>
        <v>10</v>
      </c>
      <c r="D570" s="44"/>
      <c r="E570" s="134">
        <f t="shared" si="642"/>
        <v>1</v>
      </c>
      <c r="F570" s="76">
        <f t="shared" si="628"/>
        <v>11</v>
      </c>
      <c r="H570" s="24">
        <f t="shared" si="644"/>
        <v>9.0403139099967199E+33</v>
      </c>
      <c r="I570" s="23">
        <f t="shared" si="645"/>
        <v>112.80000000000005</v>
      </c>
      <c r="J570" s="26">
        <v>564</v>
      </c>
      <c r="M570" s="22"/>
      <c r="N570" s="23"/>
      <c r="O570" s="29"/>
      <c r="U570" s="144">
        <f t="shared" si="629"/>
        <v>0</v>
      </c>
      <c r="Z570" s="23"/>
      <c r="AA570" s="29"/>
      <c r="AG570" s="144">
        <f t="shared" si="630"/>
        <v>0</v>
      </c>
      <c r="AK570" s="23"/>
      <c r="AL570" s="29"/>
      <c r="AR570" s="144">
        <f t="shared" si="631"/>
        <v>0</v>
      </c>
      <c r="AV570" s="23"/>
      <c r="AW570" s="29"/>
      <c r="BC570" s="144">
        <f t="shared" si="632"/>
        <v>0</v>
      </c>
      <c r="BG570" s="23"/>
      <c r="BH570" s="29"/>
      <c r="BN570" s="144">
        <f t="shared" si="633"/>
        <v>0</v>
      </c>
      <c r="BR570" s="23"/>
      <c r="BS570" s="29"/>
      <c r="BY570" s="144">
        <f t="shared" si="634"/>
        <v>0</v>
      </c>
      <c r="CC570" s="23"/>
      <c r="CD570" s="29"/>
      <c r="CJ570" s="144">
        <f t="shared" si="635"/>
        <v>0</v>
      </c>
      <c r="CN570" s="23"/>
      <c r="CO570" s="29"/>
      <c r="CU570" s="144">
        <f t="shared" si="636"/>
        <v>0</v>
      </c>
      <c r="CY570" s="23"/>
      <c r="CZ570" s="29"/>
      <c r="DF570" s="144">
        <f t="shared" si="637"/>
        <v>0</v>
      </c>
      <c r="DJ570" s="23"/>
      <c r="DK570" s="29"/>
      <c r="DQ570" s="144">
        <f t="shared" si="638"/>
        <v>0</v>
      </c>
    </row>
    <row r="571" spans="1:121">
      <c r="A571" s="23">
        <f t="shared" si="639"/>
        <v>59136644471.851868</v>
      </c>
      <c r="B571" s="23">
        <v>0</v>
      </c>
      <c r="C571" s="41">
        <f t="shared" si="643"/>
        <v>10</v>
      </c>
      <c r="D571" s="44"/>
      <c r="E571" s="134">
        <f t="shared" si="642"/>
        <v>1</v>
      </c>
      <c r="F571" s="76">
        <f t="shared" si="628"/>
        <v>11</v>
      </c>
      <c r="H571" s="24">
        <f t="shared" si="644"/>
        <v>1.0384593717070045E+34</v>
      </c>
      <c r="I571" s="23">
        <f t="shared" si="645"/>
        <v>113.00000000000006</v>
      </c>
      <c r="J571" s="26">
        <v>565</v>
      </c>
      <c r="M571" s="22"/>
      <c r="N571" s="23"/>
      <c r="O571" s="29"/>
      <c r="U571" s="144">
        <f t="shared" si="629"/>
        <v>0</v>
      </c>
      <c r="Z571" s="23"/>
      <c r="AA571" s="29"/>
      <c r="AG571" s="144">
        <f t="shared" si="630"/>
        <v>0</v>
      </c>
      <c r="AK571" s="23"/>
      <c r="AL571" s="29"/>
      <c r="AR571" s="144">
        <f t="shared" si="631"/>
        <v>0</v>
      </c>
      <c r="AV571" s="23"/>
      <c r="AW571" s="29"/>
      <c r="BC571" s="144">
        <f t="shared" si="632"/>
        <v>0</v>
      </c>
      <c r="BG571" s="23"/>
      <c r="BH571" s="29"/>
      <c r="BN571" s="144">
        <f t="shared" si="633"/>
        <v>0</v>
      </c>
      <c r="BR571" s="23"/>
      <c r="BS571" s="29"/>
      <c r="BY571" s="144">
        <f t="shared" si="634"/>
        <v>0</v>
      </c>
      <c r="CC571" s="23"/>
      <c r="CD571" s="29"/>
      <c r="CJ571" s="144">
        <f t="shared" si="635"/>
        <v>0</v>
      </c>
      <c r="CN571" s="23"/>
      <c r="CO571" s="29"/>
      <c r="CU571" s="144">
        <f t="shared" si="636"/>
        <v>0</v>
      </c>
      <c r="CY571" s="23"/>
      <c r="CZ571" s="29"/>
      <c r="DF571" s="144">
        <f t="shared" si="637"/>
        <v>0</v>
      </c>
      <c r="DJ571" s="23"/>
      <c r="DK571" s="29"/>
      <c r="DQ571" s="144">
        <f t="shared" si="638"/>
        <v>0</v>
      </c>
    </row>
    <row r="572" spans="1:121">
      <c r="A572" s="23">
        <f t="shared" si="639"/>
        <v>61790528705.494156</v>
      </c>
      <c r="B572" s="23">
        <v>0</v>
      </c>
      <c r="C572" s="41">
        <f t="shared" si="643"/>
        <v>10</v>
      </c>
      <c r="D572" s="44"/>
      <c r="E572" s="134">
        <f t="shared" si="642"/>
        <v>1</v>
      </c>
      <c r="F572" s="76">
        <f t="shared" si="628"/>
        <v>11</v>
      </c>
      <c r="H572" s="24">
        <f t="shared" si="644"/>
        <v>1.1928765720110906E+34</v>
      </c>
      <c r="I572" s="23">
        <f t="shared" si="645"/>
        <v>113.20000000000006</v>
      </c>
      <c r="J572" s="26">
        <v>566</v>
      </c>
      <c r="M572" s="22"/>
      <c r="N572" s="23"/>
      <c r="O572" s="29"/>
      <c r="U572" s="144">
        <f t="shared" si="629"/>
        <v>0</v>
      </c>
      <c r="Z572" s="23"/>
      <c r="AA572" s="29"/>
      <c r="AG572" s="144">
        <f t="shared" si="630"/>
        <v>0</v>
      </c>
      <c r="AK572" s="23"/>
      <c r="AL572" s="29"/>
      <c r="AR572" s="144">
        <f t="shared" si="631"/>
        <v>0</v>
      </c>
      <c r="AV572" s="23"/>
      <c r="AW572" s="29"/>
      <c r="BC572" s="144">
        <f t="shared" si="632"/>
        <v>0</v>
      </c>
      <c r="BG572" s="23"/>
      <c r="BH572" s="29"/>
      <c r="BN572" s="144">
        <f t="shared" si="633"/>
        <v>0</v>
      </c>
      <c r="BR572" s="23"/>
      <c r="BS572" s="29"/>
      <c r="BY572" s="144">
        <f t="shared" si="634"/>
        <v>0</v>
      </c>
      <c r="CC572" s="23"/>
      <c r="CD572" s="29"/>
      <c r="CJ572" s="144">
        <f t="shared" si="635"/>
        <v>0</v>
      </c>
      <c r="CN572" s="23"/>
      <c r="CO572" s="29"/>
      <c r="CU572" s="144">
        <f t="shared" si="636"/>
        <v>0</v>
      </c>
      <c r="CY572" s="23"/>
      <c r="CZ572" s="29"/>
      <c r="DF572" s="144">
        <f t="shared" si="637"/>
        <v>0</v>
      </c>
      <c r="DJ572" s="23"/>
      <c r="DK572" s="29"/>
      <c r="DQ572" s="144">
        <f t="shared" si="638"/>
        <v>0</v>
      </c>
    </row>
    <row r="573" spans="1:121">
      <c r="A573" s="23">
        <f t="shared" si="639"/>
        <v>64563511707.564636</v>
      </c>
      <c r="B573" s="23">
        <v>0</v>
      </c>
      <c r="C573" s="41">
        <f t="shared" si="643"/>
        <v>10</v>
      </c>
      <c r="D573" s="44"/>
      <c r="E573" s="134">
        <f t="shared" si="642"/>
        <v>1</v>
      </c>
      <c r="F573" s="76">
        <f t="shared" si="628"/>
        <v>11</v>
      </c>
      <c r="H573" s="24">
        <f t="shared" si="644"/>
        <v>1.3702553559836423E+34</v>
      </c>
      <c r="I573" s="23">
        <f t="shared" si="645"/>
        <v>113.40000000000006</v>
      </c>
      <c r="J573" s="26">
        <v>567</v>
      </c>
      <c r="M573" s="22"/>
      <c r="N573" s="23"/>
      <c r="O573" s="29"/>
      <c r="U573" s="144">
        <f t="shared" si="629"/>
        <v>0</v>
      </c>
      <c r="Z573" s="23"/>
      <c r="AA573" s="29"/>
      <c r="AG573" s="144">
        <f t="shared" si="630"/>
        <v>0</v>
      </c>
      <c r="AK573" s="23"/>
      <c r="AL573" s="29"/>
      <c r="AR573" s="144">
        <f t="shared" si="631"/>
        <v>0</v>
      </c>
      <c r="AV573" s="23"/>
      <c r="AW573" s="29"/>
      <c r="BC573" s="144">
        <f t="shared" si="632"/>
        <v>0</v>
      </c>
      <c r="BG573" s="23"/>
      <c r="BH573" s="29"/>
      <c r="BN573" s="144">
        <f t="shared" si="633"/>
        <v>0</v>
      </c>
      <c r="BR573" s="23"/>
      <c r="BS573" s="29"/>
      <c r="BY573" s="144">
        <f t="shared" si="634"/>
        <v>0</v>
      </c>
      <c r="CC573" s="23"/>
      <c r="CD573" s="29"/>
      <c r="CJ573" s="144">
        <f t="shared" si="635"/>
        <v>0</v>
      </c>
      <c r="CN573" s="23"/>
      <c r="CO573" s="29"/>
      <c r="CU573" s="144">
        <f t="shared" si="636"/>
        <v>0</v>
      </c>
      <c r="CY573" s="23"/>
      <c r="CZ573" s="29"/>
      <c r="DF573" s="144">
        <f t="shared" si="637"/>
        <v>0</v>
      </c>
      <c r="DJ573" s="23"/>
      <c r="DK573" s="29"/>
      <c r="DQ573" s="144">
        <f t="shared" si="638"/>
        <v>0</v>
      </c>
    </row>
    <row r="574" spans="1:121">
      <c r="A574" s="23">
        <f t="shared" si="639"/>
        <v>67460938291.699669</v>
      </c>
      <c r="B574" s="23">
        <v>0</v>
      </c>
      <c r="C574" s="41">
        <f t="shared" si="643"/>
        <v>10</v>
      </c>
      <c r="D574" s="44"/>
      <c r="E574" s="134">
        <f t="shared" si="642"/>
        <v>1</v>
      </c>
      <c r="F574" s="76">
        <f t="shared" si="628"/>
        <v>11</v>
      </c>
      <c r="H574" s="24">
        <f t="shared" si="644"/>
        <v>1.5740100733442866E+34</v>
      </c>
      <c r="I574" s="23">
        <f t="shared" si="645"/>
        <v>113.60000000000007</v>
      </c>
      <c r="J574" s="26">
        <v>568</v>
      </c>
      <c r="M574" s="22"/>
      <c r="N574" s="23"/>
      <c r="O574" s="29"/>
      <c r="U574" s="144">
        <f t="shared" si="629"/>
        <v>0</v>
      </c>
      <c r="Z574" s="23"/>
      <c r="AA574" s="29"/>
      <c r="AG574" s="144">
        <f t="shared" si="630"/>
        <v>0</v>
      </c>
      <c r="AK574" s="23"/>
      <c r="AL574" s="29"/>
      <c r="AR574" s="144">
        <f t="shared" si="631"/>
        <v>0</v>
      </c>
      <c r="AV574" s="23"/>
      <c r="AW574" s="29"/>
      <c r="BC574" s="144">
        <f t="shared" si="632"/>
        <v>0</v>
      </c>
      <c r="BG574" s="23"/>
      <c r="BH574" s="29"/>
      <c r="BN574" s="144">
        <f t="shared" si="633"/>
        <v>0</v>
      </c>
      <c r="BR574" s="23"/>
      <c r="BS574" s="29"/>
      <c r="BY574" s="144">
        <f t="shared" si="634"/>
        <v>0</v>
      </c>
      <c r="CC574" s="23"/>
      <c r="CD574" s="29"/>
      <c r="CJ574" s="144">
        <f t="shared" si="635"/>
        <v>0</v>
      </c>
      <c r="CN574" s="23"/>
      <c r="CO574" s="29"/>
      <c r="CU574" s="144">
        <f t="shared" si="636"/>
        <v>0</v>
      </c>
      <c r="CY574" s="23"/>
      <c r="CZ574" s="29"/>
      <c r="DF574" s="144">
        <f t="shared" si="637"/>
        <v>0</v>
      </c>
      <c r="DJ574" s="23"/>
      <c r="DK574" s="29"/>
      <c r="DQ574" s="144">
        <f t="shared" si="638"/>
        <v>0</v>
      </c>
    </row>
    <row r="575" spans="1:121">
      <c r="A575" s="23">
        <f t="shared" si="639"/>
        <v>70488393131.554047</v>
      </c>
      <c r="B575" s="23">
        <v>0</v>
      </c>
      <c r="C575" s="41">
        <f t="shared" si="643"/>
        <v>10</v>
      </c>
      <c r="D575" s="44"/>
      <c r="E575" s="134">
        <f t="shared" si="642"/>
        <v>1</v>
      </c>
      <c r="F575" s="76">
        <f t="shared" si="628"/>
        <v>11</v>
      </c>
      <c r="H575" s="24">
        <f t="shared" si="644"/>
        <v>1.8080627819993449E+34</v>
      </c>
      <c r="I575" s="23">
        <f t="shared" si="645"/>
        <v>113.80000000000005</v>
      </c>
      <c r="J575" s="26">
        <v>569</v>
      </c>
      <c r="M575" s="22"/>
      <c r="N575" s="23"/>
      <c r="O575" s="29"/>
      <c r="U575" s="144">
        <f t="shared" si="629"/>
        <v>0</v>
      </c>
      <c r="Z575" s="23"/>
      <c r="AA575" s="29"/>
      <c r="AG575" s="144">
        <f t="shared" si="630"/>
        <v>0</v>
      </c>
      <c r="AK575" s="23"/>
      <c r="AL575" s="29"/>
      <c r="AR575" s="144">
        <f t="shared" si="631"/>
        <v>0</v>
      </c>
      <c r="AV575" s="23"/>
      <c r="AW575" s="29"/>
      <c r="BC575" s="144">
        <f t="shared" si="632"/>
        <v>0</v>
      </c>
      <c r="BG575" s="23"/>
      <c r="BH575" s="29"/>
      <c r="BN575" s="144">
        <f t="shared" si="633"/>
        <v>0</v>
      </c>
      <c r="BR575" s="23"/>
      <c r="BS575" s="29"/>
      <c r="BY575" s="144">
        <f t="shared" si="634"/>
        <v>0</v>
      </c>
      <c r="CC575" s="23"/>
      <c r="CD575" s="29"/>
      <c r="CJ575" s="144">
        <f t="shared" si="635"/>
        <v>0</v>
      </c>
      <c r="CN575" s="23"/>
      <c r="CO575" s="29"/>
      <c r="CU575" s="144">
        <f t="shared" si="636"/>
        <v>0</v>
      </c>
      <c r="CY575" s="23"/>
      <c r="CZ575" s="29"/>
      <c r="DF575" s="144">
        <f t="shared" si="637"/>
        <v>0</v>
      </c>
      <c r="DJ575" s="23"/>
      <c r="DK575" s="29"/>
      <c r="DQ575" s="144">
        <f t="shared" si="638"/>
        <v>0</v>
      </c>
    </row>
    <row r="576" spans="1:121">
      <c r="A576" s="23">
        <f t="shared" si="639"/>
        <v>73651711525.035965</v>
      </c>
      <c r="B576" s="23">
        <v>0</v>
      </c>
      <c r="C576" s="41">
        <f t="shared" si="643"/>
        <v>10</v>
      </c>
      <c r="D576" s="44"/>
      <c r="E576" s="134">
        <f t="shared" si="642"/>
        <v>1</v>
      </c>
      <c r="F576" s="76">
        <f t="shared" si="628"/>
        <v>11</v>
      </c>
      <c r="H576" s="24">
        <f t="shared" si="644"/>
        <v>2.0769187434140099E+34</v>
      </c>
      <c r="I576" s="23">
        <f t="shared" si="645"/>
        <v>114.00000000000007</v>
      </c>
      <c r="J576" s="26">
        <v>570</v>
      </c>
      <c r="M576" s="22"/>
      <c r="N576" s="23"/>
      <c r="O576" s="29"/>
      <c r="U576" s="144">
        <f t="shared" si="629"/>
        <v>0</v>
      </c>
      <c r="Z576" s="23"/>
      <c r="AA576" s="29"/>
      <c r="AG576" s="144">
        <f t="shared" si="630"/>
        <v>0</v>
      </c>
      <c r="AK576" s="23"/>
      <c r="AL576" s="29"/>
      <c r="AR576" s="144">
        <f t="shared" si="631"/>
        <v>0</v>
      </c>
      <c r="AV576" s="23"/>
      <c r="AW576" s="29"/>
      <c r="BC576" s="144">
        <f t="shared" si="632"/>
        <v>0</v>
      </c>
      <c r="BG576" s="23"/>
      <c r="BH576" s="29"/>
      <c r="BN576" s="144">
        <f t="shared" si="633"/>
        <v>0</v>
      </c>
      <c r="BR576" s="23"/>
      <c r="BS576" s="29"/>
      <c r="BY576" s="144">
        <f t="shared" si="634"/>
        <v>0</v>
      </c>
      <c r="CC576" s="23"/>
      <c r="CD576" s="29"/>
      <c r="CJ576" s="144">
        <f t="shared" si="635"/>
        <v>0</v>
      </c>
      <c r="CN576" s="23"/>
      <c r="CO576" s="29"/>
      <c r="CU576" s="144">
        <f t="shared" si="636"/>
        <v>0</v>
      </c>
      <c r="CY576" s="23"/>
      <c r="CZ576" s="29"/>
      <c r="DF576" s="144">
        <f t="shared" si="637"/>
        <v>0</v>
      </c>
      <c r="DJ576" s="23"/>
      <c r="DK576" s="29"/>
      <c r="DQ576" s="144">
        <f t="shared" si="638"/>
        <v>0</v>
      </c>
    </row>
    <row r="577" spans="1:121">
      <c r="A577" s="23">
        <f t="shared" si="639"/>
        <v>76956990641.609787</v>
      </c>
      <c r="B577" s="23">
        <v>0</v>
      </c>
      <c r="C577" s="41">
        <f t="shared" si="643"/>
        <v>10</v>
      </c>
      <c r="D577" s="44"/>
      <c r="E577" s="134">
        <f t="shared" si="642"/>
        <v>1</v>
      </c>
      <c r="F577" s="76">
        <f t="shared" si="628"/>
        <v>11</v>
      </c>
      <c r="H577" s="24">
        <f t="shared" si="644"/>
        <v>2.3857531440221822E+34</v>
      </c>
      <c r="I577" s="23">
        <f t="shared" si="645"/>
        <v>114.20000000000006</v>
      </c>
      <c r="J577" s="26">
        <v>571</v>
      </c>
      <c r="M577" s="22"/>
      <c r="N577" s="23"/>
      <c r="O577" s="29"/>
      <c r="U577" s="144">
        <f t="shared" si="629"/>
        <v>0</v>
      </c>
      <c r="Z577" s="23"/>
      <c r="AA577" s="29"/>
      <c r="AG577" s="144">
        <f t="shared" si="630"/>
        <v>0</v>
      </c>
      <c r="AK577" s="23"/>
      <c r="AL577" s="29"/>
      <c r="AR577" s="144">
        <f t="shared" si="631"/>
        <v>0</v>
      </c>
      <c r="AV577" s="23"/>
      <c r="AW577" s="29"/>
      <c r="BC577" s="144">
        <f t="shared" si="632"/>
        <v>0</v>
      </c>
      <c r="BG577" s="23"/>
      <c r="BH577" s="29"/>
      <c r="BN577" s="144">
        <f t="shared" si="633"/>
        <v>0</v>
      </c>
      <c r="BR577" s="23"/>
      <c r="BS577" s="29"/>
      <c r="BY577" s="144">
        <f t="shared" si="634"/>
        <v>0</v>
      </c>
      <c r="CC577" s="23"/>
      <c r="CD577" s="29"/>
      <c r="CJ577" s="144">
        <f t="shared" si="635"/>
        <v>0</v>
      </c>
      <c r="CN577" s="23"/>
      <c r="CO577" s="29"/>
      <c r="CU577" s="144">
        <f t="shared" si="636"/>
        <v>0</v>
      </c>
      <c r="CY577" s="23"/>
      <c r="CZ577" s="29"/>
      <c r="DF577" s="144">
        <f t="shared" si="637"/>
        <v>0</v>
      </c>
      <c r="DJ577" s="23"/>
      <c r="DK577" s="29"/>
      <c r="DQ577" s="144">
        <f t="shared" si="638"/>
        <v>0</v>
      </c>
    </row>
    <row r="578" spans="1:121">
      <c r="A578" s="23">
        <f t="shared" si="639"/>
        <v>80410601274.345963</v>
      </c>
      <c r="B578" s="23">
        <v>0</v>
      </c>
      <c r="C578" s="41">
        <f t="shared" si="643"/>
        <v>10</v>
      </c>
      <c r="D578" s="44"/>
      <c r="E578" s="134">
        <f t="shared" si="642"/>
        <v>1</v>
      </c>
      <c r="F578" s="76">
        <f t="shared" si="628"/>
        <v>11</v>
      </c>
      <c r="H578" s="24">
        <f t="shared" si="644"/>
        <v>2.7405107119672856E+34</v>
      </c>
      <c r="I578" s="23">
        <f t="shared" si="645"/>
        <v>114.40000000000005</v>
      </c>
      <c r="J578" s="26">
        <v>572</v>
      </c>
      <c r="M578" s="22"/>
      <c r="N578" s="23"/>
      <c r="O578" s="29"/>
      <c r="U578" s="144">
        <f t="shared" si="629"/>
        <v>0</v>
      </c>
      <c r="Z578" s="23"/>
      <c r="AA578" s="29"/>
      <c r="AG578" s="144">
        <f t="shared" si="630"/>
        <v>0</v>
      </c>
      <c r="AK578" s="23"/>
      <c r="AL578" s="29"/>
      <c r="AR578" s="144">
        <f t="shared" si="631"/>
        <v>0</v>
      </c>
      <c r="AV578" s="23"/>
      <c r="AW578" s="29"/>
      <c r="BC578" s="144">
        <f t="shared" si="632"/>
        <v>0</v>
      </c>
      <c r="BG578" s="23"/>
      <c r="BH578" s="29"/>
      <c r="BN578" s="144">
        <f t="shared" si="633"/>
        <v>0</v>
      </c>
      <c r="BR578" s="23"/>
      <c r="BS578" s="29"/>
      <c r="BY578" s="144">
        <f t="shared" si="634"/>
        <v>0</v>
      </c>
      <c r="CC578" s="23"/>
      <c r="CD578" s="29"/>
      <c r="CJ578" s="144">
        <f t="shared" si="635"/>
        <v>0</v>
      </c>
      <c r="CN578" s="23"/>
      <c r="CO578" s="29"/>
      <c r="CU578" s="144">
        <f t="shared" si="636"/>
        <v>0</v>
      </c>
      <c r="CY578" s="23"/>
      <c r="CZ578" s="29"/>
      <c r="DF578" s="144">
        <f t="shared" si="637"/>
        <v>0</v>
      </c>
      <c r="DJ578" s="23"/>
      <c r="DK578" s="29"/>
      <c r="DQ578" s="144">
        <f t="shared" si="638"/>
        <v>0</v>
      </c>
    </row>
    <row r="579" spans="1:121">
      <c r="A579" s="23">
        <f t="shared" si="639"/>
        <v>84019200119.369308</v>
      </c>
      <c r="B579" s="23">
        <v>0</v>
      </c>
      <c r="C579" s="41">
        <f t="shared" si="643"/>
        <v>10</v>
      </c>
      <c r="D579" s="44"/>
      <c r="E579" s="134">
        <f t="shared" si="642"/>
        <v>1</v>
      </c>
      <c r="F579" s="76">
        <f t="shared" si="628"/>
        <v>11</v>
      </c>
      <c r="H579" s="24">
        <f t="shared" si="644"/>
        <v>3.1480201466885737E+34</v>
      </c>
      <c r="I579" s="23">
        <f t="shared" si="645"/>
        <v>114.60000000000007</v>
      </c>
      <c r="J579" s="26">
        <v>573</v>
      </c>
      <c r="M579" s="22"/>
      <c r="N579" s="23"/>
      <c r="O579" s="29"/>
      <c r="U579" s="144">
        <f t="shared" si="629"/>
        <v>0</v>
      </c>
      <c r="Z579" s="23"/>
      <c r="AA579" s="29"/>
      <c r="AG579" s="144">
        <f t="shared" si="630"/>
        <v>0</v>
      </c>
      <c r="AK579" s="23"/>
      <c r="AL579" s="29"/>
      <c r="AR579" s="144">
        <f t="shared" si="631"/>
        <v>0</v>
      </c>
      <c r="AV579" s="23"/>
      <c r="AW579" s="29"/>
      <c r="BC579" s="144">
        <f t="shared" si="632"/>
        <v>0</v>
      </c>
      <c r="BG579" s="23"/>
      <c r="BH579" s="29"/>
      <c r="BN579" s="144">
        <f t="shared" si="633"/>
        <v>0</v>
      </c>
      <c r="BR579" s="23"/>
      <c r="BS579" s="29"/>
      <c r="BY579" s="144">
        <f t="shared" si="634"/>
        <v>0</v>
      </c>
      <c r="CC579" s="23"/>
      <c r="CD579" s="29"/>
      <c r="CJ579" s="144">
        <f t="shared" si="635"/>
        <v>0</v>
      </c>
      <c r="CN579" s="23"/>
      <c r="CO579" s="29"/>
      <c r="CU579" s="144">
        <f t="shared" si="636"/>
        <v>0</v>
      </c>
      <c r="CY579" s="23"/>
      <c r="CZ579" s="29"/>
      <c r="DF579" s="144">
        <f t="shared" si="637"/>
        <v>0</v>
      </c>
      <c r="DJ579" s="23"/>
      <c r="DK579" s="29"/>
      <c r="DQ579" s="144">
        <f t="shared" si="638"/>
        <v>0</v>
      </c>
    </row>
    <row r="580" spans="1:121">
      <c r="A580" s="23">
        <f t="shared" si="639"/>
        <v>87789742606.374359</v>
      </c>
      <c r="B580" s="23">
        <v>0</v>
      </c>
      <c r="C580" s="41">
        <f t="shared" si="643"/>
        <v>10</v>
      </c>
      <c r="D580" s="44"/>
      <c r="E580" s="134">
        <f t="shared" si="642"/>
        <v>1</v>
      </c>
      <c r="F580" s="76">
        <f t="shared" si="628"/>
        <v>11</v>
      </c>
      <c r="H580" s="24">
        <f t="shared" si="644"/>
        <v>3.6161255639986898E+34</v>
      </c>
      <c r="I580" s="23">
        <f t="shared" si="645"/>
        <v>114.80000000000005</v>
      </c>
      <c r="J580" s="26">
        <v>574</v>
      </c>
      <c r="M580" s="22"/>
      <c r="N580" s="23"/>
      <c r="O580" s="29"/>
      <c r="U580" s="144">
        <f t="shared" si="629"/>
        <v>0</v>
      </c>
      <c r="Z580" s="23"/>
      <c r="AA580" s="29"/>
      <c r="AG580" s="144">
        <f t="shared" si="630"/>
        <v>0</v>
      </c>
      <c r="AK580" s="23"/>
      <c r="AL580" s="29"/>
      <c r="AR580" s="144">
        <f t="shared" si="631"/>
        <v>0</v>
      </c>
      <c r="AV580" s="23"/>
      <c r="AW580" s="29"/>
      <c r="BC580" s="144">
        <f t="shared" si="632"/>
        <v>0</v>
      </c>
      <c r="BG580" s="23"/>
      <c r="BH580" s="29"/>
      <c r="BN580" s="144">
        <f t="shared" si="633"/>
        <v>0</v>
      </c>
      <c r="BR580" s="23"/>
      <c r="BS580" s="29"/>
      <c r="BY580" s="144">
        <f t="shared" si="634"/>
        <v>0</v>
      </c>
      <c r="CC580" s="23"/>
      <c r="CD580" s="29"/>
      <c r="CJ580" s="144">
        <f t="shared" si="635"/>
        <v>0</v>
      </c>
      <c r="CN580" s="23"/>
      <c r="CO580" s="29"/>
      <c r="CU580" s="144">
        <f t="shared" si="636"/>
        <v>0</v>
      </c>
      <c r="CY580" s="23"/>
      <c r="CZ580" s="29"/>
      <c r="DF580" s="144">
        <f t="shared" si="637"/>
        <v>0</v>
      </c>
      <c r="DJ580" s="23"/>
      <c r="DK580" s="29"/>
      <c r="DQ580" s="144">
        <f t="shared" si="638"/>
        <v>0</v>
      </c>
    </row>
    <row r="581" spans="1:121">
      <c r="A581" s="23">
        <f t="shared" si="639"/>
        <v>91729496304.937164</v>
      </c>
      <c r="B581" s="23">
        <v>0</v>
      </c>
      <c r="C581" s="41">
        <f t="shared" si="643"/>
        <v>10</v>
      </c>
      <c r="D581" s="44"/>
      <c r="E581" s="134">
        <f t="shared" si="642"/>
        <v>1</v>
      </c>
      <c r="F581" s="76">
        <f t="shared" si="628"/>
        <v>11</v>
      </c>
      <c r="H581" s="24">
        <f t="shared" si="644"/>
        <v>4.1538374868280207E+34</v>
      </c>
      <c r="I581" s="23">
        <f t="shared" si="645"/>
        <v>115.00000000000007</v>
      </c>
      <c r="J581" s="26">
        <v>575</v>
      </c>
      <c r="M581" s="22"/>
      <c r="N581" s="23"/>
      <c r="O581" s="29"/>
      <c r="U581" s="144">
        <f t="shared" si="629"/>
        <v>0</v>
      </c>
      <c r="Z581" s="23"/>
      <c r="AA581" s="29"/>
      <c r="AG581" s="144">
        <f t="shared" si="630"/>
        <v>0</v>
      </c>
      <c r="AK581" s="23"/>
      <c r="AL581" s="29"/>
      <c r="AR581" s="144">
        <f t="shared" si="631"/>
        <v>0</v>
      </c>
      <c r="AV581" s="23"/>
      <c r="AW581" s="29"/>
      <c r="BC581" s="144">
        <f t="shared" si="632"/>
        <v>0</v>
      </c>
      <c r="BG581" s="23"/>
      <c r="BH581" s="29"/>
      <c r="BN581" s="144">
        <f t="shared" si="633"/>
        <v>0</v>
      </c>
      <c r="BR581" s="23"/>
      <c r="BS581" s="29"/>
      <c r="BY581" s="144">
        <f t="shared" si="634"/>
        <v>0</v>
      </c>
      <c r="CC581" s="23"/>
      <c r="CD581" s="29"/>
      <c r="CJ581" s="144">
        <f t="shared" si="635"/>
        <v>0</v>
      </c>
      <c r="CN581" s="23"/>
      <c r="CO581" s="29"/>
      <c r="CU581" s="144">
        <f t="shared" si="636"/>
        <v>0</v>
      </c>
      <c r="CY581" s="23"/>
      <c r="CZ581" s="29"/>
      <c r="DF581" s="144">
        <f t="shared" si="637"/>
        <v>0</v>
      </c>
      <c r="DJ581" s="23"/>
      <c r="DK581" s="29"/>
      <c r="DQ581" s="144">
        <f t="shared" si="638"/>
        <v>0</v>
      </c>
    </row>
    <row r="582" spans="1:121">
      <c r="A582" s="23">
        <f t="shared" si="639"/>
        <v>95846054932.464508</v>
      </c>
      <c r="B582" s="23">
        <v>0</v>
      </c>
      <c r="C582" s="41">
        <f t="shared" si="643"/>
        <v>10</v>
      </c>
      <c r="D582" s="44"/>
      <c r="E582" s="134">
        <f t="shared" si="642"/>
        <v>1</v>
      </c>
      <c r="F582" s="76">
        <f t="shared" ref="F582:F645" si="646">C582+E582</f>
        <v>11</v>
      </c>
      <c r="H582" s="24">
        <f t="shared" si="644"/>
        <v>4.7715062880443663E+34</v>
      </c>
      <c r="I582" s="23">
        <f t="shared" si="645"/>
        <v>115.20000000000006</v>
      </c>
      <c r="J582" s="26">
        <v>576</v>
      </c>
      <c r="M582" s="22"/>
      <c r="N582" s="23"/>
      <c r="O582" s="29"/>
      <c r="U582" s="144">
        <f t="shared" ref="U582:U597" si="647">$I$4*$G582</f>
        <v>0</v>
      </c>
      <c r="Z582" s="23"/>
      <c r="AA582" s="29"/>
      <c r="AG582" s="144">
        <f t="shared" ref="AG582:AG597" si="648">$I$4*$G582</f>
        <v>0</v>
      </c>
      <c r="AK582" s="23"/>
      <c r="AL582" s="29"/>
      <c r="AR582" s="144">
        <f t="shared" ref="AR582:AR597" si="649">$I$4*$G582</f>
        <v>0</v>
      </c>
      <c r="AV582" s="23"/>
      <c r="AW582" s="29"/>
      <c r="BC582" s="144">
        <f t="shared" ref="BC582:BC597" si="650">$I$4*$G582</f>
        <v>0</v>
      </c>
      <c r="BG582" s="23"/>
      <c r="BH582" s="29"/>
      <c r="BN582" s="144">
        <f t="shared" ref="BN582:BN597" si="651">$I$4*$G582</f>
        <v>0</v>
      </c>
      <c r="BR582" s="23"/>
      <c r="BS582" s="29"/>
      <c r="BY582" s="144">
        <f t="shared" ref="BY582:BY597" si="652">$I$4*$G582</f>
        <v>0</v>
      </c>
      <c r="CC582" s="23"/>
      <c r="CD582" s="29"/>
      <c r="CJ582" s="144">
        <f t="shared" ref="CJ582:CJ597" si="653">$I$4*$G582</f>
        <v>0</v>
      </c>
      <c r="CN582" s="23"/>
      <c r="CO582" s="29"/>
      <c r="CU582" s="144">
        <f t="shared" ref="CU582:CU597" si="654">$I$4*$G582</f>
        <v>0</v>
      </c>
      <c r="CY582" s="23"/>
      <c r="CZ582" s="29"/>
      <c r="DF582" s="144">
        <f t="shared" ref="DF582:DF597" si="655">$I$4*$G582</f>
        <v>0</v>
      </c>
      <c r="DJ582" s="23"/>
      <c r="DK582" s="29"/>
      <c r="DQ582" s="144">
        <f t="shared" ref="DQ582:DQ597" si="656">$I$4*$G582</f>
        <v>0</v>
      </c>
    </row>
    <row r="583" spans="1:121">
      <c r="A583" s="23">
        <f t="shared" ref="A583:A646" si="657">POWER($I$3,J583) * POWER($I$2,J583)</f>
        <v>100147352990.78015</v>
      </c>
      <c r="B583" s="23">
        <v>0</v>
      </c>
      <c r="C583" s="41">
        <f t="shared" si="643"/>
        <v>10</v>
      </c>
      <c r="D583" s="44"/>
      <c r="E583" s="134">
        <f t="shared" si="642"/>
        <v>1</v>
      </c>
      <c r="F583" s="76">
        <f t="shared" si="646"/>
        <v>11</v>
      </c>
      <c r="H583" s="24">
        <f t="shared" si="644"/>
        <v>5.481021423934573E+34</v>
      </c>
      <c r="I583" s="23">
        <f t="shared" si="645"/>
        <v>115.40000000000005</v>
      </c>
      <c r="J583" s="26">
        <v>577</v>
      </c>
      <c r="M583" s="22"/>
      <c r="N583" s="23"/>
      <c r="O583" s="29"/>
      <c r="U583" s="144">
        <f t="shared" si="647"/>
        <v>0</v>
      </c>
      <c r="Z583" s="23"/>
      <c r="AA583" s="29"/>
      <c r="AG583" s="144">
        <f t="shared" si="648"/>
        <v>0</v>
      </c>
      <c r="AK583" s="23"/>
      <c r="AL583" s="29"/>
      <c r="AR583" s="144">
        <f t="shared" si="649"/>
        <v>0</v>
      </c>
      <c r="AV583" s="23"/>
      <c r="AW583" s="29"/>
      <c r="BC583" s="144">
        <f t="shared" si="650"/>
        <v>0</v>
      </c>
      <c r="BG583" s="23"/>
      <c r="BH583" s="29"/>
      <c r="BN583" s="144">
        <f t="shared" si="651"/>
        <v>0</v>
      </c>
      <c r="BR583" s="23"/>
      <c r="BS583" s="29"/>
      <c r="BY583" s="144">
        <f t="shared" si="652"/>
        <v>0</v>
      </c>
      <c r="CC583" s="23"/>
      <c r="CD583" s="29"/>
      <c r="CJ583" s="144">
        <f t="shared" si="653"/>
        <v>0</v>
      </c>
      <c r="CN583" s="23"/>
      <c r="CO583" s="29"/>
      <c r="CU583" s="144">
        <f t="shared" si="654"/>
        <v>0</v>
      </c>
      <c r="CY583" s="23"/>
      <c r="CZ583" s="29"/>
      <c r="DF583" s="144">
        <f t="shared" si="655"/>
        <v>0</v>
      </c>
      <c r="DJ583" s="23"/>
      <c r="DK583" s="29"/>
      <c r="DQ583" s="144">
        <f t="shared" si="656"/>
        <v>0</v>
      </c>
    </row>
    <row r="584" spans="1:121">
      <c r="A584" s="23">
        <f t="shared" si="657"/>
        <v>104641681059.55898</v>
      </c>
      <c r="B584" s="23">
        <v>0</v>
      </c>
      <c r="C584" s="41">
        <f t="shared" si="643"/>
        <v>10</v>
      </c>
      <c r="D584" s="44"/>
      <c r="E584" s="134">
        <f t="shared" si="642"/>
        <v>1</v>
      </c>
      <c r="F584" s="76">
        <f t="shared" si="646"/>
        <v>11</v>
      </c>
      <c r="H584" s="24">
        <f t="shared" si="644"/>
        <v>6.2960402933771512E+34</v>
      </c>
      <c r="I584" s="23">
        <f t="shared" si="645"/>
        <v>115.60000000000007</v>
      </c>
      <c r="J584" s="26">
        <v>578</v>
      </c>
      <c r="M584" s="22"/>
      <c r="N584" s="23"/>
      <c r="O584" s="29"/>
      <c r="U584" s="144">
        <f t="shared" si="647"/>
        <v>0</v>
      </c>
      <c r="Z584" s="23"/>
      <c r="AA584" s="29"/>
      <c r="AG584" s="144">
        <f t="shared" si="648"/>
        <v>0</v>
      </c>
      <c r="AK584" s="23"/>
      <c r="AL584" s="29"/>
      <c r="AR584" s="144">
        <f t="shared" si="649"/>
        <v>0</v>
      </c>
      <c r="AV584" s="23"/>
      <c r="AW584" s="29"/>
      <c r="BC584" s="144">
        <f t="shared" si="650"/>
        <v>0</v>
      </c>
      <c r="BG584" s="23"/>
      <c r="BH584" s="29"/>
      <c r="BN584" s="144">
        <f t="shared" si="651"/>
        <v>0</v>
      </c>
      <c r="BR584" s="23"/>
      <c r="BS584" s="29"/>
      <c r="BY584" s="144">
        <f t="shared" si="652"/>
        <v>0</v>
      </c>
      <c r="CC584" s="23"/>
      <c r="CD584" s="29"/>
      <c r="CJ584" s="144">
        <f t="shared" si="653"/>
        <v>0</v>
      </c>
      <c r="CN584" s="23"/>
      <c r="CO584" s="29"/>
      <c r="CU584" s="144">
        <f t="shared" si="654"/>
        <v>0</v>
      </c>
      <c r="CY584" s="23"/>
      <c r="CZ584" s="29"/>
      <c r="DF584" s="144">
        <f t="shared" si="655"/>
        <v>0</v>
      </c>
      <c r="DJ584" s="23"/>
      <c r="DK584" s="29"/>
      <c r="DQ584" s="144">
        <f t="shared" si="656"/>
        <v>0</v>
      </c>
    </row>
    <row r="585" spans="1:121">
      <c r="A585" s="23">
        <f t="shared" si="657"/>
        <v>109337701776.08734</v>
      </c>
      <c r="B585" s="23">
        <v>0</v>
      </c>
      <c r="C585" s="41">
        <f t="shared" si="643"/>
        <v>10</v>
      </c>
      <c r="D585" s="44"/>
      <c r="E585" s="134">
        <f t="shared" si="642"/>
        <v>1</v>
      </c>
      <c r="F585" s="76">
        <f t="shared" si="646"/>
        <v>11</v>
      </c>
      <c r="H585" s="24">
        <f t="shared" si="644"/>
        <v>7.2322511279973833E+34</v>
      </c>
      <c r="I585" s="23">
        <f t="shared" si="645"/>
        <v>115.80000000000005</v>
      </c>
      <c r="J585" s="26">
        <v>579</v>
      </c>
      <c r="M585" s="22"/>
      <c r="N585" s="23"/>
      <c r="O585" s="29"/>
      <c r="U585" s="144">
        <f t="shared" si="647"/>
        <v>0</v>
      </c>
      <c r="Z585" s="23"/>
      <c r="AA585" s="29"/>
      <c r="AG585" s="144">
        <f t="shared" si="648"/>
        <v>0</v>
      </c>
      <c r="AK585" s="23"/>
      <c r="AL585" s="29"/>
      <c r="AR585" s="144">
        <f t="shared" si="649"/>
        <v>0</v>
      </c>
      <c r="AV585" s="23"/>
      <c r="AW585" s="29"/>
      <c r="BC585" s="144">
        <f t="shared" si="650"/>
        <v>0</v>
      </c>
      <c r="BG585" s="23"/>
      <c r="BH585" s="29"/>
      <c r="BN585" s="144">
        <f t="shared" si="651"/>
        <v>0</v>
      </c>
      <c r="BR585" s="23"/>
      <c r="BS585" s="29"/>
      <c r="BY585" s="144">
        <f t="shared" si="652"/>
        <v>0</v>
      </c>
      <c r="CC585" s="23"/>
      <c r="CD585" s="29"/>
      <c r="CJ585" s="144">
        <f t="shared" si="653"/>
        <v>0</v>
      </c>
      <c r="CN585" s="23"/>
      <c r="CO585" s="29"/>
      <c r="CU585" s="144">
        <f t="shared" si="654"/>
        <v>0</v>
      </c>
      <c r="CY585" s="23"/>
      <c r="CZ585" s="29"/>
      <c r="DF585" s="144">
        <f t="shared" si="655"/>
        <v>0</v>
      </c>
      <c r="DJ585" s="23"/>
      <c r="DK585" s="29"/>
      <c r="DQ585" s="144">
        <f t="shared" si="656"/>
        <v>0</v>
      </c>
    </row>
    <row r="586" spans="1:121">
      <c r="A586" s="23">
        <f t="shared" si="657"/>
        <v>114244466532.14914</v>
      </c>
      <c r="B586" s="23">
        <v>0</v>
      </c>
      <c r="C586" s="41">
        <f t="shared" si="643"/>
        <v>10</v>
      </c>
      <c r="D586" s="44"/>
      <c r="E586" s="134">
        <f t="shared" si="642"/>
        <v>1</v>
      </c>
      <c r="F586" s="76">
        <f t="shared" si="646"/>
        <v>11</v>
      </c>
      <c r="H586" s="24">
        <f t="shared" si="644"/>
        <v>8.3076749736560452E+34</v>
      </c>
      <c r="I586" s="23">
        <f t="shared" si="645"/>
        <v>116.00000000000007</v>
      </c>
      <c r="J586" s="26">
        <v>580</v>
      </c>
      <c r="M586" s="22"/>
      <c r="N586" s="23"/>
      <c r="O586" s="29"/>
      <c r="U586" s="144">
        <f t="shared" si="647"/>
        <v>0</v>
      </c>
      <c r="Z586" s="23"/>
      <c r="AA586" s="29"/>
      <c r="AG586" s="144">
        <f t="shared" si="648"/>
        <v>0</v>
      </c>
      <c r="AK586" s="23"/>
      <c r="AL586" s="29"/>
      <c r="AR586" s="144">
        <f t="shared" si="649"/>
        <v>0</v>
      </c>
      <c r="AV586" s="23"/>
      <c r="AW586" s="29"/>
      <c r="BC586" s="144">
        <f t="shared" si="650"/>
        <v>0</v>
      </c>
      <c r="BG586" s="23"/>
      <c r="BH586" s="29"/>
      <c r="BN586" s="144">
        <f t="shared" si="651"/>
        <v>0</v>
      </c>
      <c r="BR586" s="23"/>
      <c r="BS586" s="29"/>
      <c r="BY586" s="144">
        <f t="shared" si="652"/>
        <v>0</v>
      </c>
      <c r="CC586" s="23"/>
      <c r="CD586" s="29"/>
      <c r="CJ586" s="144">
        <f t="shared" si="653"/>
        <v>0</v>
      </c>
      <c r="CN586" s="23"/>
      <c r="CO586" s="29"/>
      <c r="CU586" s="144">
        <f t="shared" si="654"/>
        <v>0</v>
      </c>
      <c r="CY586" s="23"/>
      <c r="CZ586" s="29"/>
      <c r="DF586" s="144">
        <f t="shared" si="655"/>
        <v>0</v>
      </c>
      <c r="DJ586" s="23"/>
      <c r="DK586" s="29"/>
      <c r="DQ586" s="144">
        <f t="shared" si="656"/>
        <v>0</v>
      </c>
    </row>
    <row r="587" spans="1:121">
      <c r="A587" s="23">
        <f t="shared" si="657"/>
        <v>119371432920.22104</v>
      </c>
      <c r="B587" s="23">
        <v>0</v>
      </c>
      <c r="C587" s="41">
        <f t="shared" si="643"/>
        <v>10</v>
      </c>
      <c r="D587" s="44"/>
      <c r="E587" s="134">
        <f t="shared" ref="E587:E650" si="658">E586</f>
        <v>1</v>
      </c>
      <c r="F587" s="76">
        <f t="shared" si="646"/>
        <v>11</v>
      </c>
      <c r="H587" s="24">
        <f t="shared" si="644"/>
        <v>9.5430125760887362E+34</v>
      </c>
      <c r="I587" s="23">
        <f t="shared" si="645"/>
        <v>116.20000000000006</v>
      </c>
      <c r="J587" s="26">
        <v>581</v>
      </c>
      <c r="M587" s="22"/>
      <c r="N587" s="23"/>
      <c r="O587" s="29"/>
      <c r="U587" s="144">
        <f t="shared" si="647"/>
        <v>0</v>
      </c>
      <c r="Z587" s="23"/>
      <c r="AA587" s="29"/>
      <c r="AG587" s="144">
        <f t="shared" si="648"/>
        <v>0</v>
      </c>
      <c r="AK587" s="23"/>
      <c r="AL587" s="29"/>
      <c r="AR587" s="144">
        <f t="shared" si="649"/>
        <v>0</v>
      </c>
      <c r="AV587" s="23"/>
      <c r="AW587" s="29"/>
      <c r="BC587" s="144">
        <f t="shared" si="650"/>
        <v>0</v>
      </c>
      <c r="BG587" s="23"/>
      <c r="BH587" s="29"/>
      <c r="BN587" s="144">
        <f t="shared" si="651"/>
        <v>0</v>
      </c>
      <c r="BR587" s="23"/>
      <c r="BS587" s="29"/>
      <c r="BY587" s="144">
        <f t="shared" si="652"/>
        <v>0</v>
      </c>
      <c r="CC587" s="23"/>
      <c r="CD587" s="29"/>
      <c r="CJ587" s="144">
        <f t="shared" si="653"/>
        <v>0</v>
      </c>
      <c r="CN587" s="23"/>
      <c r="CO587" s="29"/>
      <c r="CU587" s="144">
        <f t="shared" si="654"/>
        <v>0</v>
      </c>
      <c r="CY587" s="23"/>
      <c r="CZ587" s="29"/>
      <c r="DF587" s="144">
        <f t="shared" si="655"/>
        <v>0</v>
      </c>
      <c r="DJ587" s="23"/>
      <c r="DK587" s="29"/>
      <c r="DQ587" s="144">
        <f t="shared" si="656"/>
        <v>0</v>
      </c>
    </row>
    <row r="588" spans="1:121">
      <c r="A588" s="23">
        <f t="shared" si="657"/>
        <v>124728482962.60306</v>
      </c>
      <c r="B588" s="23">
        <v>0</v>
      </c>
      <c r="C588" s="41">
        <f t="shared" si="643"/>
        <v>10</v>
      </c>
      <c r="D588" s="44"/>
      <c r="E588" s="134">
        <f t="shared" si="658"/>
        <v>1</v>
      </c>
      <c r="F588" s="76">
        <f t="shared" si="646"/>
        <v>11</v>
      </c>
      <c r="H588" s="24">
        <f t="shared" si="644"/>
        <v>1.096204284786915E+35</v>
      </c>
      <c r="I588" s="23">
        <f t="shared" si="645"/>
        <v>116.40000000000005</v>
      </c>
      <c r="J588" s="26">
        <v>582</v>
      </c>
      <c r="M588" s="22"/>
      <c r="N588" s="23"/>
      <c r="O588" s="29"/>
      <c r="U588" s="144">
        <f t="shared" si="647"/>
        <v>0</v>
      </c>
      <c r="Z588" s="23"/>
      <c r="AA588" s="29"/>
      <c r="AG588" s="144">
        <f t="shared" si="648"/>
        <v>0</v>
      </c>
      <c r="AK588" s="23"/>
      <c r="AL588" s="29"/>
      <c r="AR588" s="144">
        <f t="shared" si="649"/>
        <v>0</v>
      </c>
      <c r="AV588" s="23"/>
      <c r="AW588" s="29"/>
      <c r="BC588" s="144">
        <f t="shared" si="650"/>
        <v>0</v>
      </c>
      <c r="BG588" s="23"/>
      <c r="BH588" s="29"/>
      <c r="BN588" s="144">
        <f t="shared" si="651"/>
        <v>0</v>
      </c>
      <c r="BR588" s="23"/>
      <c r="BS588" s="29"/>
      <c r="BY588" s="144">
        <f t="shared" si="652"/>
        <v>0</v>
      </c>
      <c r="CC588" s="23"/>
      <c r="CD588" s="29"/>
      <c r="CJ588" s="144">
        <f t="shared" si="653"/>
        <v>0</v>
      </c>
      <c r="CN588" s="23"/>
      <c r="CO588" s="29"/>
      <c r="CU588" s="144">
        <f t="shared" si="654"/>
        <v>0</v>
      </c>
      <c r="CY588" s="23"/>
      <c r="CZ588" s="29"/>
      <c r="DF588" s="144">
        <f t="shared" si="655"/>
        <v>0</v>
      </c>
      <c r="DJ588" s="23"/>
      <c r="DK588" s="29"/>
      <c r="DQ588" s="144">
        <f t="shared" si="656"/>
        <v>0</v>
      </c>
    </row>
    <row r="589" spans="1:121">
      <c r="A589" s="23">
        <f t="shared" si="657"/>
        <v>130325942158.62033</v>
      </c>
      <c r="B589" s="23">
        <v>0</v>
      </c>
      <c r="C589" s="41">
        <f t="shared" si="643"/>
        <v>10</v>
      </c>
      <c r="D589" s="44"/>
      <c r="E589" s="134">
        <f t="shared" si="658"/>
        <v>1</v>
      </c>
      <c r="F589" s="76">
        <f t="shared" si="646"/>
        <v>11</v>
      </c>
      <c r="H589" s="24">
        <f t="shared" si="644"/>
        <v>1.2592080586754306E+35</v>
      </c>
      <c r="I589" s="23">
        <f t="shared" si="645"/>
        <v>116.60000000000007</v>
      </c>
      <c r="J589" s="26">
        <v>583</v>
      </c>
      <c r="M589" s="22"/>
      <c r="N589" s="23"/>
      <c r="O589" s="29"/>
      <c r="U589" s="144">
        <f t="shared" si="647"/>
        <v>0</v>
      </c>
      <c r="Z589" s="23"/>
      <c r="AA589" s="29"/>
      <c r="AG589" s="144">
        <f t="shared" si="648"/>
        <v>0</v>
      </c>
      <c r="AK589" s="23"/>
      <c r="AL589" s="29"/>
      <c r="AR589" s="144">
        <f t="shared" si="649"/>
        <v>0</v>
      </c>
      <c r="AV589" s="23"/>
      <c r="AW589" s="29"/>
      <c r="BC589" s="144">
        <f t="shared" si="650"/>
        <v>0</v>
      </c>
      <c r="BG589" s="23"/>
      <c r="BH589" s="29"/>
      <c r="BN589" s="144">
        <f t="shared" si="651"/>
        <v>0</v>
      </c>
      <c r="BR589" s="23"/>
      <c r="BS589" s="29"/>
      <c r="BY589" s="144">
        <f t="shared" si="652"/>
        <v>0</v>
      </c>
      <c r="CC589" s="23"/>
      <c r="CD589" s="29"/>
      <c r="CJ589" s="144">
        <f t="shared" si="653"/>
        <v>0</v>
      </c>
      <c r="CN589" s="23"/>
      <c r="CO589" s="29"/>
      <c r="CU589" s="144">
        <f t="shared" si="654"/>
        <v>0</v>
      </c>
      <c r="CY589" s="23"/>
      <c r="CZ589" s="29"/>
      <c r="DF589" s="144">
        <f t="shared" si="655"/>
        <v>0</v>
      </c>
      <c r="DJ589" s="23"/>
      <c r="DK589" s="29"/>
      <c r="DQ589" s="144">
        <f t="shared" si="656"/>
        <v>0</v>
      </c>
    </row>
    <row r="590" spans="1:121">
      <c r="A590" s="23">
        <f t="shared" si="657"/>
        <v>136174599386.60976</v>
      </c>
      <c r="B590" s="23">
        <v>0</v>
      </c>
      <c r="C590" s="41">
        <f t="shared" si="643"/>
        <v>10</v>
      </c>
      <c r="D590" s="44"/>
      <c r="E590" s="134">
        <f t="shared" si="658"/>
        <v>1</v>
      </c>
      <c r="F590" s="76">
        <f t="shared" si="646"/>
        <v>11</v>
      </c>
      <c r="H590" s="24">
        <f t="shared" si="644"/>
        <v>1.4464502255994772E+35</v>
      </c>
      <c r="I590" s="23">
        <f t="shared" si="645"/>
        <v>116.80000000000005</v>
      </c>
      <c r="J590" s="26">
        <v>584</v>
      </c>
      <c r="M590" s="22"/>
      <c r="N590" s="23"/>
      <c r="O590" s="29"/>
      <c r="U590" s="144">
        <f t="shared" si="647"/>
        <v>0</v>
      </c>
      <c r="Z590" s="23"/>
      <c r="AA590" s="29"/>
      <c r="AG590" s="144">
        <f t="shared" si="648"/>
        <v>0</v>
      </c>
      <c r="AK590" s="23"/>
      <c r="AL590" s="29"/>
      <c r="AR590" s="144">
        <f t="shared" si="649"/>
        <v>0</v>
      </c>
      <c r="AV590" s="23"/>
      <c r="AW590" s="29"/>
      <c r="BC590" s="144">
        <f t="shared" si="650"/>
        <v>0</v>
      </c>
      <c r="BG590" s="23"/>
      <c r="BH590" s="29"/>
      <c r="BN590" s="144">
        <f t="shared" si="651"/>
        <v>0</v>
      </c>
      <c r="BR590" s="23"/>
      <c r="BS590" s="29"/>
      <c r="BY590" s="144">
        <f t="shared" si="652"/>
        <v>0</v>
      </c>
      <c r="CC590" s="23"/>
      <c r="CD590" s="29"/>
      <c r="CJ590" s="144">
        <f t="shared" si="653"/>
        <v>0</v>
      </c>
      <c r="CN590" s="23"/>
      <c r="CO590" s="29"/>
      <c r="CU590" s="144">
        <f t="shared" si="654"/>
        <v>0</v>
      </c>
      <c r="CY590" s="23"/>
      <c r="CZ590" s="29"/>
      <c r="DF590" s="144">
        <f t="shared" si="655"/>
        <v>0</v>
      </c>
      <c r="DJ590" s="23"/>
      <c r="DK590" s="29"/>
      <c r="DQ590" s="144">
        <f t="shared" si="656"/>
        <v>0</v>
      </c>
    </row>
    <row r="591" spans="1:121">
      <c r="A591" s="23">
        <f t="shared" si="657"/>
        <v>142285727699.05051</v>
      </c>
      <c r="B591" s="23">
        <v>0</v>
      </c>
      <c r="C591" s="41">
        <f t="shared" si="643"/>
        <v>10</v>
      </c>
      <c r="D591" s="44"/>
      <c r="E591" s="134">
        <f t="shared" si="658"/>
        <v>1</v>
      </c>
      <c r="F591" s="76">
        <f t="shared" si="646"/>
        <v>11</v>
      </c>
      <c r="H591" s="24">
        <f t="shared" si="644"/>
        <v>1.6615349947312098E+35</v>
      </c>
      <c r="I591" s="23">
        <f t="shared" si="645"/>
        <v>117.00000000000006</v>
      </c>
      <c r="J591" s="26">
        <v>585</v>
      </c>
      <c r="M591" s="22"/>
      <c r="N591" s="23"/>
      <c r="O591" s="29"/>
      <c r="U591" s="144">
        <f t="shared" si="647"/>
        <v>0</v>
      </c>
      <c r="Z591" s="23"/>
      <c r="AA591" s="29"/>
      <c r="AG591" s="144">
        <f t="shared" si="648"/>
        <v>0</v>
      </c>
      <c r="AK591" s="23"/>
      <c r="AL591" s="29"/>
      <c r="AR591" s="144">
        <f t="shared" si="649"/>
        <v>0</v>
      </c>
      <c r="AV591" s="23"/>
      <c r="AW591" s="29"/>
      <c r="BC591" s="144">
        <f t="shared" si="650"/>
        <v>0</v>
      </c>
      <c r="BG591" s="23"/>
      <c r="BH591" s="29"/>
      <c r="BN591" s="144">
        <f t="shared" si="651"/>
        <v>0</v>
      </c>
      <c r="BR591" s="23"/>
      <c r="BS591" s="29"/>
      <c r="BY591" s="144">
        <f t="shared" si="652"/>
        <v>0</v>
      </c>
      <c r="CC591" s="23"/>
      <c r="CD591" s="29"/>
      <c r="CJ591" s="144">
        <f t="shared" si="653"/>
        <v>0</v>
      </c>
      <c r="CN591" s="23"/>
      <c r="CO591" s="29"/>
      <c r="CU591" s="144">
        <f t="shared" si="654"/>
        <v>0</v>
      </c>
      <c r="CY591" s="23"/>
      <c r="CZ591" s="29"/>
      <c r="DF591" s="144">
        <f t="shared" si="655"/>
        <v>0</v>
      </c>
      <c r="DJ591" s="23"/>
      <c r="DK591" s="29"/>
      <c r="DQ591" s="144">
        <f t="shared" si="656"/>
        <v>0</v>
      </c>
    </row>
    <row r="592" spans="1:121">
      <c r="A592" s="23">
        <f t="shared" si="657"/>
        <v>148671106050.92105</v>
      </c>
      <c r="B592" s="23">
        <v>0</v>
      </c>
      <c r="C592" s="41">
        <f t="shared" si="643"/>
        <v>10</v>
      </c>
      <c r="D592" s="44"/>
      <c r="E592" s="134">
        <f t="shared" si="658"/>
        <v>1</v>
      </c>
      <c r="F592" s="76">
        <f t="shared" si="646"/>
        <v>11</v>
      </c>
      <c r="H592" s="24">
        <f t="shared" si="644"/>
        <v>1.908602515217748E+35</v>
      </c>
      <c r="I592" s="23">
        <f t="shared" si="645"/>
        <v>117.20000000000006</v>
      </c>
      <c r="J592" s="26">
        <v>586</v>
      </c>
      <c r="M592" s="22"/>
      <c r="N592" s="23"/>
      <c r="O592" s="29"/>
      <c r="U592" s="144">
        <f t="shared" si="647"/>
        <v>0</v>
      </c>
      <c r="Z592" s="23"/>
      <c r="AA592" s="29"/>
      <c r="AG592" s="144">
        <f t="shared" si="648"/>
        <v>0</v>
      </c>
      <c r="AK592" s="23"/>
      <c r="AL592" s="29"/>
      <c r="AR592" s="144">
        <f t="shared" si="649"/>
        <v>0</v>
      </c>
      <c r="AV592" s="23"/>
      <c r="AW592" s="29"/>
      <c r="BC592" s="144">
        <f t="shared" si="650"/>
        <v>0</v>
      </c>
      <c r="BG592" s="23"/>
      <c r="BH592" s="29"/>
      <c r="BN592" s="144">
        <f t="shared" si="651"/>
        <v>0</v>
      </c>
      <c r="BR592" s="23"/>
      <c r="BS592" s="29"/>
      <c r="BY592" s="144">
        <f t="shared" si="652"/>
        <v>0</v>
      </c>
      <c r="CC592" s="23"/>
      <c r="CD592" s="29"/>
      <c r="CJ592" s="144">
        <f t="shared" si="653"/>
        <v>0</v>
      </c>
      <c r="CN592" s="23"/>
      <c r="CO592" s="29"/>
      <c r="CU592" s="144">
        <f t="shared" si="654"/>
        <v>0</v>
      </c>
      <c r="CY592" s="23"/>
      <c r="CZ592" s="29"/>
      <c r="DF592" s="144">
        <f t="shared" si="655"/>
        <v>0</v>
      </c>
      <c r="DJ592" s="23"/>
      <c r="DK592" s="29"/>
      <c r="DQ592" s="144">
        <f t="shared" si="656"/>
        <v>0</v>
      </c>
    </row>
    <row r="593" spans="1:121">
      <c r="A593" s="23">
        <f t="shared" si="657"/>
        <v>155343042003.16302</v>
      </c>
      <c r="B593" s="23">
        <v>0</v>
      </c>
      <c r="C593" s="41">
        <f t="shared" si="643"/>
        <v>10</v>
      </c>
      <c r="D593" s="44"/>
      <c r="E593" s="134">
        <f t="shared" si="658"/>
        <v>1</v>
      </c>
      <c r="F593" s="76">
        <f t="shared" si="646"/>
        <v>11</v>
      </c>
      <c r="H593" s="24">
        <f t="shared" si="644"/>
        <v>2.1924085695738303E+35</v>
      </c>
      <c r="I593" s="23">
        <f t="shared" si="645"/>
        <v>117.40000000000006</v>
      </c>
      <c r="J593" s="26">
        <v>587</v>
      </c>
      <c r="M593" s="22"/>
      <c r="N593" s="23"/>
      <c r="O593" s="29"/>
      <c r="U593" s="144">
        <f t="shared" si="647"/>
        <v>0</v>
      </c>
      <c r="Z593" s="23"/>
      <c r="AA593" s="29"/>
      <c r="AG593" s="144">
        <f t="shared" si="648"/>
        <v>0</v>
      </c>
      <c r="AK593" s="23"/>
      <c r="AL593" s="29"/>
      <c r="AR593" s="144">
        <f t="shared" si="649"/>
        <v>0</v>
      </c>
      <c r="AV593" s="23"/>
      <c r="AW593" s="29"/>
      <c r="BC593" s="144">
        <f t="shared" si="650"/>
        <v>0</v>
      </c>
      <c r="BG593" s="23"/>
      <c r="BH593" s="29"/>
      <c r="BN593" s="144">
        <f t="shared" si="651"/>
        <v>0</v>
      </c>
      <c r="BR593" s="23"/>
      <c r="BS593" s="29"/>
      <c r="BY593" s="144">
        <f t="shared" si="652"/>
        <v>0</v>
      </c>
      <c r="CC593" s="23"/>
      <c r="CD593" s="29"/>
      <c r="CJ593" s="144">
        <f t="shared" si="653"/>
        <v>0</v>
      </c>
      <c r="CN593" s="23"/>
      <c r="CO593" s="29"/>
      <c r="CU593" s="144">
        <f t="shared" si="654"/>
        <v>0</v>
      </c>
      <c r="CY593" s="23"/>
      <c r="CZ593" s="29"/>
      <c r="DF593" s="144">
        <f t="shared" si="655"/>
        <v>0</v>
      </c>
      <c r="DJ593" s="23"/>
      <c r="DK593" s="29"/>
      <c r="DQ593" s="144">
        <f t="shared" si="656"/>
        <v>0</v>
      </c>
    </row>
    <row r="594" spans="1:121">
      <c r="A594" s="23">
        <f t="shared" si="657"/>
        <v>162314395445.01172</v>
      </c>
      <c r="B594" s="23">
        <v>0</v>
      </c>
      <c r="C594" s="41">
        <f t="shared" si="643"/>
        <v>10</v>
      </c>
      <c r="D594" s="44"/>
      <c r="E594" s="134">
        <f t="shared" si="658"/>
        <v>1</v>
      </c>
      <c r="F594" s="76">
        <f t="shared" si="646"/>
        <v>11</v>
      </c>
      <c r="H594" s="24">
        <f t="shared" si="644"/>
        <v>2.5184161173508619E+35</v>
      </c>
      <c r="I594" s="23">
        <f t="shared" si="645"/>
        <v>117.60000000000007</v>
      </c>
      <c r="J594" s="26">
        <v>588</v>
      </c>
      <c r="M594" s="22"/>
      <c r="N594" s="23"/>
      <c r="O594" s="29"/>
      <c r="U594" s="144">
        <f t="shared" si="647"/>
        <v>0</v>
      </c>
      <c r="Z594" s="23"/>
      <c r="AA594" s="29"/>
      <c r="AG594" s="144">
        <f t="shared" si="648"/>
        <v>0</v>
      </c>
      <c r="AK594" s="23"/>
      <c r="AL594" s="29"/>
      <c r="AR594" s="144">
        <f t="shared" si="649"/>
        <v>0</v>
      </c>
      <c r="AV594" s="23"/>
      <c r="AW594" s="29"/>
      <c r="BC594" s="144">
        <f t="shared" si="650"/>
        <v>0</v>
      </c>
      <c r="BG594" s="23"/>
      <c r="BH594" s="29"/>
      <c r="BN594" s="144">
        <f t="shared" si="651"/>
        <v>0</v>
      </c>
      <c r="BR594" s="23"/>
      <c r="BS594" s="29"/>
      <c r="BY594" s="144">
        <f t="shared" si="652"/>
        <v>0</v>
      </c>
      <c r="CC594" s="23"/>
      <c r="CD594" s="29"/>
      <c r="CJ594" s="144">
        <f t="shared" si="653"/>
        <v>0</v>
      </c>
      <c r="CN594" s="23"/>
      <c r="CO594" s="29"/>
      <c r="CU594" s="144">
        <f t="shared" si="654"/>
        <v>0</v>
      </c>
      <c r="CY594" s="23"/>
      <c r="CZ594" s="29"/>
      <c r="DF594" s="144">
        <f t="shared" si="655"/>
        <v>0</v>
      </c>
      <c r="DJ594" s="23"/>
      <c r="DK594" s="29"/>
      <c r="DQ594" s="144">
        <f t="shared" si="656"/>
        <v>0</v>
      </c>
    </row>
    <row r="595" spans="1:121">
      <c r="A595" s="23">
        <f t="shared" si="657"/>
        <v>169598603380.91736</v>
      </c>
      <c r="B595" s="23">
        <v>0</v>
      </c>
      <c r="C595" s="41">
        <f t="shared" si="643"/>
        <v>10</v>
      </c>
      <c r="D595" s="44"/>
      <c r="E595" s="134">
        <f t="shared" si="658"/>
        <v>1</v>
      </c>
      <c r="F595" s="76">
        <f t="shared" si="646"/>
        <v>11</v>
      </c>
      <c r="H595" s="24">
        <f t="shared" si="644"/>
        <v>2.8929004511989552E+35</v>
      </c>
      <c r="I595" s="23">
        <f t="shared" si="645"/>
        <v>117.80000000000007</v>
      </c>
      <c r="J595" s="26">
        <v>589</v>
      </c>
      <c r="M595" s="22"/>
      <c r="N595" s="23"/>
      <c r="O595" s="29"/>
      <c r="U595" s="144">
        <f t="shared" si="647"/>
        <v>0</v>
      </c>
      <c r="Z595" s="23"/>
      <c r="AA595" s="29"/>
      <c r="AG595" s="144">
        <f t="shared" si="648"/>
        <v>0</v>
      </c>
      <c r="AK595" s="23"/>
      <c r="AL595" s="29"/>
      <c r="AR595" s="144">
        <f t="shared" si="649"/>
        <v>0</v>
      </c>
      <c r="AV595" s="23"/>
      <c r="AW595" s="29"/>
      <c r="BC595" s="144">
        <f t="shared" si="650"/>
        <v>0</v>
      </c>
      <c r="BG595" s="23"/>
      <c r="BH595" s="29"/>
      <c r="BN595" s="144">
        <f t="shared" si="651"/>
        <v>0</v>
      </c>
      <c r="BR595" s="23"/>
      <c r="BS595" s="29"/>
      <c r="BY595" s="144">
        <f t="shared" si="652"/>
        <v>0</v>
      </c>
      <c r="CC595" s="23"/>
      <c r="CD595" s="29"/>
      <c r="CJ595" s="144">
        <f t="shared" si="653"/>
        <v>0</v>
      </c>
      <c r="CN595" s="23"/>
      <c r="CO595" s="29"/>
      <c r="CU595" s="144">
        <f t="shared" si="654"/>
        <v>0</v>
      </c>
      <c r="CY595" s="23"/>
      <c r="CZ595" s="29"/>
      <c r="DF595" s="144">
        <f t="shared" si="655"/>
        <v>0</v>
      </c>
      <c r="DJ595" s="23"/>
      <c r="DK595" s="29"/>
      <c r="DQ595" s="144">
        <f t="shared" si="656"/>
        <v>0</v>
      </c>
    </row>
    <row r="596" spans="1:121">
      <c r="A596" s="23">
        <f t="shared" si="657"/>
        <v>177209705829.83301</v>
      </c>
      <c r="B596" s="23">
        <v>0</v>
      </c>
      <c r="C596" s="41">
        <f t="shared" si="643"/>
        <v>10</v>
      </c>
      <c r="D596" s="44"/>
      <c r="E596" s="134">
        <f t="shared" si="658"/>
        <v>1</v>
      </c>
      <c r="F596" s="76">
        <f t="shared" si="646"/>
        <v>11</v>
      </c>
      <c r="H596" s="24">
        <f t="shared" si="644"/>
        <v>3.3230699894624195E+35</v>
      </c>
      <c r="I596" s="23">
        <f t="shared" si="645"/>
        <v>118.00000000000006</v>
      </c>
      <c r="J596" s="26">
        <v>590</v>
      </c>
      <c r="M596" s="22"/>
      <c r="N596" s="23"/>
      <c r="O596" s="29"/>
      <c r="U596" s="144">
        <f t="shared" si="647"/>
        <v>0</v>
      </c>
      <c r="Z596" s="23"/>
      <c r="AA596" s="29"/>
      <c r="AG596" s="144">
        <f t="shared" si="648"/>
        <v>0</v>
      </c>
      <c r="AK596" s="23"/>
      <c r="AL596" s="29"/>
      <c r="AR596" s="144">
        <f t="shared" si="649"/>
        <v>0</v>
      </c>
      <c r="AV596" s="23"/>
      <c r="AW596" s="29"/>
      <c r="BC596" s="144">
        <f t="shared" si="650"/>
        <v>0</v>
      </c>
      <c r="BG596" s="23"/>
      <c r="BH596" s="29"/>
      <c r="BN596" s="144">
        <f t="shared" si="651"/>
        <v>0</v>
      </c>
      <c r="BR596" s="23"/>
      <c r="BS596" s="29"/>
      <c r="BY596" s="144">
        <f t="shared" si="652"/>
        <v>0</v>
      </c>
      <c r="CC596" s="23"/>
      <c r="CD596" s="29"/>
      <c r="CJ596" s="144">
        <f t="shared" si="653"/>
        <v>0</v>
      </c>
      <c r="CN596" s="23"/>
      <c r="CO596" s="29"/>
      <c r="CU596" s="144">
        <f t="shared" si="654"/>
        <v>0</v>
      </c>
      <c r="CY596" s="23"/>
      <c r="CZ596" s="29"/>
      <c r="DF596" s="144">
        <f t="shared" si="655"/>
        <v>0</v>
      </c>
      <c r="DJ596" s="23"/>
      <c r="DK596" s="29"/>
      <c r="DQ596" s="144">
        <f t="shared" si="656"/>
        <v>0</v>
      </c>
    </row>
    <row r="597" spans="1:121">
      <c r="A597" s="23">
        <f t="shared" si="657"/>
        <v>185162372886.78845</v>
      </c>
      <c r="B597" s="23">
        <v>0</v>
      </c>
      <c r="C597" s="41">
        <f t="shared" si="643"/>
        <v>10</v>
      </c>
      <c r="D597" s="44"/>
      <c r="E597" s="134">
        <f t="shared" si="658"/>
        <v>1</v>
      </c>
      <c r="F597" s="76">
        <f t="shared" si="646"/>
        <v>11</v>
      </c>
      <c r="H597" s="24">
        <f t="shared" si="644"/>
        <v>3.8172050304354967E+35</v>
      </c>
      <c r="I597" s="23">
        <f t="shared" si="645"/>
        <v>118.20000000000007</v>
      </c>
      <c r="J597" s="26">
        <v>591</v>
      </c>
      <c r="M597" s="22"/>
      <c r="N597" s="23"/>
      <c r="O597" s="29"/>
      <c r="U597" s="144">
        <f t="shared" si="647"/>
        <v>0</v>
      </c>
      <c r="Z597" s="23"/>
      <c r="AA597" s="29"/>
      <c r="AG597" s="144">
        <f t="shared" si="648"/>
        <v>0</v>
      </c>
      <c r="AK597" s="23"/>
      <c r="AL597" s="29"/>
      <c r="AR597" s="144">
        <f t="shared" si="649"/>
        <v>0</v>
      </c>
      <c r="AV597" s="23"/>
      <c r="AW597" s="29"/>
      <c r="BC597" s="144">
        <f t="shared" si="650"/>
        <v>0</v>
      </c>
      <c r="BG597" s="23"/>
      <c r="BH597" s="29"/>
      <c r="BN597" s="144">
        <f t="shared" si="651"/>
        <v>0</v>
      </c>
      <c r="BR597" s="23"/>
      <c r="BS597" s="29"/>
      <c r="BY597" s="144">
        <f t="shared" si="652"/>
        <v>0</v>
      </c>
      <c r="CC597" s="23"/>
      <c r="CD597" s="29"/>
      <c r="CJ597" s="144">
        <f t="shared" si="653"/>
        <v>0</v>
      </c>
      <c r="CN597" s="23"/>
      <c r="CO597" s="29"/>
      <c r="CU597" s="144">
        <f t="shared" si="654"/>
        <v>0</v>
      </c>
      <c r="CY597" s="23"/>
      <c r="CZ597" s="29"/>
      <c r="DF597" s="144">
        <f t="shared" si="655"/>
        <v>0</v>
      </c>
      <c r="DJ597" s="23"/>
      <c r="DK597" s="29"/>
      <c r="DQ597" s="144">
        <f t="shared" si="656"/>
        <v>0</v>
      </c>
    </row>
    <row r="598" spans="1:121">
      <c r="A598" s="23">
        <f t="shared" si="657"/>
        <v>193471932998.91043</v>
      </c>
      <c r="B598" s="23">
        <v>0</v>
      </c>
      <c r="C598" s="41">
        <f t="shared" ref="C598:C661" si="659">IF(D598&gt;0,C597+D598,C597)</f>
        <v>10</v>
      </c>
      <c r="D598" s="44"/>
      <c r="E598" s="134">
        <f t="shared" si="658"/>
        <v>1</v>
      </c>
      <c r="F598" s="76">
        <f t="shared" si="646"/>
        <v>11</v>
      </c>
      <c r="H598" s="24">
        <f t="shared" si="644"/>
        <v>4.3848171391476628E+35</v>
      </c>
      <c r="I598" s="23">
        <f t="shared" si="645"/>
        <v>118.40000000000006</v>
      </c>
      <c r="J598" s="26">
        <v>592</v>
      </c>
      <c r="M598" s="22"/>
      <c r="N598" s="23"/>
      <c r="O598" s="29"/>
      <c r="Z598" s="23"/>
      <c r="AA598" s="29"/>
      <c r="AK598" s="23"/>
      <c r="AL598" s="29"/>
      <c r="AV598" s="23"/>
      <c r="AW598" s="29"/>
      <c r="BG598" s="23"/>
      <c r="BH598" s="29"/>
      <c r="BR598" s="23"/>
      <c r="BS598" s="29"/>
      <c r="CC598" s="23"/>
      <c r="CD598" s="29"/>
      <c r="CN598" s="23"/>
      <c r="CO598" s="29"/>
      <c r="CY598" s="23"/>
      <c r="CZ598" s="29"/>
      <c r="DJ598" s="23"/>
      <c r="DK598" s="29"/>
    </row>
    <row r="599" spans="1:121">
      <c r="A599" s="23">
        <f t="shared" si="657"/>
        <v>202154402510.39069</v>
      </c>
      <c r="B599" s="23">
        <v>0</v>
      </c>
      <c r="C599" s="41">
        <f t="shared" si="659"/>
        <v>10</v>
      </c>
      <c r="D599" s="44"/>
      <c r="E599" s="134">
        <f t="shared" si="658"/>
        <v>1</v>
      </c>
      <c r="F599" s="76">
        <f t="shared" si="646"/>
        <v>11</v>
      </c>
      <c r="H599" s="24">
        <f t="shared" si="644"/>
        <v>5.0368322347017261E+35</v>
      </c>
      <c r="I599" s="23">
        <f t="shared" si="645"/>
        <v>118.60000000000005</v>
      </c>
      <c r="J599" s="26">
        <v>593</v>
      </c>
      <c r="M599" s="22"/>
      <c r="N599" s="23"/>
      <c r="O599" s="29"/>
      <c r="Z599" s="23"/>
      <c r="AA599" s="29"/>
      <c r="AK599" s="23"/>
      <c r="AL599" s="29"/>
      <c r="AV599" s="23"/>
      <c r="AW599" s="29"/>
      <c r="BG599" s="23"/>
      <c r="BH599" s="29"/>
      <c r="BR599" s="23"/>
      <c r="BS599" s="29"/>
      <c r="CC599" s="23"/>
      <c r="CD599" s="29"/>
      <c r="CN599" s="23"/>
      <c r="CO599" s="29"/>
      <c r="CY599" s="23"/>
      <c r="CZ599" s="29"/>
      <c r="DJ599" s="23"/>
      <c r="DK599" s="29"/>
    </row>
    <row r="600" spans="1:121">
      <c r="A600" s="23">
        <f t="shared" si="657"/>
        <v>211226516533.34756</v>
      </c>
      <c r="B600" s="23">
        <v>0</v>
      </c>
      <c r="C600" s="41">
        <f t="shared" si="659"/>
        <v>10</v>
      </c>
      <c r="D600" s="44"/>
      <c r="E600" s="134">
        <f t="shared" si="658"/>
        <v>1</v>
      </c>
      <c r="F600" s="76">
        <f t="shared" si="646"/>
        <v>11</v>
      </c>
      <c r="H600" s="24">
        <f t="shared" si="644"/>
        <v>5.7858009023979126E+35</v>
      </c>
      <c r="I600" s="23">
        <f t="shared" si="645"/>
        <v>118.80000000000007</v>
      </c>
      <c r="J600" s="26">
        <v>594</v>
      </c>
      <c r="M600" s="22"/>
      <c r="N600" s="23"/>
      <c r="O600" s="29"/>
      <c r="Z600" s="23"/>
      <c r="AA600" s="29"/>
      <c r="AK600" s="23"/>
      <c r="AL600" s="29"/>
      <c r="AV600" s="23"/>
      <c r="AW600" s="29"/>
      <c r="BG600" s="23"/>
      <c r="BH600" s="29"/>
      <c r="BR600" s="23"/>
      <c r="BS600" s="29"/>
      <c r="CC600" s="23"/>
      <c r="CD600" s="29"/>
      <c r="CN600" s="23"/>
      <c r="CO600" s="29"/>
      <c r="CY600" s="23"/>
      <c r="CZ600" s="29"/>
      <c r="DJ600" s="23"/>
      <c r="DK600" s="29"/>
    </row>
    <row r="601" spans="1:121">
      <c r="A601" s="23">
        <f t="shared" si="657"/>
        <v>220705761204.08389</v>
      </c>
      <c r="B601" s="23">
        <v>0</v>
      </c>
      <c r="C601" s="41">
        <f t="shared" si="659"/>
        <v>10</v>
      </c>
      <c r="D601" s="44"/>
      <c r="E601" s="134">
        <f t="shared" si="658"/>
        <v>1</v>
      </c>
      <c r="F601" s="76">
        <f t="shared" si="646"/>
        <v>11</v>
      </c>
      <c r="H601" s="24">
        <f t="shared" si="644"/>
        <v>6.646139978924842E+35</v>
      </c>
      <c r="I601" s="23">
        <f t="shared" si="645"/>
        <v>119.00000000000006</v>
      </c>
      <c r="J601" s="26">
        <v>595</v>
      </c>
      <c r="M601" s="22"/>
      <c r="N601" s="23"/>
      <c r="O601" s="29"/>
      <c r="Z601" s="23"/>
      <c r="AA601" s="29"/>
      <c r="AK601" s="23"/>
      <c r="AL601" s="29"/>
      <c r="AV601" s="23"/>
      <c r="AW601" s="29"/>
      <c r="BG601" s="23"/>
      <c r="BH601" s="29"/>
      <c r="BR601" s="23"/>
      <c r="BS601" s="29"/>
      <c r="CC601" s="23"/>
      <c r="CD601" s="29"/>
      <c r="CN601" s="23"/>
      <c r="CO601" s="29"/>
      <c r="CY601" s="23"/>
      <c r="CZ601" s="29"/>
      <c r="DJ601" s="23"/>
      <c r="DK601" s="29"/>
    </row>
    <row r="602" spans="1:121">
      <c r="A602" s="23">
        <f t="shared" si="657"/>
        <v>230610407386.91449</v>
      </c>
      <c r="B602" s="23">
        <v>0</v>
      </c>
      <c r="C602" s="41">
        <f t="shared" si="659"/>
        <v>10</v>
      </c>
      <c r="D602" s="44"/>
      <c r="E602" s="134">
        <f t="shared" si="658"/>
        <v>1</v>
      </c>
      <c r="F602" s="76">
        <f t="shared" si="646"/>
        <v>11</v>
      </c>
      <c r="H602" s="24">
        <f t="shared" si="644"/>
        <v>7.6344100608709964E+35</v>
      </c>
      <c r="I602" s="23">
        <f t="shared" si="645"/>
        <v>119.20000000000007</v>
      </c>
      <c r="J602" s="26">
        <v>596</v>
      </c>
      <c r="M602" s="22"/>
      <c r="N602" s="23"/>
      <c r="O602" s="29"/>
      <c r="Z602" s="23"/>
      <c r="AA602" s="29"/>
      <c r="AK602" s="23"/>
      <c r="AL602" s="29"/>
      <c r="AV602" s="23"/>
      <c r="AW602" s="29"/>
      <c r="BG602" s="23"/>
      <c r="BH602" s="29"/>
      <c r="BR602" s="23"/>
      <c r="BS602" s="29"/>
      <c r="CC602" s="23"/>
      <c r="CD602" s="29"/>
      <c r="CN602" s="23"/>
      <c r="CO602" s="29"/>
      <c r="CY602" s="23"/>
      <c r="CZ602" s="29"/>
      <c r="DJ602" s="23"/>
      <c r="DK602" s="29"/>
    </row>
    <row r="603" spans="1:121">
      <c r="A603" s="23">
        <f t="shared" si="657"/>
        <v>240959545890.52478</v>
      </c>
      <c r="B603" s="23">
        <v>0</v>
      </c>
      <c r="C603" s="41">
        <f t="shared" si="659"/>
        <v>10</v>
      </c>
      <c r="D603" s="44"/>
      <c r="E603" s="134">
        <f t="shared" si="658"/>
        <v>1</v>
      </c>
      <c r="F603" s="76">
        <f t="shared" si="646"/>
        <v>11</v>
      </c>
      <c r="H603" s="24">
        <f t="shared" si="644"/>
        <v>8.7696342782953271E+35</v>
      </c>
      <c r="I603" s="23">
        <f t="shared" si="645"/>
        <v>119.40000000000006</v>
      </c>
      <c r="J603" s="26">
        <v>597</v>
      </c>
      <c r="M603" s="22"/>
      <c r="N603" s="23"/>
      <c r="O603" s="29"/>
      <c r="Z603" s="23"/>
      <c r="AA603" s="29"/>
      <c r="AK603" s="23"/>
      <c r="AL603" s="29"/>
      <c r="AV603" s="23"/>
      <c r="AW603" s="29"/>
      <c r="BG603" s="23"/>
      <c r="BH603" s="29"/>
      <c r="BR603" s="23"/>
      <c r="BS603" s="29"/>
      <c r="CC603" s="23"/>
      <c r="CD603" s="29"/>
      <c r="CN603" s="23"/>
      <c r="CO603" s="29"/>
      <c r="CY603" s="23"/>
      <c r="CZ603" s="29"/>
      <c r="DJ603" s="23"/>
      <c r="DK603" s="29"/>
    </row>
    <row r="604" spans="1:121">
      <c r="A604" s="23">
        <f t="shared" si="657"/>
        <v>251773124264.73996</v>
      </c>
      <c r="B604" s="23">
        <v>0</v>
      </c>
      <c r="C604" s="41">
        <f t="shared" si="659"/>
        <v>10</v>
      </c>
      <c r="D604" s="44"/>
      <c r="E604" s="134">
        <f t="shared" si="658"/>
        <v>1</v>
      </c>
      <c r="F604" s="76">
        <f t="shared" si="646"/>
        <v>11</v>
      </c>
      <c r="H604" s="24">
        <f t="shared" si="644"/>
        <v>1.0073664469403454E+36</v>
      </c>
      <c r="I604" s="23">
        <f t="shared" si="645"/>
        <v>119.60000000000005</v>
      </c>
      <c r="J604" s="26">
        <v>598</v>
      </c>
      <c r="M604" s="22"/>
      <c r="N604" s="23"/>
      <c r="O604" s="29"/>
      <c r="Z604" s="23"/>
      <c r="AA604" s="29"/>
      <c r="AK604" s="23"/>
      <c r="AL604" s="29"/>
      <c r="AV604" s="23"/>
      <c r="AW604" s="29"/>
      <c r="BG604" s="23"/>
      <c r="BH604" s="29"/>
      <c r="BR604" s="23"/>
      <c r="BS604" s="29"/>
      <c r="CC604" s="23"/>
      <c r="CD604" s="29"/>
      <c r="CN604" s="23"/>
      <c r="CO604" s="29"/>
      <c r="CY604" s="23"/>
      <c r="CZ604" s="29"/>
      <c r="DJ604" s="23"/>
      <c r="DK604" s="29"/>
    </row>
    <row r="605" spans="1:121">
      <c r="A605" s="23">
        <f t="shared" si="657"/>
        <v>263071985248.62778</v>
      </c>
      <c r="B605" s="23">
        <v>0</v>
      </c>
      <c r="C605" s="41">
        <f t="shared" si="659"/>
        <v>10</v>
      </c>
      <c r="D605" s="44"/>
      <c r="E605" s="134">
        <f t="shared" si="658"/>
        <v>1</v>
      </c>
      <c r="F605" s="76">
        <f t="shared" si="646"/>
        <v>11</v>
      </c>
      <c r="H605" s="24">
        <f t="shared" si="644"/>
        <v>1.1571601804795828E+36</v>
      </c>
      <c r="I605" s="23">
        <f t="shared" si="645"/>
        <v>119.80000000000007</v>
      </c>
      <c r="J605" s="26">
        <v>599</v>
      </c>
      <c r="M605" s="22"/>
      <c r="N605" s="23"/>
      <c r="O605" s="29"/>
      <c r="Z605" s="23"/>
      <c r="AA605" s="29"/>
      <c r="AK605" s="23"/>
      <c r="AL605" s="29"/>
      <c r="AV605" s="23"/>
      <c r="AW605" s="29"/>
      <c r="BG605" s="23"/>
      <c r="BH605" s="29"/>
      <c r="BR605" s="23"/>
      <c r="BS605" s="29"/>
      <c r="CC605" s="23"/>
      <c r="CD605" s="29"/>
      <c r="CN605" s="23"/>
      <c r="CO605" s="29"/>
      <c r="CY605" s="23"/>
      <c r="CZ605" s="29"/>
      <c r="DJ605" s="23"/>
      <c r="DK605" s="29"/>
    </row>
    <row r="606" spans="1:121">
      <c r="A606" s="23">
        <f t="shared" si="657"/>
        <v>274877906944.04327</v>
      </c>
      <c r="B606" s="23">
        <v>0</v>
      </c>
      <c r="C606" s="41">
        <f t="shared" si="659"/>
        <v>10</v>
      </c>
      <c r="D606" s="44"/>
      <c r="E606" s="134">
        <f t="shared" si="658"/>
        <v>1</v>
      </c>
      <c r="F606" s="76">
        <f t="shared" si="646"/>
        <v>11</v>
      </c>
      <c r="H606" s="24">
        <f t="shared" si="644"/>
        <v>1.329227995784969E+36</v>
      </c>
      <c r="I606" s="23">
        <f t="shared" si="645"/>
        <v>120.00000000000006</v>
      </c>
      <c r="J606" s="26">
        <v>600</v>
      </c>
      <c r="M606" s="22"/>
      <c r="N606" s="23"/>
      <c r="O606" s="29"/>
      <c r="Z606" s="23"/>
      <c r="AA606" s="29"/>
      <c r="AK606" s="23"/>
      <c r="AL606" s="29"/>
      <c r="AV606" s="23"/>
      <c r="AW606" s="29"/>
      <c r="BG606" s="23"/>
      <c r="BH606" s="29"/>
      <c r="BR606" s="23"/>
      <c r="BS606" s="29"/>
      <c r="CC606" s="23"/>
      <c r="CD606" s="29"/>
      <c r="CN606" s="23"/>
      <c r="CO606" s="29"/>
      <c r="CY606" s="23"/>
      <c r="CZ606" s="29"/>
      <c r="DJ606" s="23"/>
      <c r="DK606" s="29"/>
    </row>
    <row r="607" spans="1:121">
      <c r="A607" s="23">
        <f t="shared" si="657"/>
        <v>287213644792.0473</v>
      </c>
      <c r="B607" s="23">
        <v>0</v>
      </c>
      <c r="C607" s="41">
        <f t="shared" si="659"/>
        <v>10</v>
      </c>
      <c r="D607" s="44"/>
      <c r="E607" s="134">
        <f t="shared" si="658"/>
        <v>1</v>
      </c>
      <c r="F607" s="76">
        <f t="shared" si="646"/>
        <v>11</v>
      </c>
      <c r="H607" s="24">
        <f t="shared" si="644"/>
        <v>1.5268820121742002E+36</v>
      </c>
      <c r="I607" s="23">
        <f t="shared" si="645"/>
        <v>120.20000000000005</v>
      </c>
      <c r="J607" s="26">
        <v>601</v>
      </c>
      <c r="M607" s="22"/>
      <c r="N607" s="23"/>
      <c r="O607" s="29"/>
      <c r="Z607" s="23"/>
      <c r="AA607" s="29"/>
      <c r="AK607" s="23"/>
      <c r="AL607" s="29"/>
      <c r="AV607" s="23"/>
      <c r="AW607" s="29"/>
      <c r="BG607" s="23"/>
      <c r="BH607" s="29"/>
      <c r="BR607" s="23"/>
      <c r="BS607" s="29"/>
      <c r="CC607" s="23"/>
      <c r="CD607" s="29"/>
      <c r="CN607" s="23"/>
      <c r="CO607" s="29"/>
      <c r="CY607" s="23"/>
      <c r="CZ607" s="29"/>
      <c r="DJ607" s="23"/>
      <c r="DK607" s="29"/>
    </row>
    <row r="608" spans="1:121">
      <c r="A608" s="23">
        <f t="shared" si="657"/>
        <v>300102975433.10797</v>
      </c>
      <c r="B608" s="23">
        <v>0</v>
      </c>
      <c r="C608" s="41">
        <f t="shared" si="659"/>
        <v>10</v>
      </c>
      <c r="D608" s="44"/>
      <c r="E608" s="134">
        <f t="shared" si="658"/>
        <v>1</v>
      </c>
      <c r="F608" s="76">
        <f t="shared" si="646"/>
        <v>11</v>
      </c>
      <c r="H608" s="24">
        <f t="shared" si="644"/>
        <v>1.7539268556590663E+36</v>
      </c>
      <c r="I608" s="23">
        <f t="shared" si="645"/>
        <v>120.40000000000006</v>
      </c>
      <c r="J608" s="26">
        <v>602</v>
      </c>
      <c r="M608" s="22"/>
      <c r="N608" s="23"/>
      <c r="O608" s="29"/>
      <c r="Z608" s="23"/>
      <c r="AA608" s="29"/>
      <c r="AK608" s="23"/>
      <c r="AL608" s="29"/>
      <c r="AV608" s="23"/>
      <c r="AW608" s="29"/>
      <c r="BG608" s="23"/>
      <c r="BH608" s="29"/>
      <c r="BR608" s="23"/>
      <c r="BS608" s="29"/>
      <c r="CC608" s="23"/>
      <c r="CD608" s="29"/>
      <c r="CN608" s="23"/>
      <c r="CO608" s="29"/>
      <c r="CY608" s="23"/>
      <c r="CZ608" s="29"/>
      <c r="DJ608" s="23"/>
      <c r="DK608" s="29"/>
    </row>
    <row r="609" spans="1:115">
      <c r="A609" s="23">
        <f t="shared" si="657"/>
        <v>313570742535.6217</v>
      </c>
      <c r="B609" s="23">
        <v>0</v>
      </c>
      <c r="C609" s="41">
        <f t="shared" si="659"/>
        <v>10</v>
      </c>
      <c r="D609" s="44"/>
      <c r="E609" s="134">
        <f t="shared" si="658"/>
        <v>1</v>
      </c>
      <c r="F609" s="76">
        <f t="shared" si="646"/>
        <v>11</v>
      </c>
      <c r="H609" s="24">
        <f t="shared" si="644"/>
        <v>2.014732893880691E+36</v>
      </c>
      <c r="I609" s="23">
        <f t="shared" si="645"/>
        <v>120.60000000000005</v>
      </c>
      <c r="J609" s="26">
        <v>603</v>
      </c>
      <c r="M609" s="22"/>
      <c r="N609" s="23"/>
      <c r="O609" s="29"/>
      <c r="Z609" s="23"/>
      <c r="AA609" s="29"/>
      <c r="AK609" s="23"/>
      <c r="AL609" s="29"/>
      <c r="AV609" s="23"/>
      <c r="AW609" s="29"/>
      <c r="BG609" s="23"/>
      <c r="BH609" s="29"/>
      <c r="BR609" s="23"/>
      <c r="BS609" s="29"/>
      <c r="CC609" s="23"/>
      <c r="CD609" s="29"/>
      <c r="CN609" s="23"/>
      <c r="CO609" s="29"/>
      <c r="CY609" s="23"/>
      <c r="CZ609" s="29"/>
      <c r="DJ609" s="23"/>
      <c r="DK609" s="29"/>
    </row>
    <row r="610" spans="1:115">
      <c r="A610" s="23">
        <f t="shared" si="657"/>
        <v>327642904681.08972</v>
      </c>
      <c r="B610" s="23">
        <v>0</v>
      </c>
      <c r="C610" s="41">
        <f t="shared" si="659"/>
        <v>10</v>
      </c>
      <c r="D610" s="44"/>
      <c r="E610" s="134">
        <f t="shared" si="658"/>
        <v>1</v>
      </c>
      <c r="F610" s="76">
        <f t="shared" si="646"/>
        <v>11</v>
      </c>
      <c r="H610" s="24">
        <f t="shared" ref="H610:H673" si="660">POWER($I$1,J610)</f>
        <v>2.3143203609591665E+36</v>
      </c>
      <c r="I610" s="23">
        <f t="shared" ref="I610:I673" si="661">LOG(H610,2)</f>
        <v>120.80000000000007</v>
      </c>
      <c r="J610" s="26">
        <v>604</v>
      </c>
      <c r="M610" s="22"/>
      <c r="N610" s="23"/>
      <c r="O610" s="29"/>
      <c r="Z610" s="23"/>
      <c r="AA610" s="29"/>
      <c r="AK610" s="23"/>
      <c r="AL610" s="29"/>
      <c r="AV610" s="23"/>
      <c r="AW610" s="29"/>
      <c r="BG610" s="23"/>
      <c r="BH610" s="29"/>
      <c r="BR610" s="23"/>
      <c r="BS610" s="29"/>
      <c r="CC610" s="23"/>
      <c r="CD610" s="29"/>
      <c r="CN610" s="23"/>
      <c r="CO610" s="29"/>
      <c r="CY610" s="23"/>
      <c r="CZ610" s="29"/>
      <c r="DJ610" s="23"/>
      <c r="DK610" s="29"/>
    </row>
    <row r="611" spans="1:115">
      <c r="A611" s="23">
        <f t="shared" si="657"/>
        <v>342346585398.24286</v>
      </c>
      <c r="B611" s="23">
        <v>0</v>
      </c>
      <c r="C611" s="41">
        <f t="shared" si="659"/>
        <v>10</v>
      </c>
      <c r="D611" s="44"/>
      <c r="E611" s="134">
        <f t="shared" si="658"/>
        <v>1</v>
      </c>
      <c r="F611" s="76">
        <f t="shared" si="646"/>
        <v>11</v>
      </c>
      <c r="H611" s="24">
        <f t="shared" si="660"/>
        <v>2.6584559915699392E+36</v>
      </c>
      <c r="I611" s="23">
        <f t="shared" si="661"/>
        <v>121.00000000000006</v>
      </c>
      <c r="J611" s="26">
        <v>605</v>
      </c>
      <c r="M611" s="22"/>
      <c r="N611" s="23"/>
      <c r="O611" s="29"/>
      <c r="Z611" s="23"/>
      <c r="AA611" s="29"/>
      <c r="AK611" s="23"/>
      <c r="AL611" s="29"/>
      <c r="AV611" s="23"/>
      <c r="AW611" s="29"/>
      <c r="BG611" s="23"/>
      <c r="BH611" s="29"/>
      <c r="BR611" s="23"/>
      <c r="BS611" s="29"/>
      <c r="CC611" s="23"/>
      <c r="CD611" s="29"/>
      <c r="CN611" s="23"/>
      <c r="CO611" s="29"/>
      <c r="CY611" s="23"/>
      <c r="CZ611" s="29"/>
      <c r="DJ611" s="23"/>
      <c r="DK611" s="29"/>
    </row>
    <row r="612" spans="1:115">
      <c r="A612" s="23">
        <f t="shared" si="657"/>
        <v>357710125442.55701</v>
      </c>
      <c r="B612" s="23">
        <v>0</v>
      </c>
      <c r="C612" s="41">
        <f t="shared" si="659"/>
        <v>10</v>
      </c>
      <c r="D612" s="44"/>
      <c r="E612" s="134">
        <f t="shared" si="658"/>
        <v>1</v>
      </c>
      <c r="F612" s="76">
        <f t="shared" si="646"/>
        <v>11</v>
      </c>
      <c r="H612" s="24">
        <f t="shared" si="660"/>
        <v>3.0537640243484003E+36</v>
      </c>
      <c r="I612" s="23">
        <f t="shared" si="661"/>
        <v>121.20000000000006</v>
      </c>
      <c r="J612" s="26">
        <v>606</v>
      </c>
      <c r="M612" s="22"/>
      <c r="N612" s="23"/>
      <c r="O612" s="29"/>
      <c r="Z612" s="23"/>
      <c r="AA612" s="29"/>
      <c r="AK612" s="23"/>
      <c r="AL612" s="29"/>
      <c r="AV612" s="23"/>
      <c r="AW612" s="29"/>
      <c r="BG612" s="23"/>
      <c r="BH612" s="29"/>
      <c r="BR612" s="23"/>
      <c r="BS612" s="29"/>
      <c r="CC612" s="23"/>
      <c r="CD612" s="29"/>
      <c r="CN612" s="23"/>
      <c r="CO612" s="29"/>
      <c r="CY612" s="23"/>
      <c r="CZ612" s="29"/>
      <c r="DJ612" s="23"/>
      <c r="DK612" s="29"/>
    </row>
    <row r="613" spans="1:115">
      <c r="A613" s="23">
        <f t="shared" si="657"/>
        <v>373763137421.92395</v>
      </c>
      <c r="B613" s="23">
        <v>0</v>
      </c>
      <c r="C613" s="41">
        <f t="shared" si="659"/>
        <v>10</v>
      </c>
      <c r="D613" s="44"/>
      <c r="E613" s="134">
        <f t="shared" si="658"/>
        <v>1</v>
      </c>
      <c r="F613" s="76">
        <f t="shared" si="646"/>
        <v>11</v>
      </c>
      <c r="H613" s="24">
        <f t="shared" si="660"/>
        <v>3.5078537113181338E+36</v>
      </c>
      <c r="I613" s="23">
        <f t="shared" si="661"/>
        <v>121.40000000000006</v>
      </c>
      <c r="J613" s="26">
        <v>607</v>
      </c>
      <c r="M613" s="22"/>
      <c r="N613" s="23"/>
      <c r="O613" s="29"/>
      <c r="Z613" s="23"/>
      <c r="AA613" s="29"/>
      <c r="AK613" s="23"/>
      <c r="AL613" s="29"/>
      <c r="AV613" s="23"/>
      <c r="AW613" s="29"/>
      <c r="BG613" s="23"/>
      <c r="BH613" s="29"/>
      <c r="BR613" s="23"/>
      <c r="BS613" s="29"/>
      <c r="CC613" s="23"/>
      <c r="CD613" s="29"/>
      <c r="CN613" s="23"/>
      <c r="CO613" s="29"/>
      <c r="CY613" s="23"/>
      <c r="CZ613" s="29"/>
      <c r="DJ613" s="23"/>
      <c r="DK613" s="29"/>
    </row>
    <row r="614" spans="1:115">
      <c r="A614" s="23">
        <f t="shared" si="657"/>
        <v>390536562873.7663</v>
      </c>
      <c r="B614" s="23">
        <v>0</v>
      </c>
      <c r="C614" s="41">
        <f t="shared" si="659"/>
        <v>10</v>
      </c>
      <c r="D614" s="44"/>
      <c r="E614" s="134">
        <f t="shared" si="658"/>
        <v>1</v>
      </c>
      <c r="F614" s="76">
        <f t="shared" si="646"/>
        <v>11</v>
      </c>
      <c r="H614" s="24">
        <f t="shared" si="660"/>
        <v>4.0294657877613844E+36</v>
      </c>
      <c r="I614" s="23">
        <f t="shared" si="661"/>
        <v>121.60000000000007</v>
      </c>
      <c r="J614" s="26">
        <v>608</v>
      </c>
      <c r="M614" s="22"/>
      <c r="N614" s="23"/>
      <c r="O614" s="29"/>
      <c r="Z614" s="23"/>
      <c r="AA614" s="29"/>
      <c r="AK614" s="23"/>
      <c r="AL614" s="29"/>
      <c r="AV614" s="23"/>
      <c r="AW614" s="29"/>
      <c r="BG614" s="23"/>
      <c r="BH614" s="29"/>
      <c r="BR614" s="23"/>
      <c r="BS614" s="29"/>
      <c r="CC614" s="23"/>
      <c r="CD614" s="29"/>
      <c r="CN614" s="23"/>
      <c r="CO614" s="29"/>
      <c r="CY614" s="23"/>
      <c r="CZ614" s="29"/>
      <c r="DJ614" s="23"/>
      <c r="DK614" s="29"/>
    </row>
    <row r="615" spans="1:115">
      <c r="A615" s="23">
        <f t="shared" si="657"/>
        <v>408062731903.61151</v>
      </c>
      <c r="B615" s="23">
        <v>0</v>
      </c>
      <c r="C615" s="41">
        <f t="shared" si="659"/>
        <v>10</v>
      </c>
      <c r="D615" s="44"/>
      <c r="E615" s="134">
        <f t="shared" si="658"/>
        <v>1</v>
      </c>
      <c r="F615" s="76">
        <f t="shared" si="646"/>
        <v>11</v>
      </c>
      <c r="H615" s="24">
        <f t="shared" si="660"/>
        <v>4.6286407219183354E+36</v>
      </c>
      <c r="I615" s="23">
        <f t="shared" si="661"/>
        <v>121.80000000000005</v>
      </c>
      <c r="J615" s="26">
        <v>609</v>
      </c>
      <c r="M615" s="22"/>
      <c r="N615" s="23"/>
      <c r="O615" s="29"/>
      <c r="Z615" s="23"/>
      <c r="AA615" s="29"/>
      <c r="AK615" s="23"/>
      <c r="AL615" s="29"/>
      <c r="AV615" s="23"/>
      <c r="AW615" s="29"/>
      <c r="BG615" s="23"/>
      <c r="BH615" s="29"/>
      <c r="BR615" s="23"/>
      <c r="BS615" s="29"/>
      <c r="CC615" s="23"/>
      <c r="CD615" s="29"/>
      <c r="CN615" s="23"/>
      <c r="CO615" s="29"/>
      <c r="CY615" s="23"/>
      <c r="CZ615" s="29"/>
      <c r="DJ615" s="23"/>
      <c r="DK615" s="29"/>
    </row>
    <row r="616" spans="1:115">
      <c r="A616" s="23">
        <f t="shared" si="657"/>
        <v>426375425500.07458</v>
      </c>
      <c r="B616" s="23">
        <v>0</v>
      </c>
      <c r="C616" s="41">
        <f t="shared" si="659"/>
        <v>10</v>
      </c>
      <c r="D616" s="44"/>
      <c r="E616" s="134">
        <f t="shared" si="658"/>
        <v>1</v>
      </c>
      <c r="F616" s="76">
        <f t="shared" si="646"/>
        <v>11</v>
      </c>
      <c r="H616" s="24">
        <f t="shared" si="660"/>
        <v>5.3169119831398795E+36</v>
      </c>
      <c r="I616" s="23">
        <f t="shared" si="661"/>
        <v>122.00000000000007</v>
      </c>
      <c r="J616" s="26">
        <v>610</v>
      </c>
      <c r="M616" s="22"/>
      <c r="N616" s="23"/>
      <c r="O616" s="29"/>
      <c r="Z616" s="23"/>
      <c r="AA616" s="29"/>
      <c r="AK616" s="23"/>
      <c r="AL616" s="29"/>
      <c r="AV616" s="23"/>
      <c r="AW616" s="29"/>
      <c r="BG616" s="23"/>
      <c r="BH616" s="29"/>
      <c r="BR616" s="23"/>
      <c r="BS616" s="29"/>
      <c r="CC616" s="23"/>
      <c r="CD616" s="29"/>
      <c r="CN616" s="23"/>
      <c r="CO616" s="29"/>
      <c r="CY616" s="23"/>
      <c r="CZ616" s="29"/>
      <c r="DJ616" s="23"/>
      <c r="DK616" s="29"/>
    </row>
    <row r="617" spans="1:115">
      <c r="A617" s="23">
        <f t="shared" si="657"/>
        <v>445509940646.36023</v>
      </c>
      <c r="B617" s="23">
        <v>0</v>
      </c>
      <c r="C617" s="41">
        <f t="shared" si="659"/>
        <v>10</v>
      </c>
      <c r="D617" s="44"/>
      <c r="E617" s="134">
        <f t="shared" si="658"/>
        <v>1</v>
      </c>
      <c r="F617" s="76">
        <f t="shared" si="646"/>
        <v>11</v>
      </c>
      <c r="H617" s="24">
        <f t="shared" si="660"/>
        <v>6.1075280486968042E+36</v>
      </c>
      <c r="I617" s="23">
        <f t="shared" si="661"/>
        <v>122.20000000000006</v>
      </c>
      <c r="J617" s="26">
        <v>611</v>
      </c>
      <c r="M617" s="22"/>
      <c r="N617" s="23"/>
      <c r="O617" s="29"/>
      <c r="Z617" s="23"/>
      <c r="AA617" s="29"/>
      <c r="AK617" s="23"/>
      <c r="AL617" s="29"/>
      <c r="AV617" s="23"/>
      <c r="AW617" s="29"/>
      <c r="BG617" s="23"/>
      <c r="BH617" s="29"/>
      <c r="BR617" s="23"/>
      <c r="BS617" s="29"/>
      <c r="CC617" s="23"/>
      <c r="CD617" s="29"/>
      <c r="CN617" s="23"/>
      <c r="CO617" s="29"/>
      <c r="CY617" s="23"/>
      <c r="CZ617" s="29"/>
      <c r="DJ617" s="23"/>
      <c r="DK617" s="29"/>
    </row>
    <row r="618" spans="1:115">
      <c r="A618" s="23">
        <f t="shared" si="657"/>
        <v>465503158353.78461</v>
      </c>
      <c r="B618" s="23">
        <v>0</v>
      </c>
      <c r="C618" s="41">
        <f t="shared" si="659"/>
        <v>10</v>
      </c>
      <c r="D618" s="44"/>
      <c r="E618" s="134">
        <f t="shared" si="658"/>
        <v>1</v>
      </c>
      <c r="F618" s="76">
        <f t="shared" si="646"/>
        <v>11</v>
      </c>
      <c r="H618" s="24">
        <f t="shared" si="660"/>
        <v>7.0157074226362699E+36</v>
      </c>
      <c r="I618" s="23">
        <f t="shared" si="661"/>
        <v>122.40000000000008</v>
      </c>
      <c r="J618" s="26">
        <v>612</v>
      </c>
      <c r="M618" s="22"/>
      <c r="N618" s="23"/>
      <c r="O618" s="29"/>
      <c r="Z618" s="23"/>
      <c r="AA618" s="29"/>
      <c r="AK618" s="23"/>
      <c r="AL618" s="29"/>
      <c r="AV618" s="23"/>
      <c r="AW618" s="29"/>
      <c r="BG618" s="23"/>
      <c r="BH618" s="29"/>
      <c r="BR618" s="23"/>
      <c r="BS618" s="29"/>
      <c r="CC618" s="23"/>
      <c r="CD618" s="29"/>
      <c r="CN618" s="23"/>
      <c r="CO618" s="29"/>
      <c r="CY618" s="23"/>
      <c r="CZ618" s="29"/>
      <c r="DJ618" s="23"/>
      <c r="DK618" s="29"/>
    </row>
    <row r="619" spans="1:115">
      <c r="A619" s="23">
        <f t="shared" si="657"/>
        <v>486393614748.44556</v>
      </c>
      <c r="B619" s="23">
        <v>0</v>
      </c>
      <c r="C619" s="41">
        <f t="shared" si="659"/>
        <v>10</v>
      </c>
      <c r="D619" s="44"/>
      <c r="E619" s="134">
        <f t="shared" si="658"/>
        <v>1</v>
      </c>
      <c r="F619" s="76">
        <f t="shared" si="646"/>
        <v>11</v>
      </c>
      <c r="H619" s="24">
        <f t="shared" si="660"/>
        <v>8.0589315755227712E+36</v>
      </c>
      <c r="I619" s="23">
        <f t="shared" si="661"/>
        <v>122.60000000000007</v>
      </c>
      <c r="J619" s="26">
        <v>613</v>
      </c>
      <c r="M619" s="22"/>
      <c r="N619" s="23"/>
      <c r="O619" s="29"/>
      <c r="Z619" s="23"/>
      <c r="AA619" s="29"/>
      <c r="AK619" s="23"/>
      <c r="AL619" s="29"/>
      <c r="AV619" s="23"/>
      <c r="AW619" s="29"/>
      <c r="BG619" s="23"/>
      <c r="BH619" s="29"/>
      <c r="BR619" s="23"/>
      <c r="BS619" s="29"/>
      <c r="CC619" s="23"/>
      <c r="CD619" s="29"/>
      <c r="CN619" s="23"/>
      <c r="CO619" s="29"/>
      <c r="CY619" s="23"/>
      <c r="CZ619" s="29"/>
      <c r="DJ619" s="23"/>
      <c r="DK619" s="29"/>
    </row>
    <row r="620" spans="1:115">
      <c r="A620" s="23">
        <f t="shared" si="657"/>
        <v>508221575348.06342</v>
      </c>
      <c r="B620" s="23">
        <v>0</v>
      </c>
      <c r="C620" s="41">
        <f t="shared" si="659"/>
        <v>10</v>
      </c>
      <c r="D620" s="44"/>
      <c r="E620" s="134">
        <f t="shared" si="658"/>
        <v>1</v>
      </c>
      <c r="F620" s="76">
        <f t="shared" si="646"/>
        <v>11</v>
      </c>
      <c r="H620" s="24">
        <f t="shared" si="660"/>
        <v>9.2572814438366707E+36</v>
      </c>
      <c r="I620" s="23">
        <f t="shared" si="661"/>
        <v>122.80000000000005</v>
      </c>
      <c r="J620" s="26">
        <v>614</v>
      </c>
      <c r="M620" s="22"/>
      <c r="N620" s="23"/>
      <c r="O620" s="29"/>
      <c r="Z620" s="23"/>
      <c r="AA620" s="29"/>
      <c r="AK620" s="23"/>
      <c r="AL620" s="29"/>
      <c r="AV620" s="23"/>
      <c r="AW620" s="29"/>
      <c r="BG620" s="23"/>
      <c r="BH620" s="29"/>
      <c r="BR620" s="23"/>
      <c r="BS620" s="29"/>
      <c r="CC620" s="23"/>
      <c r="CD620" s="29"/>
      <c r="CN620" s="23"/>
      <c r="CO620" s="29"/>
      <c r="CY620" s="23"/>
      <c r="CZ620" s="29"/>
      <c r="DJ620" s="23"/>
      <c r="DK620" s="29"/>
    </row>
    <row r="621" spans="1:115">
      <c r="A621" s="23">
        <f t="shared" si="657"/>
        <v>531029112672.151</v>
      </c>
      <c r="B621" s="23">
        <v>0</v>
      </c>
      <c r="C621" s="41">
        <f t="shared" si="659"/>
        <v>10</v>
      </c>
      <c r="D621" s="44"/>
      <c r="E621" s="134">
        <f t="shared" si="658"/>
        <v>1</v>
      </c>
      <c r="F621" s="76">
        <f t="shared" si="646"/>
        <v>11</v>
      </c>
      <c r="H621" s="24">
        <f t="shared" si="660"/>
        <v>1.0633823966279764E+37</v>
      </c>
      <c r="I621" s="23">
        <f t="shared" si="661"/>
        <v>123.00000000000007</v>
      </c>
      <c r="J621" s="26">
        <v>615</v>
      </c>
      <c r="M621" s="22"/>
      <c r="N621" s="23"/>
      <c r="O621" s="29"/>
      <c r="Z621" s="23"/>
      <c r="AA621" s="29"/>
      <c r="AK621" s="23"/>
      <c r="AL621" s="29"/>
      <c r="AV621" s="23"/>
      <c r="AW621" s="29"/>
      <c r="BG621" s="23"/>
      <c r="BH621" s="29"/>
      <c r="BR621" s="23"/>
      <c r="BS621" s="29"/>
      <c r="CC621" s="23"/>
      <c r="CD621" s="29"/>
      <c r="CN621" s="23"/>
      <c r="CO621" s="29"/>
      <c r="CY621" s="23"/>
      <c r="CZ621" s="29"/>
      <c r="DJ621" s="23"/>
      <c r="DK621" s="29"/>
    </row>
    <row r="622" spans="1:115">
      <c r="A622" s="23">
        <f t="shared" si="657"/>
        <v>554860187335.11169</v>
      </c>
      <c r="B622" s="23">
        <v>0</v>
      </c>
      <c r="C622" s="41">
        <f t="shared" si="659"/>
        <v>10</v>
      </c>
      <c r="D622" s="44"/>
      <c r="E622" s="134">
        <f t="shared" si="658"/>
        <v>1</v>
      </c>
      <c r="F622" s="76">
        <f t="shared" si="646"/>
        <v>11</v>
      </c>
      <c r="H622" s="24">
        <f t="shared" si="660"/>
        <v>1.2215056097393611E+37</v>
      </c>
      <c r="I622" s="23">
        <f t="shared" si="661"/>
        <v>123.20000000000006</v>
      </c>
      <c r="J622" s="26">
        <v>616</v>
      </c>
      <c r="M622" s="22"/>
      <c r="N622" s="23"/>
      <c r="O622" s="29"/>
      <c r="Z622" s="23"/>
      <c r="AA622" s="29"/>
      <c r="AK622" s="23"/>
      <c r="AL622" s="29"/>
      <c r="AV622" s="23"/>
      <c r="AW622" s="29"/>
      <c r="BG622" s="23"/>
      <c r="BH622" s="29"/>
      <c r="BR622" s="23"/>
      <c r="BS622" s="29"/>
      <c r="CC622" s="23"/>
      <c r="CD622" s="29"/>
      <c r="CN622" s="23"/>
      <c r="CO622" s="29"/>
      <c r="CY622" s="23"/>
      <c r="CZ622" s="29"/>
      <c r="DJ622" s="23"/>
      <c r="DK622" s="29"/>
    </row>
    <row r="623" spans="1:115">
      <c r="A623" s="23">
        <f t="shared" si="657"/>
        <v>579760732778.56104</v>
      </c>
      <c r="B623" s="23">
        <v>0</v>
      </c>
      <c r="C623" s="41">
        <f t="shared" si="659"/>
        <v>10</v>
      </c>
      <c r="D623" s="44"/>
      <c r="E623" s="134">
        <f t="shared" si="658"/>
        <v>1</v>
      </c>
      <c r="F623" s="76">
        <f t="shared" si="646"/>
        <v>11</v>
      </c>
      <c r="H623" s="24">
        <f t="shared" si="660"/>
        <v>1.4031414845272545E+37</v>
      </c>
      <c r="I623" s="23">
        <f t="shared" si="661"/>
        <v>123.40000000000008</v>
      </c>
      <c r="J623" s="26">
        <v>617</v>
      </c>
      <c r="M623" s="22"/>
      <c r="N623" s="23"/>
      <c r="O623" s="29"/>
      <c r="Z623" s="23"/>
      <c r="AA623" s="29"/>
      <c r="AK623" s="23"/>
      <c r="AL623" s="29"/>
      <c r="AV623" s="23"/>
      <c r="AW623" s="29"/>
      <c r="BG623" s="23"/>
      <c r="BH623" s="29"/>
      <c r="BR623" s="23"/>
      <c r="BS623" s="29"/>
      <c r="CC623" s="23"/>
      <c r="CD623" s="29"/>
      <c r="CN623" s="23"/>
      <c r="CO623" s="29"/>
      <c r="CY623" s="23"/>
      <c r="CZ623" s="29"/>
      <c r="DJ623" s="23"/>
      <c r="DK623" s="29"/>
    </row>
    <row r="624" spans="1:115">
      <c r="A624" s="23">
        <f t="shared" si="657"/>
        <v>605778743806.19507</v>
      </c>
      <c r="B624" s="23">
        <v>0</v>
      </c>
      <c r="C624" s="41">
        <f t="shared" si="659"/>
        <v>10</v>
      </c>
      <c r="D624" s="44"/>
      <c r="E624" s="134">
        <f t="shared" si="658"/>
        <v>1</v>
      </c>
      <c r="F624" s="76">
        <f t="shared" si="646"/>
        <v>11</v>
      </c>
      <c r="H624" s="24">
        <f t="shared" si="660"/>
        <v>1.6117863151045547E+37</v>
      </c>
      <c r="I624" s="23">
        <f t="shared" si="661"/>
        <v>123.60000000000007</v>
      </c>
      <c r="J624" s="26">
        <v>618</v>
      </c>
      <c r="M624" s="22"/>
      <c r="N624" s="23"/>
      <c r="O624" s="29"/>
      <c r="Z624" s="23"/>
      <c r="AA624" s="29"/>
      <c r="AK624" s="23"/>
      <c r="AL624" s="29"/>
      <c r="AV624" s="23"/>
      <c r="AW624" s="29"/>
      <c r="BG624" s="23"/>
      <c r="BH624" s="29"/>
      <c r="BR624" s="23"/>
      <c r="BS624" s="29"/>
      <c r="CC624" s="23"/>
      <c r="CD624" s="29"/>
      <c r="CN624" s="23"/>
      <c r="CO624" s="29"/>
      <c r="CY624" s="23"/>
      <c r="CZ624" s="29"/>
      <c r="DJ624" s="23"/>
      <c r="DK624" s="29"/>
    </row>
    <row r="625" spans="1:115">
      <c r="A625" s="23">
        <f t="shared" si="657"/>
        <v>632964369091.85217</v>
      </c>
      <c r="B625" s="23">
        <v>0</v>
      </c>
      <c r="C625" s="41">
        <f t="shared" si="659"/>
        <v>10</v>
      </c>
      <c r="D625" s="44"/>
      <c r="E625" s="134">
        <f t="shared" si="658"/>
        <v>1</v>
      </c>
      <c r="F625" s="76">
        <f t="shared" si="646"/>
        <v>11</v>
      </c>
      <c r="H625" s="24">
        <f t="shared" si="660"/>
        <v>1.8514562887673351E+37</v>
      </c>
      <c r="I625" s="23">
        <f t="shared" si="661"/>
        <v>123.80000000000005</v>
      </c>
      <c r="J625" s="26">
        <v>619</v>
      </c>
      <c r="M625" s="22"/>
      <c r="N625" s="23"/>
      <c r="O625" s="29"/>
      <c r="Z625" s="23"/>
      <c r="AA625" s="29"/>
      <c r="AK625" s="23"/>
      <c r="AL625" s="29"/>
      <c r="AV625" s="23"/>
      <c r="AW625" s="29"/>
      <c r="BG625" s="23"/>
      <c r="BH625" s="29"/>
      <c r="BR625" s="23"/>
      <c r="BS625" s="29"/>
      <c r="CC625" s="23"/>
      <c r="CD625" s="29"/>
      <c r="CN625" s="23"/>
      <c r="CO625" s="29"/>
      <c r="CY625" s="23"/>
      <c r="CZ625" s="29"/>
      <c r="DJ625" s="23"/>
      <c r="DK625" s="29"/>
    </row>
    <row r="626" spans="1:115">
      <c r="A626" s="23">
        <f t="shared" si="657"/>
        <v>661370007839.07214</v>
      </c>
      <c r="B626" s="23">
        <v>0</v>
      </c>
      <c r="C626" s="41">
        <f t="shared" si="659"/>
        <v>10</v>
      </c>
      <c r="D626" s="44"/>
      <c r="E626" s="134">
        <f t="shared" si="658"/>
        <v>1</v>
      </c>
      <c r="F626" s="76">
        <f t="shared" si="646"/>
        <v>11</v>
      </c>
      <c r="H626" s="24">
        <f t="shared" si="660"/>
        <v>2.1267647932559532E+37</v>
      </c>
      <c r="I626" s="23">
        <f t="shared" si="661"/>
        <v>124.00000000000007</v>
      </c>
      <c r="J626" s="26">
        <v>620</v>
      </c>
      <c r="M626" s="22"/>
      <c r="N626" s="23"/>
      <c r="O626" s="29"/>
      <c r="Z626" s="23"/>
      <c r="AA626" s="29"/>
      <c r="AK626" s="23"/>
      <c r="AL626" s="29"/>
      <c r="AV626" s="23"/>
      <c r="AW626" s="29"/>
      <c r="BG626" s="23"/>
      <c r="BH626" s="29"/>
      <c r="BR626" s="23"/>
      <c r="BS626" s="29"/>
      <c r="CC626" s="23"/>
      <c r="CD626" s="29"/>
      <c r="CN626" s="23"/>
      <c r="CO626" s="29"/>
      <c r="CY626" s="23"/>
      <c r="CZ626" s="29"/>
      <c r="DJ626" s="23"/>
      <c r="DK626" s="29"/>
    </row>
    <row r="627" spans="1:115">
      <c r="A627" s="23">
        <f t="shared" si="657"/>
        <v>691050410778.46179</v>
      </c>
      <c r="B627" s="23">
        <v>0</v>
      </c>
      <c r="C627" s="41">
        <f t="shared" si="659"/>
        <v>10</v>
      </c>
      <c r="D627" s="44"/>
      <c r="E627" s="134">
        <f t="shared" si="658"/>
        <v>1</v>
      </c>
      <c r="F627" s="76">
        <f t="shared" si="646"/>
        <v>11</v>
      </c>
      <c r="H627" s="24">
        <f t="shared" si="660"/>
        <v>2.4430112194787231E+37</v>
      </c>
      <c r="I627" s="23">
        <f t="shared" si="661"/>
        <v>124.20000000000006</v>
      </c>
      <c r="J627" s="26">
        <v>621</v>
      </c>
      <c r="M627" s="22"/>
      <c r="N627" s="23"/>
      <c r="O627" s="29"/>
      <c r="Z627" s="23"/>
      <c r="AA627" s="29"/>
      <c r="AK627" s="23"/>
      <c r="AL627" s="29"/>
      <c r="AV627" s="23"/>
      <c r="AW627" s="29"/>
      <c r="BG627" s="23"/>
      <c r="BH627" s="29"/>
      <c r="BR627" s="23"/>
      <c r="BS627" s="29"/>
      <c r="CC627" s="23"/>
      <c r="CD627" s="29"/>
      <c r="CN627" s="23"/>
      <c r="CO627" s="29"/>
      <c r="CY627" s="23"/>
      <c r="CZ627" s="29"/>
      <c r="DJ627" s="23"/>
      <c r="DK627" s="29"/>
    </row>
    <row r="628" spans="1:115">
      <c r="A628" s="23">
        <f t="shared" si="657"/>
        <v>722062785697.5343</v>
      </c>
      <c r="B628" s="23">
        <v>0</v>
      </c>
      <c r="C628" s="41">
        <f t="shared" si="659"/>
        <v>10</v>
      </c>
      <c r="D628" s="44"/>
      <c r="E628" s="134">
        <f t="shared" si="658"/>
        <v>1</v>
      </c>
      <c r="F628" s="76">
        <f t="shared" si="646"/>
        <v>11</v>
      </c>
      <c r="H628" s="24">
        <f t="shared" si="660"/>
        <v>2.8062829690545099E+37</v>
      </c>
      <c r="I628" s="23">
        <f t="shared" si="661"/>
        <v>124.40000000000006</v>
      </c>
      <c r="J628" s="26">
        <v>622</v>
      </c>
      <c r="M628" s="22"/>
      <c r="N628" s="23"/>
      <c r="O628" s="29"/>
      <c r="Z628" s="23"/>
      <c r="AA628" s="29"/>
      <c r="AK628" s="23"/>
      <c r="AL628" s="29"/>
      <c r="AV628" s="23"/>
      <c r="AW628" s="29"/>
      <c r="BG628" s="23"/>
      <c r="BH628" s="29"/>
      <c r="BR628" s="23"/>
      <c r="BS628" s="29"/>
      <c r="CC628" s="23"/>
      <c r="CD628" s="29"/>
      <c r="CN628" s="23"/>
      <c r="CO628" s="29"/>
      <c r="CY628" s="23"/>
      <c r="CZ628" s="29"/>
      <c r="DJ628" s="23"/>
      <c r="DK628" s="29"/>
    </row>
    <row r="629" spans="1:115">
      <c r="A629" s="23">
        <f t="shared" si="657"/>
        <v>754466907706.42896</v>
      </c>
      <c r="B629" s="23">
        <v>0</v>
      </c>
      <c r="C629" s="41">
        <f t="shared" si="659"/>
        <v>10</v>
      </c>
      <c r="D629" s="44"/>
      <c r="E629" s="134">
        <f t="shared" si="658"/>
        <v>1</v>
      </c>
      <c r="F629" s="76">
        <f t="shared" si="646"/>
        <v>11</v>
      </c>
      <c r="H629" s="24">
        <f t="shared" si="660"/>
        <v>3.2235726302091104E+37</v>
      </c>
      <c r="I629" s="23">
        <f t="shared" si="661"/>
        <v>124.60000000000007</v>
      </c>
      <c r="J629" s="26">
        <v>623</v>
      </c>
      <c r="M629" s="22"/>
      <c r="N629" s="23"/>
      <c r="O629" s="29"/>
      <c r="Z629" s="23"/>
      <c r="AA629" s="29"/>
      <c r="AK629" s="23"/>
      <c r="AL629" s="29"/>
      <c r="AV629" s="23"/>
      <c r="AW629" s="29"/>
      <c r="BG629" s="23"/>
      <c r="BH629" s="29"/>
      <c r="BR629" s="23"/>
      <c r="BS629" s="29"/>
      <c r="CC629" s="23"/>
      <c r="CD629" s="29"/>
      <c r="CN629" s="23"/>
      <c r="CO629" s="29"/>
      <c r="CY629" s="23"/>
      <c r="CZ629" s="29"/>
      <c r="DJ629" s="23"/>
      <c r="DK629" s="29"/>
    </row>
    <row r="630" spans="1:115">
      <c r="A630" s="23">
        <f t="shared" si="657"/>
        <v>788325234452.03906</v>
      </c>
      <c r="B630" s="23">
        <v>0</v>
      </c>
      <c r="C630" s="41">
        <f t="shared" si="659"/>
        <v>10</v>
      </c>
      <c r="D630" s="44"/>
      <c r="E630" s="134">
        <f t="shared" si="658"/>
        <v>1</v>
      </c>
      <c r="F630" s="76">
        <f t="shared" si="646"/>
        <v>11</v>
      </c>
      <c r="H630" s="24">
        <f t="shared" si="660"/>
        <v>3.7029125775346716E+37</v>
      </c>
      <c r="I630" s="23">
        <f t="shared" si="661"/>
        <v>124.80000000000005</v>
      </c>
      <c r="J630" s="26">
        <v>624</v>
      </c>
      <c r="M630" s="22"/>
      <c r="N630" s="23"/>
      <c r="O630" s="29"/>
      <c r="Z630" s="23"/>
      <c r="AA630" s="29"/>
      <c r="AK630" s="23"/>
      <c r="AL630" s="29"/>
      <c r="AV630" s="23"/>
      <c r="AW630" s="29"/>
      <c r="BG630" s="23"/>
      <c r="BH630" s="29"/>
      <c r="BR630" s="23"/>
      <c r="BS630" s="29"/>
      <c r="CC630" s="23"/>
      <c r="CD630" s="29"/>
      <c r="CN630" s="23"/>
      <c r="CO630" s="29"/>
      <c r="CY630" s="23"/>
      <c r="CZ630" s="29"/>
      <c r="DJ630" s="23"/>
      <c r="DK630" s="29"/>
    </row>
    <row r="631" spans="1:115">
      <c r="A631" s="23">
        <f t="shared" si="657"/>
        <v>823703026502.62524</v>
      </c>
      <c r="B631" s="23">
        <v>0</v>
      </c>
      <c r="C631" s="41">
        <f t="shared" si="659"/>
        <v>10</v>
      </c>
      <c r="D631" s="44"/>
      <c r="E631" s="134">
        <f t="shared" si="658"/>
        <v>1</v>
      </c>
      <c r="F631" s="76">
        <f t="shared" si="646"/>
        <v>11</v>
      </c>
      <c r="H631" s="24">
        <f t="shared" si="660"/>
        <v>4.2535295865119084E+37</v>
      </c>
      <c r="I631" s="23">
        <f t="shared" si="661"/>
        <v>125.00000000000007</v>
      </c>
      <c r="J631" s="26">
        <v>625</v>
      </c>
      <c r="M631" s="22"/>
      <c r="N631" s="23"/>
      <c r="O631" s="29"/>
      <c r="Z631" s="23"/>
      <c r="AA631" s="29"/>
      <c r="AK631" s="23"/>
      <c r="AL631" s="29"/>
      <c r="AV631" s="23"/>
      <c r="AW631" s="29"/>
      <c r="BG631" s="23"/>
      <c r="BH631" s="29"/>
      <c r="BR631" s="23"/>
      <c r="BS631" s="29"/>
      <c r="CC631" s="23"/>
      <c r="CD631" s="29"/>
      <c r="CN631" s="23"/>
      <c r="CO631" s="29"/>
      <c r="CY631" s="23"/>
      <c r="CZ631" s="29"/>
      <c r="DJ631" s="23"/>
      <c r="DK631" s="29"/>
    </row>
    <row r="632" spans="1:115">
      <c r="A632" s="23">
        <f t="shared" si="657"/>
        <v>860668473134.94556</v>
      </c>
      <c r="B632" s="23">
        <v>0</v>
      </c>
      <c r="C632" s="41">
        <f t="shared" si="659"/>
        <v>10</v>
      </c>
      <c r="D632" s="44"/>
      <c r="E632" s="134">
        <f t="shared" si="658"/>
        <v>1</v>
      </c>
      <c r="F632" s="76">
        <f t="shared" si="646"/>
        <v>11</v>
      </c>
      <c r="H632" s="24">
        <f t="shared" si="660"/>
        <v>4.8860224389574481E+37</v>
      </c>
      <c r="I632" s="23">
        <f t="shared" si="661"/>
        <v>125.20000000000006</v>
      </c>
      <c r="J632" s="26">
        <v>626</v>
      </c>
      <c r="M632" s="22"/>
      <c r="N632" s="23"/>
      <c r="O632" s="29"/>
      <c r="Z632" s="23"/>
      <c r="AA632" s="29"/>
      <c r="AK632" s="23"/>
      <c r="AL632" s="29"/>
      <c r="AV632" s="23"/>
      <c r="AW632" s="29"/>
      <c r="BG632" s="23"/>
      <c r="BH632" s="29"/>
      <c r="BR632" s="23"/>
      <c r="BS632" s="29"/>
      <c r="CC632" s="23"/>
      <c r="CD632" s="29"/>
      <c r="CN632" s="23"/>
      <c r="CO632" s="29"/>
      <c r="CY632" s="23"/>
      <c r="CZ632" s="29"/>
      <c r="DJ632" s="23"/>
      <c r="DK632" s="29"/>
    </row>
    <row r="633" spans="1:115">
      <c r="A633" s="23">
        <f t="shared" si="657"/>
        <v>899292823766.35498</v>
      </c>
      <c r="B633" s="23">
        <v>0</v>
      </c>
      <c r="C633" s="41">
        <f t="shared" si="659"/>
        <v>10</v>
      </c>
      <c r="D633" s="44"/>
      <c r="E633" s="134">
        <f t="shared" si="658"/>
        <v>1</v>
      </c>
      <c r="F633" s="76">
        <f t="shared" si="646"/>
        <v>11</v>
      </c>
      <c r="H633" s="24">
        <f t="shared" si="660"/>
        <v>5.6125659381090216E+37</v>
      </c>
      <c r="I633" s="23">
        <f t="shared" si="661"/>
        <v>125.40000000000006</v>
      </c>
      <c r="J633" s="26">
        <v>627</v>
      </c>
      <c r="M633" s="22"/>
      <c r="N633" s="23"/>
      <c r="O633" s="29"/>
      <c r="Z633" s="23"/>
      <c r="AA633" s="29"/>
      <c r="AK633" s="23"/>
      <c r="AL633" s="29"/>
      <c r="AV633" s="23"/>
      <c r="AW633" s="29"/>
      <c r="BG633" s="23"/>
      <c r="BH633" s="29"/>
      <c r="BR633" s="23"/>
      <c r="BS633" s="29"/>
      <c r="CC633" s="23"/>
      <c r="CD633" s="29"/>
      <c r="CN633" s="23"/>
      <c r="CO633" s="29"/>
      <c r="CY633" s="23"/>
      <c r="CZ633" s="29"/>
      <c r="DJ633" s="23"/>
      <c r="DK633" s="29"/>
    </row>
    <row r="634" spans="1:115">
      <c r="A634" s="23">
        <f t="shared" si="657"/>
        <v>939650525285.20227</v>
      </c>
      <c r="B634" s="23">
        <v>0</v>
      </c>
      <c r="C634" s="41">
        <f t="shared" si="659"/>
        <v>10</v>
      </c>
      <c r="D634" s="44"/>
      <c r="E634" s="134">
        <f t="shared" si="658"/>
        <v>1</v>
      </c>
      <c r="F634" s="76">
        <f t="shared" si="646"/>
        <v>11</v>
      </c>
      <c r="H634" s="24">
        <f t="shared" si="660"/>
        <v>6.4471452604182245E+37</v>
      </c>
      <c r="I634" s="23">
        <f t="shared" si="661"/>
        <v>125.60000000000007</v>
      </c>
      <c r="J634" s="26">
        <v>628</v>
      </c>
      <c r="M634" s="22"/>
      <c r="N634" s="23"/>
      <c r="O634" s="29"/>
      <c r="Z634" s="23"/>
      <c r="AA634" s="29"/>
      <c r="AK634" s="23"/>
      <c r="AL634" s="29"/>
      <c r="AV634" s="23"/>
      <c r="AW634" s="29"/>
      <c r="BG634" s="23"/>
      <c r="BH634" s="29"/>
      <c r="BR634" s="23"/>
      <c r="BS634" s="29"/>
      <c r="CC634" s="23"/>
      <c r="CD634" s="29"/>
      <c r="CN634" s="23"/>
      <c r="CO634" s="29"/>
      <c r="CY634" s="23"/>
      <c r="CZ634" s="29"/>
      <c r="DJ634" s="23"/>
      <c r="DK634" s="29"/>
    </row>
    <row r="635" spans="1:115">
      <c r="A635" s="23">
        <f t="shared" si="657"/>
        <v>981819365544.22388</v>
      </c>
      <c r="B635" s="23">
        <v>0</v>
      </c>
      <c r="C635" s="41">
        <f t="shared" si="659"/>
        <v>10</v>
      </c>
      <c r="D635" s="44"/>
      <c r="E635" s="134">
        <f t="shared" si="658"/>
        <v>1</v>
      </c>
      <c r="F635" s="76">
        <f t="shared" si="646"/>
        <v>11</v>
      </c>
      <c r="H635" s="24">
        <f t="shared" si="660"/>
        <v>7.4058251550693441E+37</v>
      </c>
      <c r="I635" s="23">
        <f t="shared" si="661"/>
        <v>125.80000000000007</v>
      </c>
      <c r="J635" s="26">
        <v>629</v>
      </c>
      <c r="M635" s="22"/>
      <c r="N635" s="23"/>
      <c r="O635" s="29"/>
      <c r="Z635" s="23"/>
      <c r="AA635" s="29"/>
      <c r="AK635" s="23"/>
      <c r="AL635" s="29"/>
      <c r="AV635" s="23"/>
      <c r="AW635" s="29"/>
      <c r="BG635" s="23"/>
      <c r="BH635" s="29"/>
      <c r="BR635" s="23"/>
      <c r="BS635" s="29"/>
      <c r="CC635" s="23"/>
      <c r="CD635" s="29"/>
      <c r="CN635" s="23"/>
      <c r="CO635" s="29"/>
      <c r="CY635" s="23"/>
      <c r="CZ635" s="29"/>
      <c r="DJ635" s="23"/>
      <c r="DK635" s="29"/>
    </row>
    <row r="636" spans="1:115">
      <c r="A636" s="23">
        <f t="shared" si="657"/>
        <v>1025880623293.5155</v>
      </c>
      <c r="B636" s="23">
        <v>0</v>
      </c>
      <c r="C636" s="41">
        <f t="shared" si="659"/>
        <v>10</v>
      </c>
      <c r="D636" s="44"/>
      <c r="E636" s="134">
        <f t="shared" si="658"/>
        <v>1</v>
      </c>
      <c r="F636" s="76">
        <f t="shared" si="646"/>
        <v>11</v>
      </c>
      <c r="H636" s="24">
        <f t="shared" si="660"/>
        <v>8.5070591730238167E+37</v>
      </c>
      <c r="I636" s="23">
        <f t="shared" si="661"/>
        <v>126.00000000000006</v>
      </c>
      <c r="J636" s="26">
        <v>630</v>
      </c>
      <c r="M636" s="22"/>
      <c r="N636" s="23"/>
      <c r="O636" s="29"/>
      <c r="Z636" s="23"/>
      <c r="AA636" s="29"/>
      <c r="AK636" s="23"/>
      <c r="AL636" s="29"/>
      <c r="AV636" s="23"/>
      <c r="AW636" s="29"/>
      <c r="BG636" s="23"/>
      <c r="BH636" s="29"/>
      <c r="BR636" s="23"/>
      <c r="BS636" s="29"/>
      <c r="CC636" s="23"/>
      <c r="CD636" s="29"/>
      <c r="CN636" s="23"/>
      <c r="CO636" s="29"/>
      <c r="CY636" s="23"/>
      <c r="CZ636" s="29"/>
      <c r="DJ636" s="23"/>
      <c r="DK636" s="29"/>
    </row>
    <row r="637" spans="1:115">
      <c r="A637" s="23">
        <f t="shared" si="657"/>
        <v>1071919224842.0643</v>
      </c>
      <c r="B637" s="23">
        <v>0</v>
      </c>
      <c r="C637" s="41">
        <f t="shared" si="659"/>
        <v>10</v>
      </c>
      <c r="D637" s="44"/>
      <c r="E637" s="134">
        <f t="shared" si="658"/>
        <v>1</v>
      </c>
      <c r="F637" s="76">
        <f t="shared" si="646"/>
        <v>11</v>
      </c>
      <c r="H637" s="24">
        <f t="shared" si="660"/>
        <v>9.7720448779148999E+37</v>
      </c>
      <c r="I637" s="23">
        <f t="shared" si="661"/>
        <v>126.20000000000007</v>
      </c>
      <c r="J637" s="26">
        <v>631</v>
      </c>
      <c r="M637" s="22"/>
      <c r="N637" s="23"/>
      <c r="O637" s="29"/>
      <c r="Z637" s="23"/>
      <c r="AA637" s="29"/>
      <c r="AK637" s="23"/>
      <c r="AL637" s="29"/>
      <c r="AV637" s="23"/>
      <c r="AW637" s="29"/>
      <c r="BG637" s="23"/>
      <c r="BH637" s="29"/>
      <c r="BR637" s="23"/>
      <c r="BS637" s="29"/>
      <c r="CC637" s="23"/>
      <c r="CD637" s="29"/>
      <c r="CN637" s="23"/>
      <c r="CO637" s="29"/>
      <c r="CY637" s="23"/>
      <c r="CZ637" s="29"/>
      <c r="DJ637" s="23"/>
      <c r="DK637" s="29"/>
    </row>
    <row r="638" spans="1:115">
      <c r="A638" s="23">
        <f t="shared" si="657"/>
        <v>1120023907749.8081</v>
      </c>
      <c r="B638" s="23">
        <v>0</v>
      </c>
      <c r="C638" s="41">
        <f t="shared" si="659"/>
        <v>10</v>
      </c>
      <c r="D638" s="44"/>
      <c r="E638" s="134">
        <f t="shared" si="658"/>
        <v>1</v>
      </c>
      <c r="F638" s="76">
        <f t="shared" si="646"/>
        <v>11</v>
      </c>
      <c r="H638" s="24">
        <f t="shared" si="660"/>
        <v>1.1225131876218047E+38</v>
      </c>
      <c r="I638" s="23">
        <f t="shared" si="661"/>
        <v>126.40000000000006</v>
      </c>
      <c r="J638" s="26">
        <v>632</v>
      </c>
      <c r="M638" s="22"/>
      <c r="N638" s="23"/>
      <c r="O638" s="29"/>
      <c r="Z638" s="23"/>
      <c r="AA638" s="29"/>
      <c r="AK638" s="23"/>
      <c r="AL638" s="29"/>
      <c r="AV638" s="23"/>
      <c r="AW638" s="29"/>
      <c r="BG638" s="23"/>
      <c r="BH638" s="29"/>
      <c r="BR638" s="23"/>
      <c r="BS638" s="29"/>
      <c r="CC638" s="23"/>
      <c r="CD638" s="29"/>
      <c r="CN638" s="23"/>
      <c r="CO638" s="29"/>
      <c r="CY638" s="23"/>
      <c r="CZ638" s="29"/>
      <c r="DJ638" s="23"/>
      <c r="DK638" s="29"/>
    </row>
    <row r="639" spans="1:115">
      <c r="A639" s="23">
        <f t="shared" si="657"/>
        <v>1170287391865.7263</v>
      </c>
      <c r="B639" s="23">
        <v>0</v>
      </c>
      <c r="C639" s="41">
        <f t="shared" si="659"/>
        <v>10</v>
      </c>
      <c r="D639" s="44"/>
      <c r="E639" s="134">
        <f t="shared" si="658"/>
        <v>1</v>
      </c>
      <c r="F639" s="76">
        <f t="shared" si="646"/>
        <v>11</v>
      </c>
      <c r="H639" s="24">
        <f t="shared" si="660"/>
        <v>1.2894290520836457E+38</v>
      </c>
      <c r="I639" s="23">
        <f t="shared" si="661"/>
        <v>126.60000000000008</v>
      </c>
      <c r="J639" s="26">
        <v>633</v>
      </c>
      <c r="M639" s="22"/>
      <c r="N639" s="23"/>
      <c r="O639" s="29"/>
      <c r="Z639" s="23"/>
      <c r="AA639" s="29"/>
      <c r="AK639" s="23"/>
      <c r="AL639" s="29"/>
      <c r="AV639" s="23"/>
      <c r="AW639" s="29"/>
      <c r="BG639" s="23"/>
      <c r="BH639" s="29"/>
      <c r="BR639" s="23"/>
      <c r="BS639" s="29"/>
      <c r="CC639" s="23"/>
      <c r="CD639" s="29"/>
      <c r="CN639" s="23"/>
      <c r="CO639" s="29"/>
      <c r="CY639" s="23"/>
      <c r="CZ639" s="29"/>
      <c r="DJ639" s="23"/>
      <c r="DK639" s="29"/>
    </row>
    <row r="640" spans="1:115">
      <c r="A640" s="23">
        <f t="shared" si="657"/>
        <v>1222806558041.6343</v>
      </c>
      <c r="B640" s="23">
        <v>0</v>
      </c>
      <c r="C640" s="41">
        <f t="shared" si="659"/>
        <v>10</v>
      </c>
      <c r="D640" s="44"/>
      <c r="E640" s="134">
        <f t="shared" si="658"/>
        <v>1</v>
      </c>
      <c r="F640" s="76">
        <f t="shared" si="646"/>
        <v>11</v>
      </c>
      <c r="H640" s="24">
        <f t="shared" si="660"/>
        <v>1.4811650310138694E+38</v>
      </c>
      <c r="I640" s="23">
        <f t="shared" si="661"/>
        <v>126.80000000000007</v>
      </c>
      <c r="J640" s="26">
        <v>634</v>
      </c>
      <c r="M640" s="22"/>
      <c r="N640" s="23"/>
      <c r="O640" s="29"/>
      <c r="Z640" s="23"/>
      <c r="AA640" s="29"/>
      <c r="AK640" s="23"/>
      <c r="AL640" s="29"/>
      <c r="AV640" s="23"/>
      <c r="AW640" s="29"/>
      <c r="BG640" s="23"/>
      <c r="BH640" s="29"/>
      <c r="BR640" s="23"/>
      <c r="BS640" s="29"/>
      <c r="CC640" s="23"/>
      <c r="CD640" s="29"/>
      <c r="CN640" s="23"/>
      <c r="CO640" s="29"/>
      <c r="CY640" s="23"/>
      <c r="CZ640" s="29"/>
      <c r="DJ640" s="23"/>
      <c r="DK640" s="29"/>
    </row>
    <row r="641" spans="1:115">
      <c r="A641" s="23">
        <f t="shared" si="657"/>
        <v>1277682634866.1443</v>
      </c>
      <c r="B641" s="23">
        <v>0</v>
      </c>
      <c r="C641" s="41">
        <f t="shared" si="659"/>
        <v>10</v>
      </c>
      <c r="D641" s="44"/>
      <c r="E641" s="134">
        <f t="shared" si="658"/>
        <v>1</v>
      </c>
      <c r="F641" s="76">
        <f t="shared" si="646"/>
        <v>11</v>
      </c>
      <c r="H641" s="24">
        <f t="shared" si="660"/>
        <v>1.7014118346047641E+38</v>
      </c>
      <c r="I641" s="23">
        <f t="shared" si="661"/>
        <v>127.00000000000006</v>
      </c>
      <c r="J641" s="26">
        <v>635</v>
      </c>
      <c r="M641" s="22"/>
      <c r="N641" s="23"/>
      <c r="O641" s="29"/>
      <c r="Z641" s="23"/>
      <c r="AA641" s="29"/>
      <c r="AK641" s="23"/>
      <c r="AL641" s="29"/>
      <c r="AV641" s="23"/>
      <c r="AW641" s="29"/>
      <c r="BG641" s="23"/>
      <c r="BH641" s="29"/>
      <c r="BR641" s="23"/>
      <c r="BS641" s="29"/>
      <c r="CC641" s="23"/>
      <c r="CD641" s="29"/>
      <c r="CN641" s="23"/>
      <c r="CO641" s="29"/>
      <c r="CY641" s="23"/>
      <c r="CZ641" s="29"/>
      <c r="DJ641" s="23"/>
      <c r="DK641" s="29"/>
    </row>
    <row r="642" spans="1:115">
      <c r="A642" s="23">
        <f t="shared" si="657"/>
        <v>1335021393778.7131</v>
      </c>
      <c r="B642" s="23">
        <v>0</v>
      </c>
      <c r="C642" s="41">
        <f t="shared" si="659"/>
        <v>10</v>
      </c>
      <c r="D642" s="44"/>
      <c r="E642" s="134">
        <f t="shared" si="658"/>
        <v>1</v>
      </c>
      <c r="F642" s="76">
        <f t="shared" si="646"/>
        <v>11</v>
      </c>
      <c r="H642" s="24">
        <f t="shared" si="660"/>
        <v>1.9544089755829804E+38</v>
      </c>
      <c r="I642" s="23">
        <f t="shared" si="661"/>
        <v>127.20000000000007</v>
      </c>
      <c r="J642" s="26">
        <v>636</v>
      </c>
      <c r="M642" s="22"/>
      <c r="N642" s="23"/>
      <c r="O642" s="29"/>
      <c r="Z642" s="23"/>
      <c r="AA642" s="29"/>
      <c r="AK642" s="23"/>
      <c r="AL642" s="29"/>
      <c r="AV642" s="23"/>
      <c r="AW642" s="29"/>
      <c r="BG642" s="23"/>
      <c r="BH642" s="29"/>
      <c r="BR642" s="23"/>
      <c r="BS642" s="29"/>
      <c r="CC642" s="23"/>
      <c r="CD642" s="29"/>
      <c r="CN642" s="23"/>
      <c r="CO642" s="29"/>
      <c r="CY642" s="23"/>
      <c r="CZ642" s="29"/>
      <c r="DJ642" s="23"/>
      <c r="DK642" s="29"/>
    </row>
    <row r="643" spans="1:115">
      <c r="A643" s="23">
        <f t="shared" si="657"/>
        <v>1394933352939.8533</v>
      </c>
      <c r="B643" s="23">
        <v>0</v>
      </c>
      <c r="C643" s="41">
        <f t="shared" si="659"/>
        <v>10</v>
      </c>
      <c r="D643" s="44"/>
      <c r="E643" s="134">
        <f t="shared" si="658"/>
        <v>1</v>
      </c>
      <c r="F643" s="76">
        <f t="shared" si="646"/>
        <v>11</v>
      </c>
      <c r="H643" s="24">
        <f t="shared" si="660"/>
        <v>2.2450263752436098E+38</v>
      </c>
      <c r="I643" s="23">
        <f t="shared" si="661"/>
        <v>127.40000000000006</v>
      </c>
      <c r="J643" s="26">
        <v>637</v>
      </c>
      <c r="M643" s="22"/>
      <c r="N643" s="23"/>
      <c r="O643" s="29"/>
      <c r="Z643" s="23"/>
      <c r="AA643" s="29"/>
      <c r="AK643" s="23"/>
      <c r="AL643" s="29"/>
      <c r="AV643" s="23"/>
      <c r="AW643" s="29"/>
      <c r="BG643" s="23"/>
      <c r="BH643" s="29"/>
      <c r="BR643" s="23"/>
      <c r="BS643" s="29"/>
      <c r="CC643" s="23"/>
      <c r="CD643" s="29"/>
      <c r="CN643" s="23"/>
      <c r="CO643" s="29"/>
      <c r="CY643" s="23"/>
      <c r="CZ643" s="29"/>
      <c r="DJ643" s="23"/>
      <c r="DK643" s="29"/>
    </row>
    <row r="644" spans="1:115">
      <c r="A644" s="23">
        <f t="shared" si="657"/>
        <v>1457533990250.4622</v>
      </c>
      <c r="B644" s="23">
        <v>0</v>
      </c>
      <c r="C644" s="41">
        <f t="shared" si="659"/>
        <v>10</v>
      </c>
      <c r="D644" s="44"/>
      <c r="E644" s="134">
        <f t="shared" si="658"/>
        <v>1</v>
      </c>
      <c r="F644" s="76">
        <f t="shared" si="646"/>
        <v>11</v>
      </c>
      <c r="H644" s="24">
        <f t="shared" si="660"/>
        <v>2.5788581041672913E+38</v>
      </c>
      <c r="I644" s="23">
        <f t="shared" si="661"/>
        <v>127.60000000000005</v>
      </c>
      <c r="J644" s="26">
        <v>638</v>
      </c>
      <c r="M644" s="22"/>
      <c r="N644" s="23"/>
      <c r="O644" s="29"/>
    </row>
    <row r="645" spans="1:115">
      <c r="A645" s="23">
        <f t="shared" si="657"/>
        <v>1522943965930.8481</v>
      </c>
      <c r="B645" s="23">
        <v>0</v>
      </c>
      <c r="C645" s="41">
        <f t="shared" si="659"/>
        <v>10</v>
      </c>
      <c r="D645" s="44"/>
      <c r="E645" s="134">
        <f t="shared" si="658"/>
        <v>1</v>
      </c>
      <c r="F645" s="76">
        <f t="shared" si="646"/>
        <v>11</v>
      </c>
      <c r="H645" s="24">
        <f t="shared" si="660"/>
        <v>2.9623300620277403E+38</v>
      </c>
      <c r="I645" s="23">
        <f t="shared" si="661"/>
        <v>127.80000000000007</v>
      </c>
      <c r="J645" s="26">
        <v>639</v>
      </c>
      <c r="M645" s="22"/>
      <c r="N645" s="23"/>
      <c r="O645" s="29"/>
    </row>
    <row r="646" spans="1:115">
      <c r="A646" s="23">
        <f t="shared" si="657"/>
        <v>1591289355088.4675</v>
      </c>
      <c r="B646" s="23">
        <v>0</v>
      </c>
      <c r="C646" s="41">
        <f t="shared" si="659"/>
        <v>10</v>
      </c>
      <c r="D646" s="44"/>
      <c r="E646" s="134">
        <f t="shared" si="658"/>
        <v>1</v>
      </c>
      <c r="F646" s="76">
        <f t="shared" ref="F646:F709" si="662">C646+E646</f>
        <v>11</v>
      </c>
      <c r="H646" s="24">
        <f t="shared" si="660"/>
        <v>3.4028236692095297E+38</v>
      </c>
      <c r="I646" s="23">
        <f t="shared" si="661"/>
        <v>128.00000000000006</v>
      </c>
      <c r="J646" s="26">
        <v>640</v>
      </c>
      <c r="M646" s="22"/>
      <c r="N646" s="23"/>
      <c r="O646" s="29"/>
    </row>
    <row r="647" spans="1:115">
      <c r="A647" s="23">
        <f t="shared" ref="A647:A710" si="663">POWER($I$3,J647) * POWER($I$2,J647)</f>
        <v>1662701890722.6489</v>
      </c>
      <c r="B647" s="23">
        <v>0</v>
      </c>
      <c r="C647" s="41">
        <f t="shared" si="659"/>
        <v>10</v>
      </c>
      <c r="D647" s="44"/>
      <c r="E647" s="134">
        <f t="shared" si="658"/>
        <v>1</v>
      </c>
      <c r="F647" s="76">
        <f t="shared" si="662"/>
        <v>11</v>
      </c>
      <c r="H647" s="24">
        <f t="shared" si="660"/>
        <v>3.9088179511659622E+38</v>
      </c>
      <c r="I647" s="23">
        <f t="shared" si="661"/>
        <v>128.20000000000007</v>
      </c>
      <c r="J647" s="26">
        <v>641</v>
      </c>
      <c r="M647" s="22"/>
      <c r="N647" s="23"/>
      <c r="O647" s="29"/>
    </row>
    <row r="648" spans="1:115">
      <c r="A648" s="23">
        <f t="shared" si="663"/>
        <v>1737319217634.6689</v>
      </c>
      <c r="B648" s="23">
        <v>0</v>
      </c>
      <c r="C648" s="41">
        <f t="shared" si="659"/>
        <v>10</v>
      </c>
      <c r="D648" s="44"/>
      <c r="E648" s="134">
        <f t="shared" si="658"/>
        <v>1</v>
      </c>
      <c r="F648" s="76">
        <f t="shared" si="662"/>
        <v>11</v>
      </c>
      <c r="H648" s="24">
        <f t="shared" si="660"/>
        <v>4.4900527504872211E+38</v>
      </c>
      <c r="I648" s="23">
        <f t="shared" si="661"/>
        <v>128.40000000000006</v>
      </c>
      <c r="J648" s="26">
        <v>642</v>
      </c>
      <c r="M648" s="22"/>
      <c r="N648" s="23"/>
      <c r="O648" s="29"/>
    </row>
    <row r="649" spans="1:115">
      <c r="A649" s="23">
        <f t="shared" si="663"/>
        <v>1815285157732.5886</v>
      </c>
      <c r="B649" s="23">
        <v>0</v>
      </c>
      <c r="C649" s="41">
        <f t="shared" si="659"/>
        <v>10</v>
      </c>
      <c r="D649" s="44"/>
      <c r="E649" s="134">
        <f t="shared" si="658"/>
        <v>1</v>
      </c>
      <c r="F649" s="76">
        <f t="shared" si="662"/>
        <v>11</v>
      </c>
      <c r="H649" s="24">
        <f t="shared" si="660"/>
        <v>5.1577162083345842E+38</v>
      </c>
      <c r="I649" s="23">
        <f t="shared" si="661"/>
        <v>128.60000000000005</v>
      </c>
      <c r="J649" s="26">
        <v>643</v>
      </c>
      <c r="M649" s="22"/>
      <c r="N649" s="23"/>
      <c r="O649" s="29"/>
    </row>
    <row r="650" spans="1:115">
      <c r="A650" s="23">
        <f t="shared" si="663"/>
        <v>1896749987242.2249</v>
      </c>
      <c r="B650" s="23">
        <v>0</v>
      </c>
      <c r="C650" s="41">
        <f t="shared" si="659"/>
        <v>10</v>
      </c>
      <c r="D650" s="44"/>
      <c r="E650" s="134">
        <f t="shared" si="658"/>
        <v>1</v>
      </c>
      <c r="F650" s="76">
        <f t="shared" si="662"/>
        <v>11</v>
      </c>
      <c r="H650" s="24">
        <f t="shared" si="660"/>
        <v>5.9246601240554821E+38</v>
      </c>
      <c r="I650" s="23">
        <f t="shared" si="661"/>
        <v>128.80000000000007</v>
      </c>
      <c r="J650" s="26">
        <v>644</v>
      </c>
      <c r="M650" s="22"/>
      <c r="N650" s="23"/>
      <c r="O650" s="29"/>
    </row>
    <row r="651" spans="1:115">
      <c r="A651" s="23">
        <f t="shared" si="663"/>
        <v>1981870726358.5488</v>
      </c>
      <c r="B651" s="23">
        <v>0</v>
      </c>
      <c r="C651" s="41">
        <f t="shared" si="659"/>
        <v>10</v>
      </c>
      <c r="D651" s="44"/>
      <c r="E651" s="134">
        <f t="shared" ref="E651:E714" si="664">E650</f>
        <v>1</v>
      </c>
      <c r="F651" s="76">
        <f t="shared" si="662"/>
        <v>11</v>
      </c>
      <c r="H651" s="24">
        <f t="shared" si="660"/>
        <v>6.8056473384190624E+38</v>
      </c>
      <c r="I651" s="23">
        <f t="shared" si="661"/>
        <v>129.00000000000006</v>
      </c>
      <c r="J651" s="26">
        <v>645</v>
      </c>
      <c r="M651" s="22"/>
      <c r="N651" s="23"/>
      <c r="O651" s="29"/>
    </row>
    <row r="652" spans="1:115">
      <c r="A652" s="23">
        <f t="shared" si="663"/>
        <v>2070811441895.8274</v>
      </c>
      <c r="B652" s="23">
        <v>0</v>
      </c>
      <c r="C652" s="41">
        <f t="shared" si="659"/>
        <v>10</v>
      </c>
      <c r="D652" s="44"/>
      <c r="E652" s="134">
        <f t="shared" si="664"/>
        <v>1</v>
      </c>
      <c r="F652" s="76">
        <f t="shared" si="662"/>
        <v>11</v>
      </c>
      <c r="H652" s="24">
        <f t="shared" si="660"/>
        <v>7.817635902331926E+38</v>
      </c>
      <c r="I652" s="23">
        <f t="shared" si="661"/>
        <v>129.20000000000005</v>
      </c>
      <c r="J652" s="26">
        <v>646</v>
      </c>
      <c r="M652" s="22"/>
      <c r="N652" s="23"/>
      <c r="O652" s="29"/>
    </row>
    <row r="653" spans="1:115">
      <c r="A653" s="23">
        <f t="shared" si="663"/>
        <v>2163743563519.8269</v>
      </c>
      <c r="B653" s="23">
        <v>0</v>
      </c>
      <c r="C653" s="41">
        <f t="shared" si="659"/>
        <v>10</v>
      </c>
      <c r="D653" s="44"/>
      <c r="E653" s="134">
        <f t="shared" si="664"/>
        <v>1</v>
      </c>
      <c r="F653" s="76">
        <f t="shared" si="662"/>
        <v>11</v>
      </c>
      <c r="H653" s="24">
        <f t="shared" si="660"/>
        <v>8.9801055009744467E+38</v>
      </c>
      <c r="I653" s="23">
        <f t="shared" si="661"/>
        <v>129.40000000000006</v>
      </c>
      <c r="J653" s="26">
        <v>647</v>
      </c>
      <c r="M653" s="22"/>
      <c r="N653" s="23"/>
      <c r="O653" s="29"/>
    </row>
    <row r="654" spans="1:115">
      <c r="A654" s="23">
        <f t="shared" si="663"/>
        <v>2260846214171.6323</v>
      </c>
      <c r="B654" s="23">
        <v>0</v>
      </c>
      <c r="C654" s="41">
        <f t="shared" si="659"/>
        <v>10</v>
      </c>
      <c r="D654" s="44"/>
      <c r="E654" s="134">
        <f t="shared" si="664"/>
        <v>1</v>
      </c>
      <c r="F654" s="76">
        <f t="shared" si="662"/>
        <v>11</v>
      </c>
      <c r="H654" s="24">
        <f t="shared" si="660"/>
        <v>1.0315432416669173E+39</v>
      </c>
      <c r="I654" s="23">
        <f t="shared" si="661"/>
        <v>129.60000000000005</v>
      </c>
      <c r="J654" s="26">
        <v>648</v>
      </c>
      <c r="M654" s="22"/>
      <c r="N654" s="23"/>
      <c r="O654" s="29"/>
    </row>
    <row r="655" spans="1:115">
      <c r="A655" s="23">
        <f t="shared" si="663"/>
        <v>2362306555319.9341</v>
      </c>
      <c r="B655" s="23">
        <v>0</v>
      </c>
      <c r="C655" s="41">
        <f t="shared" si="659"/>
        <v>10</v>
      </c>
      <c r="D655" s="44"/>
      <c r="E655" s="134">
        <f t="shared" si="664"/>
        <v>1</v>
      </c>
      <c r="F655" s="76">
        <f t="shared" si="662"/>
        <v>11</v>
      </c>
      <c r="H655" s="24">
        <f t="shared" si="660"/>
        <v>1.1849320248110969E+39</v>
      </c>
      <c r="I655" s="23">
        <f t="shared" si="661"/>
        <v>129.80000000000007</v>
      </c>
      <c r="J655" s="26">
        <v>649</v>
      </c>
      <c r="M655" s="22"/>
      <c r="N655" s="23"/>
      <c r="O655" s="29"/>
    </row>
    <row r="656" spans="1:115">
      <c r="A656" s="23">
        <f t="shared" si="663"/>
        <v>2468320147707.2637</v>
      </c>
      <c r="B656" s="23">
        <v>0</v>
      </c>
      <c r="C656" s="41">
        <f t="shared" si="659"/>
        <v>10</v>
      </c>
      <c r="D656" s="44"/>
      <c r="E656" s="134">
        <f t="shared" si="664"/>
        <v>1</v>
      </c>
      <c r="F656" s="76">
        <f t="shared" si="662"/>
        <v>11</v>
      </c>
      <c r="H656" s="24">
        <f t="shared" si="660"/>
        <v>1.3611294676838131E+39</v>
      </c>
      <c r="I656" s="23">
        <f t="shared" si="661"/>
        <v>130.00000000000006</v>
      </c>
      <c r="J656" s="26">
        <v>650</v>
      </c>
      <c r="M656" s="22"/>
      <c r="N656" s="23"/>
      <c r="O656" s="29"/>
    </row>
    <row r="657" spans="1:15">
      <c r="A657" s="23">
        <f t="shared" si="663"/>
        <v>2579091328285.4912</v>
      </c>
      <c r="B657" s="23">
        <v>0</v>
      </c>
      <c r="C657" s="41">
        <f t="shared" si="659"/>
        <v>10</v>
      </c>
      <c r="D657" s="44"/>
      <c r="E657" s="134">
        <f t="shared" si="664"/>
        <v>1</v>
      </c>
      <c r="F657" s="76">
        <f t="shared" si="662"/>
        <v>11</v>
      </c>
      <c r="H657" s="24">
        <f t="shared" si="660"/>
        <v>1.5635271804663858E+39</v>
      </c>
      <c r="I657" s="23">
        <f t="shared" si="661"/>
        <v>130.20000000000005</v>
      </c>
      <c r="J657" s="26">
        <v>651</v>
      </c>
      <c r="M657" s="22"/>
      <c r="N657" s="23"/>
      <c r="O657" s="29"/>
    </row>
    <row r="658" spans="1:15">
      <c r="A658" s="23">
        <f t="shared" si="663"/>
        <v>2694833604067.106</v>
      </c>
      <c r="B658" s="23">
        <v>0</v>
      </c>
      <c r="C658" s="41">
        <f t="shared" si="659"/>
        <v>10</v>
      </c>
      <c r="D658" s="44"/>
      <c r="E658" s="134">
        <f t="shared" si="664"/>
        <v>1</v>
      </c>
      <c r="F658" s="76">
        <f t="shared" si="662"/>
        <v>11</v>
      </c>
      <c r="H658" s="24">
        <f t="shared" si="660"/>
        <v>1.7960211001948896E+39</v>
      </c>
      <c r="I658" s="23">
        <f t="shared" si="661"/>
        <v>130.40000000000006</v>
      </c>
      <c r="J658" s="26">
        <v>652</v>
      </c>
      <c r="M658" s="22"/>
      <c r="N658" s="23"/>
      <c r="O658" s="29"/>
    </row>
    <row r="659" spans="1:15">
      <c r="A659" s="23">
        <f t="shared" si="663"/>
        <v>2815770063651.437</v>
      </c>
      <c r="B659" s="23">
        <v>0</v>
      </c>
      <c r="C659" s="41">
        <f t="shared" si="659"/>
        <v>10</v>
      </c>
      <c r="D659" s="44"/>
      <c r="E659" s="134">
        <f t="shared" si="664"/>
        <v>1</v>
      </c>
      <c r="F659" s="76">
        <f t="shared" si="662"/>
        <v>11</v>
      </c>
      <c r="H659" s="24">
        <f t="shared" si="660"/>
        <v>2.0630864833338349E+39</v>
      </c>
      <c r="I659" s="23">
        <f t="shared" si="661"/>
        <v>130.60000000000005</v>
      </c>
      <c r="J659" s="26">
        <v>653</v>
      </c>
      <c r="M659" s="22"/>
      <c r="N659" s="23"/>
      <c r="O659" s="29"/>
    </row>
    <row r="660" spans="1:15">
      <c r="A660" s="23">
        <f t="shared" si="663"/>
        <v>2942133807218.9873</v>
      </c>
      <c r="B660" s="23">
        <v>0</v>
      </c>
      <c r="C660" s="41">
        <f t="shared" si="659"/>
        <v>10</v>
      </c>
      <c r="D660" s="44"/>
      <c r="E660" s="134">
        <f t="shared" si="664"/>
        <v>1</v>
      </c>
      <c r="F660" s="76">
        <f t="shared" si="662"/>
        <v>11</v>
      </c>
      <c r="H660" s="24">
        <f t="shared" si="660"/>
        <v>2.3698640496221941E+39</v>
      </c>
      <c r="I660" s="23">
        <f t="shared" si="661"/>
        <v>130.80000000000007</v>
      </c>
      <c r="J660" s="26">
        <v>654</v>
      </c>
      <c r="M660" s="22"/>
      <c r="N660" s="23"/>
      <c r="O660" s="29"/>
    </row>
    <row r="661" spans="1:15">
      <c r="A661" s="23">
        <f t="shared" si="663"/>
        <v>3074168395822.6909</v>
      </c>
      <c r="B661" s="23">
        <v>0</v>
      </c>
      <c r="C661" s="41">
        <f t="shared" si="659"/>
        <v>10</v>
      </c>
      <c r="D661" s="44"/>
      <c r="E661" s="134">
        <f t="shared" si="664"/>
        <v>1</v>
      </c>
      <c r="F661" s="76">
        <f t="shared" si="662"/>
        <v>11</v>
      </c>
      <c r="H661" s="24">
        <f t="shared" si="660"/>
        <v>2.7222589353676262E+39</v>
      </c>
      <c r="I661" s="23">
        <f t="shared" si="661"/>
        <v>131.00000000000006</v>
      </c>
      <c r="J661" s="26">
        <v>655</v>
      </c>
      <c r="M661" s="22"/>
      <c r="N661" s="23"/>
      <c r="O661" s="29"/>
    </row>
    <row r="662" spans="1:15">
      <c r="A662" s="23">
        <f t="shared" si="663"/>
        <v>3212128320842.084</v>
      </c>
      <c r="B662" s="23">
        <v>0</v>
      </c>
      <c r="C662" s="41">
        <f t="shared" ref="C662:C725" si="665">IF(D662&gt;0,C661+D662,C661)</f>
        <v>10</v>
      </c>
      <c r="D662" s="44"/>
      <c r="E662" s="134">
        <f t="shared" si="664"/>
        <v>1</v>
      </c>
      <c r="F662" s="76">
        <f t="shared" si="662"/>
        <v>11</v>
      </c>
      <c r="H662" s="24">
        <f t="shared" si="660"/>
        <v>3.1270543609327728E+39</v>
      </c>
      <c r="I662" s="23">
        <f t="shared" si="661"/>
        <v>131.20000000000007</v>
      </c>
      <c r="J662" s="26">
        <v>656</v>
      </c>
      <c r="M662" s="22"/>
      <c r="N662" s="23"/>
      <c r="O662" s="29"/>
    </row>
    <row r="663" spans="1:15">
      <c r="A663" s="23">
        <f t="shared" si="663"/>
        <v>3356279494505.2471</v>
      </c>
      <c r="B663" s="23">
        <v>0</v>
      </c>
      <c r="C663" s="41">
        <f t="shared" si="665"/>
        <v>10</v>
      </c>
      <c r="D663" s="44"/>
      <c r="E663" s="134">
        <f t="shared" si="664"/>
        <v>1</v>
      </c>
      <c r="F663" s="76">
        <f t="shared" si="662"/>
        <v>11</v>
      </c>
      <c r="H663" s="24">
        <f t="shared" si="660"/>
        <v>3.5920422003897811E+39</v>
      </c>
      <c r="I663" s="23">
        <f t="shared" si="661"/>
        <v>131.40000000000006</v>
      </c>
      <c r="J663" s="26">
        <v>657</v>
      </c>
      <c r="M663" s="22"/>
      <c r="N663" s="23"/>
      <c r="O663" s="29"/>
    </row>
    <row r="664" spans="1:15">
      <c r="A664" s="23">
        <f t="shared" si="663"/>
        <v>3506899762423.9653</v>
      </c>
      <c r="B664" s="23">
        <v>0</v>
      </c>
      <c r="C664" s="41">
        <f t="shared" si="665"/>
        <v>10</v>
      </c>
      <c r="D664" s="44"/>
      <c r="E664" s="134">
        <f t="shared" si="664"/>
        <v>1</v>
      </c>
      <c r="F664" s="76">
        <f t="shared" si="662"/>
        <v>11</v>
      </c>
      <c r="H664" s="24">
        <f t="shared" si="660"/>
        <v>4.1261729666676716E+39</v>
      </c>
      <c r="I664" s="23">
        <f t="shared" si="661"/>
        <v>131.60000000000008</v>
      </c>
      <c r="J664" s="26">
        <v>658</v>
      </c>
      <c r="M664" s="22"/>
      <c r="N664" s="23"/>
      <c r="O664" s="29"/>
    </row>
    <row r="665" spans="1:15">
      <c r="A665" s="23">
        <f t="shared" si="663"/>
        <v>3664279439130.0186</v>
      </c>
      <c r="B665" s="23">
        <v>0</v>
      </c>
      <c r="C665" s="41">
        <f t="shared" si="665"/>
        <v>10</v>
      </c>
      <c r="D665" s="44"/>
      <c r="E665" s="134">
        <f t="shared" si="664"/>
        <v>1</v>
      </c>
      <c r="F665" s="76">
        <f t="shared" si="662"/>
        <v>11</v>
      </c>
      <c r="H665" s="24">
        <f t="shared" si="660"/>
        <v>4.7397280992443905E+39</v>
      </c>
      <c r="I665" s="23">
        <f t="shared" si="661"/>
        <v>131.80000000000007</v>
      </c>
      <c r="J665" s="26">
        <v>659</v>
      </c>
      <c r="M665" s="22"/>
      <c r="N665" s="23"/>
      <c r="O665" s="29"/>
    </row>
    <row r="666" spans="1:15">
      <c r="A666" s="23">
        <f t="shared" si="663"/>
        <v>3828721867644.8032</v>
      </c>
      <c r="B666" s="23">
        <v>0</v>
      </c>
      <c r="C666" s="41">
        <f t="shared" si="665"/>
        <v>10</v>
      </c>
      <c r="D666" s="44"/>
      <c r="E666" s="134">
        <f t="shared" si="664"/>
        <v>1</v>
      </c>
      <c r="F666" s="76">
        <f t="shared" si="662"/>
        <v>11</v>
      </c>
      <c r="H666" s="24">
        <f t="shared" si="660"/>
        <v>5.4445178707352548E+39</v>
      </c>
      <c r="I666" s="23">
        <f t="shared" si="661"/>
        <v>132.00000000000009</v>
      </c>
      <c r="J666" s="26">
        <v>660</v>
      </c>
      <c r="M666" s="22"/>
      <c r="N666" s="23"/>
      <c r="O666" s="29"/>
    </row>
    <row r="667" spans="1:15">
      <c r="A667" s="23">
        <f t="shared" si="663"/>
        <v>4000544004160.8589</v>
      </c>
      <c r="B667" s="23">
        <v>0</v>
      </c>
      <c r="C667" s="41">
        <f t="shared" si="665"/>
        <v>10</v>
      </c>
      <c r="D667" s="44"/>
      <c r="E667" s="134">
        <f t="shared" si="664"/>
        <v>1</v>
      </c>
      <c r="F667" s="76">
        <f t="shared" si="662"/>
        <v>11</v>
      </c>
      <c r="H667" s="24">
        <f t="shared" si="660"/>
        <v>6.2541087218655468E+39</v>
      </c>
      <c r="I667" s="23">
        <f t="shared" si="661"/>
        <v>132.20000000000007</v>
      </c>
      <c r="J667" s="26">
        <v>661</v>
      </c>
      <c r="M667" s="22"/>
      <c r="N667" s="23"/>
      <c r="O667" s="29"/>
    </row>
    <row r="668" spans="1:15">
      <c r="A668" s="23">
        <f t="shared" si="663"/>
        <v>4180077028962.2256</v>
      </c>
      <c r="B668" s="23">
        <v>0</v>
      </c>
      <c r="C668" s="41">
        <f t="shared" si="665"/>
        <v>10</v>
      </c>
      <c r="D668" s="44"/>
      <c r="E668" s="134">
        <f t="shared" si="664"/>
        <v>1</v>
      </c>
      <c r="F668" s="76">
        <f t="shared" si="662"/>
        <v>11</v>
      </c>
      <c r="H668" s="24">
        <f t="shared" si="660"/>
        <v>7.1840844007795634E+39</v>
      </c>
      <c r="I668" s="23">
        <f t="shared" si="661"/>
        <v>132.40000000000009</v>
      </c>
      <c r="J668" s="26">
        <v>662</v>
      </c>
      <c r="M668" s="22"/>
      <c r="N668" s="23"/>
      <c r="O668" s="29"/>
    </row>
    <row r="669" spans="1:15">
      <c r="A669" s="23">
        <f t="shared" si="663"/>
        <v>4367666984761.1802</v>
      </c>
      <c r="B669" s="23">
        <v>0</v>
      </c>
      <c r="C669" s="41">
        <f t="shared" si="665"/>
        <v>10</v>
      </c>
      <c r="D669" s="44"/>
      <c r="E669" s="134">
        <f t="shared" si="664"/>
        <v>1</v>
      </c>
      <c r="F669" s="76">
        <f t="shared" si="662"/>
        <v>11</v>
      </c>
      <c r="H669" s="24">
        <f t="shared" si="660"/>
        <v>8.2523459333353455E+39</v>
      </c>
      <c r="I669" s="23">
        <f t="shared" si="661"/>
        <v>132.60000000000008</v>
      </c>
      <c r="J669" s="26">
        <v>663</v>
      </c>
      <c r="M669" s="22"/>
      <c r="N669" s="23"/>
      <c r="O669" s="29"/>
    </row>
    <row r="670" spans="1:15">
      <c r="A670" s="23">
        <f t="shared" si="663"/>
        <v>4563675443681.6875</v>
      </c>
      <c r="B670" s="23">
        <v>0</v>
      </c>
      <c r="C670" s="41">
        <f t="shared" si="665"/>
        <v>10</v>
      </c>
      <c r="D670" s="44"/>
      <c r="E670" s="134">
        <f t="shared" si="664"/>
        <v>1</v>
      </c>
      <c r="F670" s="76">
        <f t="shared" si="662"/>
        <v>11</v>
      </c>
      <c r="H670" s="24">
        <f t="shared" si="660"/>
        <v>9.4794561984887823E+39</v>
      </c>
      <c r="I670" s="23">
        <f t="shared" si="661"/>
        <v>132.80000000000007</v>
      </c>
      <c r="J670" s="26">
        <v>664</v>
      </c>
      <c r="M670" s="22"/>
      <c r="N670" s="23"/>
      <c r="O670" s="29"/>
    </row>
    <row r="671" spans="1:15">
      <c r="A671" s="23">
        <f t="shared" si="663"/>
        <v>4768480204175.1924</v>
      </c>
      <c r="B671" s="23">
        <v>0</v>
      </c>
      <c r="C671" s="41">
        <f t="shared" si="665"/>
        <v>10</v>
      </c>
      <c r="D671" s="44"/>
      <c r="E671" s="134">
        <f t="shared" si="664"/>
        <v>1</v>
      </c>
      <c r="F671" s="76">
        <f t="shared" si="662"/>
        <v>11</v>
      </c>
      <c r="H671" s="24">
        <f t="shared" si="660"/>
        <v>1.0889035741470514E+40</v>
      </c>
      <c r="I671" s="23">
        <f t="shared" si="661"/>
        <v>133.00000000000009</v>
      </c>
      <c r="J671" s="26">
        <v>665</v>
      </c>
      <c r="M671" s="22"/>
      <c r="N671" s="23"/>
      <c r="O671" s="29"/>
    </row>
    <row r="672" spans="1:15">
      <c r="A672" s="23">
        <f t="shared" si="663"/>
        <v>4982476019212.002</v>
      </c>
      <c r="B672" s="23">
        <v>0</v>
      </c>
      <c r="C672" s="41">
        <f t="shared" si="665"/>
        <v>10</v>
      </c>
      <c r="D672" s="44"/>
      <c r="E672" s="134">
        <f t="shared" si="664"/>
        <v>1</v>
      </c>
      <c r="F672" s="76">
        <f t="shared" si="662"/>
        <v>11</v>
      </c>
      <c r="H672" s="24">
        <f t="shared" si="660"/>
        <v>1.2508217443731098E+40</v>
      </c>
      <c r="I672" s="23">
        <f t="shared" si="661"/>
        <v>133.20000000000007</v>
      </c>
      <c r="J672" s="26">
        <v>666</v>
      </c>
      <c r="M672" s="22"/>
      <c r="N672" s="23"/>
      <c r="O672" s="29"/>
    </row>
    <row r="673" spans="1:15">
      <c r="A673" s="23">
        <f t="shared" si="663"/>
        <v>5206075357151.8018</v>
      </c>
      <c r="B673" s="23">
        <v>0</v>
      </c>
      <c r="C673" s="41">
        <f t="shared" si="665"/>
        <v>10</v>
      </c>
      <c r="D673" s="44"/>
      <c r="E673" s="134">
        <f t="shared" si="664"/>
        <v>1</v>
      </c>
      <c r="F673" s="76">
        <f t="shared" si="662"/>
        <v>11</v>
      </c>
      <c r="H673" s="24">
        <f t="shared" si="660"/>
        <v>1.4368168801559132E+40</v>
      </c>
      <c r="I673" s="23">
        <f t="shared" si="661"/>
        <v>133.40000000000006</v>
      </c>
      <c r="J673" s="26">
        <v>667</v>
      </c>
      <c r="M673" s="22"/>
      <c r="N673" s="23"/>
      <c r="O673" s="29"/>
    </row>
    <row r="674" spans="1:15">
      <c r="A674" s="23">
        <f t="shared" si="663"/>
        <v>5439709196759.918</v>
      </c>
      <c r="B674" s="23">
        <v>0</v>
      </c>
      <c r="C674" s="41">
        <f t="shared" si="665"/>
        <v>10</v>
      </c>
      <c r="D674" s="44"/>
      <c r="E674" s="134">
        <f t="shared" si="664"/>
        <v>1</v>
      </c>
      <c r="F674" s="76">
        <f t="shared" si="662"/>
        <v>11</v>
      </c>
      <c r="H674" s="24">
        <f t="shared" ref="H674:H737" si="666">POWER($I$1,J674)</f>
        <v>1.6504691866670698E+40</v>
      </c>
      <c r="I674" s="23">
        <f t="shared" ref="I674:I737" si="667">LOG(H674,2)</f>
        <v>133.60000000000008</v>
      </c>
      <c r="J674" s="26">
        <v>668</v>
      </c>
      <c r="M674" s="22"/>
      <c r="N674" s="23"/>
      <c r="O674" s="29"/>
    </row>
    <row r="675" spans="1:15">
      <c r="A675" s="23">
        <f t="shared" si="663"/>
        <v>5683827857901.5986</v>
      </c>
      <c r="B675" s="23">
        <v>0</v>
      </c>
      <c r="C675" s="41">
        <f t="shared" si="665"/>
        <v>10</v>
      </c>
      <c r="D675" s="44"/>
      <c r="E675" s="134">
        <f t="shared" si="664"/>
        <v>1</v>
      </c>
      <c r="F675" s="76">
        <f t="shared" si="662"/>
        <v>11</v>
      </c>
      <c r="H675" s="24">
        <f t="shared" si="666"/>
        <v>1.8958912396977574E+40</v>
      </c>
      <c r="I675" s="23">
        <f t="shared" si="667"/>
        <v>133.80000000000007</v>
      </c>
      <c r="J675" s="26">
        <v>669</v>
      </c>
      <c r="M675" s="22"/>
      <c r="N675" s="23"/>
      <c r="O675" s="29"/>
    </row>
    <row r="676" spans="1:15">
      <c r="A676" s="23">
        <f t="shared" si="663"/>
        <v>5938901869515.5254</v>
      </c>
      <c r="B676" s="23">
        <v>0</v>
      </c>
      <c r="C676" s="41">
        <f t="shared" si="665"/>
        <v>10</v>
      </c>
      <c r="D676" s="44"/>
      <c r="E676" s="134">
        <f t="shared" si="664"/>
        <v>1</v>
      </c>
      <c r="F676" s="76">
        <f t="shared" si="662"/>
        <v>11</v>
      </c>
      <c r="H676" s="24">
        <f t="shared" si="666"/>
        <v>2.1778071482941029E+40</v>
      </c>
      <c r="I676" s="23">
        <f t="shared" si="667"/>
        <v>134.00000000000009</v>
      </c>
      <c r="J676" s="26">
        <v>670</v>
      </c>
      <c r="M676" s="22"/>
      <c r="N676" s="23"/>
      <c r="O676" s="29"/>
    </row>
    <row r="677" spans="1:15">
      <c r="A677" s="23">
        <f t="shared" si="663"/>
        <v>6205422876539.4863</v>
      </c>
      <c r="B677" s="23">
        <v>0</v>
      </c>
      <c r="C677" s="41">
        <f t="shared" si="665"/>
        <v>10</v>
      </c>
      <c r="D677" s="44"/>
      <c r="E677" s="134">
        <f t="shared" si="664"/>
        <v>1</v>
      </c>
      <c r="F677" s="76">
        <f t="shared" si="662"/>
        <v>11</v>
      </c>
      <c r="H677" s="24">
        <f t="shared" si="666"/>
        <v>2.5016434887462207E+40</v>
      </c>
      <c r="I677" s="23">
        <f t="shared" si="667"/>
        <v>134.20000000000007</v>
      </c>
      <c r="J677" s="26">
        <v>671</v>
      </c>
      <c r="M677" s="22"/>
      <c r="N677" s="23"/>
      <c r="O677" s="29"/>
    </row>
    <row r="678" spans="1:15">
      <c r="A678" s="23">
        <f t="shared" si="663"/>
        <v>6483904587536.2959</v>
      </c>
      <c r="B678" s="23">
        <v>0</v>
      </c>
      <c r="C678" s="41">
        <f t="shared" si="665"/>
        <v>10</v>
      </c>
      <c r="D678" s="44"/>
      <c r="E678" s="134">
        <f t="shared" si="664"/>
        <v>1</v>
      </c>
      <c r="F678" s="76">
        <f t="shared" si="662"/>
        <v>11</v>
      </c>
      <c r="H678" s="24">
        <f t="shared" si="666"/>
        <v>2.8736337603118273E+40</v>
      </c>
      <c r="I678" s="23">
        <f t="shared" si="667"/>
        <v>134.40000000000006</v>
      </c>
      <c r="J678" s="26">
        <v>672</v>
      </c>
      <c r="M678" s="22"/>
      <c r="N678" s="23"/>
      <c r="O678" s="29"/>
    </row>
    <row r="679" spans="1:15">
      <c r="A679" s="23">
        <f t="shared" si="663"/>
        <v>6774883764846.4639</v>
      </c>
      <c r="B679" s="23">
        <v>0</v>
      </c>
      <c r="C679" s="41">
        <f t="shared" si="665"/>
        <v>10</v>
      </c>
      <c r="D679" s="44"/>
      <c r="E679" s="134">
        <f t="shared" si="664"/>
        <v>1</v>
      </c>
      <c r="F679" s="76">
        <f t="shared" si="662"/>
        <v>11</v>
      </c>
      <c r="H679" s="24">
        <f t="shared" si="666"/>
        <v>3.3009383733341411E+40</v>
      </c>
      <c r="I679" s="23">
        <f t="shared" si="667"/>
        <v>134.60000000000008</v>
      </c>
      <c r="J679" s="26">
        <v>673</v>
      </c>
      <c r="M679" s="22"/>
      <c r="N679" s="23"/>
      <c r="O679" s="29"/>
    </row>
    <row r="680" spans="1:15">
      <c r="A680" s="23">
        <f t="shared" si="663"/>
        <v>7078921259176.1123</v>
      </c>
      <c r="B680" s="23">
        <v>0</v>
      </c>
      <c r="C680" s="41">
        <f t="shared" si="665"/>
        <v>10</v>
      </c>
      <c r="D680" s="44"/>
      <c r="E680" s="134">
        <f t="shared" si="664"/>
        <v>1</v>
      </c>
      <c r="F680" s="76">
        <f t="shared" si="662"/>
        <v>11</v>
      </c>
      <c r="H680" s="24">
        <f t="shared" si="666"/>
        <v>3.7917824793955163E+40</v>
      </c>
      <c r="I680" s="23">
        <f t="shared" si="667"/>
        <v>134.80000000000007</v>
      </c>
      <c r="J680" s="26">
        <v>674</v>
      </c>
      <c r="M680" s="22"/>
      <c r="N680" s="23"/>
      <c r="O680" s="29"/>
    </row>
    <row r="681" spans="1:15">
      <c r="A681" s="23">
        <f t="shared" si="663"/>
        <v>7396603090614.2285</v>
      </c>
      <c r="B681" s="23">
        <v>0</v>
      </c>
      <c r="C681" s="41">
        <f t="shared" si="665"/>
        <v>10</v>
      </c>
      <c r="D681" s="44"/>
      <c r="E681" s="134">
        <f t="shared" si="664"/>
        <v>1</v>
      </c>
      <c r="F681" s="76">
        <f t="shared" si="662"/>
        <v>11</v>
      </c>
      <c r="H681" s="24">
        <f t="shared" si="666"/>
        <v>4.3556142965882096E+40</v>
      </c>
      <c r="I681" s="23">
        <f t="shared" si="667"/>
        <v>135.00000000000006</v>
      </c>
      <c r="J681" s="26">
        <v>675</v>
      </c>
      <c r="M681" s="22"/>
      <c r="N681" s="23"/>
      <c r="O681" s="29"/>
    </row>
    <row r="682" spans="1:15">
      <c r="A682" s="23">
        <f t="shared" si="663"/>
        <v>7728541578162.9141</v>
      </c>
      <c r="B682" s="23">
        <v>0</v>
      </c>
      <c r="C682" s="41">
        <f t="shared" si="665"/>
        <v>10</v>
      </c>
      <c r="D682" s="44"/>
      <c r="E682" s="134">
        <f t="shared" si="664"/>
        <v>1</v>
      </c>
      <c r="F682" s="76">
        <f t="shared" si="662"/>
        <v>11</v>
      </c>
      <c r="H682" s="24">
        <f t="shared" si="666"/>
        <v>5.0032869774924433E+40</v>
      </c>
      <c r="I682" s="23">
        <f t="shared" si="667"/>
        <v>135.20000000000007</v>
      </c>
      <c r="J682" s="26">
        <v>676</v>
      </c>
      <c r="M682" s="22"/>
      <c r="N682" s="23"/>
      <c r="O682" s="29"/>
    </row>
    <row r="683" spans="1:15">
      <c r="A683" s="23">
        <f t="shared" si="663"/>
        <v>8075376519957.7295</v>
      </c>
      <c r="B683" s="23">
        <v>0</v>
      </c>
      <c r="C683" s="41">
        <f t="shared" si="665"/>
        <v>10</v>
      </c>
      <c r="D683" s="44"/>
      <c r="E683" s="134">
        <f t="shared" si="664"/>
        <v>1</v>
      </c>
      <c r="F683" s="76">
        <f t="shared" si="662"/>
        <v>11</v>
      </c>
      <c r="H683" s="24">
        <f t="shared" si="666"/>
        <v>5.7472675206236565E+40</v>
      </c>
      <c r="I683" s="23">
        <f t="shared" si="667"/>
        <v>135.40000000000006</v>
      </c>
      <c r="J683" s="26">
        <v>677</v>
      </c>
      <c r="M683" s="22"/>
      <c r="N683" s="23"/>
      <c r="O683" s="29"/>
    </row>
    <row r="684" spans="1:15">
      <c r="A684" s="23">
        <f t="shared" si="663"/>
        <v>8437776426452.9619</v>
      </c>
      <c r="B684" s="23">
        <v>0</v>
      </c>
      <c r="C684" s="41">
        <f t="shared" si="665"/>
        <v>10</v>
      </c>
      <c r="D684" s="44"/>
      <c r="E684" s="134">
        <f t="shared" si="664"/>
        <v>1</v>
      </c>
      <c r="F684" s="76">
        <f t="shared" si="662"/>
        <v>11</v>
      </c>
      <c r="H684" s="24">
        <f t="shared" si="666"/>
        <v>6.6018767466682832E+40</v>
      </c>
      <c r="I684" s="23">
        <f t="shared" si="667"/>
        <v>135.60000000000008</v>
      </c>
      <c r="J684" s="26">
        <v>678</v>
      </c>
      <c r="M684" s="22"/>
      <c r="N684" s="23"/>
      <c r="O684" s="29"/>
    </row>
    <row r="685" spans="1:15">
      <c r="A685" s="23">
        <f t="shared" si="663"/>
        <v>8816439808948.7441</v>
      </c>
      <c r="B685" s="23">
        <v>0</v>
      </c>
      <c r="C685" s="41">
        <f t="shared" si="665"/>
        <v>10</v>
      </c>
      <c r="D685" s="44"/>
      <c r="E685" s="134">
        <f t="shared" si="664"/>
        <v>1</v>
      </c>
      <c r="F685" s="76">
        <f t="shared" si="662"/>
        <v>11</v>
      </c>
      <c r="H685" s="24">
        <f t="shared" si="666"/>
        <v>7.5835649587910355E+40</v>
      </c>
      <c r="I685" s="23">
        <f t="shared" si="667"/>
        <v>135.80000000000007</v>
      </c>
      <c r="J685" s="26">
        <v>679</v>
      </c>
      <c r="M685" s="22"/>
      <c r="N685" s="23"/>
      <c r="O685" s="29"/>
    </row>
    <row r="686" spans="1:15">
      <c r="A686" s="23">
        <f t="shared" si="663"/>
        <v>9212096525943.6055</v>
      </c>
      <c r="B686" s="23">
        <v>0</v>
      </c>
      <c r="C686" s="41">
        <f t="shared" si="665"/>
        <v>10</v>
      </c>
      <c r="D686" s="44"/>
      <c r="E686" s="134">
        <f t="shared" si="664"/>
        <v>1</v>
      </c>
      <c r="F686" s="76">
        <f t="shared" si="662"/>
        <v>11</v>
      </c>
      <c r="H686" s="24">
        <f t="shared" si="666"/>
        <v>8.7112285931764193E+40</v>
      </c>
      <c r="I686" s="23">
        <f t="shared" si="667"/>
        <v>136.00000000000006</v>
      </c>
      <c r="J686" s="26">
        <v>680</v>
      </c>
      <c r="M686" s="22"/>
      <c r="N686" s="23"/>
      <c r="O686" s="29"/>
    </row>
    <row r="687" spans="1:15">
      <c r="A687" s="23">
        <f t="shared" si="663"/>
        <v>9625509189907.4746</v>
      </c>
      <c r="B687" s="23">
        <v>0</v>
      </c>
      <c r="C687" s="41">
        <f t="shared" si="665"/>
        <v>10</v>
      </c>
      <c r="D687" s="44"/>
      <c r="E687" s="134">
        <f t="shared" si="664"/>
        <v>1</v>
      </c>
      <c r="F687" s="76">
        <f t="shared" si="662"/>
        <v>11</v>
      </c>
      <c r="H687" s="24">
        <f t="shared" si="666"/>
        <v>1.000657395498489E+41</v>
      </c>
      <c r="I687" s="23">
        <f t="shared" si="667"/>
        <v>136.20000000000007</v>
      </c>
      <c r="J687" s="26">
        <v>681</v>
      </c>
      <c r="M687" s="22"/>
      <c r="N687" s="23"/>
      <c r="O687" s="29"/>
    </row>
    <row r="688" spans="1:15">
      <c r="A688" s="23">
        <f t="shared" si="663"/>
        <v>10057474637186.672</v>
      </c>
      <c r="B688" s="23">
        <v>0</v>
      </c>
      <c r="C688" s="41">
        <f t="shared" si="665"/>
        <v>10</v>
      </c>
      <c r="D688" s="44"/>
      <c r="E688" s="134">
        <f t="shared" si="664"/>
        <v>1</v>
      </c>
      <c r="F688" s="76">
        <f t="shared" si="662"/>
        <v>11</v>
      </c>
      <c r="H688" s="24">
        <f t="shared" si="666"/>
        <v>1.1494535041247317E+41</v>
      </c>
      <c r="I688" s="23">
        <f t="shared" si="667"/>
        <v>136.40000000000006</v>
      </c>
      <c r="J688" s="26">
        <v>682</v>
      </c>
      <c r="M688" s="22"/>
      <c r="N688" s="23"/>
      <c r="O688" s="29"/>
    </row>
    <row r="689" spans="1:15">
      <c r="A689" s="23">
        <f t="shared" si="663"/>
        <v>10508825463874.033</v>
      </c>
      <c r="B689" s="23">
        <v>0</v>
      </c>
      <c r="C689" s="41">
        <f t="shared" si="665"/>
        <v>10</v>
      </c>
      <c r="D689" s="44"/>
      <c r="E689" s="134">
        <f t="shared" si="664"/>
        <v>1</v>
      </c>
      <c r="F689" s="76">
        <f t="shared" si="662"/>
        <v>11</v>
      </c>
      <c r="H689" s="24">
        <f t="shared" si="666"/>
        <v>1.3203753493336572E+41</v>
      </c>
      <c r="I689" s="23">
        <f t="shared" si="667"/>
        <v>136.60000000000005</v>
      </c>
      <c r="J689" s="26">
        <v>683</v>
      </c>
      <c r="M689" s="22"/>
      <c r="N689" s="23"/>
      <c r="O689" s="29"/>
    </row>
    <row r="690" spans="1:15">
      <c r="A690" s="23">
        <f t="shared" si="663"/>
        <v>10980431630604.521</v>
      </c>
      <c r="B690" s="23">
        <v>0</v>
      </c>
      <c r="C690" s="41">
        <f t="shared" si="665"/>
        <v>10</v>
      </c>
      <c r="D690" s="44"/>
      <c r="E690" s="134">
        <f t="shared" si="664"/>
        <v>1</v>
      </c>
      <c r="F690" s="76">
        <f t="shared" si="662"/>
        <v>11</v>
      </c>
      <c r="H690" s="24">
        <f t="shared" si="666"/>
        <v>1.5167129917582075E+41</v>
      </c>
      <c r="I690" s="23">
        <f t="shared" si="667"/>
        <v>136.80000000000007</v>
      </c>
      <c r="J690" s="26">
        <v>684</v>
      </c>
      <c r="M690" s="22"/>
      <c r="N690" s="23"/>
      <c r="O690" s="29"/>
    </row>
    <row r="691" spans="1:15">
      <c r="A691" s="23">
        <f t="shared" si="663"/>
        <v>11473202139369.506</v>
      </c>
      <c r="B691" s="23">
        <v>0</v>
      </c>
      <c r="C691" s="41">
        <f t="shared" si="665"/>
        <v>10</v>
      </c>
      <c r="D691" s="44"/>
      <c r="E691" s="134">
        <f t="shared" si="664"/>
        <v>1</v>
      </c>
      <c r="F691" s="76">
        <f t="shared" si="662"/>
        <v>11</v>
      </c>
      <c r="H691" s="24">
        <f t="shared" si="666"/>
        <v>1.7422457186352842E+41</v>
      </c>
      <c r="I691" s="23">
        <f t="shared" si="667"/>
        <v>137.00000000000006</v>
      </c>
      <c r="J691" s="26">
        <v>685</v>
      </c>
      <c r="M691" s="22"/>
      <c r="N691" s="23"/>
      <c r="O691" s="29"/>
    </row>
    <row r="692" spans="1:15">
      <c r="A692" s="23">
        <f t="shared" si="663"/>
        <v>11988086785581.662</v>
      </c>
      <c r="B692" s="23">
        <v>0</v>
      </c>
      <c r="C692" s="41">
        <f t="shared" si="665"/>
        <v>10</v>
      </c>
      <c r="D692" s="44"/>
      <c r="E692" s="134">
        <f t="shared" si="664"/>
        <v>1</v>
      </c>
      <c r="F692" s="76">
        <f t="shared" si="662"/>
        <v>11</v>
      </c>
      <c r="H692" s="24">
        <f t="shared" si="666"/>
        <v>2.0013147909969785E+41</v>
      </c>
      <c r="I692" s="23">
        <f t="shared" si="667"/>
        <v>137.20000000000007</v>
      </c>
      <c r="J692" s="26">
        <v>686</v>
      </c>
      <c r="M692" s="22"/>
      <c r="N692" s="23"/>
      <c r="O692" s="29"/>
    </row>
    <row r="693" spans="1:15">
      <c r="A693" s="23">
        <f t="shared" si="663"/>
        <v>12526077988767.598</v>
      </c>
      <c r="B693" s="23">
        <v>0</v>
      </c>
      <c r="C693" s="41">
        <f t="shared" si="665"/>
        <v>10</v>
      </c>
      <c r="D693" s="44"/>
      <c r="E693" s="134">
        <f t="shared" si="664"/>
        <v>1</v>
      </c>
      <c r="F693" s="76">
        <f t="shared" si="662"/>
        <v>11</v>
      </c>
      <c r="H693" s="24">
        <f t="shared" si="666"/>
        <v>2.2989070082494641E+41</v>
      </c>
      <c r="I693" s="23">
        <f t="shared" si="667"/>
        <v>137.40000000000006</v>
      </c>
      <c r="J693" s="26">
        <v>687</v>
      </c>
      <c r="M693" s="22"/>
      <c r="N693" s="23"/>
      <c r="O693" s="29"/>
    </row>
    <row r="694" spans="1:15">
      <c r="A694" s="23">
        <f t="shared" si="663"/>
        <v>13088212705416.711</v>
      </c>
      <c r="B694" s="23">
        <v>0</v>
      </c>
      <c r="C694" s="41">
        <f t="shared" si="665"/>
        <v>10</v>
      </c>
      <c r="D694" s="44"/>
      <c r="E694" s="134">
        <f t="shared" si="664"/>
        <v>1</v>
      </c>
      <c r="F694" s="76">
        <f t="shared" si="662"/>
        <v>11</v>
      </c>
      <c r="H694" s="24">
        <f t="shared" si="666"/>
        <v>2.6407506986673148E+41</v>
      </c>
      <c r="I694" s="23">
        <f t="shared" si="667"/>
        <v>137.60000000000005</v>
      </c>
      <c r="J694" s="26">
        <v>688</v>
      </c>
      <c r="M694" s="22"/>
      <c r="N694" s="23"/>
      <c r="O694" s="29"/>
    </row>
    <row r="695" spans="1:15">
      <c r="A695" s="23">
        <f t="shared" si="663"/>
        <v>13675574427673.293</v>
      </c>
      <c r="B695" s="23">
        <v>0</v>
      </c>
      <c r="C695" s="41">
        <f t="shared" si="665"/>
        <v>10</v>
      </c>
      <c r="D695" s="44"/>
      <c r="E695" s="134">
        <f t="shared" si="664"/>
        <v>1</v>
      </c>
      <c r="F695" s="76">
        <f t="shared" si="662"/>
        <v>11</v>
      </c>
      <c r="H695" s="24">
        <f t="shared" si="666"/>
        <v>3.0334259835164161E+41</v>
      </c>
      <c r="I695" s="23">
        <f t="shared" si="667"/>
        <v>137.80000000000007</v>
      </c>
      <c r="J695" s="26">
        <v>689</v>
      </c>
      <c r="M695" s="22"/>
      <c r="N695" s="23"/>
      <c r="O695" s="29"/>
    </row>
    <row r="696" spans="1:15">
      <c r="A696" s="23">
        <f t="shared" si="663"/>
        <v>14289295271724.205</v>
      </c>
      <c r="B696" s="23">
        <v>0</v>
      </c>
      <c r="C696" s="41">
        <f t="shared" si="665"/>
        <v>10</v>
      </c>
      <c r="D696" s="44"/>
      <c r="E696" s="134">
        <f t="shared" si="664"/>
        <v>1</v>
      </c>
      <c r="F696" s="76">
        <f t="shared" si="662"/>
        <v>11</v>
      </c>
      <c r="H696" s="24">
        <f t="shared" si="666"/>
        <v>3.48449143727057E+41</v>
      </c>
      <c r="I696" s="23">
        <f t="shared" si="667"/>
        <v>138.00000000000006</v>
      </c>
      <c r="J696" s="26">
        <v>690</v>
      </c>
      <c r="M696" s="22"/>
      <c r="N696" s="23"/>
      <c r="O696" s="29"/>
    </row>
    <row r="697" spans="1:15">
      <c r="A697" s="23">
        <f t="shared" si="663"/>
        <v>14930558159907.494</v>
      </c>
      <c r="B697" s="23">
        <v>0</v>
      </c>
      <c r="C697" s="41">
        <f t="shared" si="665"/>
        <v>10</v>
      </c>
      <c r="D697" s="44"/>
      <c r="E697" s="134">
        <f t="shared" si="664"/>
        <v>1</v>
      </c>
      <c r="F697" s="76">
        <f t="shared" si="662"/>
        <v>11</v>
      </c>
      <c r="H697" s="24">
        <f t="shared" si="666"/>
        <v>4.0026295819939585E+41</v>
      </c>
      <c r="I697" s="23">
        <f t="shared" si="667"/>
        <v>138.20000000000007</v>
      </c>
      <c r="J697" s="26">
        <v>691</v>
      </c>
      <c r="M697" s="22"/>
      <c r="N697" s="23"/>
      <c r="O697" s="29"/>
    </row>
    <row r="698" spans="1:15">
      <c r="A698" s="23">
        <f t="shared" si="663"/>
        <v>15600599100747.787</v>
      </c>
      <c r="B698" s="23">
        <v>0</v>
      </c>
      <c r="C698" s="41">
        <f t="shared" si="665"/>
        <v>10</v>
      </c>
      <c r="D698" s="44"/>
      <c r="E698" s="134">
        <f t="shared" si="664"/>
        <v>1</v>
      </c>
      <c r="F698" s="76">
        <f t="shared" si="662"/>
        <v>11</v>
      </c>
      <c r="H698" s="24">
        <f t="shared" si="666"/>
        <v>4.5978140164989298E+41</v>
      </c>
      <c r="I698" s="23">
        <f t="shared" si="667"/>
        <v>138.40000000000006</v>
      </c>
      <c r="J698" s="26">
        <v>692</v>
      </c>
      <c r="M698" s="22"/>
      <c r="N698" s="23"/>
      <c r="O698" s="29"/>
    </row>
    <row r="699" spans="1:15">
      <c r="A699" s="23">
        <f t="shared" si="663"/>
        <v>16300709571313.215</v>
      </c>
      <c r="B699" s="23">
        <v>0</v>
      </c>
      <c r="C699" s="41">
        <f t="shared" si="665"/>
        <v>10</v>
      </c>
      <c r="D699" s="44"/>
      <c r="E699" s="134">
        <f t="shared" si="664"/>
        <v>1</v>
      </c>
      <c r="F699" s="76">
        <f t="shared" si="662"/>
        <v>11</v>
      </c>
      <c r="H699" s="24">
        <f t="shared" si="666"/>
        <v>5.281501397334632E+41</v>
      </c>
      <c r="I699" s="23">
        <f t="shared" si="667"/>
        <v>138.60000000000008</v>
      </c>
      <c r="J699" s="26">
        <v>693</v>
      </c>
      <c r="M699" s="22"/>
      <c r="N699" s="23"/>
      <c r="O699" s="29"/>
    </row>
    <row r="700" spans="1:15">
      <c r="A700" s="23">
        <f t="shared" si="663"/>
        <v>17032239006485.703</v>
      </c>
      <c r="B700" s="23">
        <v>0</v>
      </c>
      <c r="C700" s="41">
        <f t="shared" si="665"/>
        <v>10</v>
      </c>
      <c r="D700" s="44"/>
      <c r="E700" s="134">
        <f t="shared" si="664"/>
        <v>1</v>
      </c>
      <c r="F700" s="76">
        <f t="shared" si="662"/>
        <v>11</v>
      </c>
      <c r="H700" s="24">
        <f t="shared" si="666"/>
        <v>6.066851967032833E+41</v>
      </c>
      <c r="I700" s="23">
        <f t="shared" si="667"/>
        <v>138.80000000000007</v>
      </c>
      <c r="J700" s="26">
        <v>694</v>
      </c>
      <c r="M700" s="22"/>
      <c r="N700" s="23"/>
      <c r="O700" s="29"/>
    </row>
    <row r="701" spans="1:15">
      <c r="A701" s="23">
        <f t="shared" si="663"/>
        <v>17796597399942.648</v>
      </c>
      <c r="B701" s="23">
        <v>0</v>
      </c>
      <c r="C701" s="41">
        <f t="shared" si="665"/>
        <v>10</v>
      </c>
      <c r="D701" s="44"/>
      <c r="E701" s="134">
        <f t="shared" si="664"/>
        <v>1</v>
      </c>
      <c r="F701" s="76">
        <f t="shared" si="662"/>
        <v>11</v>
      </c>
      <c r="H701" s="24">
        <f t="shared" si="666"/>
        <v>6.9689828745411431E+41</v>
      </c>
      <c r="I701" s="23">
        <f t="shared" si="667"/>
        <v>139.00000000000006</v>
      </c>
      <c r="J701" s="26">
        <v>695</v>
      </c>
      <c r="M701" s="22"/>
      <c r="N701" s="23"/>
      <c r="O701" s="29"/>
    </row>
    <row r="702" spans="1:15">
      <c r="A702" s="23">
        <f t="shared" si="663"/>
        <v>18595258021863.262</v>
      </c>
      <c r="B702" s="23">
        <v>0</v>
      </c>
      <c r="C702" s="41">
        <f t="shared" si="665"/>
        <v>10</v>
      </c>
      <c r="D702" s="44"/>
      <c r="E702" s="134">
        <f t="shared" si="664"/>
        <v>1</v>
      </c>
      <c r="F702" s="76">
        <f t="shared" si="662"/>
        <v>11</v>
      </c>
      <c r="H702" s="24">
        <f t="shared" si="666"/>
        <v>8.00525916398792E+41</v>
      </c>
      <c r="I702" s="23">
        <f t="shared" si="667"/>
        <v>139.20000000000007</v>
      </c>
      <c r="J702" s="26">
        <v>696</v>
      </c>
      <c r="M702" s="22"/>
      <c r="N702" s="23"/>
      <c r="O702" s="29"/>
    </row>
    <row r="703" spans="1:15">
      <c r="A703" s="23">
        <f t="shared" si="663"/>
        <v>19429760258597.75</v>
      </c>
      <c r="B703" s="23">
        <v>0</v>
      </c>
      <c r="C703" s="41">
        <f t="shared" si="665"/>
        <v>10</v>
      </c>
      <c r="D703" s="44"/>
      <c r="E703" s="134">
        <f t="shared" si="664"/>
        <v>1</v>
      </c>
      <c r="F703" s="76">
        <f t="shared" si="662"/>
        <v>11</v>
      </c>
      <c r="H703" s="24">
        <f t="shared" si="666"/>
        <v>9.1956280329978659E+41</v>
      </c>
      <c r="I703" s="23">
        <f t="shared" si="667"/>
        <v>139.40000000000006</v>
      </c>
      <c r="J703" s="26">
        <v>697</v>
      </c>
      <c r="M703" s="22"/>
      <c r="N703" s="23"/>
      <c r="O703" s="29"/>
    </row>
    <row r="704" spans="1:15">
      <c r="A704" s="23">
        <f t="shared" si="663"/>
        <v>20301712579772.918</v>
      </c>
      <c r="B704" s="23">
        <v>0</v>
      </c>
      <c r="C704" s="41">
        <f t="shared" si="665"/>
        <v>10</v>
      </c>
      <c r="D704" s="44"/>
      <c r="E704" s="134">
        <f t="shared" si="664"/>
        <v>1</v>
      </c>
      <c r="F704" s="76">
        <f t="shared" si="662"/>
        <v>11</v>
      </c>
      <c r="H704" s="24">
        <f t="shared" si="666"/>
        <v>1.0563002794669265E+42</v>
      </c>
      <c r="I704" s="23">
        <f t="shared" si="667"/>
        <v>139.60000000000008</v>
      </c>
      <c r="J704" s="26">
        <v>698</v>
      </c>
      <c r="M704" s="22"/>
      <c r="N704" s="23"/>
      <c r="O704" s="29"/>
    </row>
    <row r="705" spans="1:15">
      <c r="A705" s="23">
        <f t="shared" si="663"/>
        <v>21212795638552.855</v>
      </c>
      <c r="B705" s="23">
        <v>0</v>
      </c>
      <c r="C705" s="41">
        <f t="shared" si="665"/>
        <v>10</v>
      </c>
      <c r="D705" s="44"/>
      <c r="E705" s="134">
        <f t="shared" si="664"/>
        <v>1</v>
      </c>
      <c r="F705" s="76">
        <f t="shared" si="662"/>
        <v>11</v>
      </c>
      <c r="H705" s="24">
        <f t="shared" si="666"/>
        <v>1.2133703934065671E+42</v>
      </c>
      <c r="I705" s="23">
        <f t="shared" si="667"/>
        <v>139.80000000000007</v>
      </c>
      <c r="J705" s="26">
        <v>699</v>
      </c>
      <c r="M705" s="22"/>
      <c r="N705" s="23"/>
      <c r="O705" s="29"/>
    </row>
    <row r="706" spans="1:15">
      <c r="A706" s="23">
        <f t="shared" si="663"/>
        <v>22164765511030.617</v>
      </c>
      <c r="B706" s="23">
        <v>0</v>
      </c>
      <c r="C706" s="41">
        <f t="shared" si="665"/>
        <v>10</v>
      </c>
      <c r="D706" s="44"/>
      <c r="E706" s="134">
        <f t="shared" si="664"/>
        <v>1</v>
      </c>
      <c r="F706" s="76">
        <f t="shared" si="662"/>
        <v>11</v>
      </c>
      <c r="H706" s="24">
        <f t="shared" si="666"/>
        <v>1.3937965749082289E+42</v>
      </c>
      <c r="I706" s="23">
        <f t="shared" si="667"/>
        <v>140.00000000000009</v>
      </c>
      <c r="J706" s="26">
        <v>700</v>
      </c>
      <c r="M706" s="22"/>
      <c r="N706" s="23"/>
      <c r="O706" s="29"/>
    </row>
    <row r="707" spans="1:15">
      <c r="A707" s="23">
        <f t="shared" si="663"/>
        <v>23159457080994.496</v>
      </c>
      <c r="B707" s="23">
        <v>0</v>
      </c>
      <c r="C707" s="41">
        <f t="shared" si="665"/>
        <v>10</v>
      </c>
      <c r="D707" s="44"/>
      <c r="E707" s="134">
        <f t="shared" si="664"/>
        <v>1</v>
      </c>
      <c r="F707" s="76">
        <f t="shared" si="662"/>
        <v>11</v>
      </c>
      <c r="H707" s="24">
        <f t="shared" si="666"/>
        <v>1.6010518327975843E+42</v>
      </c>
      <c r="I707" s="23">
        <f t="shared" si="667"/>
        <v>140.20000000000007</v>
      </c>
      <c r="J707" s="26">
        <v>701</v>
      </c>
      <c r="M707" s="22"/>
      <c r="N707" s="23"/>
      <c r="O707" s="29"/>
    </row>
    <row r="708" spans="1:15">
      <c r="A708" s="23">
        <f t="shared" si="663"/>
        <v>24198787576593.07</v>
      </c>
      <c r="B708" s="23">
        <v>0</v>
      </c>
      <c r="C708" s="41">
        <f t="shared" si="665"/>
        <v>10</v>
      </c>
      <c r="D708" s="44"/>
      <c r="E708" s="134">
        <f t="shared" si="664"/>
        <v>1</v>
      </c>
      <c r="F708" s="76">
        <f t="shared" si="662"/>
        <v>11</v>
      </c>
      <c r="H708" s="24">
        <f t="shared" si="666"/>
        <v>1.8391256065995732E+42</v>
      </c>
      <c r="I708" s="23">
        <f t="shared" si="667"/>
        <v>140.40000000000009</v>
      </c>
      <c r="J708" s="26">
        <v>702</v>
      </c>
      <c r="M708" s="22"/>
      <c r="N708" s="23"/>
      <c r="O708" s="29"/>
    </row>
    <row r="709" spans="1:15">
      <c r="A709" s="23">
        <f t="shared" si="663"/>
        <v>25284760265715.586</v>
      </c>
      <c r="B709" s="23">
        <v>0</v>
      </c>
      <c r="C709" s="41">
        <f t="shared" si="665"/>
        <v>10</v>
      </c>
      <c r="D709" s="44"/>
      <c r="E709" s="134">
        <f t="shared" si="664"/>
        <v>1</v>
      </c>
      <c r="F709" s="76">
        <f t="shared" si="662"/>
        <v>11</v>
      </c>
      <c r="H709" s="24">
        <f t="shared" si="666"/>
        <v>2.1126005589338543E+42</v>
      </c>
      <c r="I709" s="23">
        <f t="shared" si="667"/>
        <v>140.60000000000008</v>
      </c>
      <c r="J709" s="26">
        <v>703</v>
      </c>
      <c r="M709" s="22"/>
      <c r="N709" s="23"/>
      <c r="O709" s="29"/>
    </row>
    <row r="710" spans="1:15">
      <c r="A710" s="23">
        <f t="shared" si="663"/>
        <v>26419468317210.574</v>
      </c>
      <c r="B710" s="23">
        <v>0</v>
      </c>
      <c r="C710" s="41">
        <f t="shared" si="665"/>
        <v>10</v>
      </c>
      <c r="D710" s="44"/>
      <c r="E710" s="134">
        <f t="shared" si="664"/>
        <v>1</v>
      </c>
      <c r="F710" s="76">
        <f t="shared" ref="F710:F773" si="668">C710+E710</f>
        <v>11</v>
      </c>
      <c r="H710" s="24">
        <f t="shared" si="666"/>
        <v>2.4267407868131354E+42</v>
      </c>
      <c r="I710" s="23">
        <f t="shared" si="667"/>
        <v>140.80000000000007</v>
      </c>
      <c r="J710" s="26">
        <v>704</v>
      </c>
      <c r="M710" s="22"/>
      <c r="N710" s="23"/>
      <c r="O710" s="29"/>
    </row>
    <row r="711" spans="1:15">
      <c r="A711" s="23">
        <f t="shared" ref="A711:A774" si="669">POWER($I$3,J711) * POWER($I$2,J711)</f>
        <v>27605098835384.969</v>
      </c>
      <c r="B711" s="23">
        <v>0</v>
      </c>
      <c r="C711" s="41">
        <f t="shared" si="665"/>
        <v>10</v>
      </c>
      <c r="D711" s="44"/>
      <c r="E711" s="134">
        <f t="shared" si="664"/>
        <v>1</v>
      </c>
      <c r="F711" s="76">
        <f t="shared" si="668"/>
        <v>11</v>
      </c>
      <c r="H711" s="24">
        <f t="shared" si="666"/>
        <v>2.7875931498164591E+42</v>
      </c>
      <c r="I711" s="23">
        <f t="shared" si="667"/>
        <v>141.00000000000009</v>
      </c>
      <c r="J711" s="26">
        <v>705</v>
      </c>
      <c r="M711" s="22"/>
      <c r="N711" s="23"/>
      <c r="O711" s="29"/>
    </row>
    <row r="712" spans="1:15">
      <c r="A712" s="23">
        <f t="shared" si="669"/>
        <v>28843937075559.992</v>
      </c>
      <c r="B712" s="23">
        <v>0</v>
      </c>
      <c r="C712" s="41">
        <f t="shared" si="665"/>
        <v>10</v>
      </c>
      <c r="D712" s="44"/>
      <c r="E712" s="134">
        <f t="shared" si="664"/>
        <v>1</v>
      </c>
      <c r="F712" s="76">
        <f t="shared" si="668"/>
        <v>11</v>
      </c>
      <c r="H712" s="24">
        <f t="shared" si="666"/>
        <v>3.2021036655951705E+42</v>
      </c>
      <c r="I712" s="23">
        <f t="shared" si="667"/>
        <v>141.20000000000007</v>
      </c>
      <c r="J712" s="26">
        <v>706</v>
      </c>
      <c r="M712" s="22"/>
      <c r="N712" s="23"/>
      <c r="O712" s="29"/>
    </row>
    <row r="713" spans="1:15">
      <c r="A713" s="23">
        <f t="shared" si="669"/>
        <v>30138370848809.242</v>
      </c>
      <c r="B713" s="23">
        <v>0</v>
      </c>
      <c r="C713" s="41">
        <f t="shared" si="665"/>
        <v>10</v>
      </c>
      <c r="D713" s="44"/>
      <c r="E713" s="134">
        <f t="shared" si="664"/>
        <v>1</v>
      </c>
      <c r="F713" s="76">
        <f t="shared" si="668"/>
        <v>11</v>
      </c>
      <c r="H713" s="24">
        <f t="shared" si="666"/>
        <v>3.6782512131991482E+42</v>
      </c>
      <c r="I713" s="23">
        <f t="shared" si="667"/>
        <v>141.40000000000009</v>
      </c>
      <c r="J713" s="26">
        <v>707</v>
      </c>
      <c r="M713" s="22"/>
      <c r="N713" s="23"/>
      <c r="O713" s="29"/>
    </row>
    <row r="714" spans="1:15">
      <c r="A714" s="23">
        <f t="shared" si="669"/>
        <v>31490895124368.879</v>
      </c>
      <c r="B714" s="23">
        <v>0</v>
      </c>
      <c r="C714" s="41">
        <f t="shared" si="665"/>
        <v>10</v>
      </c>
      <c r="D714" s="44"/>
      <c r="E714" s="134">
        <f t="shared" si="664"/>
        <v>1</v>
      </c>
      <c r="F714" s="76">
        <f t="shared" si="668"/>
        <v>11</v>
      </c>
      <c r="H714" s="24">
        <f t="shared" si="666"/>
        <v>4.2252011178677105E+42</v>
      </c>
      <c r="I714" s="23">
        <f t="shared" si="667"/>
        <v>141.60000000000008</v>
      </c>
      <c r="J714" s="26">
        <v>708</v>
      </c>
      <c r="M714" s="22"/>
      <c r="N714" s="23"/>
      <c r="O714" s="29"/>
    </row>
    <row r="715" spans="1:15">
      <c r="A715" s="23">
        <f t="shared" si="669"/>
        <v>32904116838590.832</v>
      </c>
      <c r="B715" s="23">
        <v>0</v>
      </c>
      <c r="C715" s="41">
        <f t="shared" si="665"/>
        <v>10</v>
      </c>
      <c r="D715" s="44"/>
      <c r="E715" s="134">
        <f t="shared" ref="E715:E778" si="670">E714</f>
        <v>1</v>
      </c>
      <c r="F715" s="76">
        <f t="shared" si="668"/>
        <v>11</v>
      </c>
      <c r="H715" s="24">
        <f t="shared" si="666"/>
        <v>4.8534815736262714E+42</v>
      </c>
      <c r="I715" s="23">
        <f t="shared" si="667"/>
        <v>141.80000000000007</v>
      </c>
      <c r="J715" s="26">
        <v>709</v>
      </c>
      <c r="M715" s="22"/>
      <c r="N715" s="23"/>
      <c r="O715" s="29"/>
    </row>
    <row r="716" spans="1:15">
      <c r="A716" s="23">
        <f t="shared" si="669"/>
        <v>34380759919708.246</v>
      </c>
      <c r="B716" s="23">
        <v>0</v>
      </c>
      <c r="C716" s="41">
        <f t="shared" si="665"/>
        <v>10</v>
      </c>
      <c r="D716" s="44"/>
      <c r="E716" s="134">
        <f t="shared" si="670"/>
        <v>1</v>
      </c>
      <c r="F716" s="76">
        <f t="shared" si="668"/>
        <v>11</v>
      </c>
      <c r="H716" s="24">
        <f t="shared" si="666"/>
        <v>5.5751862996329195E+42</v>
      </c>
      <c r="I716" s="23">
        <f t="shared" si="667"/>
        <v>142.00000000000009</v>
      </c>
      <c r="J716" s="26">
        <v>710</v>
      </c>
      <c r="M716" s="22"/>
      <c r="N716" s="23"/>
      <c r="O716" s="29"/>
    </row>
    <row r="717" spans="1:15">
      <c r="A717" s="23">
        <f t="shared" si="669"/>
        <v>35923670538097.898</v>
      </c>
      <c r="B717" s="23">
        <v>0</v>
      </c>
      <c r="C717" s="41">
        <f t="shared" si="665"/>
        <v>10</v>
      </c>
      <c r="D717" s="44"/>
      <c r="E717" s="134">
        <f t="shared" si="670"/>
        <v>1</v>
      </c>
      <c r="F717" s="76">
        <f t="shared" si="668"/>
        <v>11</v>
      </c>
      <c r="H717" s="24">
        <f t="shared" si="666"/>
        <v>6.4042073311903422E+42</v>
      </c>
      <c r="I717" s="23">
        <f t="shared" si="667"/>
        <v>142.20000000000007</v>
      </c>
      <c r="J717" s="26">
        <v>711</v>
      </c>
      <c r="M717" s="22"/>
      <c r="N717" s="23"/>
      <c r="O717" s="29"/>
    </row>
    <row r="718" spans="1:15">
      <c r="A718" s="23">
        <f t="shared" si="669"/>
        <v>37535822592159.687</v>
      </c>
      <c r="B718" s="23">
        <v>0</v>
      </c>
      <c r="C718" s="41">
        <f t="shared" si="665"/>
        <v>10</v>
      </c>
      <c r="D718" s="44"/>
      <c r="E718" s="134">
        <f t="shared" si="670"/>
        <v>1</v>
      </c>
      <c r="F718" s="76">
        <f t="shared" si="668"/>
        <v>11</v>
      </c>
      <c r="H718" s="24">
        <f t="shared" si="666"/>
        <v>7.3565024263982977E+42</v>
      </c>
      <c r="I718" s="23">
        <f t="shared" si="667"/>
        <v>142.40000000000006</v>
      </c>
      <c r="J718" s="26">
        <v>712</v>
      </c>
      <c r="M718" s="22"/>
      <c r="N718" s="23"/>
      <c r="O718" s="29"/>
    </row>
    <row r="719" spans="1:15">
      <c r="A719" s="23">
        <f t="shared" si="669"/>
        <v>39220323440386.562</v>
      </c>
      <c r="B719" s="23">
        <v>0</v>
      </c>
      <c r="C719" s="41">
        <f t="shared" si="665"/>
        <v>10</v>
      </c>
      <c r="D719" s="44"/>
      <c r="E719" s="134">
        <f t="shared" si="670"/>
        <v>1</v>
      </c>
      <c r="F719" s="76">
        <f t="shared" si="668"/>
        <v>11</v>
      </c>
      <c r="H719" s="24">
        <f t="shared" si="666"/>
        <v>8.4504022357354223E+42</v>
      </c>
      <c r="I719" s="23">
        <f t="shared" si="667"/>
        <v>142.60000000000008</v>
      </c>
      <c r="J719" s="26">
        <v>713</v>
      </c>
      <c r="M719" s="22"/>
      <c r="N719" s="23"/>
      <c r="O719" s="29"/>
    </row>
    <row r="720" spans="1:15">
      <c r="A720" s="23">
        <f t="shared" si="669"/>
        <v>40980419890673.594</v>
      </c>
      <c r="B720" s="23">
        <v>0</v>
      </c>
      <c r="C720" s="41">
        <f t="shared" si="665"/>
        <v>10</v>
      </c>
      <c r="D720" s="44"/>
      <c r="E720" s="134">
        <f t="shared" si="670"/>
        <v>1</v>
      </c>
      <c r="F720" s="76">
        <f t="shared" si="668"/>
        <v>11</v>
      </c>
      <c r="H720" s="24">
        <f t="shared" si="666"/>
        <v>9.7069631472525477E+42</v>
      </c>
      <c r="I720" s="23">
        <f t="shared" si="667"/>
        <v>142.80000000000007</v>
      </c>
      <c r="J720" s="26">
        <v>714</v>
      </c>
      <c r="M720" s="22"/>
      <c r="N720" s="23"/>
      <c r="O720" s="29"/>
    </row>
    <row r="721" spans="1:15">
      <c r="A721" s="23">
        <f t="shared" si="669"/>
        <v>42819504458410.031</v>
      </c>
      <c r="B721" s="23">
        <v>0</v>
      </c>
      <c r="C721" s="41">
        <f t="shared" si="665"/>
        <v>10</v>
      </c>
      <c r="D721" s="44"/>
      <c r="E721" s="134">
        <f t="shared" si="670"/>
        <v>1</v>
      </c>
      <c r="F721" s="76">
        <f t="shared" si="668"/>
        <v>11</v>
      </c>
      <c r="H721" s="24">
        <f t="shared" si="666"/>
        <v>1.1150372599265841E+43</v>
      </c>
      <c r="I721" s="23">
        <f t="shared" si="667"/>
        <v>143.00000000000009</v>
      </c>
      <c r="J721" s="26">
        <v>715</v>
      </c>
      <c r="M721" s="22"/>
      <c r="N721" s="23"/>
      <c r="O721" s="29"/>
    </row>
    <row r="722" spans="1:15">
      <c r="A722" s="23">
        <f t="shared" si="669"/>
        <v>44741121905416.859</v>
      </c>
      <c r="B722" s="23">
        <v>0</v>
      </c>
      <c r="C722" s="41">
        <f t="shared" si="665"/>
        <v>10</v>
      </c>
      <c r="D722" s="44"/>
      <c r="E722" s="134">
        <f t="shared" si="670"/>
        <v>1</v>
      </c>
      <c r="F722" s="76">
        <f t="shared" si="668"/>
        <v>11</v>
      </c>
      <c r="H722" s="24">
        <f t="shared" si="666"/>
        <v>1.2808414662380689E+43</v>
      </c>
      <c r="I722" s="23">
        <f t="shared" si="667"/>
        <v>143.20000000000007</v>
      </c>
      <c r="J722" s="26">
        <v>716</v>
      </c>
      <c r="M722" s="22"/>
      <c r="N722" s="23"/>
      <c r="O722" s="29"/>
    </row>
    <row r="723" spans="1:15">
      <c r="A723" s="23">
        <f t="shared" si="669"/>
        <v>46748976072333.117</v>
      </c>
      <c r="B723" s="23">
        <v>0</v>
      </c>
      <c r="C723" s="41">
        <f t="shared" si="665"/>
        <v>10</v>
      </c>
      <c r="D723" s="44"/>
      <c r="E723" s="134">
        <f t="shared" si="670"/>
        <v>1</v>
      </c>
      <c r="F723" s="76">
        <f t="shared" si="668"/>
        <v>11</v>
      </c>
      <c r="H723" s="24">
        <f t="shared" si="666"/>
        <v>1.4713004852796603E+43</v>
      </c>
      <c r="I723" s="23">
        <f t="shared" si="667"/>
        <v>143.40000000000006</v>
      </c>
      <c r="J723" s="26">
        <v>717</v>
      </c>
      <c r="M723" s="22"/>
      <c r="N723" s="23"/>
      <c r="O723" s="29"/>
    </row>
    <row r="724" spans="1:15">
      <c r="A724" s="23">
        <f t="shared" si="669"/>
        <v>48846937017620.422</v>
      </c>
      <c r="B724" s="23">
        <v>0</v>
      </c>
      <c r="C724" s="41">
        <f t="shared" si="665"/>
        <v>10</v>
      </c>
      <c r="D724" s="44"/>
      <c r="E724" s="134">
        <f t="shared" si="670"/>
        <v>1</v>
      </c>
      <c r="F724" s="76">
        <f t="shared" si="668"/>
        <v>11</v>
      </c>
      <c r="H724" s="24">
        <f t="shared" si="666"/>
        <v>1.6900804471470847E+43</v>
      </c>
      <c r="I724" s="23">
        <f t="shared" si="667"/>
        <v>143.60000000000008</v>
      </c>
      <c r="J724" s="26">
        <v>718</v>
      </c>
      <c r="M724" s="22"/>
      <c r="N724" s="23"/>
      <c r="O724" s="29"/>
    </row>
    <row r="725" spans="1:15">
      <c r="A725" s="23">
        <f t="shared" si="669"/>
        <v>51039048476945.5</v>
      </c>
      <c r="B725" s="23">
        <v>0</v>
      </c>
      <c r="C725" s="41">
        <f t="shared" si="665"/>
        <v>10</v>
      </c>
      <c r="D725" s="44"/>
      <c r="E725" s="134">
        <f t="shared" si="670"/>
        <v>1</v>
      </c>
      <c r="F725" s="76">
        <f t="shared" si="668"/>
        <v>11</v>
      </c>
      <c r="H725" s="24">
        <f t="shared" si="666"/>
        <v>1.9413926294505098E+43</v>
      </c>
      <c r="I725" s="23">
        <f t="shared" si="667"/>
        <v>143.80000000000007</v>
      </c>
      <c r="J725" s="26">
        <v>719</v>
      </c>
      <c r="M725" s="22"/>
      <c r="N725" s="23"/>
      <c r="O725" s="29"/>
    </row>
    <row r="726" spans="1:15">
      <c r="A726" s="23">
        <f t="shared" si="669"/>
        <v>53329535657318.805</v>
      </c>
      <c r="B726" s="23">
        <v>0</v>
      </c>
      <c r="C726" s="41">
        <f t="shared" ref="C726:C789" si="671">IF(D726&gt;0,C725+D726,C725)</f>
        <v>10</v>
      </c>
      <c r="D726" s="44"/>
      <c r="E726" s="134">
        <f t="shared" si="670"/>
        <v>1</v>
      </c>
      <c r="F726" s="76">
        <f t="shared" si="668"/>
        <v>11</v>
      </c>
      <c r="H726" s="24">
        <f t="shared" si="666"/>
        <v>2.2300745198531693E+43</v>
      </c>
      <c r="I726" s="23">
        <f t="shared" si="667"/>
        <v>144.00000000000006</v>
      </c>
      <c r="J726" s="26">
        <v>720</v>
      </c>
      <c r="M726" s="22"/>
      <c r="N726" s="23"/>
      <c r="O726" s="29"/>
    </row>
    <row r="727" spans="1:15">
      <c r="A727" s="23">
        <f t="shared" si="669"/>
        <v>55722813381011.555</v>
      </c>
      <c r="B727" s="23">
        <v>0</v>
      </c>
      <c r="C727" s="41">
        <f t="shared" si="671"/>
        <v>10</v>
      </c>
      <c r="D727" s="44"/>
      <c r="E727" s="134">
        <f t="shared" si="670"/>
        <v>1</v>
      </c>
      <c r="F727" s="76">
        <f t="shared" si="668"/>
        <v>11</v>
      </c>
      <c r="H727" s="24">
        <f t="shared" si="666"/>
        <v>2.5616829324761389E+43</v>
      </c>
      <c r="I727" s="23">
        <f t="shared" si="667"/>
        <v>144.20000000000007</v>
      </c>
      <c r="J727" s="26">
        <v>721</v>
      </c>
      <c r="M727" s="22"/>
      <c r="N727" s="23"/>
      <c r="O727" s="29"/>
    </row>
    <row r="728" spans="1:15">
      <c r="A728" s="23">
        <f t="shared" si="669"/>
        <v>58223494594949</v>
      </c>
      <c r="B728" s="23">
        <v>0</v>
      </c>
      <c r="C728" s="41">
        <f t="shared" si="671"/>
        <v>10</v>
      </c>
      <c r="D728" s="44"/>
      <c r="E728" s="134">
        <f t="shared" si="670"/>
        <v>1</v>
      </c>
      <c r="F728" s="76">
        <f t="shared" si="668"/>
        <v>11</v>
      </c>
      <c r="H728" s="24">
        <f t="shared" si="666"/>
        <v>2.942600970559321E+43</v>
      </c>
      <c r="I728" s="23">
        <f t="shared" si="667"/>
        <v>144.40000000000006</v>
      </c>
      <c r="J728" s="26">
        <v>722</v>
      </c>
      <c r="M728" s="22"/>
      <c r="N728" s="23"/>
      <c r="O728" s="29"/>
    </row>
    <row r="729" spans="1:15">
      <c r="A729" s="23">
        <f t="shared" si="669"/>
        <v>60836399261980.617</v>
      </c>
      <c r="B729" s="23">
        <v>0</v>
      </c>
      <c r="C729" s="41">
        <f t="shared" si="671"/>
        <v>10</v>
      </c>
      <c r="D729" s="44"/>
      <c r="E729" s="134">
        <f t="shared" si="670"/>
        <v>1</v>
      </c>
      <c r="F729" s="76">
        <f t="shared" si="668"/>
        <v>11</v>
      </c>
      <c r="H729" s="24">
        <f t="shared" si="666"/>
        <v>3.3801608942941709E+43</v>
      </c>
      <c r="I729" s="23">
        <f t="shared" si="667"/>
        <v>144.60000000000008</v>
      </c>
      <c r="J729" s="26">
        <v>723</v>
      </c>
      <c r="M729" s="22"/>
      <c r="N729" s="23"/>
      <c r="O729" s="29"/>
    </row>
    <row r="730" spans="1:15">
      <c r="A730" s="23">
        <f t="shared" si="669"/>
        <v>63566563651165.516</v>
      </c>
      <c r="B730" s="23">
        <v>0</v>
      </c>
      <c r="C730" s="41">
        <f t="shared" si="671"/>
        <v>10</v>
      </c>
      <c r="D730" s="44"/>
      <c r="E730" s="134">
        <f t="shared" si="670"/>
        <v>1</v>
      </c>
      <c r="F730" s="76">
        <f t="shared" si="668"/>
        <v>11</v>
      </c>
      <c r="H730" s="24">
        <f t="shared" si="666"/>
        <v>3.8827852589010216E+43</v>
      </c>
      <c r="I730" s="23">
        <f t="shared" si="667"/>
        <v>144.80000000000007</v>
      </c>
      <c r="J730" s="26">
        <v>724</v>
      </c>
      <c r="M730" s="22"/>
      <c r="N730" s="23"/>
      <c r="O730" s="29"/>
    </row>
    <row r="731" spans="1:15">
      <c r="A731" s="23">
        <f t="shared" si="669"/>
        <v>66419250044979.141</v>
      </c>
      <c r="B731" s="23">
        <v>0</v>
      </c>
      <c r="C731" s="41">
        <f t="shared" si="671"/>
        <v>10</v>
      </c>
      <c r="D731" s="44"/>
      <c r="E731" s="134">
        <f t="shared" si="670"/>
        <v>1</v>
      </c>
      <c r="F731" s="76">
        <f t="shared" si="668"/>
        <v>11</v>
      </c>
      <c r="H731" s="24">
        <f t="shared" si="666"/>
        <v>4.4601490397063395E+43</v>
      </c>
      <c r="I731" s="23">
        <f t="shared" si="667"/>
        <v>145.00000000000006</v>
      </c>
      <c r="J731" s="26">
        <v>725</v>
      </c>
      <c r="M731" s="22"/>
      <c r="N731" s="23"/>
      <c r="O731" s="29"/>
    </row>
    <row r="732" spans="1:15">
      <c r="A732" s="23">
        <f t="shared" si="669"/>
        <v>69399956882152.102</v>
      </c>
      <c r="B732" s="23">
        <v>0</v>
      </c>
      <c r="C732" s="41">
        <f t="shared" si="671"/>
        <v>10</v>
      </c>
      <c r="D732" s="44"/>
      <c r="E732" s="134">
        <f t="shared" si="670"/>
        <v>1</v>
      </c>
      <c r="F732" s="76">
        <f t="shared" si="668"/>
        <v>11</v>
      </c>
      <c r="H732" s="24">
        <f t="shared" si="666"/>
        <v>5.1233658649522787E+43</v>
      </c>
      <c r="I732" s="23">
        <f t="shared" si="667"/>
        <v>145.20000000000007</v>
      </c>
      <c r="J732" s="26">
        <v>726</v>
      </c>
      <c r="M732" s="22"/>
      <c r="N732" s="23"/>
      <c r="O732" s="29"/>
    </row>
    <row r="733" spans="1:15">
      <c r="A733" s="23">
        <f t="shared" si="669"/>
        <v>72514429355690.297</v>
      </c>
      <c r="B733" s="23">
        <v>0</v>
      </c>
      <c r="C733" s="41">
        <f t="shared" si="671"/>
        <v>10</v>
      </c>
      <c r="D733" s="44"/>
      <c r="E733" s="134">
        <f t="shared" si="670"/>
        <v>1</v>
      </c>
      <c r="F733" s="76">
        <f t="shared" si="668"/>
        <v>11</v>
      </c>
      <c r="H733" s="24">
        <f t="shared" si="666"/>
        <v>5.8852019411186451E+43</v>
      </c>
      <c r="I733" s="23">
        <f t="shared" si="667"/>
        <v>145.40000000000006</v>
      </c>
      <c r="J733" s="26">
        <v>727</v>
      </c>
      <c r="M733" s="22"/>
      <c r="N733" s="23"/>
      <c r="O733" s="29"/>
    </row>
    <row r="734" spans="1:15">
      <c r="A734" s="23">
        <f t="shared" si="669"/>
        <v>75768670486504.437</v>
      </c>
      <c r="B734" s="23">
        <v>0</v>
      </c>
      <c r="C734" s="41">
        <f t="shared" si="671"/>
        <v>10</v>
      </c>
      <c r="D734" s="44"/>
      <c r="E734" s="134">
        <f t="shared" si="670"/>
        <v>1</v>
      </c>
      <c r="F734" s="76">
        <f t="shared" si="668"/>
        <v>11</v>
      </c>
      <c r="H734" s="24">
        <f t="shared" si="666"/>
        <v>6.7603217885883438E+43</v>
      </c>
      <c r="I734" s="23">
        <f t="shared" si="667"/>
        <v>145.60000000000008</v>
      </c>
      <c r="J734" s="26">
        <v>728</v>
      </c>
      <c r="M734" s="22"/>
      <c r="N734" s="23"/>
      <c r="O734" s="29"/>
    </row>
    <row r="735" spans="1:15">
      <c r="A735" s="23">
        <f t="shared" si="669"/>
        <v>79168952693992.25</v>
      </c>
      <c r="B735" s="23">
        <v>0</v>
      </c>
      <c r="C735" s="41">
        <f t="shared" si="671"/>
        <v>10</v>
      </c>
      <c r="D735" s="44"/>
      <c r="E735" s="134">
        <f t="shared" si="670"/>
        <v>1</v>
      </c>
      <c r="F735" s="76">
        <f t="shared" si="668"/>
        <v>11</v>
      </c>
      <c r="H735" s="24">
        <f t="shared" si="666"/>
        <v>7.7655705178020471E+43</v>
      </c>
      <c r="I735" s="23">
        <f t="shared" si="667"/>
        <v>145.80000000000007</v>
      </c>
      <c r="J735" s="26">
        <v>729</v>
      </c>
      <c r="M735" s="22"/>
      <c r="N735" s="23"/>
      <c r="O735" s="29"/>
    </row>
    <row r="736" spans="1:15">
      <c r="A736" s="23">
        <f t="shared" si="669"/>
        <v>82721829885875.625</v>
      </c>
      <c r="B736" s="23">
        <v>0</v>
      </c>
      <c r="C736" s="41">
        <f t="shared" si="671"/>
        <v>10</v>
      </c>
      <c r="D736" s="44"/>
      <c r="E736" s="134">
        <f t="shared" si="670"/>
        <v>1</v>
      </c>
      <c r="F736" s="76">
        <f t="shared" si="668"/>
        <v>11</v>
      </c>
      <c r="H736" s="24">
        <f t="shared" si="666"/>
        <v>8.920298079412683E+43</v>
      </c>
      <c r="I736" s="23">
        <f t="shared" si="667"/>
        <v>146.00000000000006</v>
      </c>
      <c r="J736" s="26">
        <v>730</v>
      </c>
      <c r="M736" s="22"/>
      <c r="N736" s="23"/>
      <c r="O736" s="29"/>
    </row>
    <row r="737" spans="1:15">
      <c r="A737" s="23">
        <f t="shared" si="669"/>
        <v>86434150090595.016</v>
      </c>
      <c r="B737" s="23">
        <v>0</v>
      </c>
      <c r="C737" s="41">
        <f t="shared" si="671"/>
        <v>10</v>
      </c>
      <c r="D737" s="44"/>
      <c r="E737" s="134">
        <f t="shared" si="670"/>
        <v>1</v>
      </c>
      <c r="F737" s="76">
        <f t="shared" si="668"/>
        <v>11</v>
      </c>
      <c r="H737" s="24">
        <f t="shared" si="666"/>
        <v>1.0246731729904559E+44</v>
      </c>
      <c r="I737" s="23">
        <f t="shared" si="667"/>
        <v>146.20000000000007</v>
      </c>
      <c r="J737" s="26">
        <v>731</v>
      </c>
      <c r="M737" s="22"/>
      <c r="N737" s="23"/>
      <c r="O737" s="29"/>
    </row>
    <row r="738" spans="1:15">
      <c r="A738" s="23">
        <f t="shared" si="669"/>
        <v>90313068656610.172</v>
      </c>
      <c r="B738" s="23">
        <v>0</v>
      </c>
      <c r="C738" s="41">
        <f t="shared" si="671"/>
        <v>10</v>
      </c>
      <c r="D738" s="44"/>
      <c r="E738" s="134">
        <f t="shared" si="670"/>
        <v>1</v>
      </c>
      <c r="F738" s="76">
        <f t="shared" si="668"/>
        <v>11</v>
      </c>
      <c r="H738" s="24">
        <f t="shared" ref="H738:H801" si="672">POWER($I$1,J738)</f>
        <v>1.1770403882237292E+44</v>
      </c>
      <c r="I738" s="23">
        <f t="shared" ref="I738:I801" si="673">LOG(H738,2)</f>
        <v>146.40000000000006</v>
      </c>
      <c r="J738" s="26">
        <v>732</v>
      </c>
      <c r="M738" s="22"/>
      <c r="N738" s="23"/>
      <c r="O738" s="29"/>
    </row>
    <row r="739" spans="1:15">
      <c r="A739" s="23">
        <f t="shared" si="669"/>
        <v>94366062044047.203</v>
      </c>
      <c r="B739" s="23">
        <v>0</v>
      </c>
      <c r="C739" s="41">
        <f t="shared" si="671"/>
        <v>10</v>
      </c>
      <c r="D739" s="44"/>
      <c r="E739" s="134">
        <f t="shared" si="670"/>
        <v>1</v>
      </c>
      <c r="F739" s="76">
        <f t="shared" si="668"/>
        <v>11</v>
      </c>
      <c r="H739" s="24">
        <f t="shared" si="672"/>
        <v>1.3520643577176693E+44</v>
      </c>
      <c r="I739" s="23">
        <f t="shared" si="673"/>
        <v>146.60000000000008</v>
      </c>
      <c r="J739" s="26">
        <v>733</v>
      </c>
      <c r="M739" s="22"/>
      <c r="N739" s="23"/>
      <c r="O739" s="29"/>
    </row>
    <row r="740" spans="1:15">
      <c r="A740" s="23">
        <f t="shared" si="669"/>
        <v>98600942235276.312</v>
      </c>
      <c r="B740" s="23">
        <v>0</v>
      </c>
      <c r="C740" s="41">
        <f t="shared" si="671"/>
        <v>10</v>
      </c>
      <c r="D740" s="44"/>
      <c r="E740" s="134">
        <f t="shared" si="670"/>
        <v>1</v>
      </c>
      <c r="F740" s="76">
        <f t="shared" si="668"/>
        <v>11</v>
      </c>
      <c r="H740" s="24">
        <f t="shared" si="672"/>
        <v>1.5531141035604094E+44</v>
      </c>
      <c r="I740" s="23">
        <f t="shared" si="673"/>
        <v>146.80000000000007</v>
      </c>
      <c r="J740" s="26">
        <v>734</v>
      </c>
      <c r="M740" s="22"/>
      <c r="N740" s="23"/>
      <c r="O740" s="29"/>
    </row>
    <row r="741" spans="1:15">
      <c r="A741" s="23">
        <f t="shared" si="669"/>
        <v>103025871792194.75</v>
      </c>
      <c r="B741" s="23">
        <v>0</v>
      </c>
      <c r="C741" s="41">
        <f t="shared" si="671"/>
        <v>10</v>
      </c>
      <c r="D741" s="44"/>
      <c r="E741" s="134">
        <f t="shared" si="670"/>
        <v>1</v>
      </c>
      <c r="F741" s="76">
        <f t="shared" si="668"/>
        <v>11</v>
      </c>
      <c r="H741" s="24">
        <f t="shared" si="672"/>
        <v>1.7840596158825374E+44</v>
      </c>
      <c r="I741" s="23">
        <f t="shared" si="673"/>
        <v>147.00000000000009</v>
      </c>
      <c r="J741" s="26">
        <v>735</v>
      </c>
      <c r="M741" s="22"/>
      <c r="N741" s="23"/>
      <c r="O741" s="29"/>
    </row>
    <row r="742" spans="1:15">
      <c r="A742" s="23">
        <f t="shared" si="669"/>
        <v>107649379589237.56</v>
      </c>
      <c r="B742" s="23">
        <v>0</v>
      </c>
      <c r="C742" s="41">
        <f t="shared" si="671"/>
        <v>10</v>
      </c>
      <c r="D742" s="44"/>
      <c r="E742" s="134">
        <f t="shared" si="670"/>
        <v>1</v>
      </c>
      <c r="F742" s="76">
        <f t="shared" si="668"/>
        <v>11</v>
      </c>
      <c r="H742" s="24">
        <f t="shared" si="672"/>
        <v>2.0493463459809131E+44</v>
      </c>
      <c r="I742" s="23">
        <f t="shared" si="673"/>
        <v>147.20000000000007</v>
      </c>
      <c r="J742" s="26">
        <v>736</v>
      </c>
      <c r="M742" s="22"/>
      <c r="N742" s="23"/>
      <c r="O742" s="29"/>
    </row>
    <row r="743" spans="1:15">
      <c r="A743" s="23">
        <f t="shared" si="669"/>
        <v>112480377252441.69</v>
      </c>
      <c r="B743" s="23">
        <v>0</v>
      </c>
      <c r="C743" s="41">
        <f t="shared" si="671"/>
        <v>10</v>
      </c>
      <c r="D743" s="44"/>
      <c r="E743" s="134">
        <f t="shared" si="670"/>
        <v>1</v>
      </c>
      <c r="F743" s="76">
        <f t="shared" si="668"/>
        <v>11</v>
      </c>
      <c r="H743" s="24">
        <f t="shared" si="672"/>
        <v>2.35408077644746E+44</v>
      </c>
      <c r="I743" s="23">
        <f t="shared" si="673"/>
        <v>147.40000000000009</v>
      </c>
      <c r="J743" s="26">
        <v>737</v>
      </c>
      <c r="M743" s="22"/>
      <c r="N743" s="23"/>
      <c r="O743" s="29"/>
    </row>
    <row r="744" spans="1:15">
      <c r="A744" s="23">
        <f t="shared" si="669"/>
        <v>117528176336247.97</v>
      </c>
      <c r="B744" s="23">
        <v>0</v>
      </c>
      <c r="C744" s="41">
        <f t="shared" si="671"/>
        <v>10</v>
      </c>
      <c r="D744" s="44"/>
      <c r="E744" s="134">
        <f t="shared" si="670"/>
        <v>1</v>
      </c>
      <c r="F744" s="76">
        <f t="shared" si="668"/>
        <v>11</v>
      </c>
      <c r="H744" s="24">
        <f t="shared" si="672"/>
        <v>2.7041287154353399E+44</v>
      </c>
      <c r="I744" s="23">
        <f t="shared" si="673"/>
        <v>147.60000000000008</v>
      </c>
      <c r="J744" s="26">
        <v>738</v>
      </c>
      <c r="M744" s="22"/>
      <c r="N744" s="23"/>
      <c r="O744" s="29"/>
    </row>
    <row r="745" spans="1:15">
      <c r="A745" s="23">
        <f t="shared" si="669"/>
        <v>122802506271149.16</v>
      </c>
      <c r="B745" s="23">
        <v>0</v>
      </c>
      <c r="C745" s="41">
        <f t="shared" si="671"/>
        <v>10</v>
      </c>
      <c r="D745" s="44"/>
      <c r="E745" s="134">
        <f t="shared" si="670"/>
        <v>1</v>
      </c>
      <c r="F745" s="76">
        <f t="shared" si="668"/>
        <v>11</v>
      </c>
      <c r="H745" s="24">
        <f t="shared" si="672"/>
        <v>3.1062282071208204E+44</v>
      </c>
      <c r="I745" s="23">
        <f t="shared" si="673"/>
        <v>147.8000000000001</v>
      </c>
      <c r="J745" s="26">
        <v>739</v>
      </c>
      <c r="M745" s="22"/>
      <c r="N745" s="23"/>
      <c r="O745" s="29"/>
    </row>
    <row r="746" spans="1:15">
      <c r="A746" s="23">
        <f t="shared" si="669"/>
        <v>128313533116777.59</v>
      </c>
      <c r="B746" s="23">
        <v>0</v>
      </c>
      <c r="C746" s="41">
        <f t="shared" si="671"/>
        <v>10</v>
      </c>
      <c r="D746" s="44"/>
      <c r="E746" s="134">
        <f t="shared" si="670"/>
        <v>1</v>
      </c>
      <c r="F746" s="76">
        <f t="shared" si="668"/>
        <v>11</v>
      </c>
      <c r="H746" s="24">
        <f t="shared" si="672"/>
        <v>3.5681192317650756E+44</v>
      </c>
      <c r="I746" s="23">
        <f t="shared" si="673"/>
        <v>148.00000000000009</v>
      </c>
      <c r="J746" s="26">
        <v>740</v>
      </c>
      <c r="M746" s="22"/>
      <c r="N746" s="23"/>
      <c r="O746" s="29"/>
    </row>
    <row r="747" spans="1:15">
      <c r="A747" s="23">
        <f t="shared" si="669"/>
        <v>134071879156577.62</v>
      </c>
      <c r="B747" s="23">
        <v>0</v>
      </c>
      <c r="C747" s="41">
        <f t="shared" si="671"/>
        <v>10</v>
      </c>
      <c r="D747" s="44"/>
      <c r="E747" s="134">
        <f t="shared" si="670"/>
        <v>1</v>
      </c>
      <c r="F747" s="76">
        <f t="shared" si="668"/>
        <v>11</v>
      </c>
      <c r="H747" s="24">
        <f t="shared" si="672"/>
        <v>4.0986926919618269E+44</v>
      </c>
      <c r="I747" s="23">
        <f t="shared" si="673"/>
        <v>148.20000000000007</v>
      </c>
      <c r="J747" s="26">
        <v>741</v>
      </c>
      <c r="M747" s="22"/>
      <c r="N747" s="23"/>
      <c r="O747" s="29"/>
    </row>
    <row r="748" spans="1:15">
      <c r="A748" s="23">
        <f t="shared" si="669"/>
        <v>140088643371831.67</v>
      </c>
      <c r="B748" s="23">
        <v>0</v>
      </c>
      <c r="C748" s="41">
        <f t="shared" si="671"/>
        <v>10</v>
      </c>
      <c r="D748" s="44"/>
      <c r="E748" s="134">
        <f t="shared" si="670"/>
        <v>1</v>
      </c>
      <c r="F748" s="76">
        <f t="shared" si="668"/>
        <v>11</v>
      </c>
      <c r="H748" s="24">
        <f t="shared" si="672"/>
        <v>4.70816155289492E+44</v>
      </c>
      <c r="I748" s="23">
        <f t="shared" si="673"/>
        <v>148.40000000000009</v>
      </c>
      <c r="J748" s="26">
        <v>742</v>
      </c>
      <c r="M748" s="22"/>
      <c r="N748" s="23"/>
      <c r="O748" s="29"/>
    </row>
    <row r="749" spans="1:15">
      <c r="A749" s="23">
        <f t="shared" si="669"/>
        <v>146375422834501.41</v>
      </c>
      <c r="B749" s="23">
        <v>0</v>
      </c>
      <c r="C749" s="41">
        <f t="shared" si="671"/>
        <v>10</v>
      </c>
      <c r="D749" s="44"/>
      <c r="E749" s="134">
        <f t="shared" si="670"/>
        <v>1</v>
      </c>
      <c r="F749" s="76">
        <f t="shared" si="668"/>
        <v>11</v>
      </c>
      <c r="H749" s="24">
        <f t="shared" si="672"/>
        <v>5.4082574308706814E+44</v>
      </c>
      <c r="I749" s="23">
        <f t="shared" si="673"/>
        <v>148.60000000000008</v>
      </c>
      <c r="J749" s="26">
        <v>743</v>
      </c>
      <c r="M749" s="22"/>
      <c r="N749" s="23"/>
      <c r="O749" s="29"/>
    </row>
    <row r="750" spans="1:15">
      <c r="A750" s="23">
        <f t="shared" si="669"/>
        <v>152944335060119.91</v>
      </c>
      <c r="B750" s="23">
        <v>0</v>
      </c>
      <c r="C750" s="41">
        <f t="shared" si="671"/>
        <v>10</v>
      </c>
      <c r="D750" s="44"/>
      <c r="E750" s="134">
        <f t="shared" si="670"/>
        <v>1</v>
      </c>
      <c r="F750" s="76">
        <f t="shared" si="668"/>
        <v>11</v>
      </c>
      <c r="H750" s="24">
        <f t="shared" si="672"/>
        <v>6.2124564142416432E+44</v>
      </c>
      <c r="I750" s="23">
        <f t="shared" si="673"/>
        <v>148.8000000000001</v>
      </c>
      <c r="J750" s="26">
        <v>744</v>
      </c>
      <c r="M750" s="22"/>
      <c r="N750" s="23"/>
      <c r="O750" s="29"/>
    </row>
    <row r="751" spans="1:15">
      <c r="A751" s="23">
        <f t="shared" si="669"/>
        <v>159808041363817.22</v>
      </c>
      <c r="B751" s="23">
        <v>0</v>
      </c>
      <c r="C751" s="41">
        <f t="shared" si="671"/>
        <v>10</v>
      </c>
      <c r="D751" s="44"/>
      <c r="E751" s="134">
        <f t="shared" si="670"/>
        <v>1</v>
      </c>
      <c r="F751" s="76">
        <f t="shared" si="668"/>
        <v>11</v>
      </c>
      <c r="H751" s="24">
        <f t="shared" si="672"/>
        <v>7.1362384635301559E+44</v>
      </c>
      <c r="I751" s="23">
        <f t="shared" si="673"/>
        <v>149.00000000000009</v>
      </c>
      <c r="J751" s="26">
        <v>745</v>
      </c>
      <c r="M751" s="22"/>
      <c r="N751" s="23"/>
      <c r="O751" s="29"/>
    </row>
    <row r="752" spans="1:15">
      <c r="A752" s="23">
        <f t="shared" si="669"/>
        <v>166979771264497.59</v>
      </c>
      <c r="B752" s="23">
        <v>0</v>
      </c>
      <c r="C752" s="41">
        <f t="shared" si="671"/>
        <v>10</v>
      </c>
      <c r="D752" s="44"/>
      <c r="E752" s="134">
        <f t="shared" si="670"/>
        <v>1</v>
      </c>
      <c r="F752" s="76">
        <f t="shared" si="668"/>
        <v>11</v>
      </c>
      <c r="H752" s="24">
        <f t="shared" si="672"/>
        <v>8.1973853839236571E+44</v>
      </c>
      <c r="I752" s="23">
        <f t="shared" si="673"/>
        <v>149.20000000000007</v>
      </c>
      <c r="J752" s="26">
        <v>746</v>
      </c>
      <c r="M752" s="22"/>
      <c r="N752" s="23"/>
      <c r="O752" s="29"/>
    </row>
    <row r="753" spans="1:15">
      <c r="A753" s="23">
        <f t="shared" si="669"/>
        <v>174473347984207.78</v>
      </c>
      <c r="B753" s="23">
        <v>0</v>
      </c>
      <c r="C753" s="41">
        <f t="shared" si="671"/>
        <v>10</v>
      </c>
      <c r="D753" s="44"/>
      <c r="E753" s="134">
        <f t="shared" si="670"/>
        <v>1</v>
      </c>
      <c r="F753" s="76">
        <f t="shared" si="668"/>
        <v>11</v>
      </c>
      <c r="H753" s="24">
        <f t="shared" si="672"/>
        <v>9.4163231057898448E+44</v>
      </c>
      <c r="I753" s="23">
        <f t="shared" si="673"/>
        <v>149.40000000000009</v>
      </c>
      <c r="J753" s="26">
        <v>747</v>
      </c>
      <c r="M753" s="22"/>
      <c r="N753" s="23"/>
      <c r="O753" s="29"/>
    </row>
    <row r="754" spans="1:15">
      <c r="A754" s="23">
        <f t="shared" si="669"/>
        <v>182303215091843</v>
      </c>
      <c r="B754" s="23">
        <v>0</v>
      </c>
      <c r="C754" s="41">
        <f t="shared" si="671"/>
        <v>10</v>
      </c>
      <c r="D754" s="44"/>
      <c r="E754" s="134">
        <f t="shared" si="670"/>
        <v>1</v>
      </c>
      <c r="F754" s="76">
        <f t="shared" si="668"/>
        <v>11</v>
      </c>
      <c r="H754" s="24">
        <f t="shared" si="672"/>
        <v>1.0816514861741367E+45</v>
      </c>
      <c r="I754" s="23">
        <f t="shared" si="673"/>
        <v>149.60000000000008</v>
      </c>
      <c r="J754" s="26">
        <v>748</v>
      </c>
      <c r="M754" s="22"/>
      <c r="N754" s="23"/>
      <c r="O754" s="29"/>
    </row>
    <row r="755" spans="1:15">
      <c r="A755" s="23">
        <f t="shared" si="669"/>
        <v>190484464342547.91</v>
      </c>
      <c r="B755" s="23">
        <v>0</v>
      </c>
      <c r="C755" s="41">
        <f t="shared" si="671"/>
        <v>10</v>
      </c>
      <c r="D755" s="44"/>
      <c r="E755" s="134">
        <f t="shared" si="670"/>
        <v>1</v>
      </c>
      <c r="F755" s="76">
        <f t="shared" si="668"/>
        <v>11</v>
      </c>
      <c r="H755" s="24">
        <f t="shared" si="672"/>
        <v>1.2424912828483288E+45</v>
      </c>
      <c r="I755" s="23">
        <f t="shared" si="673"/>
        <v>149.80000000000007</v>
      </c>
      <c r="J755" s="26">
        <v>749</v>
      </c>
      <c r="M755" s="22"/>
      <c r="N755" s="23"/>
      <c r="O755" s="29"/>
    </row>
    <row r="756" spans="1:15">
      <c r="A756" s="23">
        <f t="shared" si="669"/>
        <v>199032864766469.53</v>
      </c>
      <c r="B756" s="23">
        <v>0</v>
      </c>
      <c r="C756" s="41">
        <f t="shared" si="671"/>
        <v>10</v>
      </c>
      <c r="D756" s="44"/>
      <c r="E756" s="134">
        <f t="shared" si="670"/>
        <v>1</v>
      </c>
      <c r="F756" s="76">
        <f t="shared" si="668"/>
        <v>11</v>
      </c>
      <c r="H756" s="24">
        <f t="shared" si="672"/>
        <v>1.4272476927060312E+45</v>
      </c>
      <c r="I756" s="23">
        <f t="shared" si="673"/>
        <v>150.00000000000009</v>
      </c>
      <c r="J756" s="26">
        <v>750</v>
      </c>
      <c r="M756" s="22"/>
      <c r="N756" s="23"/>
      <c r="O756" s="29"/>
    </row>
    <row r="757" spans="1:15">
      <c r="A757" s="23">
        <f t="shared" si="669"/>
        <v>207964893062931.44</v>
      </c>
      <c r="B757" s="23">
        <v>0</v>
      </c>
      <c r="C757" s="41">
        <f t="shared" si="671"/>
        <v>10</v>
      </c>
      <c r="D757" s="44"/>
      <c r="E757" s="134">
        <f t="shared" si="670"/>
        <v>1</v>
      </c>
      <c r="F757" s="76">
        <f t="shared" si="668"/>
        <v>11</v>
      </c>
      <c r="H757" s="24">
        <f t="shared" si="672"/>
        <v>1.6394770767847317E+45</v>
      </c>
      <c r="I757" s="23">
        <f t="shared" si="673"/>
        <v>150.20000000000007</v>
      </c>
      <c r="J757" s="26">
        <v>751</v>
      </c>
      <c r="M757" s="22"/>
      <c r="N757" s="23"/>
      <c r="O757" s="29"/>
    </row>
    <row r="758" spans="1:15">
      <c r="A758" s="23">
        <f t="shared" si="669"/>
        <v>217297765358611.31</v>
      </c>
      <c r="B758" s="23">
        <v>0</v>
      </c>
      <c r="C758" s="41">
        <f t="shared" si="671"/>
        <v>10</v>
      </c>
      <c r="D758" s="44"/>
      <c r="E758" s="134">
        <f t="shared" si="670"/>
        <v>1</v>
      </c>
      <c r="F758" s="76">
        <f t="shared" si="668"/>
        <v>11</v>
      </c>
      <c r="H758" s="24">
        <f t="shared" si="672"/>
        <v>1.8832646211579696E+45</v>
      </c>
      <c r="I758" s="23">
        <f t="shared" si="673"/>
        <v>150.40000000000009</v>
      </c>
      <c r="J758" s="26">
        <v>752</v>
      </c>
      <c r="M758" s="22"/>
      <c r="N758" s="23"/>
      <c r="O758" s="29"/>
    </row>
    <row r="759" spans="1:15">
      <c r="A759" s="23">
        <f t="shared" si="669"/>
        <v>227049470390935.44</v>
      </c>
      <c r="B759" s="23">
        <v>0</v>
      </c>
      <c r="C759" s="41">
        <f t="shared" si="671"/>
        <v>10</v>
      </c>
      <c r="D759" s="44"/>
      <c r="E759" s="134">
        <f t="shared" si="670"/>
        <v>1</v>
      </c>
      <c r="F759" s="76">
        <f t="shared" si="668"/>
        <v>11</v>
      </c>
      <c r="H759" s="24">
        <f t="shared" si="672"/>
        <v>2.1633029723482738E+45</v>
      </c>
      <c r="I759" s="23">
        <f t="shared" si="673"/>
        <v>150.60000000000008</v>
      </c>
      <c r="J759" s="26">
        <v>753</v>
      </c>
      <c r="M759" s="22"/>
      <c r="N759" s="23"/>
      <c r="O759" s="29"/>
    </row>
    <row r="760" spans="1:15">
      <c r="A760" s="23">
        <f t="shared" si="669"/>
        <v>237238804180649.22</v>
      </c>
      <c r="B760" s="23">
        <v>0</v>
      </c>
      <c r="C760" s="41">
        <f t="shared" si="671"/>
        <v>10</v>
      </c>
      <c r="D760" s="44"/>
      <c r="E760" s="134">
        <f t="shared" si="670"/>
        <v>1</v>
      </c>
      <c r="F760" s="76">
        <f t="shared" si="668"/>
        <v>11</v>
      </c>
      <c r="H760" s="24">
        <f t="shared" si="672"/>
        <v>2.4849825656966589E+45</v>
      </c>
      <c r="I760" s="23">
        <f t="shared" si="673"/>
        <v>150.80000000000007</v>
      </c>
      <c r="J760" s="26">
        <v>754</v>
      </c>
      <c r="M760" s="22"/>
      <c r="N760" s="23"/>
      <c r="O760" s="29"/>
    </row>
    <row r="761" spans="1:15">
      <c r="A761" s="23">
        <f t="shared" si="669"/>
        <v>247885406260394.44</v>
      </c>
      <c r="B761" s="23">
        <v>0</v>
      </c>
      <c r="C761" s="41">
        <f t="shared" si="671"/>
        <v>10</v>
      </c>
      <c r="D761" s="44"/>
      <c r="E761" s="134">
        <f t="shared" si="670"/>
        <v>1</v>
      </c>
      <c r="F761" s="76">
        <f t="shared" si="668"/>
        <v>11</v>
      </c>
      <c r="H761" s="24">
        <f t="shared" si="672"/>
        <v>2.8544953854120636E+45</v>
      </c>
      <c r="I761" s="23">
        <f t="shared" si="673"/>
        <v>151.00000000000009</v>
      </c>
      <c r="J761" s="26">
        <v>755</v>
      </c>
      <c r="M761" s="22"/>
      <c r="N761" s="23"/>
      <c r="O761" s="29"/>
    </row>
    <row r="762" spans="1:15">
      <c r="A762" s="23">
        <f t="shared" si="669"/>
        <v>259009797529121.37</v>
      </c>
      <c r="B762" s="23">
        <v>0</v>
      </c>
      <c r="C762" s="41">
        <f t="shared" si="671"/>
        <v>10</v>
      </c>
      <c r="D762" s="44"/>
      <c r="E762" s="134">
        <f t="shared" si="670"/>
        <v>1</v>
      </c>
      <c r="F762" s="76">
        <f t="shared" si="668"/>
        <v>11</v>
      </c>
      <c r="H762" s="24">
        <f t="shared" si="672"/>
        <v>3.2789541535694654E+45</v>
      </c>
      <c r="I762" s="23">
        <f t="shared" si="673"/>
        <v>151.20000000000007</v>
      </c>
      <c r="J762" s="26">
        <v>756</v>
      </c>
      <c r="M762" s="22"/>
      <c r="N762" s="23"/>
      <c r="O762" s="29"/>
    </row>
    <row r="763" spans="1:15">
      <c r="A763" s="23">
        <f t="shared" si="669"/>
        <v>270633419805298.97</v>
      </c>
      <c r="B763" s="23">
        <v>0</v>
      </c>
      <c r="C763" s="41">
        <f t="shared" si="671"/>
        <v>10</v>
      </c>
      <c r="D763" s="44"/>
      <c r="E763" s="134">
        <f t="shared" si="670"/>
        <v>1</v>
      </c>
      <c r="F763" s="76">
        <f t="shared" si="668"/>
        <v>11</v>
      </c>
      <c r="H763" s="24">
        <f t="shared" si="672"/>
        <v>3.7665292423159392E+45</v>
      </c>
      <c r="I763" s="23">
        <f t="shared" si="673"/>
        <v>151.40000000000006</v>
      </c>
      <c r="J763" s="26">
        <v>757</v>
      </c>
      <c r="M763" s="22"/>
      <c r="N763" s="23"/>
      <c r="O763" s="29"/>
    </row>
    <row r="764" spans="1:15">
      <c r="A764" s="23">
        <f t="shared" si="669"/>
        <v>282778677155161.62</v>
      </c>
      <c r="B764" s="23">
        <v>0</v>
      </c>
      <c r="C764" s="41">
        <f t="shared" si="671"/>
        <v>10</v>
      </c>
      <c r="D764" s="44"/>
      <c r="E764" s="134">
        <f t="shared" si="670"/>
        <v>1</v>
      </c>
      <c r="F764" s="76">
        <f t="shared" si="668"/>
        <v>11</v>
      </c>
      <c r="H764" s="24">
        <f t="shared" si="672"/>
        <v>4.3266059446965489E+45</v>
      </c>
      <c r="I764" s="23">
        <f t="shared" si="673"/>
        <v>151.60000000000008</v>
      </c>
      <c r="J764" s="26">
        <v>758</v>
      </c>
      <c r="M764" s="22"/>
      <c r="N764" s="23"/>
      <c r="O764" s="29"/>
    </row>
    <row r="765" spans="1:15">
      <c r="A765" s="23">
        <f t="shared" si="669"/>
        <v>295468979075648.81</v>
      </c>
      <c r="B765" s="23">
        <v>0</v>
      </c>
      <c r="C765" s="41">
        <f t="shared" si="671"/>
        <v>10</v>
      </c>
      <c r="D765" s="44"/>
      <c r="E765" s="134">
        <f t="shared" si="670"/>
        <v>1</v>
      </c>
      <c r="F765" s="76">
        <f t="shared" si="668"/>
        <v>11</v>
      </c>
      <c r="H765" s="24">
        <f t="shared" si="672"/>
        <v>4.9699651313933203E+45</v>
      </c>
      <c r="I765" s="23">
        <f t="shared" si="673"/>
        <v>151.80000000000007</v>
      </c>
      <c r="J765" s="26">
        <v>759</v>
      </c>
      <c r="M765" s="22"/>
      <c r="N765" s="23"/>
      <c r="O765" s="29"/>
    </row>
    <row r="766" spans="1:15">
      <c r="A766" s="23">
        <f t="shared" si="669"/>
        <v>308728785615272.06</v>
      </c>
      <c r="B766" s="23">
        <v>0</v>
      </c>
      <c r="C766" s="41">
        <f t="shared" si="671"/>
        <v>10</v>
      </c>
      <c r="D766" s="44"/>
      <c r="E766" s="134">
        <f t="shared" si="670"/>
        <v>1</v>
      </c>
      <c r="F766" s="76">
        <f t="shared" si="668"/>
        <v>11</v>
      </c>
      <c r="H766" s="24">
        <f t="shared" si="672"/>
        <v>5.7089907708241298E+45</v>
      </c>
      <c r="I766" s="23">
        <f t="shared" si="673"/>
        <v>152.00000000000009</v>
      </c>
      <c r="J766" s="26">
        <v>760</v>
      </c>
      <c r="M766" s="22"/>
      <c r="N766" s="23"/>
      <c r="O766" s="29"/>
    </row>
    <row r="767" spans="1:15">
      <c r="A767" s="23">
        <f t="shared" si="669"/>
        <v>322583654519879.75</v>
      </c>
      <c r="B767" s="23">
        <v>0</v>
      </c>
      <c r="C767" s="41">
        <f t="shared" si="671"/>
        <v>10</v>
      </c>
      <c r="D767" s="44"/>
      <c r="E767" s="134">
        <f t="shared" si="670"/>
        <v>1</v>
      </c>
      <c r="F767" s="76">
        <f t="shared" si="668"/>
        <v>11</v>
      </c>
      <c r="H767" s="24">
        <f t="shared" si="672"/>
        <v>6.5579083071389345E+45</v>
      </c>
      <c r="I767" s="23">
        <f t="shared" si="673"/>
        <v>152.20000000000007</v>
      </c>
      <c r="J767" s="26">
        <v>761</v>
      </c>
      <c r="M767" s="22"/>
      <c r="N767" s="23"/>
      <c r="O767" s="29"/>
    </row>
    <row r="768" spans="1:15">
      <c r="A768" s="23">
        <f t="shared" si="669"/>
        <v>337060290494186.75</v>
      </c>
      <c r="B768" s="23">
        <v>0</v>
      </c>
      <c r="C768" s="41">
        <f t="shared" si="671"/>
        <v>10</v>
      </c>
      <c r="D768" s="44"/>
      <c r="E768" s="134">
        <f t="shared" si="670"/>
        <v>1</v>
      </c>
      <c r="F768" s="76">
        <f t="shared" si="668"/>
        <v>11</v>
      </c>
      <c r="H768" s="24">
        <f t="shared" si="672"/>
        <v>7.5330584846318821E+45</v>
      </c>
      <c r="I768" s="23">
        <f t="shared" si="673"/>
        <v>152.40000000000006</v>
      </c>
      <c r="J768" s="26">
        <v>762</v>
      </c>
      <c r="M768" s="22"/>
      <c r="N768" s="23"/>
      <c r="O768" s="29"/>
    </row>
    <row r="769" spans="1:15">
      <c r="A769" s="23">
        <f t="shared" si="669"/>
        <v>352186596674024</v>
      </c>
      <c r="B769" s="23">
        <v>0</v>
      </c>
      <c r="C769" s="41">
        <f t="shared" si="671"/>
        <v>10</v>
      </c>
      <c r="D769" s="44"/>
      <c r="E769" s="134">
        <f t="shared" si="670"/>
        <v>1</v>
      </c>
      <c r="F769" s="76">
        <f t="shared" si="668"/>
        <v>11</v>
      </c>
      <c r="H769" s="24">
        <f t="shared" si="672"/>
        <v>8.6532118893931003E+45</v>
      </c>
      <c r="I769" s="23">
        <f t="shared" si="673"/>
        <v>152.60000000000008</v>
      </c>
      <c r="J769" s="26">
        <v>763</v>
      </c>
      <c r="M769" s="22"/>
      <c r="N769" s="23"/>
      <c r="O769" s="29"/>
    </row>
    <row r="770" spans="1:15">
      <c r="A770" s="23">
        <f t="shared" si="669"/>
        <v>367991728408514.31</v>
      </c>
      <c r="B770" s="23">
        <v>0</v>
      </c>
      <c r="C770" s="41">
        <f t="shared" si="671"/>
        <v>10</v>
      </c>
      <c r="D770" s="44"/>
      <c r="E770" s="134">
        <f t="shared" si="670"/>
        <v>1</v>
      </c>
      <c r="F770" s="76">
        <f t="shared" si="668"/>
        <v>11</v>
      </c>
      <c r="H770" s="24">
        <f t="shared" si="672"/>
        <v>9.9399302627866405E+45</v>
      </c>
      <c r="I770" s="23">
        <f t="shared" si="673"/>
        <v>152.80000000000007</v>
      </c>
      <c r="J770" s="26">
        <v>764</v>
      </c>
      <c r="M770" s="22"/>
      <c r="N770" s="23"/>
      <c r="O770" s="29"/>
    </row>
    <row r="771" spans="1:15">
      <c r="A771" s="23">
        <f t="shared" si="669"/>
        <v>384506149455839.25</v>
      </c>
      <c r="B771" s="23">
        <v>0</v>
      </c>
      <c r="C771" s="41">
        <f t="shared" si="671"/>
        <v>10</v>
      </c>
      <c r="D771" s="44"/>
      <c r="E771" s="134">
        <f t="shared" si="670"/>
        <v>1</v>
      </c>
      <c r="F771" s="76">
        <f t="shared" si="668"/>
        <v>11</v>
      </c>
      <c r="H771" s="24">
        <f t="shared" si="672"/>
        <v>1.141798154164826E+46</v>
      </c>
      <c r="I771" s="23">
        <f t="shared" si="673"/>
        <v>153.00000000000009</v>
      </c>
      <c r="J771" s="26">
        <v>765</v>
      </c>
      <c r="M771" s="22"/>
      <c r="N771" s="23"/>
      <c r="O771" s="29"/>
    </row>
    <row r="772" spans="1:15">
      <c r="A772" s="23">
        <f t="shared" si="669"/>
        <v>401761690700913.81</v>
      </c>
      <c r="B772" s="23">
        <v>0</v>
      </c>
      <c r="C772" s="41">
        <f t="shared" si="671"/>
        <v>10</v>
      </c>
      <c r="D772" s="44"/>
      <c r="E772" s="134">
        <f t="shared" si="670"/>
        <v>1</v>
      </c>
      <c r="F772" s="76">
        <f t="shared" si="668"/>
        <v>11</v>
      </c>
      <c r="H772" s="24">
        <f t="shared" si="672"/>
        <v>1.3115816614277869E+46</v>
      </c>
      <c r="I772" s="23">
        <f t="shared" si="673"/>
        <v>153.20000000000007</v>
      </c>
      <c r="J772" s="26">
        <v>766</v>
      </c>
      <c r="M772" s="22"/>
      <c r="N772" s="23"/>
      <c r="O772" s="29"/>
    </row>
    <row r="773" spans="1:15">
      <c r="A773" s="23">
        <f t="shared" si="669"/>
        <v>419791611508140.81</v>
      </c>
      <c r="B773" s="23">
        <v>0</v>
      </c>
      <c r="C773" s="41">
        <f t="shared" si="671"/>
        <v>10</v>
      </c>
      <c r="D773" s="44"/>
      <c r="E773" s="134">
        <f t="shared" si="670"/>
        <v>1</v>
      </c>
      <c r="F773" s="76">
        <f t="shared" si="668"/>
        <v>11</v>
      </c>
      <c r="H773" s="24">
        <f t="shared" si="672"/>
        <v>1.5066116969263772E+46</v>
      </c>
      <c r="I773" s="23">
        <f t="shared" si="673"/>
        <v>153.40000000000006</v>
      </c>
      <c r="J773" s="26">
        <v>767</v>
      </c>
      <c r="M773" s="22"/>
      <c r="N773" s="23"/>
      <c r="O773" s="29"/>
    </row>
    <row r="774" spans="1:15">
      <c r="A774" s="23">
        <f t="shared" si="669"/>
        <v>438630663827502.81</v>
      </c>
      <c r="B774" s="23">
        <v>0</v>
      </c>
      <c r="C774" s="41">
        <f t="shared" si="671"/>
        <v>10</v>
      </c>
      <c r="D774" s="44"/>
      <c r="E774" s="134">
        <f t="shared" si="670"/>
        <v>1</v>
      </c>
      <c r="F774" s="76">
        <f t="shared" ref="F774:F837" si="674">C774+E774</f>
        <v>11</v>
      </c>
      <c r="H774" s="24">
        <f t="shared" si="672"/>
        <v>1.7306423778786208E+46</v>
      </c>
      <c r="I774" s="23">
        <f t="shared" si="673"/>
        <v>153.60000000000008</v>
      </c>
      <c r="J774" s="26">
        <v>768</v>
      </c>
      <c r="M774" s="22"/>
      <c r="N774" s="23"/>
      <c r="O774" s="29"/>
    </row>
    <row r="775" spans="1:15">
      <c r="A775" s="23">
        <f t="shared" ref="A775:A838" si="675">POWER($I$3,J775) * POWER($I$2,J775)</f>
        <v>458315159177555</v>
      </c>
      <c r="B775" s="23">
        <v>0</v>
      </c>
      <c r="C775" s="41">
        <f t="shared" si="671"/>
        <v>10</v>
      </c>
      <c r="D775" s="44"/>
      <c r="E775" s="134">
        <f t="shared" si="670"/>
        <v>1</v>
      </c>
      <c r="F775" s="76">
        <f t="shared" si="674"/>
        <v>11</v>
      </c>
      <c r="H775" s="24">
        <f t="shared" si="672"/>
        <v>1.9879860525573289E+46</v>
      </c>
      <c r="I775" s="23">
        <f t="shared" si="673"/>
        <v>153.80000000000007</v>
      </c>
      <c r="J775" s="26">
        <v>769</v>
      </c>
      <c r="M775" s="22"/>
      <c r="N775" s="23"/>
      <c r="O775" s="29"/>
    </row>
    <row r="776" spans="1:15">
      <c r="A776" s="23">
        <f t="shared" si="675"/>
        <v>478883038634420.44</v>
      </c>
      <c r="B776" s="23">
        <v>0</v>
      </c>
      <c r="C776" s="41">
        <f t="shared" si="671"/>
        <v>10</v>
      </c>
      <c r="D776" s="44"/>
      <c r="E776" s="134">
        <f t="shared" si="670"/>
        <v>1</v>
      </c>
      <c r="F776" s="76">
        <f t="shared" si="674"/>
        <v>11</v>
      </c>
      <c r="H776" s="24">
        <f t="shared" si="672"/>
        <v>2.2835963083296529E+46</v>
      </c>
      <c r="I776" s="23">
        <f t="shared" si="673"/>
        <v>154.00000000000006</v>
      </c>
      <c r="J776" s="26">
        <v>770</v>
      </c>
      <c r="M776" s="22"/>
      <c r="N776" s="23"/>
      <c r="O776" s="29"/>
    </row>
    <row r="777" spans="1:15">
      <c r="A777" s="23">
        <f t="shared" si="675"/>
        <v>500373945961695.87</v>
      </c>
      <c r="B777" s="23">
        <v>0</v>
      </c>
      <c r="C777" s="41">
        <f t="shared" si="671"/>
        <v>10</v>
      </c>
      <c r="D777" s="44"/>
      <c r="E777" s="134">
        <f t="shared" si="670"/>
        <v>1</v>
      </c>
      <c r="F777" s="76">
        <f t="shared" si="674"/>
        <v>11</v>
      </c>
      <c r="H777" s="24">
        <f t="shared" si="672"/>
        <v>2.6231633228555748E+46</v>
      </c>
      <c r="I777" s="23">
        <f t="shared" si="673"/>
        <v>154.20000000000007</v>
      </c>
      <c r="J777" s="26">
        <v>771</v>
      </c>
      <c r="M777" s="22"/>
      <c r="N777" s="23"/>
      <c r="O777" s="29"/>
    </row>
    <row r="778" spans="1:15">
      <c r="A778" s="23">
        <f t="shared" si="675"/>
        <v>522829304022216.06</v>
      </c>
      <c r="B778" s="23">
        <v>0</v>
      </c>
      <c r="C778" s="41">
        <f t="shared" si="671"/>
        <v>10</v>
      </c>
      <c r="D778" s="44"/>
      <c r="E778" s="134">
        <f t="shared" si="670"/>
        <v>1</v>
      </c>
      <c r="F778" s="76">
        <f t="shared" si="674"/>
        <v>11</v>
      </c>
      <c r="H778" s="24">
        <f t="shared" si="672"/>
        <v>3.0132233938527549E+46</v>
      </c>
      <c r="I778" s="23">
        <f t="shared" si="673"/>
        <v>154.40000000000006</v>
      </c>
      <c r="J778" s="26">
        <v>772</v>
      </c>
      <c r="M778" s="22"/>
      <c r="N778" s="23"/>
      <c r="O778" s="29"/>
    </row>
    <row r="779" spans="1:15">
      <c r="A779" s="23">
        <f t="shared" si="675"/>
        <v>546292394618963.94</v>
      </c>
      <c r="B779" s="23">
        <v>0</v>
      </c>
      <c r="C779" s="41">
        <f t="shared" si="671"/>
        <v>10</v>
      </c>
      <c r="D779" s="44"/>
      <c r="E779" s="134">
        <f t="shared" ref="E779:E842" si="676">E778</f>
        <v>1</v>
      </c>
      <c r="F779" s="76">
        <f t="shared" si="674"/>
        <v>11</v>
      </c>
      <c r="H779" s="24">
        <f t="shared" si="672"/>
        <v>3.4612847557572422E+46</v>
      </c>
      <c r="I779" s="23">
        <f t="shared" si="673"/>
        <v>154.60000000000008</v>
      </c>
      <c r="J779" s="26">
        <v>773</v>
      </c>
      <c r="M779" s="22"/>
      <c r="N779" s="23"/>
      <c r="O779" s="29"/>
    </row>
    <row r="780" spans="1:15">
      <c r="A780" s="23">
        <f t="shared" si="675"/>
        <v>570808441919010.37</v>
      </c>
      <c r="B780" s="23">
        <v>0</v>
      </c>
      <c r="C780" s="41">
        <f t="shared" si="671"/>
        <v>10</v>
      </c>
      <c r="D780" s="44"/>
      <c r="E780" s="134">
        <f t="shared" si="676"/>
        <v>1</v>
      </c>
      <c r="F780" s="76">
        <f t="shared" si="674"/>
        <v>11</v>
      </c>
      <c r="H780" s="24">
        <f t="shared" si="672"/>
        <v>3.9759721051146582E+46</v>
      </c>
      <c r="I780" s="23">
        <f t="shared" si="673"/>
        <v>154.80000000000007</v>
      </c>
      <c r="J780" s="26">
        <v>774</v>
      </c>
      <c r="M780" s="22"/>
      <c r="N780" s="23"/>
      <c r="O780" s="29"/>
    </row>
    <row r="781" spans="1:15">
      <c r="A781" s="23">
        <f t="shared" si="675"/>
        <v>596424699621285.5</v>
      </c>
      <c r="B781" s="23">
        <v>0</v>
      </c>
      <c r="C781" s="41">
        <f t="shared" si="671"/>
        <v>10</v>
      </c>
      <c r="D781" s="44"/>
      <c r="E781" s="134">
        <f t="shared" si="676"/>
        <v>1</v>
      </c>
      <c r="F781" s="76">
        <f t="shared" si="674"/>
        <v>11</v>
      </c>
      <c r="H781" s="24">
        <f t="shared" si="672"/>
        <v>4.5671926166593079E+46</v>
      </c>
      <c r="I781" s="23">
        <f t="shared" si="673"/>
        <v>155.00000000000009</v>
      </c>
      <c r="J781" s="26">
        <v>775</v>
      </c>
      <c r="M781" s="22"/>
      <c r="N781" s="23"/>
      <c r="O781" s="29"/>
    </row>
    <row r="782" spans="1:15">
      <c r="A782" s="23">
        <f t="shared" si="675"/>
        <v>623190542036189.12</v>
      </c>
      <c r="B782" s="23">
        <v>0</v>
      </c>
      <c r="C782" s="41">
        <f t="shared" si="671"/>
        <v>10</v>
      </c>
      <c r="D782" s="44"/>
      <c r="E782" s="134">
        <f t="shared" si="676"/>
        <v>1</v>
      </c>
      <c r="F782" s="76">
        <f t="shared" si="674"/>
        <v>11</v>
      </c>
      <c r="H782" s="24">
        <f t="shared" si="672"/>
        <v>5.2463266457111507E+46</v>
      </c>
      <c r="I782" s="23">
        <f t="shared" si="673"/>
        <v>155.20000000000007</v>
      </c>
      <c r="J782" s="26">
        <v>776</v>
      </c>
      <c r="M782" s="22"/>
      <c r="N782" s="23"/>
      <c r="O782" s="29"/>
    </row>
    <row r="783" spans="1:15">
      <c r="A783" s="23">
        <f t="shared" si="675"/>
        <v>651157559252596</v>
      </c>
      <c r="B783" s="23">
        <v>0</v>
      </c>
      <c r="C783" s="41">
        <f t="shared" si="671"/>
        <v>10</v>
      </c>
      <c r="D783" s="44"/>
      <c r="E783" s="134">
        <f t="shared" si="676"/>
        <v>1</v>
      </c>
      <c r="F783" s="76">
        <f t="shared" si="674"/>
        <v>11</v>
      </c>
      <c r="H783" s="24">
        <f t="shared" si="672"/>
        <v>6.0264467877055128E+46</v>
      </c>
      <c r="I783" s="23">
        <f t="shared" si="673"/>
        <v>155.40000000000009</v>
      </c>
      <c r="J783" s="26">
        <v>777</v>
      </c>
      <c r="M783" s="22"/>
      <c r="N783" s="23"/>
      <c r="O783" s="29"/>
    </row>
    <row r="784" spans="1:15">
      <c r="A784" s="23">
        <f t="shared" si="675"/>
        <v>680379656575686.5</v>
      </c>
      <c r="B784" s="23">
        <v>0</v>
      </c>
      <c r="C784" s="41">
        <f t="shared" si="671"/>
        <v>10</v>
      </c>
      <c r="D784" s="44"/>
      <c r="E784" s="134">
        <f t="shared" si="676"/>
        <v>1</v>
      </c>
      <c r="F784" s="76">
        <f t="shared" si="674"/>
        <v>11</v>
      </c>
      <c r="H784" s="24">
        <f t="shared" si="672"/>
        <v>6.9225695115144874E+46</v>
      </c>
      <c r="I784" s="23">
        <f t="shared" si="673"/>
        <v>155.60000000000008</v>
      </c>
      <c r="J784" s="26">
        <v>778</v>
      </c>
      <c r="M784" s="22"/>
      <c r="N784" s="23"/>
      <c r="O784" s="29"/>
    </row>
    <row r="785" spans="1:15">
      <c r="A785" s="23">
        <f t="shared" si="675"/>
        <v>710913158427260.75</v>
      </c>
      <c r="B785" s="23">
        <v>0</v>
      </c>
      <c r="C785" s="41">
        <f t="shared" si="671"/>
        <v>10</v>
      </c>
      <c r="D785" s="44"/>
      <c r="E785" s="134">
        <f t="shared" si="676"/>
        <v>1</v>
      </c>
      <c r="F785" s="76">
        <f t="shared" si="674"/>
        <v>11</v>
      </c>
      <c r="H785" s="24">
        <f t="shared" si="672"/>
        <v>7.9519442102293205E+46</v>
      </c>
      <c r="I785" s="23">
        <f t="shared" si="673"/>
        <v>155.8000000000001</v>
      </c>
      <c r="J785" s="26">
        <v>779</v>
      </c>
      <c r="M785" s="22"/>
      <c r="N785" s="23"/>
      <c r="O785" s="29"/>
    </row>
    <row r="786" spans="1:15">
      <c r="A786" s="23">
        <f t="shared" si="675"/>
        <v>742816916908805.5</v>
      </c>
      <c r="B786" s="23">
        <v>0</v>
      </c>
      <c r="C786" s="41">
        <f t="shared" si="671"/>
        <v>10</v>
      </c>
      <c r="D786" s="44"/>
      <c r="E786" s="134">
        <f t="shared" si="676"/>
        <v>1</v>
      </c>
      <c r="F786" s="76">
        <f t="shared" si="674"/>
        <v>11</v>
      </c>
      <c r="H786" s="24">
        <f t="shared" si="672"/>
        <v>9.1343852333186199E+46</v>
      </c>
      <c r="I786" s="23">
        <f t="shared" si="673"/>
        <v>156.00000000000009</v>
      </c>
      <c r="J786" s="26">
        <v>780</v>
      </c>
      <c r="M786" s="22"/>
      <c r="N786" s="23"/>
      <c r="O786" s="29"/>
    </row>
    <row r="787" spans="1:15">
      <c r="A787" s="23">
        <f t="shared" si="675"/>
        <v>776152425236562.87</v>
      </c>
      <c r="B787" s="23">
        <v>0</v>
      </c>
      <c r="C787" s="41">
        <f t="shared" si="671"/>
        <v>10</v>
      </c>
      <c r="D787" s="44"/>
      <c r="E787" s="134">
        <f t="shared" si="676"/>
        <v>1</v>
      </c>
      <c r="F787" s="76">
        <f t="shared" si="674"/>
        <v>11</v>
      </c>
      <c r="H787" s="24">
        <f t="shared" si="672"/>
        <v>1.0492653291422305E+47</v>
      </c>
      <c r="I787" s="23">
        <f t="shared" si="673"/>
        <v>156.2000000000001</v>
      </c>
      <c r="J787" s="26">
        <v>781</v>
      </c>
      <c r="M787" s="22"/>
      <c r="N787" s="23"/>
      <c r="O787" s="29"/>
    </row>
    <row r="788" spans="1:15">
      <c r="A788" s="23">
        <f t="shared" si="675"/>
        <v>810983936267239.87</v>
      </c>
      <c r="B788" s="23">
        <v>0</v>
      </c>
      <c r="C788" s="41">
        <f t="shared" si="671"/>
        <v>10</v>
      </c>
      <c r="D788" s="44"/>
      <c r="E788" s="134">
        <f t="shared" si="676"/>
        <v>1</v>
      </c>
      <c r="F788" s="76">
        <f t="shared" si="674"/>
        <v>11</v>
      </c>
      <c r="H788" s="24">
        <f t="shared" si="672"/>
        <v>1.2052893575411026E+47</v>
      </c>
      <c r="I788" s="23">
        <f t="shared" si="673"/>
        <v>156.40000000000009</v>
      </c>
      <c r="J788" s="26">
        <v>782</v>
      </c>
      <c r="M788" s="22"/>
      <c r="N788" s="23"/>
      <c r="O788" s="29"/>
    </row>
    <row r="789" spans="1:15">
      <c r="A789" s="23">
        <f t="shared" si="675"/>
        <v>847378586342815.37</v>
      </c>
      <c r="B789" s="23">
        <v>0</v>
      </c>
      <c r="C789" s="41">
        <f t="shared" si="671"/>
        <v>10</v>
      </c>
      <c r="D789" s="44"/>
      <c r="E789" s="134">
        <f t="shared" si="676"/>
        <v>1</v>
      </c>
      <c r="F789" s="76">
        <f t="shared" si="674"/>
        <v>11</v>
      </c>
      <c r="H789" s="24">
        <f t="shared" si="672"/>
        <v>1.3845139023028981E+47</v>
      </c>
      <c r="I789" s="23">
        <f t="shared" si="673"/>
        <v>156.60000000000008</v>
      </c>
      <c r="J789" s="26">
        <v>783</v>
      </c>
      <c r="M789" s="22"/>
      <c r="N789" s="23"/>
      <c r="O789" s="29"/>
    </row>
    <row r="790" spans="1:15">
      <c r="A790" s="23">
        <f t="shared" si="675"/>
        <v>885406524693151</v>
      </c>
      <c r="B790" s="23">
        <v>0</v>
      </c>
      <c r="C790" s="41">
        <f t="shared" ref="C790:C853" si="677">IF(D790&gt;0,C789+D790,C789)</f>
        <v>10</v>
      </c>
      <c r="D790" s="44"/>
      <c r="E790" s="134">
        <f t="shared" si="676"/>
        <v>1</v>
      </c>
      <c r="F790" s="76">
        <f t="shared" si="674"/>
        <v>11</v>
      </c>
      <c r="H790" s="24">
        <f t="shared" si="672"/>
        <v>1.5903888420458647E+47</v>
      </c>
      <c r="I790" s="23">
        <f t="shared" si="673"/>
        <v>156.8000000000001</v>
      </c>
      <c r="J790" s="26">
        <v>784</v>
      </c>
      <c r="M790" s="22"/>
      <c r="N790" s="23"/>
      <c r="O790" s="29"/>
    </row>
    <row r="791" spans="1:15">
      <c r="A791" s="23">
        <f t="shared" si="675"/>
        <v>925141048645817.87</v>
      </c>
      <c r="B791" s="23">
        <v>0</v>
      </c>
      <c r="C791" s="41">
        <f t="shared" si="677"/>
        <v>10</v>
      </c>
      <c r="D791" s="44"/>
      <c r="E791" s="134">
        <f t="shared" si="676"/>
        <v>1</v>
      </c>
      <c r="F791" s="76">
        <f t="shared" si="674"/>
        <v>11</v>
      </c>
      <c r="H791" s="24">
        <f t="shared" si="672"/>
        <v>1.8268770466637244E+47</v>
      </c>
      <c r="I791" s="23">
        <f t="shared" si="673"/>
        <v>157.00000000000009</v>
      </c>
      <c r="J791" s="26">
        <v>785</v>
      </c>
      <c r="M791" s="22"/>
      <c r="N791" s="23"/>
      <c r="O791" s="29"/>
    </row>
    <row r="792" spans="1:15">
      <c r="A792" s="23">
        <f t="shared" si="675"/>
        <v>966658744903762.75</v>
      </c>
      <c r="B792" s="23">
        <v>0</v>
      </c>
      <c r="C792" s="41">
        <f t="shared" si="677"/>
        <v>10</v>
      </c>
      <c r="D792" s="44"/>
      <c r="E792" s="134">
        <f t="shared" si="676"/>
        <v>1</v>
      </c>
      <c r="F792" s="76">
        <f t="shared" si="674"/>
        <v>11</v>
      </c>
      <c r="H792" s="24">
        <f t="shared" si="672"/>
        <v>2.0985306582844615E+47</v>
      </c>
      <c r="I792" s="23">
        <f t="shared" si="673"/>
        <v>157.20000000000007</v>
      </c>
      <c r="J792" s="26">
        <v>786</v>
      </c>
      <c r="M792" s="22"/>
      <c r="N792" s="23"/>
      <c r="O792" s="29"/>
    </row>
    <row r="793" spans="1:15">
      <c r="A793" s="23">
        <f t="shared" si="675"/>
        <v>1010039637163106.7</v>
      </c>
      <c r="B793" s="23">
        <v>0</v>
      </c>
      <c r="C793" s="41">
        <f t="shared" si="677"/>
        <v>10</v>
      </c>
      <c r="D793" s="44"/>
      <c r="E793" s="134">
        <f t="shared" si="676"/>
        <v>1</v>
      </c>
      <c r="F793" s="76">
        <f t="shared" si="674"/>
        <v>11</v>
      </c>
      <c r="H793" s="24">
        <f t="shared" si="672"/>
        <v>2.4105787150822067E+47</v>
      </c>
      <c r="I793" s="23">
        <f t="shared" si="673"/>
        <v>157.40000000000009</v>
      </c>
      <c r="J793" s="26">
        <v>787</v>
      </c>
      <c r="M793" s="22"/>
      <c r="N793" s="23"/>
      <c r="O793" s="29"/>
    </row>
    <row r="794" spans="1:15">
      <c r="A794" s="23">
        <f t="shared" si="675"/>
        <v>1055367340355614.2</v>
      </c>
      <c r="B794" s="23">
        <v>0</v>
      </c>
      <c r="C794" s="41">
        <f t="shared" si="677"/>
        <v>10</v>
      </c>
      <c r="D794" s="44"/>
      <c r="E794" s="134">
        <f t="shared" si="676"/>
        <v>1</v>
      </c>
      <c r="F794" s="76">
        <f t="shared" si="674"/>
        <v>11</v>
      </c>
      <c r="H794" s="24">
        <f t="shared" si="672"/>
        <v>2.769027804605797E+47</v>
      </c>
      <c r="I794" s="23">
        <f t="shared" si="673"/>
        <v>157.60000000000008</v>
      </c>
      <c r="J794" s="26">
        <v>788</v>
      </c>
      <c r="M794" s="22"/>
      <c r="N794" s="23"/>
      <c r="O794" s="29"/>
    </row>
    <row r="795" spans="1:15">
      <c r="A795" s="23">
        <f t="shared" si="675"/>
        <v>1102729221813124.1</v>
      </c>
      <c r="B795" s="23">
        <v>0</v>
      </c>
      <c r="C795" s="41">
        <f t="shared" si="677"/>
        <v>10</v>
      </c>
      <c r="D795" s="44"/>
      <c r="E795" s="134">
        <f t="shared" si="676"/>
        <v>1</v>
      </c>
      <c r="F795" s="76">
        <f t="shared" si="674"/>
        <v>11</v>
      </c>
      <c r="H795" s="24">
        <f t="shared" si="672"/>
        <v>3.1807776840917298E+47</v>
      </c>
      <c r="I795" s="23">
        <f t="shared" si="673"/>
        <v>157.8000000000001</v>
      </c>
      <c r="J795" s="26">
        <v>789</v>
      </c>
      <c r="M795" s="22"/>
      <c r="N795" s="23"/>
      <c r="O795" s="29"/>
    </row>
    <row r="796" spans="1:15">
      <c r="A796" s="23">
        <f t="shared" si="675"/>
        <v>1152216569664581</v>
      </c>
      <c r="B796" s="23">
        <v>0</v>
      </c>
      <c r="C796" s="41">
        <f t="shared" si="677"/>
        <v>10</v>
      </c>
      <c r="D796" s="44"/>
      <c r="E796" s="134">
        <f t="shared" si="676"/>
        <v>1</v>
      </c>
      <c r="F796" s="76">
        <f t="shared" si="674"/>
        <v>11</v>
      </c>
      <c r="H796" s="24">
        <f t="shared" si="672"/>
        <v>3.6537540933274488E+47</v>
      </c>
      <c r="I796" s="23">
        <f t="shared" si="673"/>
        <v>158.00000000000009</v>
      </c>
      <c r="J796" s="26">
        <v>790</v>
      </c>
      <c r="M796" s="22"/>
      <c r="N796" s="23"/>
      <c r="O796" s="29"/>
    </row>
    <row r="797" spans="1:15">
      <c r="A797" s="23">
        <f t="shared" si="675"/>
        <v>1203924768790247</v>
      </c>
      <c r="B797" s="23">
        <v>0</v>
      </c>
      <c r="C797" s="41">
        <f t="shared" si="677"/>
        <v>10</v>
      </c>
      <c r="D797" s="44"/>
      <c r="E797" s="134">
        <f t="shared" si="676"/>
        <v>1</v>
      </c>
      <c r="F797" s="76">
        <f t="shared" si="674"/>
        <v>11</v>
      </c>
      <c r="H797" s="24">
        <f t="shared" si="672"/>
        <v>4.1970613165689246E+47</v>
      </c>
      <c r="I797" s="23">
        <f t="shared" si="673"/>
        <v>158.20000000000007</v>
      </c>
      <c r="J797" s="26">
        <v>791</v>
      </c>
      <c r="M797" s="22"/>
      <c r="N797" s="23"/>
      <c r="O797" s="29"/>
    </row>
    <row r="798" spans="1:15">
      <c r="A798" s="23">
        <f t="shared" si="675"/>
        <v>1257953484672235.5</v>
      </c>
      <c r="B798" s="23">
        <v>0</v>
      </c>
      <c r="C798" s="41">
        <f t="shared" si="677"/>
        <v>10</v>
      </c>
      <c r="D798" s="44"/>
      <c r="E798" s="134">
        <f t="shared" si="676"/>
        <v>1</v>
      </c>
      <c r="F798" s="76">
        <f t="shared" si="674"/>
        <v>11</v>
      </c>
      <c r="H798" s="24">
        <f t="shared" si="672"/>
        <v>4.8211574301644143E+47</v>
      </c>
      <c r="I798" s="23">
        <f t="shared" si="673"/>
        <v>158.40000000000009</v>
      </c>
      <c r="J798" s="26">
        <v>792</v>
      </c>
      <c r="M798" s="22"/>
      <c r="N798" s="23"/>
      <c r="O798" s="29"/>
    </row>
    <row r="799" spans="1:15">
      <c r="A799" s="23">
        <f t="shared" si="675"/>
        <v>1314406855495737</v>
      </c>
      <c r="B799" s="23">
        <v>0</v>
      </c>
      <c r="C799" s="41">
        <f t="shared" si="677"/>
        <v>10</v>
      </c>
      <c r="D799" s="44"/>
      <c r="E799" s="134">
        <f t="shared" si="676"/>
        <v>1</v>
      </c>
      <c r="F799" s="76">
        <f t="shared" si="674"/>
        <v>11</v>
      </c>
      <c r="H799" s="24">
        <f t="shared" si="672"/>
        <v>5.5380556092115964E+47</v>
      </c>
      <c r="I799" s="23">
        <f t="shared" si="673"/>
        <v>158.60000000000008</v>
      </c>
      <c r="J799" s="26">
        <v>793</v>
      </c>
      <c r="M799" s="22"/>
      <c r="N799" s="23"/>
      <c r="O799" s="29"/>
    </row>
    <row r="800" spans="1:15">
      <c r="A800" s="23">
        <f t="shared" si="675"/>
        <v>1373393692871195.7</v>
      </c>
      <c r="B800" s="23">
        <v>0</v>
      </c>
      <c r="C800" s="41">
        <f t="shared" si="677"/>
        <v>10</v>
      </c>
      <c r="D800" s="44"/>
      <c r="E800" s="134">
        <f t="shared" si="676"/>
        <v>1</v>
      </c>
      <c r="F800" s="76">
        <f t="shared" si="674"/>
        <v>11</v>
      </c>
      <c r="H800" s="24">
        <f t="shared" si="672"/>
        <v>6.3615553681834621E+47</v>
      </c>
      <c r="I800" s="23">
        <f t="shared" si="673"/>
        <v>158.80000000000007</v>
      </c>
      <c r="J800" s="26">
        <v>794</v>
      </c>
      <c r="M800" s="22"/>
      <c r="N800" s="23"/>
      <c r="O800" s="29"/>
    </row>
    <row r="801" spans="1:15">
      <c r="A801" s="23">
        <f t="shared" si="675"/>
        <v>1435027691564332.7</v>
      </c>
      <c r="B801" s="23">
        <v>0</v>
      </c>
      <c r="C801" s="41">
        <f t="shared" si="677"/>
        <v>10</v>
      </c>
      <c r="D801" s="44"/>
      <c r="E801" s="134">
        <f t="shared" si="676"/>
        <v>1</v>
      </c>
      <c r="F801" s="76">
        <f t="shared" si="674"/>
        <v>11</v>
      </c>
      <c r="H801" s="24">
        <f t="shared" si="672"/>
        <v>7.3075081866549008E+47</v>
      </c>
      <c r="I801" s="23">
        <f t="shared" si="673"/>
        <v>159.00000000000009</v>
      </c>
      <c r="J801" s="26">
        <v>795</v>
      </c>
      <c r="M801" s="22"/>
      <c r="N801" s="23"/>
      <c r="O801" s="29"/>
    </row>
    <row r="802" spans="1:15">
      <c r="A802" s="23">
        <f t="shared" si="675"/>
        <v>1499427648638248.5</v>
      </c>
      <c r="B802" s="23">
        <v>0</v>
      </c>
      <c r="C802" s="41">
        <f t="shared" si="677"/>
        <v>10</v>
      </c>
      <c r="D802" s="44"/>
      <c r="E802" s="134">
        <f t="shared" si="676"/>
        <v>1</v>
      </c>
      <c r="F802" s="76">
        <f t="shared" si="674"/>
        <v>11</v>
      </c>
      <c r="H802" s="24">
        <f t="shared" ref="H802:H865" si="678">POWER($I$1,J802)</f>
        <v>8.3941226331378524E+47</v>
      </c>
      <c r="I802" s="23">
        <f t="shared" ref="I802:I865" si="679">LOG(H802,2)</f>
        <v>159.20000000000007</v>
      </c>
      <c r="J802" s="26">
        <v>796</v>
      </c>
      <c r="M802" s="22"/>
      <c r="N802" s="23"/>
      <c r="O802" s="29"/>
    </row>
    <row r="803" spans="1:15">
      <c r="A803" s="23">
        <f t="shared" si="675"/>
        <v>1566717692430003.5</v>
      </c>
      <c r="B803" s="23">
        <v>0</v>
      </c>
      <c r="C803" s="41">
        <f t="shared" si="677"/>
        <v>10</v>
      </c>
      <c r="D803" s="44"/>
      <c r="E803" s="134">
        <f t="shared" si="676"/>
        <v>1</v>
      </c>
      <c r="F803" s="76">
        <f t="shared" si="674"/>
        <v>11</v>
      </c>
      <c r="H803" s="24">
        <f t="shared" si="678"/>
        <v>9.6423148603288319E+47</v>
      </c>
      <c r="I803" s="23">
        <f t="shared" si="679"/>
        <v>159.40000000000009</v>
      </c>
      <c r="J803" s="26">
        <v>797</v>
      </c>
      <c r="M803" s="22"/>
      <c r="N803" s="23"/>
      <c r="O803" s="29"/>
    </row>
    <row r="804" spans="1:15">
      <c r="A804" s="23">
        <f t="shared" si="675"/>
        <v>1637027521803015.5</v>
      </c>
      <c r="B804" s="23">
        <v>0</v>
      </c>
      <c r="C804" s="41">
        <f t="shared" si="677"/>
        <v>10</v>
      </c>
      <c r="D804" s="44"/>
      <c r="E804" s="134">
        <f t="shared" si="676"/>
        <v>1</v>
      </c>
      <c r="F804" s="76">
        <f t="shared" si="674"/>
        <v>11</v>
      </c>
      <c r="H804" s="24">
        <f t="shared" si="678"/>
        <v>1.1076111218423193E+48</v>
      </c>
      <c r="I804" s="23">
        <f t="shared" si="679"/>
        <v>159.60000000000008</v>
      </c>
      <c r="J804" s="26">
        <v>798</v>
      </c>
      <c r="M804" s="22"/>
      <c r="N804" s="23"/>
      <c r="O804" s="29"/>
    </row>
    <row r="805" spans="1:15">
      <c r="A805" s="23">
        <f t="shared" si="675"/>
        <v>1710492656136422.5</v>
      </c>
      <c r="B805" s="23">
        <v>0</v>
      </c>
      <c r="C805" s="41">
        <f t="shared" si="677"/>
        <v>10</v>
      </c>
      <c r="D805" s="44"/>
      <c r="E805" s="134">
        <f t="shared" si="676"/>
        <v>1</v>
      </c>
      <c r="F805" s="76">
        <f t="shared" si="674"/>
        <v>11</v>
      </c>
      <c r="H805" s="24">
        <f t="shared" si="678"/>
        <v>1.2723110736366931E+48</v>
      </c>
      <c r="I805" s="23">
        <f t="shared" si="679"/>
        <v>159.80000000000007</v>
      </c>
      <c r="J805" s="26">
        <v>799</v>
      </c>
      <c r="M805" s="22"/>
      <c r="N805" s="23"/>
      <c r="O805" s="29"/>
    </row>
    <row r="806" spans="1:15">
      <c r="A806" s="23">
        <f t="shared" si="675"/>
        <v>1787254696533254</v>
      </c>
      <c r="B806" s="23">
        <v>0</v>
      </c>
      <c r="C806" s="41">
        <f t="shared" si="677"/>
        <v>10</v>
      </c>
      <c r="D806" s="44"/>
      <c r="E806" s="134">
        <f t="shared" si="676"/>
        <v>1</v>
      </c>
      <c r="F806" s="76">
        <f t="shared" si="674"/>
        <v>11</v>
      </c>
      <c r="H806" s="24">
        <f t="shared" si="678"/>
        <v>1.4615016373309808E+48</v>
      </c>
      <c r="I806" s="23">
        <f t="shared" si="679"/>
        <v>160.00000000000009</v>
      </c>
      <c r="J806" s="26">
        <v>800</v>
      </c>
      <c r="M806" s="22"/>
      <c r="N806" s="23"/>
      <c r="O806" s="29"/>
    </row>
    <row r="807" spans="1:15">
      <c r="A807" s="23">
        <f t="shared" si="675"/>
        <v>1867461598750886.5</v>
      </c>
      <c r="B807" s="23">
        <v>0</v>
      </c>
      <c r="C807" s="41">
        <f t="shared" si="677"/>
        <v>10</v>
      </c>
      <c r="D807" s="44"/>
      <c r="E807" s="134">
        <f t="shared" si="676"/>
        <v>1</v>
      </c>
      <c r="F807" s="76">
        <f t="shared" si="674"/>
        <v>11</v>
      </c>
      <c r="H807" s="24">
        <f t="shared" si="678"/>
        <v>1.6788245266275711E+48</v>
      </c>
      <c r="I807" s="23">
        <f t="shared" si="679"/>
        <v>160.20000000000007</v>
      </c>
      <c r="J807" s="26">
        <v>801</v>
      </c>
      <c r="M807" s="22"/>
      <c r="N807" s="23"/>
      <c r="O807" s="29"/>
    </row>
    <row r="808" spans="1:15">
      <c r="A808" s="23">
        <f t="shared" si="675"/>
        <v>1951267958379836.5</v>
      </c>
      <c r="B808" s="23">
        <v>0</v>
      </c>
      <c r="C808" s="41">
        <f t="shared" si="677"/>
        <v>10</v>
      </c>
      <c r="D808" s="44"/>
      <c r="E808" s="134">
        <f t="shared" si="676"/>
        <v>1</v>
      </c>
      <c r="F808" s="76">
        <f t="shared" si="674"/>
        <v>11</v>
      </c>
      <c r="H808" s="24">
        <f t="shared" si="678"/>
        <v>1.928462972065767E+48</v>
      </c>
      <c r="I808" s="23">
        <f t="shared" si="679"/>
        <v>160.40000000000009</v>
      </c>
      <c r="J808" s="26">
        <v>802</v>
      </c>
      <c r="M808" s="22"/>
      <c r="N808" s="23"/>
      <c r="O808" s="29"/>
    </row>
    <row r="809" spans="1:15">
      <c r="A809" s="23">
        <f t="shared" si="675"/>
        <v>2038835308820567.7</v>
      </c>
      <c r="B809" s="23">
        <v>0</v>
      </c>
      <c r="C809" s="41">
        <f t="shared" si="677"/>
        <v>10</v>
      </c>
      <c r="D809" s="44"/>
      <c r="E809" s="134">
        <f t="shared" si="676"/>
        <v>1</v>
      </c>
      <c r="F809" s="76">
        <f t="shared" si="674"/>
        <v>11</v>
      </c>
      <c r="H809" s="24">
        <f t="shared" si="678"/>
        <v>2.2152222436846402E+48</v>
      </c>
      <c r="I809" s="23">
        <f t="shared" si="679"/>
        <v>160.60000000000008</v>
      </c>
      <c r="J809" s="26">
        <v>803</v>
      </c>
      <c r="M809" s="22"/>
      <c r="N809" s="23"/>
      <c r="O809" s="29"/>
    </row>
    <row r="810" spans="1:15">
      <c r="A810" s="23">
        <f t="shared" si="675"/>
        <v>2130332432632650</v>
      </c>
      <c r="B810" s="23">
        <v>0</v>
      </c>
      <c r="C810" s="41">
        <f t="shared" si="677"/>
        <v>10</v>
      </c>
      <c r="D810" s="44"/>
      <c r="E810" s="134">
        <f t="shared" si="676"/>
        <v>1</v>
      </c>
      <c r="F810" s="76">
        <f t="shared" si="674"/>
        <v>11</v>
      </c>
      <c r="H810" s="24">
        <f t="shared" si="678"/>
        <v>2.5446221472733868E+48</v>
      </c>
      <c r="I810" s="23">
        <f t="shared" si="679"/>
        <v>160.80000000000007</v>
      </c>
      <c r="J810" s="26">
        <v>804</v>
      </c>
      <c r="M810" s="22"/>
      <c r="N810" s="23"/>
      <c r="O810" s="29"/>
    </row>
    <row r="811" spans="1:15">
      <c r="A811" s="23">
        <f t="shared" si="675"/>
        <v>2225935686856376.7</v>
      </c>
      <c r="B811" s="23">
        <v>0</v>
      </c>
      <c r="C811" s="41">
        <f t="shared" si="677"/>
        <v>10</v>
      </c>
      <c r="D811" s="44"/>
      <c r="E811" s="134">
        <f t="shared" si="676"/>
        <v>1</v>
      </c>
      <c r="F811" s="76">
        <f t="shared" si="674"/>
        <v>11</v>
      </c>
      <c r="H811" s="24">
        <f t="shared" si="678"/>
        <v>2.9230032746619623E+48</v>
      </c>
      <c r="I811" s="23">
        <f t="shared" si="679"/>
        <v>161.00000000000009</v>
      </c>
      <c r="J811" s="26">
        <v>805</v>
      </c>
      <c r="M811" s="22"/>
      <c r="N811" s="23"/>
      <c r="O811" s="29"/>
    </row>
    <row r="812" spans="1:15">
      <c r="A812" s="23">
        <f t="shared" si="675"/>
        <v>2325829342933898.5</v>
      </c>
      <c r="B812" s="23">
        <v>0</v>
      </c>
      <c r="C812" s="41">
        <f t="shared" si="677"/>
        <v>10</v>
      </c>
      <c r="D812" s="44"/>
      <c r="E812" s="134">
        <f t="shared" si="676"/>
        <v>1</v>
      </c>
      <c r="F812" s="76">
        <f t="shared" si="674"/>
        <v>11</v>
      </c>
      <c r="H812" s="24">
        <f t="shared" si="678"/>
        <v>3.3576490532551429E+48</v>
      </c>
      <c r="I812" s="23">
        <f t="shared" si="679"/>
        <v>161.20000000000007</v>
      </c>
      <c r="J812" s="26">
        <v>806</v>
      </c>
      <c r="M812" s="22"/>
      <c r="N812" s="23"/>
      <c r="O812" s="29"/>
    </row>
    <row r="813" spans="1:15">
      <c r="A813" s="23">
        <f t="shared" si="675"/>
        <v>2430205941885042.5</v>
      </c>
      <c r="B813" s="23">
        <v>0</v>
      </c>
      <c r="C813" s="41">
        <f t="shared" si="677"/>
        <v>10</v>
      </c>
      <c r="D813" s="44"/>
      <c r="E813" s="134">
        <f t="shared" si="676"/>
        <v>1</v>
      </c>
      <c r="F813" s="76">
        <f t="shared" si="674"/>
        <v>11</v>
      </c>
      <c r="H813" s="24">
        <f t="shared" si="678"/>
        <v>3.8569259441315353E+48</v>
      </c>
      <c r="I813" s="23">
        <f t="shared" si="679"/>
        <v>161.40000000000006</v>
      </c>
      <c r="J813" s="26">
        <v>807</v>
      </c>
      <c r="M813" s="22"/>
      <c r="N813" s="23"/>
      <c r="O813" s="29"/>
    </row>
    <row r="814" spans="1:15">
      <c r="A814" s="23">
        <f t="shared" si="675"/>
        <v>2539266665422414.5</v>
      </c>
      <c r="B814" s="23">
        <v>0</v>
      </c>
      <c r="C814" s="41">
        <f t="shared" si="677"/>
        <v>10</v>
      </c>
      <c r="D814" s="44"/>
      <c r="E814" s="134">
        <f t="shared" si="676"/>
        <v>1</v>
      </c>
      <c r="F814" s="76">
        <f t="shared" si="674"/>
        <v>11</v>
      </c>
      <c r="H814" s="24">
        <f t="shared" si="678"/>
        <v>4.430444487369281E+48</v>
      </c>
      <c r="I814" s="23">
        <f t="shared" si="679"/>
        <v>161.60000000000008</v>
      </c>
      <c r="J814" s="26">
        <v>808</v>
      </c>
      <c r="M814" s="22"/>
      <c r="N814" s="23"/>
      <c r="O814" s="29"/>
    </row>
    <row r="815" spans="1:15">
      <c r="A815" s="23">
        <f t="shared" si="675"/>
        <v>2653221723721089.5</v>
      </c>
      <c r="B815" s="23">
        <v>0</v>
      </c>
      <c r="C815" s="41">
        <f t="shared" si="677"/>
        <v>10</v>
      </c>
      <c r="D815" s="44"/>
      <c r="E815" s="134">
        <f t="shared" si="676"/>
        <v>1</v>
      </c>
      <c r="F815" s="76">
        <f t="shared" si="674"/>
        <v>11</v>
      </c>
      <c r="H815" s="24">
        <f t="shared" si="678"/>
        <v>5.0892442945467755E+48</v>
      </c>
      <c r="I815" s="23">
        <f t="shared" si="679"/>
        <v>161.80000000000007</v>
      </c>
      <c r="J815" s="26">
        <v>809</v>
      </c>
      <c r="M815" s="22"/>
      <c r="N815" s="23"/>
      <c r="O815" s="29"/>
    </row>
    <row r="816" spans="1:15">
      <c r="A816" s="23">
        <f t="shared" si="675"/>
        <v>2772290760590305</v>
      </c>
      <c r="B816" s="23">
        <v>0</v>
      </c>
      <c r="C816" s="41">
        <f t="shared" si="677"/>
        <v>10</v>
      </c>
      <c r="D816" s="44"/>
      <c r="E816" s="134">
        <f t="shared" si="676"/>
        <v>1</v>
      </c>
      <c r="F816" s="76">
        <f t="shared" si="674"/>
        <v>11</v>
      </c>
      <c r="H816" s="24">
        <f t="shared" si="678"/>
        <v>5.8460065493239271E+48</v>
      </c>
      <c r="I816" s="23">
        <f t="shared" si="679"/>
        <v>162.00000000000009</v>
      </c>
      <c r="J816" s="26">
        <v>810</v>
      </c>
      <c r="M816" s="22"/>
      <c r="N816" s="23"/>
      <c r="O816" s="29"/>
    </row>
    <row r="817" spans="1:15">
      <c r="A817" s="23">
        <f t="shared" si="675"/>
        <v>2896703276828097</v>
      </c>
      <c r="B817" s="23">
        <v>0</v>
      </c>
      <c r="C817" s="41">
        <f t="shared" si="677"/>
        <v>10</v>
      </c>
      <c r="D817" s="44"/>
      <c r="E817" s="134">
        <f t="shared" si="676"/>
        <v>1</v>
      </c>
      <c r="F817" s="76">
        <f t="shared" si="674"/>
        <v>11</v>
      </c>
      <c r="H817" s="24">
        <f t="shared" si="678"/>
        <v>6.7152981065102897E+48</v>
      </c>
      <c r="I817" s="23">
        <f t="shared" si="679"/>
        <v>162.20000000000007</v>
      </c>
      <c r="J817" s="26">
        <v>811</v>
      </c>
      <c r="M817" s="22"/>
      <c r="N817" s="23"/>
      <c r="O817" s="29"/>
    </row>
    <row r="818" spans="1:15">
      <c r="A818" s="23">
        <f t="shared" si="675"/>
        <v>3026699072574897.5</v>
      </c>
      <c r="B818" s="23">
        <v>0</v>
      </c>
      <c r="C818" s="41">
        <f t="shared" si="677"/>
        <v>10</v>
      </c>
      <c r="D818" s="44"/>
      <c r="E818" s="134">
        <f t="shared" si="676"/>
        <v>1</v>
      </c>
      <c r="F818" s="76">
        <f t="shared" si="674"/>
        <v>11</v>
      </c>
      <c r="H818" s="24">
        <f t="shared" si="678"/>
        <v>7.7138518882630733E+48</v>
      </c>
      <c r="I818" s="23">
        <f t="shared" si="679"/>
        <v>162.40000000000009</v>
      </c>
      <c r="J818" s="26">
        <v>812</v>
      </c>
      <c r="M818" s="22"/>
      <c r="N818" s="23"/>
      <c r="O818" s="29"/>
    </row>
    <row r="819" spans="1:15">
      <c r="A819" s="23">
        <f t="shared" si="675"/>
        <v>3162528709518697.5</v>
      </c>
      <c r="B819" s="23">
        <v>0</v>
      </c>
      <c r="C819" s="41">
        <f t="shared" si="677"/>
        <v>10</v>
      </c>
      <c r="D819" s="44"/>
      <c r="E819" s="134">
        <f t="shared" si="676"/>
        <v>1</v>
      </c>
      <c r="F819" s="76">
        <f t="shared" si="674"/>
        <v>11</v>
      </c>
      <c r="H819" s="24">
        <f t="shared" si="678"/>
        <v>8.8608889747385646E+48</v>
      </c>
      <c r="I819" s="23">
        <f t="shared" si="679"/>
        <v>162.60000000000008</v>
      </c>
      <c r="J819" s="26">
        <v>813</v>
      </c>
      <c r="M819" s="22"/>
      <c r="N819" s="23"/>
      <c r="O819" s="29"/>
    </row>
    <row r="820" spans="1:15">
      <c r="A820" s="23">
        <f t="shared" si="675"/>
        <v>3304453993842661</v>
      </c>
      <c r="B820" s="23">
        <v>0</v>
      </c>
      <c r="C820" s="41">
        <f t="shared" si="677"/>
        <v>10</v>
      </c>
      <c r="D820" s="44"/>
      <c r="E820" s="134">
        <f t="shared" si="676"/>
        <v>1</v>
      </c>
      <c r="F820" s="76">
        <f t="shared" si="674"/>
        <v>11</v>
      </c>
      <c r="H820" s="24">
        <f t="shared" si="678"/>
        <v>1.0178488589093555E+49</v>
      </c>
      <c r="I820" s="23">
        <f t="shared" si="679"/>
        <v>162.8000000000001</v>
      </c>
      <c r="J820" s="26">
        <v>814</v>
      </c>
      <c r="M820" s="22"/>
      <c r="N820" s="23"/>
      <c r="O820" s="29"/>
    </row>
    <row r="821" spans="1:15">
      <c r="A821" s="23">
        <f t="shared" si="675"/>
        <v>3452748480846054</v>
      </c>
      <c r="B821" s="23">
        <v>0</v>
      </c>
      <c r="C821" s="41">
        <f t="shared" si="677"/>
        <v>10</v>
      </c>
      <c r="D821" s="44"/>
      <c r="E821" s="134">
        <f t="shared" si="676"/>
        <v>1</v>
      </c>
      <c r="F821" s="76">
        <f t="shared" si="674"/>
        <v>11</v>
      </c>
      <c r="H821" s="24">
        <f t="shared" si="678"/>
        <v>1.1692013098647857E+49</v>
      </c>
      <c r="I821" s="23">
        <f t="shared" si="679"/>
        <v>163.00000000000009</v>
      </c>
      <c r="J821" s="26">
        <v>815</v>
      </c>
      <c r="M821" s="22"/>
      <c r="N821" s="23"/>
      <c r="O821" s="29"/>
    </row>
    <row r="822" spans="1:15">
      <c r="A822" s="23">
        <f t="shared" si="675"/>
        <v>3607698002211122</v>
      </c>
      <c r="B822" s="23">
        <v>0</v>
      </c>
      <c r="C822" s="41">
        <f t="shared" si="677"/>
        <v>10</v>
      </c>
      <c r="D822" s="44"/>
      <c r="E822" s="134">
        <f t="shared" si="676"/>
        <v>1</v>
      </c>
      <c r="F822" s="76">
        <f t="shared" si="674"/>
        <v>11</v>
      </c>
      <c r="H822" s="24">
        <f t="shared" si="678"/>
        <v>1.3430596213020582E+49</v>
      </c>
      <c r="I822" s="23">
        <f t="shared" si="679"/>
        <v>163.20000000000007</v>
      </c>
      <c r="J822" s="26">
        <v>816</v>
      </c>
      <c r="M822" s="22"/>
      <c r="N822" s="23"/>
      <c r="O822" s="29"/>
    </row>
    <row r="823" spans="1:15">
      <c r="A823" s="23">
        <f t="shared" si="675"/>
        <v>3769601216932210.5</v>
      </c>
      <c r="B823" s="23">
        <v>0</v>
      </c>
      <c r="C823" s="41">
        <f t="shared" si="677"/>
        <v>10</v>
      </c>
      <c r="D823" s="44"/>
      <c r="E823" s="134">
        <f t="shared" si="676"/>
        <v>1</v>
      </c>
      <c r="F823" s="76">
        <f t="shared" si="674"/>
        <v>11</v>
      </c>
      <c r="H823" s="24">
        <f t="shared" si="678"/>
        <v>1.5427703776526152E+49</v>
      </c>
      <c r="I823" s="23">
        <f t="shared" si="679"/>
        <v>163.40000000000009</v>
      </c>
      <c r="J823" s="26">
        <v>817</v>
      </c>
      <c r="M823" s="22"/>
      <c r="N823" s="23"/>
      <c r="O823" s="29"/>
    </row>
    <row r="824" spans="1:15">
      <c r="A824" s="23">
        <f t="shared" si="675"/>
        <v>3938770186969001.5</v>
      </c>
      <c r="B824" s="23">
        <v>0</v>
      </c>
      <c r="C824" s="41">
        <f t="shared" si="677"/>
        <v>10</v>
      </c>
      <c r="D824" s="44"/>
      <c r="E824" s="134">
        <f t="shared" si="676"/>
        <v>1</v>
      </c>
      <c r="F824" s="76">
        <f t="shared" si="674"/>
        <v>11</v>
      </c>
      <c r="H824" s="24">
        <f t="shared" si="678"/>
        <v>1.7721777949477134E+49</v>
      </c>
      <c r="I824" s="23">
        <f t="shared" si="679"/>
        <v>163.60000000000008</v>
      </c>
      <c r="J824" s="26">
        <v>818</v>
      </c>
      <c r="M824" s="22"/>
      <c r="N824" s="23"/>
      <c r="O824" s="29"/>
    </row>
    <row r="825" spans="1:15">
      <c r="A825" s="23">
        <f t="shared" si="675"/>
        <v>4115530978733451.5</v>
      </c>
      <c r="B825" s="23">
        <v>0</v>
      </c>
      <c r="C825" s="41">
        <f t="shared" si="677"/>
        <v>10</v>
      </c>
      <c r="D825" s="44"/>
      <c r="E825" s="134">
        <f t="shared" si="676"/>
        <v>1</v>
      </c>
      <c r="F825" s="76">
        <f t="shared" si="674"/>
        <v>11</v>
      </c>
      <c r="H825" s="24">
        <f t="shared" si="678"/>
        <v>2.0356977178187115E+49</v>
      </c>
      <c r="I825" s="23">
        <f t="shared" si="679"/>
        <v>163.8000000000001</v>
      </c>
      <c r="J825" s="26">
        <v>819</v>
      </c>
      <c r="M825" s="22"/>
      <c r="N825" s="23"/>
      <c r="O825" s="29"/>
    </row>
    <row r="826" spans="1:15">
      <c r="A826" s="23">
        <f t="shared" si="675"/>
        <v>4300224291569724</v>
      </c>
      <c r="B826" s="23">
        <v>0</v>
      </c>
      <c r="C826" s="41">
        <f t="shared" si="677"/>
        <v>10</v>
      </c>
      <c r="D826" s="44"/>
      <c r="E826" s="134">
        <f t="shared" si="676"/>
        <v>1</v>
      </c>
      <c r="F826" s="76">
        <f t="shared" si="674"/>
        <v>11</v>
      </c>
      <c r="H826" s="24">
        <f t="shared" si="678"/>
        <v>2.3384026197295724E+49</v>
      </c>
      <c r="I826" s="23">
        <f t="shared" si="679"/>
        <v>164.00000000000009</v>
      </c>
      <c r="J826" s="26">
        <v>820</v>
      </c>
      <c r="M826" s="22"/>
      <c r="N826" s="23"/>
      <c r="O826" s="29"/>
    </row>
    <row r="827" spans="1:15">
      <c r="A827" s="23">
        <f t="shared" si="675"/>
        <v>4493206114438529</v>
      </c>
      <c r="B827" s="23">
        <v>0</v>
      </c>
      <c r="C827" s="41">
        <f t="shared" si="677"/>
        <v>10</v>
      </c>
      <c r="D827" s="44"/>
      <c r="E827" s="134">
        <f t="shared" si="676"/>
        <v>1</v>
      </c>
      <c r="F827" s="76">
        <f t="shared" si="674"/>
        <v>11</v>
      </c>
      <c r="H827" s="24">
        <f t="shared" si="678"/>
        <v>2.6861192426041169E+49</v>
      </c>
      <c r="I827" s="23">
        <f t="shared" si="679"/>
        <v>164.2000000000001</v>
      </c>
      <c r="J827" s="26">
        <v>821</v>
      </c>
      <c r="M827" s="22"/>
      <c r="N827" s="23"/>
      <c r="O827" s="29"/>
    </row>
    <row r="828" spans="1:15">
      <c r="A828" s="23">
        <f t="shared" si="675"/>
        <v>4694848412071587</v>
      </c>
      <c r="B828" s="23">
        <v>0</v>
      </c>
      <c r="C828" s="41">
        <f t="shared" si="677"/>
        <v>10</v>
      </c>
      <c r="D828" s="44"/>
      <c r="E828" s="134">
        <f t="shared" si="676"/>
        <v>1</v>
      </c>
      <c r="F828" s="76">
        <f t="shared" si="674"/>
        <v>11</v>
      </c>
      <c r="H828" s="24">
        <f t="shared" si="678"/>
        <v>3.0855407553052304E+49</v>
      </c>
      <c r="I828" s="23">
        <f t="shared" si="679"/>
        <v>164.40000000000009</v>
      </c>
      <c r="J828" s="26">
        <v>822</v>
      </c>
      <c r="M828" s="22"/>
      <c r="N828" s="23"/>
      <c r="O828" s="29"/>
    </row>
    <row r="829" spans="1:15">
      <c r="A829" s="23">
        <f t="shared" si="675"/>
        <v>4905539841918742</v>
      </c>
      <c r="B829" s="23">
        <v>0</v>
      </c>
      <c r="C829" s="41">
        <f t="shared" si="677"/>
        <v>10</v>
      </c>
      <c r="D829" s="44"/>
      <c r="E829" s="134">
        <f t="shared" si="676"/>
        <v>1</v>
      </c>
      <c r="F829" s="76">
        <f t="shared" si="674"/>
        <v>11</v>
      </c>
      <c r="H829" s="24">
        <f t="shared" si="678"/>
        <v>3.5443555898954289E+49</v>
      </c>
      <c r="I829" s="23">
        <f t="shared" si="679"/>
        <v>164.60000000000008</v>
      </c>
      <c r="J829" s="26">
        <v>823</v>
      </c>
      <c r="M829" s="22"/>
      <c r="N829" s="23"/>
      <c r="O829" s="29"/>
    </row>
    <row r="830" spans="1:15">
      <c r="A830" s="23">
        <f t="shared" si="675"/>
        <v>5125686503269623</v>
      </c>
      <c r="B830" s="23">
        <v>0</v>
      </c>
      <c r="C830" s="41">
        <f t="shared" si="677"/>
        <v>10</v>
      </c>
      <c r="D830" s="44"/>
      <c r="E830" s="134">
        <f t="shared" si="676"/>
        <v>1</v>
      </c>
      <c r="F830" s="76">
        <f t="shared" si="674"/>
        <v>11</v>
      </c>
      <c r="H830" s="24">
        <f t="shared" si="678"/>
        <v>4.0713954356374246E+49</v>
      </c>
      <c r="I830" s="23">
        <f t="shared" si="679"/>
        <v>164.8000000000001</v>
      </c>
      <c r="J830" s="26">
        <v>824</v>
      </c>
      <c r="M830" s="22"/>
      <c r="N830" s="23"/>
      <c r="O830" s="29"/>
    </row>
    <row r="831" spans="1:15">
      <c r="A831" s="23">
        <f t="shared" si="675"/>
        <v>5355712719993756</v>
      </c>
      <c r="B831" s="23">
        <v>0</v>
      </c>
      <c r="C831" s="41">
        <f t="shared" si="677"/>
        <v>10</v>
      </c>
      <c r="D831" s="44"/>
      <c r="E831" s="134">
        <f t="shared" si="676"/>
        <v>1</v>
      </c>
      <c r="F831" s="76">
        <f t="shared" si="674"/>
        <v>11</v>
      </c>
      <c r="H831" s="24">
        <f t="shared" si="678"/>
        <v>4.6768052394591469E+49</v>
      </c>
      <c r="I831" s="23">
        <f t="shared" si="679"/>
        <v>165.00000000000009</v>
      </c>
      <c r="J831" s="26">
        <v>825</v>
      </c>
      <c r="M831" s="22"/>
      <c r="N831" s="23"/>
      <c r="O831" s="29"/>
    </row>
    <row r="832" spans="1:15">
      <c r="A832" s="23">
        <f t="shared" si="675"/>
        <v>5596061858407827</v>
      </c>
      <c r="B832" s="23">
        <v>0</v>
      </c>
      <c r="C832" s="41">
        <f t="shared" si="677"/>
        <v>10</v>
      </c>
      <c r="D832" s="44"/>
      <c r="E832" s="134">
        <f t="shared" si="676"/>
        <v>1</v>
      </c>
      <c r="F832" s="76">
        <f t="shared" si="674"/>
        <v>11</v>
      </c>
      <c r="H832" s="24">
        <f t="shared" si="678"/>
        <v>5.3722384852082359E+49</v>
      </c>
      <c r="I832" s="23">
        <f t="shared" si="679"/>
        <v>165.2000000000001</v>
      </c>
      <c r="J832" s="26">
        <v>826</v>
      </c>
      <c r="M832" s="22"/>
      <c r="N832" s="23"/>
      <c r="O832" s="29"/>
    </row>
    <row r="833" spans="1:15">
      <c r="A833" s="23">
        <f t="shared" si="675"/>
        <v>5847197181846485</v>
      </c>
      <c r="B833" s="23">
        <v>0</v>
      </c>
      <c r="C833" s="41">
        <f t="shared" si="677"/>
        <v>10</v>
      </c>
      <c r="D833" s="44"/>
      <c r="E833" s="134">
        <f t="shared" si="676"/>
        <v>1</v>
      </c>
      <c r="F833" s="76">
        <f t="shared" si="674"/>
        <v>11</v>
      </c>
      <c r="H833" s="24">
        <f t="shared" si="678"/>
        <v>6.1710815106104638E+49</v>
      </c>
      <c r="I833" s="23">
        <f t="shared" si="679"/>
        <v>165.40000000000009</v>
      </c>
      <c r="J833" s="26">
        <v>827</v>
      </c>
      <c r="M833" s="22"/>
      <c r="N833" s="23"/>
      <c r="O833" s="29"/>
    </row>
    <row r="834" spans="1:15">
      <c r="A834" s="23">
        <f t="shared" si="675"/>
        <v>6109602743583865</v>
      </c>
      <c r="B834" s="23">
        <v>0</v>
      </c>
      <c r="C834" s="41">
        <f t="shared" si="677"/>
        <v>10</v>
      </c>
      <c r="D834" s="44"/>
      <c r="E834" s="134">
        <f t="shared" si="676"/>
        <v>1</v>
      </c>
      <c r="F834" s="76">
        <f t="shared" si="674"/>
        <v>11</v>
      </c>
      <c r="H834" s="24">
        <f t="shared" si="678"/>
        <v>7.08871117979086E+49</v>
      </c>
      <c r="I834" s="23">
        <f t="shared" si="679"/>
        <v>165.60000000000008</v>
      </c>
      <c r="J834" s="26">
        <v>828</v>
      </c>
      <c r="M834" s="22"/>
      <c r="N834" s="23"/>
      <c r="O834" s="29"/>
    </row>
    <row r="835" spans="1:15">
      <c r="A835" s="23">
        <f t="shared" si="675"/>
        <v>6383784319826875</v>
      </c>
      <c r="B835" s="23">
        <v>0</v>
      </c>
      <c r="C835" s="41">
        <f t="shared" si="677"/>
        <v>10</v>
      </c>
      <c r="D835" s="44"/>
      <c r="E835" s="134">
        <f t="shared" si="676"/>
        <v>1</v>
      </c>
      <c r="F835" s="76">
        <f t="shared" si="674"/>
        <v>11</v>
      </c>
      <c r="H835" s="24">
        <f t="shared" si="678"/>
        <v>8.1427908712748502E+49</v>
      </c>
      <c r="I835" s="23">
        <f t="shared" si="679"/>
        <v>165.8000000000001</v>
      </c>
      <c r="J835" s="26">
        <v>829</v>
      </c>
      <c r="M835" s="22"/>
      <c r="N835" s="23"/>
      <c r="O835" s="29"/>
    </row>
    <row r="836" spans="1:15">
      <c r="A836" s="23">
        <f t="shared" si="675"/>
        <v>6670270384578576</v>
      </c>
      <c r="B836" s="23">
        <v>0</v>
      </c>
      <c r="C836" s="41">
        <f t="shared" si="677"/>
        <v>10</v>
      </c>
      <c r="D836" s="44"/>
      <c r="E836" s="134">
        <f t="shared" si="676"/>
        <v>1</v>
      </c>
      <c r="F836" s="76">
        <f t="shared" si="674"/>
        <v>11</v>
      </c>
      <c r="H836" s="24">
        <f t="shared" si="678"/>
        <v>9.3536104789182938E+49</v>
      </c>
      <c r="I836" s="23">
        <f t="shared" si="679"/>
        <v>166.00000000000009</v>
      </c>
      <c r="J836" s="26">
        <v>830</v>
      </c>
      <c r="M836" s="22"/>
      <c r="N836" s="23"/>
      <c r="O836" s="29"/>
    </row>
    <row r="837" spans="1:15">
      <c r="A837" s="23">
        <f t="shared" si="675"/>
        <v>6969613128250651</v>
      </c>
      <c r="B837" s="23">
        <v>0</v>
      </c>
      <c r="C837" s="41">
        <f t="shared" si="677"/>
        <v>10</v>
      </c>
      <c r="D837" s="44"/>
      <c r="E837" s="134">
        <f t="shared" si="676"/>
        <v>1</v>
      </c>
      <c r="F837" s="76">
        <f t="shared" si="674"/>
        <v>11</v>
      </c>
      <c r="H837" s="24">
        <f t="shared" si="678"/>
        <v>1.0744476970416476E+50</v>
      </c>
      <c r="I837" s="23">
        <f t="shared" si="679"/>
        <v>166.20000000000007</v>
      </c>
      <c r="J837" s="26">
        <v>831</v>
      </c>
      <c r="M837" s="22"/>
      <c r="N837" s="23"/>
      <c r="O837" s="29"/>
    </row>
    <row r="838" spans="1:15">
      <c r="A838" s="23">
        <f t="shared" si="675"/>
        <v>7282389521988287</v>
      </c>
      <c r="B838" s="23">
        <v>0</v>
      </c>
      <c r="C838" s="41">
        <f t="shared" si="677"/>
        <v>10</v>
      </c>
      <c r="D838" s="44"/>
      <c r="E838" s="134">
        <f t="shared" si="676"/>
        <v>1</v>
      </c>
      <c r="F838" s="76">
        <f t="shared" ref="F838:F901" si="680">C838+E838</f>
        <v>11</v>
      </c>
      <c r="H838" s="24">
        <f t="shared" si="678"/>
        <v>1.2342163021220934E+50</v>
      </c>
      <c r="I838" s="23">
        <f t="shared" si="679"/>
        <v>166.40000000000009</v>
      </c>
      <c r="J838" s="26">
        <v>832</v>
      </c>
      <c r="M838" s="22"/>
      <c r="N838" s="23"/>
      <c r="O838" s="29"/>
    </row>
    <row r="839" spans="1:15">
      <c r="A839" s="23">
        <f t="shared" ref="A839:A902" si="681">POWER($I$3,J839) * POWER($I$2,J839)</f>
        <v>7609202429758961</v>
      </c>
      <c r="B839" s="23">
        <v>0</v>
      </c>
      <c r="C839" s="41">
        <f t="shared" si="677"/>
        <v>10</v>
      </c>
      <c r="D839" s="44"/>
      <c r="E839" s="134">
        <f t="shared" si="676"/>
        <v>1</v>
      </c>
      <c r="F839" s="76">
        <f t="shared" si="680"/>
        <v>11</v>
      </c>
      <c r="H839" s="24">
        <f t="shared" si="678"/>
        <v>1.4177422359581724E+50</v>
      </c>
      <c r="I839" s="23">
        <f t="shared" si="679"/>
        <v>166.60000000000008</v>
      </c>
      <c r="J839" s="26">
        <v>833</v>
      </c>
      <c r="M839" s="22"/>
      <c r="N839" s="23"/>
      <c r="O839" s="29"/>
    </row>
    <row r="840" spans="1:15">
      <c r="A840" s="23">
        <f t="shared" si="681"/>
        <v>7950681770348564</v>
      </c>
      <c r="B840" s="23">
        <v>0</v>
      </c>
      <c r="C840" s="41">
        <f t="shared" si="677"/>
        <v>10</v>
      </c>
      <c r="D840" s="44"/>
      <c r="E840" s="134">
        <f t="shared" si="676"/>
        <v>1</v>
      </c>
      <c r="F840" s="76">
        <f t="shared" si="680"/>
        <v>11</v>
      </c>
      <c r="H840" s="24">
        <f t="shared" si="678"/>
        <v>1.6285581742549711E+50</v>
      </c>
      <c r="I840" s="23">
        <f t="shared" si="679"/>
        <v>166.8000000000001</v>
      </c>
      <c r="J840" s="26">
        <v>834</v>
      </c>
      <c r="M840" s="22"/>
      <c r="N840" s="23"/>
      <c r="O840" s="29"/>
    </row>
    <row r="841" spans="1:15">
      <c r="A841" s="23">
        <f t="shared" si="681"/>
        <v>8307485731504637</v>
      </c>
      <c r="B841" s="23">
        <v>0</v>
      </c>
      <c r="C841" s="41">
        <f t="shared" si="677"/>
        <v>10</v>
      </c>
      <c r="D841" s="44"/>
      <c r="E841" s="134">
        <f t="shared" si="676"/>
        <v>1</v>
      </c>
      <c r="F841" s="76">
        <f t="shared" si="680"/>
        <v>11</v>
      </c>
      <c r="H841" s="24">
        <f t="shared" si="678"/>
        <v>1.87072209578366E+50</v>
      </c>
      <c r="I841" s="23">
        <f t="shared" si="679"/>
        <v>167.00000000000009</v>
      </c>
      <c r="J841" s="26">
        <v>835</v>
      </c>
      <c r="M841" s="22"/>
      <c r="N841" s="23"/>
      <c r="O841" s="29"/>
    </row>
    <row r="842" spans="1:15">
      <c r="A842" s="23">
        <f t="shared" si="681"/>
        <v>8680302038566878</v>
      </c>
      <c r="B842" s="23">
        <v>0</v>
      </c>
      <c r="C842" s="41">
        <f t="shared" si="677"/>
        <v>10</v>
      </c>
      <c r="D842" s="44"/>
      <c r="E842" s="134">
        <f t="shared" si="676"/>
        <v>1</v>
      </c>
      <c r="F842" s="76">
        <f t="shared" si="680"/>
        <v>11</v>
      </c>
      <c r="H842" s="24">
        <f t="shared" si="678"/>
        <v>2.148895394083296E+50</v>
      </c>
      <c r="I842" s="23">
        <f t="shared" si="679"/>
        <v>167.20000000000007</v>
      </c>
      <c r="J842" s="26">
        <v>836</v>
      </c>
      <c r="M842" s="22"/>
      <c r="N842" s="23"/>
      <c r="O842" s="29"/>
    </row>
    <row r="843" spans="1:15">
      <c r="A843" s="23">
        <f t="shared" si="681"/>
        <v>9069849280030172</v>
      </c>
      <c r="B843" s="23">
        <v>0</v>
      </c>
      <c r="C843" s="41">
        <f t="shared" si="677"/>
        <v>10</v>
      </c>
      <c r="D843" s="44"/>
      <c r="E843" s="134">
        <f t="shared" ref="E843:E906" si="682">E842</f>
        <v>1</v>
      </c>
      <c r="F843" s="76">
        <f t="shared" si="680"/>
        <v>11</v>
      </c>
      <c r="H843" s="24">
        <f t="shared" si="678"/>
        <v>2.4684326042441876E+50</v>
      </c>
      <c r="I843" s="23">
        <f t="shared" si="679"/>
        <v>167.40000000000009</v>
      </c>
      <c r="J843" s="26">
        <v>837</v>
      </c>
      <c r="M843" s="22"/>
      <c r="N843" s="23"/>
      <c r="O843" s="29"/>
    </row>
    <row r="844" spans="1:15">
      <c r="A844" s="23">
        <f t="shared" si="681"/>
        <v>9476878292595148</v>
      </c>
      <c r="B844" s="23">
        <v>0</v>
      </c>
      <c r="C844" s="41">
        <f t="shared" si="677"/>
        <v>10</v>
      </c>
      <c r="D844" s="44"/>
      <c r="E844" s="134">
        <f t="shared" si="682"/>
        <v>1</v>
      </c>
      <c r="F844" s="76">
        <f t="shared" si="680"/>
        <v>11</v>
      </c>
      <c r="H844" s="24">
        <f t="shared" si="678"/>
        <v>2.8354844719163457E+50</v>
      </c>
      <c r="I844" s="23">
        <f t="shared" si="679"/>
        <v>167.60000000000008</v>
      </c>
      <c r="J844" s="26">
        <v>838</v>
      </c>
      <c r="M844" s="22"/>
      <c r="N844" s="23"/>
      <c r="O844" s="29"/>
    </row>
    <row r="845" spans="1:15">
      <c r="A845" s="23">
        <f t="shared" si="681"/>
        <v>9902173608375812</v>
      </c>
      <c r="B845" s="23">
        <v>0</v>
      </c>
      <c r="C845" s="41">
        <f t="shared" si="677"/>
        <v>10</v>
      </c>
      <c r="D845" s="44"/>
      <c r="E845" s="134">
        <f t="shared" si="682"/>
        <v>1</v>
      </c>
      <c r="F845" s="76">
        <f t="shared" si="680"/>
        <v>11</v>
      </c>
      <c r="H845" s="24">
        <f t="shared" si="678"/>
        <v>3.257116348509943E+50</v>
      </c>
      <c r="I845" s="23">
        <f t="shared" si="679"/>
        <v>167.8000000000001</v>
      </c>
      <c r="J845" s="26">
        <v>839</v>
      </c>
      <c r="M845" s="22"/>
      <c r="N845" s="23"/>
      <c r="O845" s="29"/>
    </row>
    <row r="846" spans="1:15">
      <c r="A846" s="23">
        <f t="shared" si="681"/>
        <v>1.0346554967053772E+16</v>
      </c>
      <c r="B846" s="23">
        <v>0</v>
      </c>
      <c r="C846" s="41">
        <f t="shared" si="677"/>
        <v>10</v>
      </c>
      <c r="D846" s="44"/>
      <c r="E846" s="134">
        <f t="shared" si="682"/>
        <v>1</v>
      </c>
      <c r="F846" s="76">
        <f t="shared" si="680"/>
        <v>11</v>
      </c>
      <c r="H846" s="24">
        <f t="shared" si="678"/>
        <v>3.7414441915673208E+50</v>
      </c>
      <c r="I846" s="23">
        <f t="shared" si="679"/>
        <v>168.00000000000009</v>
      </c>
      <c r="J846" s="26">
        <v>840</v>
      </c>
      <c r="M846" s="22"/>
      <c r="N846" s="23"/>
      <c r="O846" s="29"/>
    </row>
    <row r="847" spans="1:15">
      <c r="A847" s="23">
        <f t="shared" si="681"/>
        <v>1.0810878895893652E+16</v>
      </c>
      <c r="B847" s="23">
        <v>0</v>
      </c>
      <c r="C847" s="41">
        <f t="shared" si="677"/>
        <v>10</v>
      </c>
      <c r="D847" s="44"/>
      <c r="E847" s="134">
        <f t="shared" si="682"/>
        <v>1</v>
      </c>
      <c r="F847" s="76">
        <f t="shared" si="680"/>
        <v>11</v>
      </c>
      <c r="H847" s="24">
        <f t="shared" si="678"/>
        <v>4.2977907881665937E+50</v>
      </c>
      <c r="I847" s="23">
        <f t="shared" si="679"/>
        <v>168.20000000000007</v>
      </c>
      <c r="J847" s="26">
        <v>841</v>
      </c>
      <c r="M847" s="22"/>
      <c r="N847" s="23"/>
      <c r="O847" s="29"/>
    </row>
    <row r="848" spans="1:15">
      <c r="A848" s="23">
        <f t="shared" si="681"/>
        <v>1.1296040360665038E+16</v>
      </c>
      <c r="B848" s="23">
        <v>0</v>
      </c>
      <c r="C848" s="41">
        <f t="shared" si="677"/>
        <v>10</v>
      </c>
      <c r="D848" s="44"/>
      <c r="E848" s="134">
        <f t="shared" si="682"/>
        <v>1</v>
      </c>
      <c r="F848" s="76">
        <f t="shared" si="680"/>
        <v>11</v>
      </c>
      <c r="H848" s="24">
        <f t="shared" si="678"/>
        <v>4.9368652084883769E+50</v>
      </c>
      <c r="I848" s="23">
        <f t="shared" si="679"/>
        <v>168.40000000000009</v>
      </c>
      <c r="J848" s="26">
        <v>842</v>
      </c>
      <c r="M848" s="22"/>
      <c r="N848" s="23"/>
      <c r="O848" s="29"/>
    </row>
    <row r="849" spans="1:15">
      <c r="A849" s="23">
        <f t="shared" si="681"/>
        <v>1.1802974490653168E+16</v>
      </c>
      <c r="B849" s="23">
        <v>0</v>
      </c>
      <c r="C849" s="41">
        <f t="shared" si="677"/>
        <v>10</v>
      </c>
      <c r="D849" s="44"/>
      <c r="E849" s="134">
        <f t="shared" si="682"/>
        <v>1</v>
      </c>
      <c r="F849" s="76">
        <f t="shared" si="680"/>
        <v>11</v>
      </c>
      <c r="H849" s="24">
        <f t="shared" si="678"/>
        <v>5.6709689438326921E+50</v>
      </c>
      <c r="I849" s="23">
        <f t="shared" si="679"/>
        <v>168.60000000000008</v>
      </c>
      <c r="J849" s="26">
        <v>843</v>
      </c>
      <c r="M849" s="22"/>
      <c r="N849" s="23"/>
      <c r="O849" s="29"/>
    </row>
    <row r="850" spans="1:15">
      <c r="A850" s="23">
        <f t="shared" si="681"/>
        <v>1.2332658381083174E+16</v>
      </c>
      <c r="B850" s="23">
        <v>0</v>
      </c>
      <c r="C850" s="41">
        <f t="shared" si="677"/>
        <v>10</v>
      </c>
      <c r="D850" s="44"/>
      <c r="E850" s="134">
        <f t="shared" si="682"/>
        <v>1</v>
      </c>
      <c r="F850" s="76">
        <f t="shared" si="680"/>
        <v>11</v>
      </c>
      <c r="H850" s="24">
        <f t="shared" si="678"/>
        <v>6.5142326970198876E+50</v>
      </c>
      <c r="I850" s="23">
        <f t="shared" si="679"/>
        <v>168.80000000000007</v>
      </c>
      <c r="J850" s="26">
        <v>844</v>
      </c>
      <c r="M850" s="22"/>
      <c r="N850" s="23"/>
      <c r="O850" s="29"/>
    </row>
    <row r="851" spans="1:15">
      <c r="A851" s="23">
        <f t="shared" si="681"/>
        <v>1.2886112976431948E+16</v>
      </c>
      <c r="B851" s="23">
        <v>0</v>
      </c>
      <c r="C851" s="41">
        <f t="shared" si="677"/>
        <v>10</v>
      </c>
      <c r="D851" s="44"/>
      <c r="E851" s="134">
        <f t="shared" si="682"/>
        <v>1</v>
      </c>
      <c r="F851" s="76">
        <f t="shared" si="680"/>
        <v>11</v>
      </c>
      <c r="H851" s="24">
        <f t="shared" si="678"/>
        <v>7.482888383134645E+50</v>
      </c>
      <c r="I851" s="23">
        <f t="shared" si="679"/>
        <v>169.00000000000009</v>
      </c>
      <c r="J851" s="26">
        <v>845</v>
      </c>
      <c r="M851" s="22"/>
      <c r="N851" s="23"/>
      <c r="O851" s="29"/>
    </row>
    <row r="852" spans="1:15">
      <c r="A852" s="23">
        <f t="shared" si="681"/>
        <v>1.3464405038257736E+16</v>
      </c>
      <c r="B852" s="23">
        <v>0</v>
      </c>
      <c r="C852" s="41">
        <f t="shared" si="677"/>
        <v>10</v>
      </c>
      <c r="D852" s="44"/>
      <c r="E852" s="134">
        <f t="shared" si="682"/>
        <v>1</v>
      </c>
      <c r="F852" s="76">
        <f t="shared" si="680"/>
        <v>11</v>
      </c>
      <c r="H852" s="24">
        <f t="shared" si="678"/>
        <v>8.5955815763331891E+50</v>
      </c>
      <c r="I852" s="23">
        <f t="shared" si="679"/>
        <v>169.20000000000007</v>
      </c>
      <c r="J852" s="26">
        <v>846</v>
      </c>
      <c r="M852" s="22"/>
      <c r="N852" s="23"/>
      <c r="O852" s="29"/>
    </row>
    <row r="853" spans="1:15">
      <c r="A853" s="23">
        <f t="shared" si="681"/>
        <v>1.406864920134031E+16</v>
      </c>
      <c r="B853" s="23">
        <v>0</v>
      </c>
      <c r="C853" s="41">
        <f t="shared" si="677"/>
        <v>10</v>
      </c>
      <c r="D853" s="44"/>
      <c r="E853" s="134">
        <f t="shared" si="682"/>
        <v>1</v>
      </c>
      <c r="F853" s="76">
        <f t="shared" si="680"/>
        <v>11</v>
      </c>
      <c r="H853" s="24">
        <f t="shared" si="678"/>
        <v>9.8737304169767554E+50</v>
      </c>
      <c r="I853" s="23">
        <f t="shared" si="679"/>
        <v>169.40000000000009</v>
      </c>
      <c r="J853" s="26">
        <v>847</v>
      </c>
      <c r="M853" s="22"/>
      <c r="N853" s="23"/>
      <c r="O853" s="29"/>
    </row>
    <row r="854" spans="1:15">
      <c r="A854" s="23">
        <f t="shared" si="681"/>
        <v>1.4700010122094832E+16</v>
      </c>
      <c r="B854" s="23">
        <v>0</v>
      </c>
      <c r="C854" s="41">
        <f t="shared" ref="C854:C906" si="683">IF(D854&gt;0,C853+D854,C853)</f>
        <v>10</v>
      </c>
      <c r="D854" s="44"/>
      <c r="E854" s="134">
        <f t="shared" si="682"/>
        <v>1</v>
      </c>
      <c r="F854" s="76">
        <f t="shared" si="680"/>
        <v>11</v>
      </c>
      <c r="H854" s="24">
        <f t="shared" si="678"/>
        <v>1.1341937887665391E+51</v>
      </c>
      <c r="I854" s="23">
        <f t="shared" si="679"/>
        <v>169.60000000000008</v>
      </c>
      <c r="J854" s="26">
        <v>848</v>
      </c>
      <c r="M854" s="22"/>
      <c r="N854" s="23"/>
      <c r="O854" s="29"/>
    </row>
    <row r="855" spans="1:15">
      <c r="A855" s="23">
        <f t="shared" si="681"/>
        <v>1.535970472340043E+16</v>
      </c>
      <c r="B855" s="23">
        <v>0</v>
      </c>
      <c r="C855" s="41">
        <f t="shared" si="683"/>
        <v>10</v>
      </c>
      <c r="D855" s="44"/>
      <c r="E855" s="134">
        <f t="shared" si="682"/>
        <v>1</v>
      </c>
      <c r="F855" s="76">
        <f t="shared" si="680"/>
        <v>11</v>
      </c>
      <c r="H855" s="24">
        <f t="shared" si="678"/>
        <v>1.302846539403978E+51</v>
      </c>
      <c r="I855" s="23">
        <f t="shared" si="679"/>
        <v>169.80000000000007</v>
      </c>
      <c r="J855" s="26">
        <v>849</v>
      </c>
      <c r="M855" s="22"/>
      <c r="N855" s="23"/>
      <c r="O855" s="29"/>
    </row>
    <row r="856" spans="1:15">
      <c r="A856" s="23">
        <f t="shared" si="681"/>
        <v>1.6049004540170312E+16</v>
      </c>
      <c r="B856" s="23">
        <v>0</v>
      </c>
      <c r="C856" s="41">
        <f t="shared" si="683"/>
        <v>10</v>
      </c>
      <c r="D856" s="44"/>
      <c r="E856" s="134">
        <f t="shared" si="682"/>
        <v>1</v>
      </c>
      <c r="F856" s="76">
        <f t="shared" si="680"/>
        <v>11</v>
      </c>
      <c r="H856" s="24">
        <f t="shared" si="678"/>
        <v>1.4965776766269297E+51</v>
      </c>
      <c r="I856" s="23">
        <f t="shared" si="679"/>
        <v>170.00000000000009</v>
      </c>
      <c r="J856" s="26">
        <v>850</v>
      </c>
      <c r="M856" s="22"/>
      <c r="N856" s="23"/>
      <c r="O856" s="29"/>
    </row>
    <row r="857" spans="1:15">
      <c r="A857" s="23">
        <f t="shared" si="681"/>
        <v>1.6769238170184348E+16</v>
      </c>
      <c r="B857" s="23">
        <v>0</v>
      </c>
      <c r="C857" s="41">
        <f t="shared" si="683"/>
        <v>10</v>
      </c>
      <c r="D857" s="44"/>
      <c r="E857" s="134">
        <f t="shared" si="682"/>
        <v>1</v>
      </c>
      <c r="F857" s="76">
        <f t="shared" si="680"/>
        <v>11</v>
      </c>
      <c r="H857" s="24">
        <f t="shared" si="678"/>
        <v>1.7191163152666385E+51</v>
      </c>
      <c r="I857" s="23">
        <f t="shared" si="679"/>
        <v>170.20000000000007</v>
      </c>
      <c r="J857" s="26">
        <v>851</v>
      </c>
      <c r="M857" s="22"/>
      <c r="N857" s="23"/>
      <c r="O857" s="29"/>
    </row>
    <row r="858" spans="1:15">
      <c r="A858" s="23">
        <f t="shared" si="681"/>
        <v>1.7521793834908066E+16</v>
      </c>
      <c r="B858" s="23">
        <v>0</v>
      </c>
      <c r="C858" s="41">
        <f t="shared" si="683"/>
        <v>10</v>
      </c>
      <c r="D858" s="44"/>
      <c r="E858" s="134">
        <f t="shared" si="682"/>
        <v>1</v>
      </c>
      <c r="F858" s="76">
        <f t="shared" si="680"/>
        <v>11</v>
      </c>
      <c r="H858" s="24">
        <f t="shared" si="678"/>
        <v>1.9747460833953521E+51</v>
      </c>
      <c r="I858" s="23">
        <f t="shared" si="679"/>
        <v>170.40000000000009</v>
      </c>
      <c r="J858" s="26">
        <v>852</v>
      </c>
      <c r="M858" s="22"/>
      <c r="N858" s="23"/>
      <c r="O858" s="29"/>
    </row>
    <row r="859" spans="1:15">
      <c r="A859" s="23">
        <f t="shared" si="681"/>
        <v>1.8308122055233904E+16</v>
      </c>
      <c r="B859" s="23">
        <v>0</v>
      </c>
      <c r="C859" s="41">
        <f t="shared" si="683"/>
        <v>10</v>
      </c>
      <c r="D859" s="44"/>
      <c r="E859" s="134">
        <f t="shared" si="682"/>
        <v>1</v>
      </c>
      <c r="F859" s="76">
        <f t="shared" si="680"/>
        <v>11</v>
      </c>
      <c r="H859" s="24">
        <f t="shared" si="678"/>
        <v>2.2683875775330785E+51</v>
      </c>
      <c r="I859" s="23">
        <f t="shared" si="679"/>
        <v>170.60000000000008</v>
      </c>
      <c r="J859" s="26">
        <v>853</v>
      </c>
      <c r="M859" s="22"/>
      <c r="N859" s="23"/>
      <c r="O859" s="29"/>
    </row>
    <row r="860" spans="1:15">
      <c r="A860" s="23">
        <f t="shared" si="681"/>
        <v>1.912973844730212E+16</v>
      </c>
      <c r="B860" s="23">
        <v>0</v>
      </c>
      <c r="C860" s="41">
        <f t="shared" si="683"/>
        <v>10</v>
      </c>
      <c r="D860" s="44"/>
      <c r="E860" s="134">
        <f t="shared" si="682"/>
        <v>1</v>
      </c>
      <c r="F860" s="76">
        <f t="shared" si="680"/>
        <v>11</v>
      </c>
      <c r="H860" s="24">
        <f t="shared" si="678"/>
        <v>2.605693078807957E+51</v>
      </c>
      <c r="I860" s="23">
        <f t="shared" si="679"/>
        <v>170.8000000000001</v>
      </c>
      <c r="J860" s="26">
        <v>854</v>
      </c>
      <c r="M860" s="22"/>
      <c r="N860" s="23"/>
      <c r="O860" s="29"/>
    </row>
    <row r="861" spans="1:15">
      <c r="A861" s="23">
        <f t="shared" si="681"/>
        <v>1.9988226643790184E+16</v>
      </c>
      <c r="B861" s="23">
        <v>0</v>
      </c>
      <c r="C861" s="41">
        <f t="shared" si="683"/>
        <v>10</v>
      </c>
      <c r="D861" s="44"/>
      <c r="E861" s="134">
        <f t="shared" si="682"/>
        <v>1</v>
      </c>
      <c r="F861" s="76">
        <f t="shared" si="680"/>
        <v>11</v>
      </c>
      <c r="H861" s="24">
        <f t="shared" si="678"/>
        <v>2.99315535325386E+51</v>
      </c>
      <c r="I861" s="23">
        <f t="shared" si="679"/>
        <v>171.00000000000009</v>
      </c>
      <c r="J861" s="26">
        <v>855</v>
      </c>
      <c r="M861" s="22"/>
      <c r="N861" s="23"/>
      <c r="O861" s="29"/>
    </row>
    <row r="862" spans="1:15">
      <c r="A862" s="23">
        <f t="shared" si="681"/>
        <v>2.0885241346301284E+16</v>
      </c>
      <c r="B862" s="23">
        <v>0</v>
      </c>
      <c r="C862" s="41">
        <f t="shared" si="683"/>
        <v>10</v>
      </c>
      <c r="D862" s="44"/>
      <c r="E862" s="134">
        <f t="shared" si="682"/>
        <v>1</v>
      </c>
      <c r="F862" s="76">
        <f t="shared" si="680"/>
        <v>11</v>
      </c>
      <c r="H862" s="24">
        <f t="shared" si="678"/>
        <v>3.4382326305332783E+51</v>
      </c>
      <c r="I862" s="23">
        <f t="shared" si="679"/>
        <v>171.2000000000001</v>
      </c>
      <c r="J862" s="26">
        <v>856</v>
      </c>
      <c r="M862" s="22"/>
      <c r="N862" s="23"/>
      <c r="O862" s="29"/>
    </row>
    <row r="863" spans="1:15">
      <c r="A863" s="23">
        <f t="shared" si="681"/>
        <v>2.1822511514735432E+16</v>
      </c>
      <c r="B863" s="23">
        <v>0</v>
      </c>
      <c r="C863" s="41">
        <f t="shared" si="683"/>
        <v>10</v>
      </c>
      <c r="D863" s="44"/>
      <c r="E863" s="134">
        <f t="shared" si="682"/>
        <v>1</v>
      </c>
      <c r="F863" s="76">
        <f t="shared" si="680"/>
        <v>11</v>
      </c>
      <c r="H863" s="24">
        <f t="shared" si="678"/>
        <v>3.9494921667907055E+51</v>
      </c>
      <c r="I863" s="23">
        <f t="shared" si="679"/>
        <v>171.40000000000009</v>
      </c>
      <c r="J863" s="26">
        <v>857</v>
      </c>
      <c r="M863" s="22"/>
      <c r="N863" s="23"/>
      <c r="O863" s="29"/>
    </row>
    <row r="864" spans="1:15">
      <c r="A864" s="23">
        <f t="shared" si="681"/>
        <v>2.2801843699790336E+16</v>
      </c>
      <c r="B864" s="23">
        <v>0</v>
      </c>
      <c r="C864" s="41">
        <f t="shared" si="683"/>
        <v>10</v>
      </c>
      <c r="D864" s="44"/>
      <c r="E864" s="134">
        <f t="shared" si="682"/>
        <v>1</v>
      </c>
      <c r="F864" s="76">
        <f t="shared" si="680"/>
        <v>11</v>
      </c>
      <c r="H864" s="24">
        <f t="shared" si="678"/>
        <v>4.536775155066159E+51</v>
      </c>
      <c r="I864" s="23">
        <f t="shared" si="679"/>
        <v>171.60000000000011</v>
      </c>
      <c r="J864" s="26">
        <v>858</v>
      </c>
      <c r="M864" s="22"/>
      <c r="N864" s="23"/>
      <c r="O864" s="29"/>
    </row>
    <row r="865" spans="1:15">
      <c r="A865" s="23">
        <f t="shared" si="681"/>
        <v>2.3825125525015512E+16</v>
      </c>
      <c r="B865" s="23">
        <v>0</v>
      </c>
      <c r="C865" s="41">
        <f t="shared" si="683"/>
        <v>10</v>
      </c>
      <c r="D865" s="44"/>
      <c r="E865" s="134">
        <f t="shared" si="682"/>
        <v>1</v>
      </c>
      <c r="F865" s="76">
        <f t="shared" si="680"/>
        <v>11</v>
      </c>
      <c r="H865" s="24">
        <f t="shared" si="678"/>
        <v>5.2113861576159148E+51</v>
      </c>
      <c r="I865" s="23">
        <f t="shared" si="679"/>
        <v>171.8000000000001</v>
      </c>
      <c r="J865" s="26">
        <v>859</v>
      </c>
      <c r="M865" s="22"/>
      <c r="N865" s="23"/>
      <c r="O865" s="29"/>
    </row>
    <row r="866" spans="1:15">
      <c r="A866" s="23">
        <f t="shared" si="681"/>
        <v>2.489432932513108E+16</v>
      </c>
      <c r="B866" s="23">
        <v>0</v>
      </c>
      <c r="C866" s="41">
        <f t="shared" si="683"/>
        <v>10</v>
      </c>
      <c r="D866" s="44"/>
      <c r="E866" s="134">
        <f t="shared" si="682"/>
        <v>1</v>
      </c>
      <c r="F866" s="76">
        <f t="shared" si="680"/>
        <v>11</v>
      </c>
      <c r="H866" s="24">
        <f t="shared" ref="H866:H906" si="684">POWER($I$1,J866)</f>
        <v>5.9863107065077213E+51</v>
      </c>
      <c r="I866" s="23">
        <f t="shared" ref="I866:I906" si="685">LOG(H866,2)</f>
        <v>172.00000000000009</v>
      </c>
      <c r="J866" s="26">
        <v>860</v>
      </c>
      <c r="M866" s="22"/>
      <c r="N866" s="23"/>
      <c r="O866" s="29"/>
    </row>
    <row r="867" spans="1:15">
      <c r="A867" s="23">
        <f t="shared" si="681"/>
        <v>2.6011515947623844E+16</v>
      </c>
      <c r="B867" s="23">
        <v>0</v>
      </c>
      <c r="C867" s="41">
        <f t="shared" si="683"/>
        <v>10</v>
      </c>
      <c r="D867" s="44"/>
      <c r="E867" s="134">
        <f t="shared" si="682"/>
        <v>1</v>
      </c>
      <c r="F867" s="76">
        <f t="shared" si="680"/>
        <v>11</v>
      </c>
      <c r="H867" s="24">
        <f t="shared" si="684"/>
        <v>6.8764652610665593E+51</v>
      </c>
      <c r="I867" s="23">
        <f t="shared" si="685"/>
        <v>172.2000000000001</v>
      </c>
      <c r="J867" s="26">
        <v>861</v>
      </c>
      <c r="M867" s="22"/>
      <c r="N867" s="23"/>
      <c r="O867" s="29"/>
    </row>
    <row r="868" spans="1:15">
      <c r="A868" s="23">
        <f t="shared" si="681"/>
        <v>2.7178838724948344E+16</v>
      </c>
      <c r="B868" s="23">
        <v>0</v>
      </c>
      <c r="C868" s="41">
        <f t="shared" si="683"/>
        <v>10</v>
      </c>
      <c r="D868" s="44"/>
      <c r="E868" s="134">
        <f t="shared" si="682"/>
        <v>1</v>
      </c>
      <c r="F868" s="76">
        <f t="shared" si="680"/>
        <v>11</v>
      </c>
      <c r="H868" s="24">
        <f t="shared" si="684"/>
        <v>7.898984333581411E+51</v>
      </c>
      <c r="I868" s="23">
        <f t="shared" si="685"/>
        <v>172.40000000000009</v>
      </c>
      <c r="J868" s="26">
        <v>862</v>
      </c>
      <c r="M868" s="22"/>
      <c r="N868" s="23"/>
      <c r="O868" s="29"/>
    </row>
    <row r="869" spans="1:15">
      <c r="A869" s="23">
        <f t="shared" si="681"/>
        <v>2.839854762498882E+16</v>
      </c>
      <c r="B869" s="23">
        <v>0</v>
      </c>
      <c r="C869" s="41">
        <f t="shared" si="683"/>
        <v>10</v>
      </c>
      <c r="D869" s="44"/>
      <c r="E869" s="134">
        <f t="shared" si="682"/>
        <v>1</v>
      </c>
      <c r="F869" s="76">
        <f t="shared" si="680"/>
        <v>11</v>
      </c>
      <c r="H869" s="24">
        <f t="shared" si="684"/>
        <v>9.0735503101323207E+51</v>
      </c>
      <c r="I869" s="23">
        <f t="shared" si="685"/>
        <v>172.60000000000011</v>
      </c>
      <c r="J869" s="26">
        <v>863</v>
      </c>
      <c r="M869" s="22"/>
      <c r="N869" s="23"/>
      <c r="O869" s="29"/>
    </row>
    <row r="870" spans="1:15">
      <c r="A870" s="23">
        <f t="shared" si="681"/>
        <v>2.967299358778216E+16</v>
      </c>
      <c r="B870" s="23">
        <v>0</v>
      </c>
      <c r="C870" s="41">
        <f t="shared" si="683"/>
        <v>10</v>
      </c>
      <c r="D870" s="44"/>
      <c r="E870" s="134">
        <f t="shared" si="682"/>
        <v>1</v>
      </c>
      <c r="F870" s="76">
        <f t="shared" si="680"/>
        <v>11</v>
      </c>
      <c r="H870" s="24">
        <f t="shared" si="684"/>
        <v>1.0422772315231835E+52</v>
      </c>
      <c r="I870" s="23">
        <f t="shared" si="685"/>
        <v>172.8000000000001</v>
      </c>
      <c r="J870" s="26">
        <v>864</v>
      </c>
      <c r="M870" s="22"/>
      <c r="N870" s="23"/>
      <c r="O870" s="29"/>
    </row>
    <row r="871" spans="1:15">
      <c r="A871" s="23">
        <f t="shared" si="681"/>
        <v>3.1004633056860712E+16</v>
      </c>
      <c r="B871" s="23">
        <v>0</v>
      </c>
      <c r="C871" s="41">
        <f t="shared" si="683"/>
        <v>10</v>
      </c>
      <c r="D871" s="44"/>
      <c r="E871" s="134">
        <f t="shared" si="682"/>
        <v>1</v>
      </c>
      <c r="F871" s="76">
        <f t="shared" si="680"/>
        <v>11</v>
      </c>
      <c r="H871" s="24">
        <f t="shared" si="684"/>
        <v>1.1972621413015451E+52</v>
      </c>
      <c r="I871" s="23">
        <f t="shared" si="685"/>
        <v>173.00000000000009</v>
      </c>
      <c r="J871" s="26">
        <v>865</v>
      </c>
      <c r="M871" s="22"/>
      <c r="N871" s="23"/>
      <c r="O871" s="29"/>
    </row>
    <row r="872" spans="1:15">
      <c r="A872" s="23">
        <f t="shared" si="681"/>
        <v>3.2396032713948664E+16</v>
      </c>
      <c r="B872" s="23">
        <v>0</v>
      </c>
      <c r="C872" s="41">
        <f t="shared" si="683"/>
        <v>10</v>
      </c>
      <c r="D872" s="44"/>
      <c r="E872" s="134">
        <f t="shared" si="682"/>
        <v>1</v>
      </c>
      <c r="F872" s="76">
        <f t="shared" si="680"/>
        <v>11</v>
      </c>
      <c r="H872" s="24">
        <f t="shared" si="684"/>
        <v>1.3752930522133121E+52</v>
      </c>
      <c r="I872" s="23">
        <f t="shared" si="685"/>
        <v>173.2000000000001</v>
      </c>
      <c r="J872" s="26">
        <v>866</v>
      </c>
      <c r="M872" s="22"/>
      <c r="N872" s="23"/>
      <c r="O872" s="29"/>
    </row>
    <row r="873" spans="1:15">
      <c r="A873" s="23">
        <f t="shared" si="681"/>
        <v>3.3849874426138312E+16</v>
      </c>
      <c r="B873" s="23">
        <v>0</v>
      </c>
      <c r="C873" s="41">
        <f t="shared" si="683"/>
        <v>10</v>
      </c>
      <c r="D873" s="44"/>
      <c r="E873" s="134">
        <f t="shared" si="682"/>
        <v>1</v>
      </c>
      <c r="F873" s="76">
        <f t="shared" si="680"/>
        <v>11</v>
      </c>
      <c r="H873" s="24">
        <f t="shared" si="684"/>
        <v>1.5797968667162833E+52</v>
      </c>
      <c r="I873" s="23">
        <f t="shared" si="685"/>
        <v>173.40000000000009</v>
      </c>
      <c r="J873" s="26">
        <v>867</v>
      </c>
      <c r="M873" s="22"/>
      <c r="N873" s="23"/>
      <c r="O873" s="29"/>
    </row>
    <row r="874" spans="1:15">
      <c r="A874" s="23">
        <f t="shared" si="681"/>
        <v>3.5368960415081408E+16</v>
      </c>
      <c r="B874" s="23">
        <v>0</v>
      </c>
      <c r="C874" s="41">
        <f t="shared" si="683"/>
        <v>10</v>
      </c>
      <c r="D874" s="44"/>
      <c r="E874" s="134">
        <f t="shared" si="682"/>
        <v>1</v>
      </c>
      <c r="F874" s="76">
        <f t="shared" si="680"/>
        <v>11</v>
      </c>
      <c r="H874" s="24">
        <f t="shared" si="684"/>
        <v>1.8147100620264647E+52</v>
      </c>
      <c r="I874" s="23">
        <f t="shared" si="685"/>
        <v>173.60000000000008</v>
      </c>
      <c r="J874" s="26">
        <v>868</v>
      </c>
      <c r="M874" s="22"/>
      <c r="N874" s="23"/>
      <c r="O874" s="29"/>
    </row>
    <row r="875" spans="1:15">
      <c r="A875" s="23">
        <f t="shared" si="681"/>
        <v>3.6956218658159112E+16</v>
      </c>
      <c r="B875" s="23">
        <v>0</v>
      </c>
      <c r="C875" s="41">
        <f t="shared" si="683"/>
        <v>10</v>
      </c>
      <c r="D875" s="44"/>
      <c r="E875" s="134">
        <f t="shared" si="682"/>
        <v>1</v>
      </c>
      <c r="F875" s="76">
        <f t="shared" si="680"/>
        <v>11</v>
      </c>
      <c r="H875" s="24">
        <f t="shared" si="684"/>
        <v>2.0845544630463672E+52</v>
      </c>
      <c r="I875" s="23">
        <f t="shared" si="685"/>
        <v>173.8000000000001</v>
      </c>
      <c r="J875" s="26">
        <v>869</v>
      </c>
      <c r="M875" s="22"/>
      <c r="N875" s="23"/>
      <c r="O875" s="29"/>
    </row>
    <row r="876" spans="1:15">
      <c r="A876" s="23">
        <f t="shared" si="681"/>
        <v>3.8614708532041104E+16</v>
      </c>
      <c r="B876" s="23">
        <v>0</v>
      </c>
      <c r="C876" s="41">
        <f t="shared" si="683"/>
        <v>10</v>
      </c>
      <c r="D876" s="44"/>
      <c r="E876" s="134">
        <f t="shared" si="682"/>
        <v>1</v>
      </c>
      <c r="F876" s="76">
        <f t="shared" si="680"/>
        <v>11</v>
      </c>
      <c r="H876" s="24">
        <f t="shared" si="684"/>
        <v>2.3945242826030901E+52</v>
      </c>
      <c r="I876" s="23">
        <f t="shared" si="685"/>
        <v>174.00000000000009</v>
      </c>
      <c r="J876" s="26">
        <v>870</v>
      </c>
      <c r="M876" s="22"/>
      <c r="N876" s="23"/>
      <c r="O876" s="29"/>
    </row>
    <row r="877" spans="1:15">
      <c r="A877" s="23">
        <f t="shared" si="681"/>
        <v>4.0347626709511496E+16</v>
      </c>
      <c r="B877" s="23">
        <v>0</v>
      </c>
      <c r="C877" s="41">
        <f t="shared" si="683"/>
        <v>10</v>
      </c>
      <c r="D877" s="44"/>
      <c r="E877" s="134">
        <f t="shared" si="682"/>
        <v>1</v>
      </c>
      <c r="F877" s="76">
        <f t="shared" si="680"/>
        <v>11</v>
      </c>
      <c r="H877" s="24">
        <f t="shared" si="684"/>
        <v>2.7505861044266258E+52</v>
      </c>
      <c r="I877" s="23">
        <f t="shared" si="685"/>
        <v>174.2000000000001</v>
      </c>
      <c r="J877" s="26">
        <v>871</v>
      </c>
      <c r="M877" s="22"/>
      <c r="N877" s="23"/>
      <c r="O877" s="29"/>
    </row>
    <row r="878" spans="1:15">
      <c r="A878" s="23">
        <f t="shared" si="681"/>
        <v>4.2158313320927592E+16</v>
      </c>
      <c r="B878" s="23">
        <v>0</v>
      </c>
      <c r="C878" s="41">
        <f t="shared" si="683"/>
        <v>10</v>
      </c>
      <c r="D878" s="44"/>
      <c r="E878" s="134">
        <f t="shared" si="682"/>
        <v>1</v>
      </c>
      <c r="F878" s="76">
        <f t="shared" si="680"/>
        <v>11</v>
      </c>
      <c r="H878" s="24">
        <f t="shared" si="684"/>
        <v>3.1595937334325676E+52</v>
      </c>
      <c r="I878" s="23">
        <f t="shared" si="685"/>
        <v>174.40000000000009</v>
      </c>
      <c r="J878" s="26">
        <v>872</v>
      </c>
      <c r="M878" s="22"/>
      <c r="N878" s="23"/>
      <c r="O878" s="29"/>
    </row>
    <row r="879" spans="1:15">
      <c r="A879" s="23">
        <f t="shared" si="681"/>
        <v>4.405025839218736E+16</v>
      </c>
      <c r="B879" s="23">
        <v>0</v>
      </c>
      <c r="C879" s="41">
        <f t="shared" si="683"/>
        <v>10</v>
      </c>
      <c r="D879" s="44"/>
      <c r="E879" s="134">
        <f t="shared" si="682"/>
        <v>1</v>
      </c>
      <c r="F879" s="76">
        <f t="shared" si="680"/>
        <v>11</v>
      </c>
      <c r="H879" s="24">
        <f t="shared" si="684"/>
        <v>3.6294201240529315E+52</v>
      </c>
      <c r="I879" s="23">
        <f t="shared" si="685"/>
        <v>174.60000000000008</v>
      </c>
      <c r="J879" s="26">
        <v>873</v>
      </c>
      <c r="M879" s="22"/>
      <c r="N879" s="23"/>
      <c r="O879" s="29"/>
    </row>
    <row r="880" spans="1:15">
      <c r="A880" s="23">
        <f t="shared" si="681"/>
        <v>4.6027108571614416E+16</v>
      </c>
      <c r="B880" s="23">
        <v>0</v>
      </c>
      <c r="C880" s="41">
        <f t="shared" si="683"/>
        <v>10</v>
      </c>
      <c r="D880" s="44"/>
      <c r="E880" s="134">
        <f t="shared" si="682"/>
        <v>1</v>
      </c>
      <c r="F880" s="76">
        <f t="shared" si="680"/>
        <v>11</v>
      </c>
      <c r="H880" s="24">
        <f t="shared" si="684"/>
        <v>4.1691089260927366E+52</v>
      </c>
      <c r="I880" s="23">
        <f t="shared" si="685"/>
        <v>174.8000000000001</v>
      </c>
      <c r="J880" s="26">
        <v>874</v>
      </c>
      <c r="M880" s="22"/>
      <c r="N880" s="23"/>
      <c r="O880" s="29"/>
    </row>
    <row r="881" spans="1:15">
      <c r="A881" s="23">
        <f t="shared" si="681"/>
        <v>4.8092674158726672E+16</v>
      </c>
      <c r="B881" s="23">
        <v>0</v>
      </c>
      <c r="C881" s="41">
        <f t="shared" si="683"/>
        <v>10</v>
      </c>
      <c r="D881" s="44"/>
      <c r="E881" s="134">
        <f t="shared" si="682"/>
        <v>1</v>
      </c>
      <c r="F881" s="76">
        <f t="shared" si="680"/>
        <v>11</v>
      </c>
      <c r="H881" s="24">
        <f t="shared" si="684"/>
        <v>4.7890485652061824E+52</v>
      </c>
      <c r="I881" s="23">
        <f t="shared" si="685"/>
        <v>175.00000000000009</v>
      </c>
      <c r="J881" s="26">
        <v>875</v>
      </c>
      <c r="M881" s="22"/>
      <c r="N881" s="23"/>
      <c r="O881" s="29"/>
    </row>
    <row r="882" spans="1:15">
      <c r="A882" s="23">
        <f t="shared" si="681"/>
        <v>5.0250936448435896E+16</v>
      </c>
      <c r="B882" s="23">
        <v>0</v>
      </c>
      <c r="C882" s="41">
        <f t="shared" si="683"/>
        <v>10</v>
      </c>
      <c r="D882" s="44"/>
      <c r="E882" s="134">
        <f t="shared" si="682"/>
        <v>1</v>
      </c>
      <c r="F882" s="76">
        <f t="shared" si="680"/>
        <v>11</v>
      </c>
      <c r="H882" s="24">
        <f t="shared" si="684"/>
        <v>5.5011722088532527E+52</v>
      </c>
      <c r="I882" s="23">
        <f t="shared" si="685"/>
        <v>175.2000000000001</v>
      </c>
      <c r="J882" s="26">
        <v>876</v>
      </c>
      <c r="M882" s="22"/>
      <c r="N882" s="23"/>
      <c r="O882" s="29"/>
    </row>
    <row r="883" spans="1:15">
      <c r="A883" s="23">
        <f t="shared" si="681"/>
        <v>5.2506055404834296E+16</v>
      </c>
      <c r="B883" s="23">
        <v>0</v>
      </c>
      <c r="C883" s="41">
        <f t="shared" si="683"/>
        <v>10</v>
      </c>
      <c r="D883" s="44"/>
      <c r="E883" s="134">
        <f t="shared" si="682"/>
        <v>1</v>
      </c>
      <c r="F883" s="76">
        <f t="shared" si="680"/>
        <v>11</v>
      </c>
      <c r="H883" s="24">
        <f t="shared" si="684"/>
        <v>6.3191874668651373E+52</v>
      </c>
      <c r="I883" s="23">
        <f t="shared" si="685"/>
        <v>175.40000000000009</v>
      </c>
      <c r="J883" s="26">
        <v>877</v>
      </c>
      <c r="M883" s="22"/>
      <c r="N883" s="23"/>
      <c r="O883" s="29"/>
    </row>
    <row r="884" spans="1:15">
      <c r="A884" s="23">
        <f t="shared" si="681"/>
        <v>5.4862377679358384E+16</v>
      </c>
      <c r="B884" s="23">
        <v>0</v>
      </c>
      <c r="C884" s="41">
        <f t="shared" si="683"/>
        <v>10</v>
      </c>
      <c r="D884" s="44"/>
      <c r="E884" s="134">
        <f t="shared" si="682"/>
        <v>1</v>
      </c>
      <c r="F884" s="76">
        <f t="shared" si="680"/>
        <v>11</v>
      </c>
      <c r="H884" s="24">
        <f t="shared" si="684"/>
        <v>7.258840248105864E+52</v>
      </c>
      <c r="I884" s="23">
        <f t="shared" si="685"/>
        <v>175.60000000000008</v>
      </c>
      <c r="J884" s="26">
        <v>878</v>
      </c>
      <c r="M884" s="22"/>
      <c r="N884" s="23"/>
      <c r="O884" s="29"/>
    </row>
    <row r="885" spans="1:15">
      <c r="A885" s="23">
        <f t="shared" si="681"/>
        <v>5.7324444988785784E+16</v>
      </c>
      <c r="B885" s="23">
        <v>0</v>
      </c>
      <c r="C885" s="41">
        <f t="shared" si="683"/>
        <v>10</v>
      </c>
      <c r="D885" s="44"/>
      <c r="E885" s="134">
        <f t="shared" si="682"/>
        <v>1</v>
      </c>
      <c r="F885" s="76">
        <f t="shared" si="680"/>
        <v>11</v>
      </c>
      <c r="H885" s="24">
        <f t="shared" si="684"/>
        <v>8.3382178521854753E+52</v>
      </c>
      <c r="I885" s="23">
        <f t="shared" si="685"/>
        <v>175.8000000000001</v>
      </c>
      <c r="J885" s="26">
        <v>879</v>
      </c>
      <c r="M885" s="22"/>
      <c r="N885" s="23"/>
      <c r="O885" s="29"/>
    </row>
    <row r="886" spans="1:15">
      <c r="A886" s="23">
        <f t="shared" si="681"/>
        <v>5.9897002869212112E+16</v>
      </c>
      <c r="B886" s="23">
        <v>0</v>
      </c>
      <c r="C886" s="41">
        <f t="shared" si="683"/>
        <v>10</v>
      </c>
      <c r="D886" s="44"/>
      <c r="E886" s="134">
        <f t="shared" si="682"/>
        <v>1</v>
      </c>
      <c r="F886" s="76">
        <f t="shared" si="680"/>
        <v>11</v>
      </c>
      <c r="H886" s="24">
        <f t="shared" si="684"/>
        <v>9.5780971304123668E+52</v>
      </c>
      <c r="I886" s="23">
        <f t="shared" si="685"/>
        <v>176.00000000000009</v>
      </c>
      <c r="J886" s="26">
        <v>880</v>
      </c>
      <c r="M886" s="22"/>
      <c r="N886" s="23"/>
      <c r="O886" s="29"/>
    </row>
    <row r="887" spans="1:15">
      <c r="A887" s="23">
        <f t="shared" si="681"/>
        <v>6.25850098228818E+16</v>
      </c>
      <c r="B887" s="23">
        <v>0</v>
      </c>
      <c r="C887" s="41">
        <f t="shared" si="683"/>
        <v>10</v>
      </c>
      <c r="D887" s="44"/>
      <c r="E887" s="134">
        <f t="shared" si="682"/>
        <v>1</v>
      </c>
      <c r="F887" s="76">
        <f t="shared" si="680"/>
        <v>11</v>
      </c>
      <c r="H887" s="24">
        <f t="shared" si="684"/>
        <v>1.1002344417706508E+53</v>
      </c>
      <c r="I887" s="23">
        <f t="shared" si="685"/>
        <v>176.20000000000007</v>
      </c>
      <c r="J887" s="26">
        <v>881</v>
      </c>
      <c r="M887" s="22"/>
      <c r="N887" s="23"/>
      <c r="O887" s="29"/>
    </row>
    <row r="888" spans="1:15">
      <c r="A888" s="23">
        <f t="shared" si="681"/>
        <v>6.5393646875502376E+16</v>
      </c>
      <c r="B888" s="23">
        <v>0</v>
      </c>
      <c r="C888" s="41">
        <f t="shared" si="683"/>
        <v>10</v>
      </c>
      <c r="D888" s="44"/>
      <c r="E888" s="134">
        <f t="shared" si="682"/>
        <v>1</v>
      </c>
      <c r="F888" s="76">
        <f t="shared" si="680"/>
        <v>11</v>
      </c>
      <c r="H888" s="24">
        <f t="shared" si="684"/>
        <v>1.2638374933730277E+53</v>
      </c>
      <c r="I888" s="23">
        <f t="shared" si="685"/>
        <v>176.40000000000009</v>
      </c>
      <c r="J888" s="26">
        <v>882</v>
      </c>
      <c r="M888" s="22"/>
      <c r="N888" s="23"/>
      <c r="O888" s="29"/>
    </row>
    <row r="889" spans="1:15">
      <c r="A889" s="23">
        <f t="shared" si="681"/>
        <v>6.832832756246412E+16</v>
      </c>
      <c r="B889" s="23">
        <v>0</v>
      </c>
      <c r="C889" s="41">
        <f t="shared" si="683"/>
        <v>10</v>
      </c>
      <c r="D889" s="44"/>
      <c r="E889" s="134">
        <f t="shared" si="682"/>
        <v>1</v>
      </c>
      <c r="F889" s="76">
        <f t="shared" si="680"/>
        <v>11</v>
      </c>
      <c r="H889" s="24">
        <f t="shared" si="684"/>
        <v>1.4517680496211734E+53</v>
      </c>
      <c r="I889" s="23">
        <f t="shared" si="685"/>
        <v>176.60000000000008</v>
      </c>
      <c r="J889" s="26">
        <v>883</v>
      </c>
      <c r="M889" s="22"/>
      <c r="N889" s="23"/>
      <c r="O889" s="29"/>
    </row>
    <row r="890" spans="1:15">
      <c r="A890" s="23">
        <f t="shared" si="681"/>
        <v>7.1394708363212488E+16</v>
      </c>
      <c r="B890" s="23">
        <v>0</v>
      </c>
      <c r="C890" s="41">
        <f t="shared" si="683"/>
        <v>10</v>
      </c>
      <c r="D890" s="44"/>
      <c r="E890" s="134">
        <f t="shared" si="682"/>
        <v>1</v>
      </c>
      <c r="F890" s="76">
        <f t="shared" si="680"/>
        <v>11</v>
      </c>
      <c r="H890" s="24">
        <f t="shared" si="684"/>
        <v>1.6676435704370959E+53</v>
      </c>
      <c r="I890" s="23">
        <f t="shared" si="685"/>
        <v>176.8000000000001</v>
      </c>
      <c r="J890" s="26">
        <v>884</v>
      </c>
      <c r="M890" s="22"/>
      <c r="N890" s="23"/>
      <c r="O890" s="29"/>
    </row>
    <row r="891" spans="1:15">
      <c r="A891" s="23">
        <f t="shared" si="681"/>
        <v>7.4598699603885664E+16</v>
      </c>
      <c r="B891" s="23">
        <v>0</v>
      </c>
      <c r="C891" s="41">
        <f t="shared" si="683"/>
        <v>10</v>
      </c>
      <c r="D891" s="44"/>
      <c r="E891" s="134">
        <f t="shared" si="682"/>
        <v>1</v>
      </c>
      <c r="F891" s="76">
        <f t="shared" si="680"/>
        <v>11</v>
      </c>
      <c r="H891" s="24">
        <f t="shared" si="684"/>
        <v>1.9156194260824742E+53</v>
      </c>
      <c r="I891" s="23">
        <f t="shared" si="685"/>
        <v>177.00000000000009</v>
      </c>
      <c r="J891" s="26">
        <v>885</v>
      </c>
      <c r="M891" s="22"/>
      <c r="N891" s="23"/>
      <c r="O891" s="29"/>
    </row>
    <row r="892" spans="1:15">
      <c r="A892" s="23">
        <f t="shared" si="681"/>
        <v>7.7946476849231456E+16</v>
      </c>
      <c r="B892" s="23">
        <v>0</v>
      </c>
      <c r="C892" s="41">
        <f t="shared" si="683"/>
        <v>10</v>
      </c>
      <c r="D892" s="44"/>
      <c r="E892" s="134">
        <f t="shared" si="682"/>
        <v>1</v>
      </c>
      <c r="F892" s="76">
        <f t="shared" si="680"/>
        <v>11</v>
      </c>
      <c r="H892" s="24">
        <f t="shared" si="684"/>
        <v>2.2004688835413024E+53</v>
      </c>
      <c r="I892" s="23">
        <f t="shared" si="685"/>
        <v>177.20000000000007</v>
      </c>
      <c r="J892" s="26">
        <v>886</v>
      </c>
      <c r="M892" s="22"/>
      <c r="N892" s="23"/>
      <c r="O892" s="29"/>
    </row>
    <row r="893" spans="1:15">
      <c r="A893" s="23">
        <f t="shared" si="681"/>
        <v>8.1444492805760768E+16</v>
      </c>
      <c r="B893" s="23">
        <v>0</v>
      </c>
      <c r="C893" s="41">
        <f t="shared" si="683"/>
        <v>10</v>
      </c>
      <c r="D893" s="44"/>
      <c r="E893" s="134">
        <f t="shared" si="682"/>
        <v>1</v>
      </c>
      <c r="F893" s="76">
        <f t="shared" si="680"/>
        <v>11</v>
      </c>
      <c r="H893" s="24">
        <f t="shared" si="684"/>
        <v>2.527674986746057E+53</v>
      </c>
      <c r="I893" s="23">
        <f t="shared" si="685"/>
        <v>177.40000000000009</v>
      </c>
      <c r="J893" s="26">
        <v>887</v>
      </c>
      <c r="M893" s="22"/>
      <c r="N893" s="23"/>
      <c r="O893" s="29"/>
    </row>
    <row r="894" spans="1:15">
      <c r="A894" s="23">
        <f t="shared" si="681"/>
        <v>8.5099489759080992E+16</v>
      </c>
      <c r="B894" s="23">
        <v>0</v>
      </c>
      <c r="C894" s="41">
        <f t="shared" si="683"/>
        <v>10</v>
      </c>
      <c r="D894" s="44"/>
      <c r="E894" s="134">
        <f t="shared" si="682"/>
        <v>1</v>
      </c>
      <c r="F894" s="76">
        <f t="shared" si="680"/>
        <v>11</v>
      </c>
      <c r="H894" s="24">
        <f t="shared" si="684"/>
        <v>2.9035360992423473E+53</v>
      </c>
      <c r="I894" s="23">
        <f t="shared" si="685"/>
        <v>177.60000000000008</v>
      </c>
      <c r="J894" s="26">
        <v>888</v>
      </c>
      <c r="M894" s="22"/>
      <c r="N894" s="23"/>
      <c r="O894" s="29"/>
    </row>
    <row r="895" spans="1:15">
      <c r="A895" s="23">
        <f t="shared" si="681"/>
        <v>8.8918512569381408E+16</v>
      </c>
      <c r="B895" s="23">
        <v>0</v>
      </c>
      <c r="C895" s="41">
        <f t="shared" si="683"/>
        <v>10</v>
      </c>
      <c r="D895" s="44"/>
      <c r="E895" s="134">
        <f t="shared" si="682"/>
        <v>1</v>
      </c>
      <c r="F895" s="76">
        <f t="shared" si="680"/>
        <v>11</v>
      </c>
      <c r="H895" s="24">
        <f t="shared" si="684"/>
        <v>3.3352871408741939E+53</v>
      </c>
      <c r="I895" s="23">
        <f t="shared" si="685"/>
        <v>177.80000000000007</v>
      </c>
      <c r="J895" s="26">
        <v>889</v>
      </c>
      <c r="M895" s="22"/>
      <c r="N895" s="23"/>
      <c r="O895" s="29"/>
    </row>
    <row r="896" spans="1:15">
      <c r="A896" s="23">
        <f t="shared" si="681"/>
        <v>9.29089222501188E+16</v>
      </c>
      <c r="B896" s="23">
        <v>0</v>
      </c>
      <c r="C896" s="41">
        <f t="shared" si="683"/>
        <v>10</v>
      </c>
      <c r="D896" s="44"/>
      <c r="E896" s="134">
        <f t="shared" si="682"/>
        <v>1</v>
      </c>
      <c r="F896" s="76">
        <f t="shared" si="680"/>
        <v>11</v>
      </c>
      <c r="H896" s="24">
        <f t="shared" si="684"/>
        <v>3.8312388521649493E+53</v>
      </c>
      <c r="I896" s="23">
        <f t="shared" si="685"/>
        <v>178.00000000000009</v>
      </c>
      <c r="J896" s="26">
        <v>890</v>
      </c>
      <c r="M896" s="22"/>
      <c r="N896" s="23"/>
      <c r="O896" s="29"/>
    </row>
    <row r="897" spans="1:15">
      <c r="A897" s="23">
        <f t="shared" si="681"/>
        <v>9.707841015607616E+16</v>
      </c>
      <c r="B897" s="23">
        <v>0</v>
      </c>
      <c r="C897" s="41">
        <f t="shared" si="683"/>
        <v>10</v>
      </c>
      <c r="D897" s="44"/>
      <c r="E897" s="134">
        <f t="shared" si="682"/>
        <v>1</v>
      </c>
      <c r="F897" s="76">
        <f t="shared" si="680"/>
        <v>11</v>
      </c>
      <c r="H897" s="24">
        <f t="shared" si="684"/>
        <v>4.4009377670826064E+53</v>
      </c>
      <c r="I897" s="23">
        <f t="shared" si="685"/>
        <v>178.20000000000007</v>
      </c>
      <c r="J897" s="26">
        <v>891</v>
      </c>
      <c r="M897" s="22"/>
      <c r="N897" s="23"/>
      <c r="O897" s="29"/>
    </row>
    <row r="898" spans="1:15">
      <c r="A898" s="23">
        <f t="shared" si="681"/>
        <v>1.0143501280814077E+17</v>
      </c>
      <c r="B898" s="23">
        <v>0</v>
      </c>
      <c r="C898" s="41">
        <f t="shared" si="683"/>
        <v>10</v>
      </c>
      <c r="D898" s="44"/>
      <c r="E898" s="134">
        <f t="shared" si="682"/>
        <v>1</v>
      </c>
      <c r="F898" s="76">
        <f t="shared" si="680"/>
        <v>11</v>
      </c>
      <c r="H898" s="24">
        <f t="shared" si="684"/>
        <v>5.0553499734921141E+53</v>
      </c>
      <c r="I898" s="23">
        <f t="shared" si="685"/>
        <v>178.40000000000009</v>
      </c>
      <c r="J898" s="26">
        <v>892</v>
      </c>
      <c r="M898" s="22"/>
      <c r="N898" s="23"/>
      <c r="O898" s="29"/>
    </row>
    <row r="899" spans="1:15">
      <c r="A899" s="23">
        <f t="shared" si="681"/>
        <v>1.0598712738337611E+17</v>
      </c>
      <c r="B899" s="23">
        <v>0</v>
      </c>
      <c r="C899" s="41">
        <f t="shared" si="683"/>
        <v>10</v>
      </c>
      <c r="D899" s="44"/>
      <c r="E899" s="134">
        <f t="shared" si="682"/>
        <v>1</v>
      </c>
      <c r="F899" s="76">
        <f t="shared" si="680"/>
        <v>11</v>
      </c>
      <c r="H899" s="24">
        <f t="shared" si="684"/>
        <v>5.8070721984846972E+53</v>
      </c>
      <c r="I899" s="23">
        <f t="shared" si="685"/>
        <v>178.60000000000008</v>
      </c>
      <c r="J899" s="26">
        <v>893</v>
      </c>
      <c r="M899" s="22"/>
      <c r="N899" s="23"/>
      <c r="O899" s="29"/>
    </row>
    <row r="900" spans="1:15">
      <c r="A900" s="23">
        <f t="shared" si="681"/>
        <v>1.1074352790024446E+17</v>
      </c>
      <c r="B900" s="23">
        <v>0</v>
      </c>
      <c r="C900" s="41">
        <f t="shared" si="683"/>
        <v>10</v>
      </c>
      <c r="D900" s="44"/>
      <c r="E900" s="134">
        <f t="shared" si="682"/>
        <v>1</v>
      </c>
      <c r="F900" s="76">
        <f t="shared" si="680"/>
        <v>11</v>
      </c>
      <c r="H900" s="24">
        <f t="shared" si="684"/>
        <v>6.6705742817483879E+53</v>
      </c>
      <c r="I900" s="23">
        <f t="shared" si="685"/>
        <v>178.8000000000001</v>
      </c>
      <c r="J900" s="26">
        <v>894</v>
      </c>
      <c r="M900" s="22"/>
      <c r="N900" s="23"/>
      <c r="O900" s="29"/>
    </row>
    <row r="901" spans="1:15">
      <c r="A901" s="23">
        <f t="shared" si="681"/>
        <v>1.157133821301759E+17</v>
      </c>
      <c r="B901" s="23">
        <v>0</v>
      </c>
      <c r="C901" s="41">
        <f t="shared" si="683"/>
        <v>10</v>
      </c>
      <c r="D901" s="44"/>
      <c r="E901" s="134">
        <f t="shared" si="682"/>
        <v>1</v>
      </c>
      <c r="F901" s="76">
        <f t="shared" si="680"/>
        <v>11</v>
      </c>
      <c r="H901" s="24">
        <f t="shared" si="684"/>
        <v>7.662477704329902E+53</v>
      </c>
      <c r="I901" s="23">
        <f t="shared" si="685"/>
        <v>179.00000000000009</v>
      </c>
      <c r="J901" s="26">
        <v>895</v>
      </c>
      <c r="M901" s="22"/>
      <c r="N901" s="23"/>
      <c r="O901" s="29"/>
    </row>
    <row r="902" spans="1:15">
      <c r="A902" s="23">
        <f t="shared" si="681"/>
        <v>1.2090626926808013E+17</v>
      </c>
      <c r="B902" s="23">
        <v>0</v>
      </c>
      <c r="C902" s="41">
        <f t="shared" si="683"/>
        <v>10</v>
      </c>
      <c r="D902" s="44"/>
      <c r="E902" s="134">
        <f t="shared" si="682"/>
        <v>1</v>
      </c>
      <c r="F902" s="76">
        <f t="shared" ref="F902:F906" si="686">C902+E902</f>
        <v>11</v>
      </c>
      <c r="H902" s="24">
        <f t="shared" si="684"/>
        <v>8.8018755341652163E+53</v>
      </c>
      <c r="I902" s="23">
        <f t="shared" si="685"/>
        <v>179.2000000000001</v>
      </c>
      <c r="J902" s="26">
        <v>896</v>
      </c>
      <c r="M902" s="22"/>
      <c r="N902" s="23"/>
      <c r="O902" s="29"/>
    </row>
    <row r="903" spans="1:15">
      <c r="A903" s="23">
        <f t="shared" ref="A903:A906" si="687">POWER($I$3,J903) * POWER($I$2,J903)</f>
        <v>1.2633219839586138E+17</v>
      </c>
      <c r="B903" s="23">
        <v>0</v>
      </c>
      <c r="C903" s="41">
        <f t="shared" si="683"/>
        <v>10</v>
      </c>
      <c r="D903" s="44"/>
      <c r="E903" s="134">
        <f t="shared" si="682"/>
        <v>1</v>
      </c>
      <c r="F903" s="76">
        <f t="shared" si="686"/>
        <v>11</v>
      </c>
      <c r="H903" s="24">
        <f t="shared" si="684"/>
        <v>1.0110699946984233E+54</v>
      </c>
      <c r="I903" s="23">
        <f t="shared" si="685"/>
        <v>179.40000000000009</v>
      </c>
      <c r="J903" s="26">
        <v>897</v>
      </c>
      <c r="M903" s="22"/>
      <c r="N903" s="23"/>
      <c r="O903" s="29"/>
    </row>
    <row r="904" spans="1:15">
      <c r="A904" s="23">
        <f t="shared" si="687"/>
        <v>1.3200162777452235E+17</v>
      </c>
      <c r="B904" s="23">
        <v>0</v>
      </c>
      <c r="C904" s="41">
        <f t="shared" si="683"/>
        <v>10</v>
      </c>
      <c r="D904" s="44"/>
      <c r="E904" s="134">
        <f t="shared" si="682"/>
        <v>1</v>
      </c>
      <c r="F904" s="76">
        <f t="shared" si="686"/>
        <v>11</v>
      </c>
      <c r="H904" s="24">
        <f t="shared" si="684"/>
        <v>1.1614144396969398E+54</v>
      </c>
      <c r="I904" s="23">
        <f t="shared" si="685"/>
        <v>179.60000000000011</v>
      </c>
      <c r="J904" s="26">
        <v>898</v>
      </c>
      <c r="M904" s="22"/>
      <c r="N904" s="23"/>
      <c r="O904" s="29"/>
    </row>
    <row r="905" spans="1:15">
      <c r="A905" s="23">
        <f t="shared" si="687"/>
        <v>1.3792548500204338E+17</v>
      </c>
      <c r="B905" s="23">
        <v>0</v>
      </c>
      <c r="C905" s="41">
        <f t="shared" si="683"/>
        <v>10</v>
      </c>
      <c r="D905" s="44"/>
      <c r="E905" s="134">
        <f t="shared" si="682"/>
        <v>1</v>
      </c>
      <c r="F905" s="76">
        <f t="shared" si="686"/>
        <v>11</v>
      </c>
      <c r="H905" s="24">
        <f t="shared" si="684"/>
        <v>1.3341148563496779E+54</v>
      </c>
      <c r="I905" s="23">
        <f t="shared" si="685"/>
        <v>179.8000000000001</v>
      </c>
      <c r="J905" s="26">
        <v>899</v>
      </c>
      <c r="M905" s="22"/>
      <c r="N905" s="23"/>
      <c r="O905" s="29"/>
    </row>
    <row r="906" spans="1:15">
      <c r="A906" s="23">
        <f t="shared" si="687"/>
        <v>1.4411518807588989E+17</v>
      </c>
      <c r="B906" s="23">
        <v>0</v>
      </c>
      <c r="C906" s="41">
        <f t="shared" si="683"/>
        <v>10</v>
      </c>
      <c r="D906" s="44"/>
      <c r="E906" s="134">
        <f t="shared" si="682"/>
        <v>1</v>
      </c>
      <c r="F906" s="76">
        <f t="shared" si="686"/>
        <v>11</v>
      </c>
      <c r="H906" s="24">
        <f t="shared" si="684"/>
        <v>1.5324955408659811E+54</v>
      </c>
      <c r="I906" s="23">
        <f t="shared" si="685"/>
        <v>180.00000000000011</v>
      </c>
      <c r="J906" s="26">
        <v>900</v>
      </c>
      <c r="M906" s="22"/>
      <c r="N906" s="23"/>
      <c r="O906" s="29"/>
    </row>
    <row r="907" spans="1:15">
      <c r="C907" s="45"/>
      <c r="D907" s="44"/>
      <c r="E907" s="63"/>
      <c r="F907" s="63"/>
    </row>
    <row r="908" spans="1:15">
      <c r="C908" s="45"/>
      <c r="D908" s="44"/>
    </row>
    <row r="909" spans="1:15">
      <c r="C909" s="45"/>
      <c r="D909" s="44"/>
    </row>
    <row r="910" spans="1:15">
      <c r="C910" s="45"/>
      <c r="D910" s="44"/>
    </row>
    <row r="911" spans="1:15">
      <c r="C911" s="45"/>
      <c r="D911" s="44"/>
    </row>
    <row r="912" spans="1:15">
      <c r="C912" s="45"/>
      <c r="D912" s="44"/>
    </row>
    <row r="913" spans="3:4">
      <c r="C913" s="45"/>
      <c r="D913" s="44"/>
    </row>
    <row r="914" spans="3:4">
      <c r="C914" s="45"/>
      <c r="D914" s="44"/>
    </row>
    <row r="915" spans="3:4">
      <c r="C915" s="45"/>
      <c r="D915" s="44"/>
    </row>
    <row r="916" spans="3:4">
      <c r="C916" s="45"/>
      <c r="D916" s="44"/>
    </row>
    <row r="917" spans="3:4">
      <c r="C917" s="45"/>
      <c r="D917" s="44"/>
    </row>
    <row r="918" spans="3:4">
      <c r="C918" s="45"/>
      <c r="D918" s="44"/>
    </row>
    <row r="919" spans="3:4">
      <c r="C919" s="45"/>
      <c r="D919" s="44"/>
    </row>
    <row r="920" spans="3:4">
      <c r="C920" s="45"/>
      <c r="D920" s="44"/>
    </row>
    <row r="921" spans="3:4">
      <c r="C921" s="45"/>
      <c r="D921" s="44"/>
    </row>
    <row r="922" spans="3:4">
      <c r="C922" s="45"/>
      <c r="D922" s="44"/>
    </row>
    <row r="923" spans="3:4">
      <c r="C923" s="45"/>
      <c r="D923" s="44"/>
    </row>
    <row r="924" spans="3:4">
      <c r="C924" s="45"/>
      <c r="D924" s="44"/>
    </row>
    <row r="925" spans="3:4">
      <c r="C925" s="45"/>
      <c r="D925" s="44"/>
    </row>
    <row r="926" spans="3:4">
      <c r="C926" s="45"/>
      <c r="D926" s="44"/>
    </row>
    <row r="927" spans="3:4">
      <c r="C927" s="45"/>
      <c r="D927" s="44"/>
    </row>
    <row r="928" spans="3:4">
      <c r="C928" s="45"/>
      <c r="D928" s="44"/>
    </row>
    <row r="929" spans="3:4">
      <c r="C929" s="45"/>
      <c r="D929" s="44"/>
    </row>
    <row r="930" spans="3:4">
      <c r="C930" s="45"/>
      <c r="D930" s="44"/>
    </row>
    <row r="931" spans="3:4">
      <c r="C931" s="45"/>
      <c r="D931" s="44"/>
    </row>
    <row r="932" spans="3:4">
      <c r="C932" s="45"/>
      <c r="D932" s="44"/>
    </row>
    <row r="933" spans="3:4">
      <c r="C933" s="45"/>
      <c r="D933" s="44"/>
    </row>
    <row r="934" spans="3:4">
      <c r="C934" s="45"/>
      <c r="D934" s="44"/>
    </row>
    <row r="935" spans="3:4">
      <c r="C935" s="45"/>
      <c r="D935" s="44"/>
    </row>
    <row r="936" spans="3:4">
      <c r="C936" s="45"/>
      <c r="D936" s="44"/>
    </row>
    <row r="937" spans="3:4">
      <c r="C937" s="45"/>
      <c r="D937" s="44"/>
    </row>
    <row r="938" spans="3:4">
      <c r="C938" s="45"/>
      <c r="D938" s="44"/>
    </row>
    <row r="939" spans="3:4">
      <c r="C939" s="45"/>
      <c r="D939" s="44"/>
    </row>
    <row r="940" spans="3:4">
      <c r="C940" s="45"/>
      <c r="D940" s="44"/>
    </row>
    <row r="941" spans="3:4">
      <c r="C941" s="45"/>
      <c r="D941" s="44"/>
    </row>
    <row r="942" spans="3:4">
      <c r="C942" s="45"/>
      <c r="D942" s="44"/>
    </row>
    <row r="943" spans="3:4">
      <c r="C943" s="45"/>
      <c r="D943" s="44"/>
    </row>
    <row r="944" spans="3:4">
      <c r="C944" s="45"/>
      <c r="D944" s="44"/>
    </row>
    <row r="945" spans="3:4">
      <c r="C945" s="45"/>
      <c r="D945" s="44"/>
    </row>
    <row r="946" spans="3:4">
      <c r="C946" s="45"/>
      <c r="D946" s="44"/>
    </row>
    <row r="947" spans="3:4">
      <c r="C947" s="45"/>
      <c r="D947" s="44"/>
    </row>
    <row r="948" spans="3:4">
      <c r="C948" s="45"/>
      <c r="D948" s="44"/>
    </row>
    <row r="949" spans="3:4">
      <c r="C949" s="45"/>
      <c r="D949" s="44"/>
    </row>
    <row r="950" spans="3:4">
      <c r="C950" s="45"/>
      <c r="D950" s="44"/>
    </row>
    <row r="951" spans="3:4">
      <c r="C951" s="45"/>
      <c r="D951" s="44"/>
    </row>
    <row r="952" spans="3:4">
      <c r="C952" s="45"/>
      <c r="D952" s="44"/>
    </row>
    <row r="953" spans="3:4">
      <c r="C953" s="45"/>
      <c r="D953" s="44"/>
    </row>
    <row r="954" spans="3:4">
      <c r="C954" s="45"/>
      <c r="D954" s="44"/>
    </row>
    <row r="955" spans="3:4">
      <c r="C955" s="45"/>
      <c r="D955" s="44"/>
    </row>
    <row r="956" spans="3:4">
      <c r="C956" s="45"/>
      <c r="D956" s="44"/>
    </row>
    <row r="957" spans="3:4">
      <c r="C957" s="45"/>
      <c r="D957" s="44"/>
    </row>
    <row r="958" spans="3:4">
      <c r="C958" s="45"/>
      <c r="D958" s="44"/>
    </row>
    <row r="959" spans="3:4">
      <c r="C959" s="45"/>
      <c r="D959" s="44"/>
    </row>
    <row r="960" spans="3:4">
      <c r="C960" s="45"/>
      <c r="D960" s="44"/>
    </row>
    <row r="961" spans="3:4">
      <c r="C961" s="45"/>
      <c r="D961" s="44"/>
    </row>
    <row r="962" spans="3:4">
      <c r="C962" s="45"/>
      <c r="D962" s="44"/>
    </row>
    <row r="963" spans="3:4">
      <c r="C963" s="45"/>
      <c r="D963" s="44"/>
    </row>
    <row r="964" spans="3:4">
      <c r="C964" s="45"/>
      <c r="D964" s="44"/>
    </row>
    <row r="965" spans="3:4">
      <c r="C965" s="45"/>
      <c r="D965" s="44"/>
    </row>
    <row r="966" spans="3:4">
      <c r="C966" s="45"/>
      <c r="D966" s="44"/>
    </row>
    <row r="967" spans="3:4">
      <c r="C967" s="45"/>
      <c r="D967" s="44"/>
    </row>
  </sheetData>
  <phoneticPr fontId="2" type="noConversion"/>
  <conditionalFormatting sqref="AG598:AG1048576 AG5">
    <cfRule type="colorScale" priority="6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R598:AR1048576 AR5">
    <cfRule type="colorScale" priority="6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98:BC1048576 BC5">
    <cfRule type="colorScale" priority="6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98:BN1048576 BN5">
    <cfRule type="colorScale" priority="6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98:BY1048576 BY5">
    <cfRule type="colorScale" priority="6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98:CJ1048576 CJ5">
    <cfRule type="colorScale" priority="6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98:CU1048576 CU5">
    <cfRule type="colorScale" priority="6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98:DF1048576 DF5">
    <cfRule type="colorScale" priority="6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98:DQ1048576 DQ5">
    <cfRule type="colorScale" priority="6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5:CX1048576 DI5:DI1048576 M5:M1048576 Y5:Y1048576 AJ5:AJ1048576 AU5:AU1048576 BF5:BF1048576 BQ5:BQ1048576 CB5:CB1048576 CM5:CM1048576">
    <cfRule type="cellIs" dxfId="5" priority="666" operator="greaterThan">
      <formula>1</formula>
    </cfRule>
  </conditionalFormatting>
  <conditionalFormatting sqref="AR598:AR643 AR5">
    <cfRule type="colorScale" priority="6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98:BC643 BC5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98:BN643 BN5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98:BY643 BY5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98:CJ643 CJ5">
    <cfRule type="colorScale" priority="6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98:CU643 CU5"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98:DF643 DF5">
    <cfRule type="colorScale" priority="6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98:DQ643 DQ5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6:AF643">
    <cfRule type="colorScale" priority="6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17:AQ643">
    <cfRule type="colorScale" priority="6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7:AQ643">
    <cfRule type="colorScale" priority="6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17:BB643">
    <cfRule type="colorScale" priority="6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7:BB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17:BM643">
    <cfRule type="colorScale" priority="6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7:BM643"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17:BX643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7:BX643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17:CI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7:CI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17:CT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7:CT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17:DE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7:DE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17:DP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7:DP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598:AG643 AG5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1048576 W5:W1048576 AH5:AH1048576 AS5:AS1048576 BD5:BD1048576 BO5:BO1048576 BZ5:BZ1048576 CK5:CK1048576 CV5:CV1048576 DG5:DG1048576">
    <cfRule type="expression" dxfId="4" priority="35">
      <formula>M5&gt;1</formula>
    </cfRule>
  </conditionalFormatting>
  <conditionalFormatting sqref="T7:T90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6:J406">
    <cfRule type="expression" dxfId="3" priority="21">
      <formula>MOD(J6,5)=0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03"/>
  <sheetViews>
    <sheetView topLeftCell="I1" zoomScale="85" zoomScaleNormal="85" workbookViewId="0">
      <selection activeCell="R9" sqref="R9"/>
    </sheetView>
  </sheetViews>
  <sheetFormatPr defaultRowHeight="16.5"/>
  <cols>
    <col min="16" max="16" width="30.25" customWidth="1"/>
    <col min="17" max="17" width="20.375" customWidth="1"/>
    <col min="18" max="18" width="20.875" customWidth="1"/>
    <col min="19" max="19" width="14.875" customWidth="1"/>
    <col min="20" max="20" width="25.375" customWidth="1"/>
    <col min="21" max="21" width="25.125" customWidth="1"/>
    <col min="22" max="22" width="19.75" customWidth="1"/>
    <col min="23" max="23" width="14" customWidth="1"/>
  </cols>
  <sheetData>
    <row r="1" spans="1:22">
      <c r="A1" s="1" t="s">
        <v>354</v>
      </c>
      <c r="C1" t="s">
        <v>355</v>
      </c>
      <c r="P1" s="1" t="s">
        <v>369</v>
      </c>
      <c r="Q1" t="s">
        <v>368</v>
      </c>
      <c r="R1" t="s">
        <v>609</v>
      </c>
      <c r="T1" t="s">
        <v>370</v>
      </c>
      <c r="U1" t="s">
        <v>610</v>
      </c>
    </row>
    <row r="2" spans="1:22">
      <c r="C2" t="s">
        <v>322</v>
      </c>
      <c r="D2" t="s">
        <v>323</v>
      </c>
      <c r="F2" t="s">
        <v>344</v>
      </c>
      <c r="G2" t="s">
        <v>343</v>
      </c>
      <c r="J2" t="s">
        <v>342</v>
      </c>
      <c r="K2" t="s">
        <v>358</v>
      </c>
      <c r="L2" t="s">
        <v>359</v>
      </c>
      <c r="M2" t="s">
        <v>357</v>
      </c>
      <c r="P2" t="s">
        <v>360</v>
      </c>
      <c r="Q2" t="s">
        <v>361</v>
      </c>
      <c r="R2" s="1" t="s">
        <v>367</v>
      </c>
      <c r="S2" t="s">
        <v>362</v>
      </c>
      <c r="T2" s="1" t="s">
        <v>646</v>
      </c>
    </row>
    <row r="3" spans="1:22">
      <c r="A3" t="s">
        <v>320</v>
      </c>
      <c r="B3" t="s">
        <v>321</v>
      </c>
      <c r="C3" s="135">
        <v>0</v>
      </c>
      <c r="D3" s="145">
        <v>0</v>
      </c>
      <c r="F3">
        <v>0</v>
      </c>
      <c r="G3" s="142">
        <v>0</v>
      </c>
      <c r="J3">
        <f>1+D3/200</f>
        <v>1</v>
      </c>
      <c r="K3" s="150">
        <f t="shared" ref="K3:K13" si="0">D3</f>
        <v>0</v>
      </c>
      <c r="L3" s="151">
        <f t="shared" ref="L3:L13" si="1">D4</f>
        <v>5</v>
      </c>
      <c r="M3" s="152">
        <f>J3</f>
        <v>1</v>
      </c>
      <c r="R3" s="158"/>
      <c r="S3" s="159"/>
      <c r="T3" s="159"/>
      <c r="U3" t="s">
        <v>610</v>
      </c>
      <c r="V3" t="s">
        <v>611</v>
      </c>
    </row>
    <row r="4" spans="1:22">
      <c r="B4" s="136" t="s">
        <v>326</v>
      </c>
      <c r="C4" s="135">
        <v>5</v>
      </c>
      <c r="D4" s="145">
        <v>5</v>
      </c>
      <c r="F4">
        <f>F3+G4</f>
        <v>0</v>
      </c>
      <c r="G4" s="142">
        <v>0</v>
      </c>
      <c r="J4">
        <v>1</v>
      </c>
      <c r="K4" s="147">
        <f t="shared" si="0"/>
        <v>5</v>
      </c>
      <c r="L4" s="148">
        <f t="shared" si="1"/>
        <v>15</v>
      </c>
      <c r="M4" s="149">
        <f>SUM(J$3:J4)</f>
        <v>2</v>
      </c>
      <c r="P4">
        <v>0</v>
      </c>
      <c r="R4" s="158">
        <f>POWER(8,P4/100)</f>
        <v>1</v>
      </c>
      <c r="S4" s="159"/>
      <c r="T4" s="159"/>
      <c r="U4">
        <v>0</v>
      </c>
      <c r="V4">
        <f t="shared" ref="V4:V13" si="2">IF(MOD(P4,10)=0,S4,0)</f>
        <v>0</v>
      </c>
    </row>
    <row r="5" spans="1:22">
      <c r="B5" s="137" t="s">
        <v>327</v>
      </c>
      <c r="C5" s="135">
        <v>15</v>
      </c>
      <c r="D5" s="145">
        <v>15</v>
      </c>
      <c r="F5">
        <f t="shared" ref="F5:F14" si="3">F4+G5</f>
        <v>0</v>
      </c>
      <c r="G5" s="142">
        <v>0</v>
      </c>
      <c r="J5">
        <v>1</v>
      </c>
      <c r="K5" s="150">
        <f t="shared" si="0"/>
        <v>15</v>
      </c>
      <c r="L5" s="151">
        <f t="shared" si="1"/>
        <v>30</v>
      </c>
      <c r="M5" s="149">
        <f>SUM(J$3:J5)</f>
        <v>3</v>
      </c>
      <c r="P5">
        <v>1</v>
      </c>
      <c r="R5" s="158">
        <f t="shared" ref="R5:R68" si="4">POWER(8,P5/100)</f>
        <v>1.0210121257071934</v>
      </c>
      <c r="S5" s="159"/>
      <c r="T5" s="159"/>
      <c r="U5">
        <v>1</v>
      </c>
      <c r="V5">
        <f t="shared" si="2"/>
        <v>0</v>
      </c>
    </row>
    <row r="6" spans="1:22">
      <c r="B6" s="138" t="s">
        <v>328</v>
      </c>
      <c r="C6" s="135">
        <v>10</v>
      </c>
      <c r="D6" s="145">
        <v>30</v>
      </c>
      <c r="E6" t="s">
        <v>324</v>
      </c>
      <c r="F6">
        <f t="shared" si="3"/>
        <v>1</v>
      </c>
      <c r="G6" s="142">
        <v>1</v>
      </c>
      <c r="H6" t="s">
        <v>339</v>
      </c>
      <c r="J6">
        <v>1</v>
      </c>
      <c r="K6" s="147">
        <f t="shared" si="0"/>
        <v>30</v>
      </c>
      <c r="L6" s="148">
        <f t="shared" si="1"/>
        <v>60</v>
      </c>
      <c r="M6" s="149">
        <f>SUM(J$3:J6)</f>
        <v>4</v>
      </c>
      <c r="P6">
        <v>2</v>
      </c>
      <c r="R6" s="158">
        <f t="shared" si="4"/>
        <v>1.0424657608411214</v>
      </c>
      <c r="S6" s="159"/>
      <c r="T6" s="159"/>
      <c r="U6">
        <v>2</v>
      </c>
      <c r="V6">
        <f t="shared" si="2"/>
        <v>0</v>
      </c>
    </row>
    <row r="7" spans="1:22">
      <c r="B7" s="137" t="s">
        <v>329</v>
      </c>
      <c r="C7" s="140">
        <f>C3+H7</f>
        <v>0</v>
      </c>
      <c r="D7" s="145">
        <f t="shared" ref="D7:D14" si="5">F7*20+C7</f>
        <v>60</v>
      </c>
      <c r="F7">
        <f t="shared" si="3"/>
        <v>3</v>
      </c>
      <c r="G7" s="141">
        <v>2</v>
      </c>
      <c r="J7">
        <v>1</v>
      </c>
      <c r="K7" s="150">
        <f t="shared" si="0"/>
        <v>60</v>
      </c>
      <c r="L7" s="151">
        <f t="shared" si="1"/>
        <v>105</v>
      </c>
      <c r="M7" s="149">
        <f>SUM(J$3:J7)</f>
        <v>5</v>
      </c>
      <c r="P7">
        <v>3</v>
      </c>
      <c r="R7" s="158">
        <f t="shared" si="4"/>
        <v>1.0643701824533598</v>
      </c>
      <c r="S7" s="159"/>
      <c r="T7" s="159"/>
      <c r="U7">
        <v>3</v>
      </c>
      <c r="V7">
        <f t="shared" si="2"/>
        <v>0</v>
      </c>
    </row>
    <row r="8" spans="1:22">
      <c r="B8" s="138" t="s">
        <v>330</v>
      </c>
      <c r="C8" s="140">
        <f>C4+H8</f>
        <v>5</v>
      </c>
      <c r="D8" s="145">
        <f t="shared" si="5"/>
        <v>105</v>
      </c>
      <c r="E8" t="s">
        <v>325</v>
      </c>
      <c r="F8">
        <f t="shared" si="3"/>
        <v>5</v>
      </c>
      <c r="G8" s="141">
        <v>2</v>
      </c>
      <c r="J8">
        <v>1</v>
      </c>
      <c r="K8" s="147">
        <f t="shared" si="0"/>
        <v>105</v>
      </c>
      <c r="L8" s="148">
        <f t="shared" si="1"/>
        <v>155</v>
      </c>
      <c r="M8" s="149">
        <f>SUM(J$3:J8)</f>
        <v>6</v>
      </c>
      <c r="P8">
        <v>4</v>
      </c>
      <c r="R8" s="158">
        <f t="shared" si="4"/>
        <v>1.086734862526058</v>
      </c>
      <c r="S8" s="159"/>
      <c r="T8" s="159"/>
      <c r="U8">
        <v>4</v>
      </c>
      <c r="V8">
        <f t="shared" si="2"/>
        <v>0</v>
      </c>
    </row>
    <row r="9" spans="1:22">
      <c r="B9" s="137" t="s">
        <v>331</v>
      </c>
      <c r="C9" s="140">
        <f>C5+H9</f>
        <v>15</v>
      </c>
      <c r="D9" s="145">
        <f t="shared" si="5"/>
        <v>155</v>
      </c>
      <c r="E9" t="s">
        <v>335</v>
      </c>
      <c r="F9">
        <f t="shared" si="3"/>
        <v>7</v>
      </c>
      <c r="G9" s="141">
        <v>2</v>
      </c>
      <c r="J9">
        <v>1</v>
      </c>
      <c r="K9" s="150">
        <f t="shared" si="0"/>
        <v>155</v>
      </c>
      <c r="L9" s="151">
        <f t="shared" si="1"/>
        <v>210</v>
      </c>
      <c r="M9" s="149">
        <f>SUM(J$3:J9)</f>
        <v>7</v>
      </c>
      <c r="P9">
        <v>5</v>
      </c>
      <c r="Q9" s="160">
        <f>M4</f>
        <v>2</v>
      </c>
      <c r="R9" s="158">
        <f t="shared" si="4"/>
        <v>1.1095694720678451</v>
      </c>
      <c r="S9" s="157">
        <f>1*R9/4</f>
        <v>0.27739236801696127</v>
      </c>
      <c r="T9" s="157">
        <f t="shared" ref="T9:T19" si="6">S9-Q9</f>
        <v>-1.7226076319830388</v>
      </c>
      <c r="U9">
        <v>5</v>
      </c>
      <c r="V9">
        <f t="shared" si="2"/>
        <v>0</v>
      </c>
    </row>
    <row r="10" spans="1:22">
      <c r="B10" s="138" t="s">
        <v>332</v>
      </c>
      <c r="C10" s="140">
        <f>C6+H10</f>
        <v>10</v>
      </c>
      <c r="D10" s="145">
        <f t="shared" si="5"/>
        <v>210</v>
      </c>
      <c r="E10" t="s">
        <v>336</v>
      </c>
      <c r="F10">
        <f t="shared" si="3"/>
        <v>10</v>
      </c>
      <c r="G10" s="141">
        <v>3</v>
      </c>
      <c r="J10">
        <v>1</v>
      </c>
      <c r="K10" s="147">
        <f t="shared" si="0"/>
        <v>210</v>
      </c>
      <c r="L10" s="148">
        <f t="shared" si="1"/>
        <v>260</v>
      </c>
      <c r="M10" s="149">
        <f>SUM(J$3:J10)</f>
        <v>8</v>
      </c>
      <c r="P10">
        <v>6</v>
      </c>
      <c r="Q10" s="158">
        <f t="shared" ref="Q10:Q18" si="7">Q9+(Q$19-Q$9)/(P$19-P$9)</f>
        <v>2.1</v>
      </c>
      <c r="R10" s="158">
        <f t="shared" si="4"/>
        <v>1.1328838852957985</v>
      </c>
      <c r="S10" s="157">
        <f t="shared" ref="S10:S73" si="8">1*R10/4</f>
        <v>0.28322097132394963</v>
      </c>
      <c r="T10" s="157">
        <f t="shared" si="6"/>
        <v>-1.8167790286760503</v>
      </c>
      <c r="U10">
        <v>6</v>
      </c>
      <c r="V10">
        <f t="shared" si="2"/>
        <v>0</v>
      </c>
    </row>
    <row r="11" spans="1:22">
      <c r="B11" s="137" t="s">
        <v>333</v>
      </c>
      <c r="C11" s="142">
        <v>0</v>
      </c>
      <c r="D11" s="145">
        <f t="shared" si="5"/>
        <v>260</v>
      </c>
      <c r="E11" t="s">
        <v>337</v>
      </c>
      <c r="F11">
        <f t="shared" si="3"/>
        <v>13</v>
      </c>
      <c r="G11">
        <v>3</v>
      </c>
      <c r="J11">
        <v>1</v>
      </c>
      <c r="K11" s="150">
        <f t="shared" si="0"/>
        <v>260</v>
      </c>
      <c r="L11" s="151">
        <f t="shared" si="1"/>
        <v>325</v>
      </c>
      <c r="M11" s="149">
        <f>SUM(J$3:J11)</f>
        <v>9</v>
      </c>
      <c r="P11">
        <v>7</v>
      </c>
      <c r="Q11" s="158">
        <f t="shared" si="7"/>
        <v>2.2000000000000002</v>
      </c>
      <c r="R11" s="158">
        <f t="shared" si="4"/>
        <v>1.1566881839052874</v>
      </c>
      <c r="S11" s="157">
        <f t="shared" si="8"/>
        <v>0.28917204597632185</v>
      </c>
      <c r="T11" s="157">
        <f t="shared" si="6"/>
        <v>-1.9108279540236783</v>
      </c>
      <c r="U11">
        <v>7</v>
      </c>
      <c r="V11">
        <f t="shared" si="2"/>
        <v>0</v>
      </c>
    </row>
    <row r="12" spans="1:22">
      <c r="B12" s="139" t="s">
        <v>334</v>
      </c>
      <c r="C12" s="142">
        <v>5</v>
      </c>
      <c r="D12" s="145">
        <f t="shared" si="5"/>
        <v>325</v>
      </c>
      <c r="E12" t="s">
        <v>338</v>
      </c>
      <c r="F12">
        <f t="shared" si="3"/>
        <v>16</v>
      </c>
      <c r="G12" s="141">
        <v>3</v>
      </c>
      <c r="J12">
        <v>1</v>
      </c>
      <c r="K12" s="147">
        <f t="shared" si="0"/>
        <v>325</v>
      </c>
      <c r="L12" s="148">
        <f t="shared" si="1"/>
        <v>395</v>
      </c>
      <c r="M12" s="149">
        <f>SUM(J$3:J12)</f>
        <v>10</v>
      </c>
      <c r="P12">
        <v>8</v>
      </c>
      <c r="Q12" s="158">
        <f t="shared" si="7"/>
        <v>2.3000000000000003</v>
      </c>
      <c r="R12" s="158">
        <f t="shared" si="4"/>
        <v>1.1809926614295303</v>
      </c>
      <c r="S12" s="157">
        <f t="shared" si="8"/>
        <v>0.29524816535738257</v>
      </c>
      <c r="T12" s="157">
        <f t="shared" si="6"/>
        <v>-2.0047518346426179</v>
      </c>
      <c r="U12">
        <v>8</v>
      </c>
      <c r="V12">
        <f t="shared" si="2"/>
        <v>0</v>
      </c>
    </row>
    <row r="13" spans="1:22" ht="17.25" thickBot="1">
      <c r="C13" s="142">
        <v>15</v>
      </c>
      <c r="D13" s="145">
        <f t="shared" si="5"/>
        <v>395</v>
      </c>
      <c r="F13">
        <f t="shared" si="3"/>
        <v>19</v>
      </c>
      <c r="G13" s="141">
        <v>3</v>
      </c>
      <c r="J13">
        <v>1</v>
      </c>
      <c r="K13" s="153">
        <f t="shared" si="0"/>
        <v>395</v>
      </c>
      <c r="L13" s="154">
        <f t="shared" si="1"/>
        <v>470</v>
      </c>
      <c r="M13" s="149">
        <f>SUM(J$3:J13)</f>
        <v>11</v>
      </c>
      <c r="P13">
        <v>9</v>
      </c>
      <c r="Q13" s="158">
        <f t="shared" si="7"/>
        <v>2.4000000000000004</v>
      </c>
      <c r="R13" s="158">
        <f t="shared" si="4"/>
        <v>1.2058078276907604</v>
      </c>
      <c r="S13" s="157">
        <f t="shared" si="8"/>
        <v>0.30145195692269011</v>
      </c>
      <c r="T13" s="157">
        <f t="shared" si="6"/>
        <v>-2.0985480430773102</v>
      </c>
      <c r="U13">
        <v>9</v>
      </c>
      <c r="V13">
        <f t="shared" si="2"/>
        <v>0</v>
      </c>
    </row>
    <row r="14" spans="1:22" ht="17.25" thickTop="1">
      <c r="C14" s="142">
        <v>10</v>
      </c>
      <c r="D14" s="145">
        <f t="shared" si="5"/>
        <v>470</v>
      </c>
      <c r="F14">
        <f t="shared" si="3"/>
        <v>23</v>
      </c>
      <c r="G14" s="141">
        <v>4</v>
      </c>
      <c r="J14">
        <v>1</v>
      </c>
      <c r="K14" s="155">
        <f>L13+1</f>
        <v>471</v>
      </c>
      <c r="L14" s="156" t="s">
        <v>356</v>
      </c>
      <c r="M14" s="149">
        <f>SUM(J$3:J14)</f>
        <v>12</v>
      </c>
      <c r="P14">
        <v>10</v>
      </c>
      <c r="Q14" s="158">
        <f t="shared" si="7"/>
        <v>2.5000000000000004</v>
      </c>
      <c r="R14" s="158">
        <f t="shared" si="4"/>
        <v>1.2311444133449163</v>
      </c>
      <c r="S14" s="157">
        <f t="shared" si="8"/>
        <v>0.30778610333622908</v>
      </c>
      <c r="T14" s="157">
        <f t="shared" si="6"/>
        <v>-2.1922138966637714</v>
      </c>
      <c r="U14">
        <v>10</v>
      </c>
      <c r="V14">
        <f>IF(MOD(P14,10)=0,S14,0)</f>
        <v>0.30778610333622908</v>
      </c>
    </row>
    <row r="15" spans="1:22">
      <c r="P15">
        <v>11</v>
      </c>
      <c r="Q15" s="158">
        <f t="shared" si="7"/>
        <v>2.6000000000000005</v>
      </c>
      <c r="R15" s="158">
        <f t="shared" si="4"/>
        <v>1.2570133745218284</v>
      </c>
      <c r="S15" s="157">
        <f t="shared" si="8"/>
        <v>0.31425334363045709</v>
      </c>
      <c r="T15" s="157">
        <f t="shared" si="6"/>
        <v>-2.2857466563695432</v>
      </c>
      <c r="U15">
        <v>11</v>
      </c>
      <c r="V15">
        <f t="shared" ref="V15:V78" si="9">IF(MOD(P15,10)=0,S15,0)</f>
        <v>0</v>
      </c>
    </row>
    <row r="16" spans="1:22">
      <c r="P16">
        <v>12</v>
      </c>
      <c r="Q16" s="158">
        <f t="shared" si="7"/>
        <v>2.7000000000000006</v>
      </c>
      <c r="R16" s="158">
        <f t="shared" si="4"/>
        <v>1.2834258975629043</v>
      </c>
      <c r="S16" s="157">
        <f t="shared" si="8"/>
        <v>0.32085647439072607</v>
      </c>
      <c r="T16" s="157">
        <f t="shared" si="6"/>
        <v>-2.3791435256092743</v>
      </c>
      <c r="U16">
        <v>12</v>
      </c>
      <c r="V16">
        <f t="shared" si="9"/>
        <v>0</v>
      </c>
    </row>
    <row r="17" spans="5:22">
      <c r="P17">
        <v>13</v>
      </c>
      <c r="Q17" s="158">
        <f t="shared" si="7"/>
        <v>2.8000000000000007</v>
      </c>
      <c r="R17" s="158">
        <f t="shared" si="4"/>
        <v>1.3103934038583633</v>
      </c>
      <c r="S17" s="157">
        <f t="shared" si="8"/>
        <v>0.32759835096459083</v>
      </c>
      <c r="T17" s="157">
        <f t="shared" si="6"/>
        <v>-2.4724016490354099</v>
      </c>
      <c r="U17">
        <v>13</v>
      </c>
      <c r="V17">
        <f t="shared" si="9"/>
        <v>0</v>
      </c>
    </row>
    <row r="18" spans="5:22">
      <c r="E18">
        <v>10</v>
      </c>
      <c r="F18">
        <f>E18/$I$22</f>
        <v>0.2</v>
      </c>
      <c r="G18">
        <f>POWER($J$22,F18)</f>
        <v>1.1486983549970351</v>
      </c>
      <c r="P18">
        <v>14</v>
      </c>
      <c r="Q18" s="158">
        <f t="shared" si="7"/>
        <v>2.9000000000000008</v>
      </c>
      <c r="R18" s="158">
        <f t="shared" si="4"/>
        <v>1.337927554786112</v>
      </c>
      <c r="S18" s="157">
        <f t="shared" si="8"/>
        <v>0.33448188869652801</v>
      </c>
      <c r="T18" s="157">
        <f t="shared" si="6"/>
        <v>-2.5655181113034726</v>
      </c>
      <c r="U18">
        <v>14</v>
      </c>
      <c r="V18">
        <f t="shared" si="9"/>
        <v>0</v>
      </c>
    </row>
    <row r="19" spans="5:22">
      <c r="E19">
        <v>20</v>
      </c>
      <c r="F19">
        <f t="shared" ref="F19:F30" si="10">E19/$I$22</f>
        <v>0.4</v>
      </c>
      <c r="G19">
        <f t="shared" ref="G19:G30" si="11">POWER($J$22,F19)</f>
        <v>1.3195079107728942</v>
      </c>
      <c r="I19" t="s">
        <v>366</v>
      </c>
      <c r="P19">
        <v>15</v>
      </c>
      <c r="Q19" s="160">
        <f>M5</f>
        <v>3</v>
      </c>
      <c r="R19" s="158">
        <f t="shared" si="4"/>
        <v>1.3660402567543954</v>
      </c>
      <c r="S19" s="157">
        <f t="shared" si="8"/>
        <v>0.34151006418859886</v>
      </c>
      <c r="T19" s="157">
        <f t="shared" si="6"/>
        <v>-2.6584899358114011</v>
      </c>
      <c r="U19">
        <v>15</v>
      </c>
      <c r="V19">
        <f t="shared" si="9"/>
        <v>0</v>
      </c>
    </row>
    <row r="20" spans="5:22">
      <c r="E20">
        <v>40</v>
      </c>
      <c r="F20">
        <f t="shared" si="10"/>
        <v>0.8</v>
      </c>
      <c r="G20">
        <f t="shared" si="11"/>
        <v>1.7411011265922482</v>
      </c>
      <c r="I20" t="s">
        <v>365</v>
      </c>
      <c r="P20">
        <v>16</v>
      </c>
      <c r="Q20" s="158">
        <f t="shared" ref="Q20:Q33" si="12">Q19+(Q$34-Q$19)/(P$34-P$19)</f>
        <v>3.0666666666666669</v>
      </c>
      <c r="R20" s="158">
        <f t="shared" si="4"/>
        <v>1.3947436663504054</v>
      </c>
      <c r="S20" s="157">
        <f t="shared" si="8"/>
        <v>0.34868591658760134</v>
      </c>
      <c r="T20" s="157">
        <f t="shared" ref="T20:T73" si="13">S20-Q20</f>
        <v>-2.7179807500790654</v>
      </c>
      <c r="U20">
        <v>16</v>
      </c>
      <c r="V20">
        <f t="shared" si="9"/>
        <v>0</v>
      </c>
    </row>
    <row r="21" spans="5:22">
      <c r="E21">
        <v>50</v>
      </c>
      <c r="F21">
        <f t="shared" si="10"/>
        <v>1</v>
      </c>
      <c r="G21">
        <f t="shared" si="11"/>
        <v>2</v>
      </c>
      <c r="I21" t="s">
        <v>363</v>
      </c>
      <c r="J21" t="s">
        <v>364</v>
      </c>
      <c r="P21">
        <v>17</v>
      </c>
      <c r="Q21" s="158">
        <f t="shared" si="12"/>
        <v>3.1333333333333337</v>
      </c>
      <c r="R21" s="158">
        <f t="shared" si="4"/>
        <v>1.4240501955970717</v>
      </c>
      <c r="S21" s="157">
        <f t="shared" si="8"/>
        <v>0.35601254889926792</v>
      </c>
      <c r="T21" s="157">
        <f t="shared" si="13"/>
        <v>-2.7773207844340657</v>
      </c>
      <c r="U21">
        <v>17</v>
      </c>
      <c r="V21">
        <f t="shared" si="9"/>
        <v>0</v>
      </c>
    </row>
    <row r="22" spans="5:22">
      <c r="E22">
        <v>100</v>
      </c>
      <c r="F22">
        <f t="shared" si="10"/>
        <v>2</v>
      </c>
      <c r="G22">
        <f t="shared" si="11"/>
        <v>4</v>
      </c>
      <c r="I22">
        <v>50</v>
      </c>
      <c r="J22">
        <v>2</v>
      </c>
      <c r="P22">
        <v>18</v>
      </c>
      <c r="Q22" s="158">
        <f t="shared" si="12"/>
        <v>3.2000000000000006</v>
      </c>
      <c r="R22" s="158">
        <f t="shared" si="4"/>
        <v>1.4539725173203104</v>
      </c>
      <c r="S22" s="157">
        <f t="shared" si="8"/>
        <v>0.3634931293300776</v>
      </c>
      <c r="T22" s="157">
        <f t="shared" si="13"/>
        <v>-2.8365068706699228</v>
      </c>
      <c r="U22">
        <v>18</v>
      </c>
      <c r="V22">
        <f t="shared" si="9"/>
        <v>0</v>
      </c>
    </row>
    <row r="23" spans="5:22">
      <c r="E23">
        <v>150</v>
      </c>
      <c r="F23">
        <f t="shared" si="10"/>
        <v>3</v>
      </c>
      <c r="G23">
        <f t="shared" si="11"/>
        <v>8</v>
      </c>
      <c r="P23">
        <v>19</v>
      </c>
      <c r="Q23" s="158">
        <f t="shared" si="12"/>
        <v>3.2666666666666675</v>
      </c>
      <c r="R23" s="158">
        <f t="shared" si="4"/>
        <v>1.4845235706290492</v>
      </c>
      <c r="S23" s="157">
        <f t="shared" si="8"/>
        <v>0.37113089265726229</v>
      </c>
      <c r="T23" s="157">
        <f t="shared" si="13"/>
        <v>-2.8955357740094052</v>
      </c>
      <c r="U23">
        <v>19</v>
      </c>
      <c r="V23">
        <f t="shared" si="9"/>
        <v>0</v>
      </c>
    </row>
    <row r="24" spans="5:22">
      <c r="E24">
        <v>200</v>
      </c>
      <c r="F24">
        <f t="shared" si="10"/>
        <v>4</v>
      </c>
      <c r="G24">
        <f t="shared" si="11"/>
        <v>16</v>
      </c>
      <c r="P24">
        <v>20</v>
      </c>
      <c r="Q24" s="158">
        <f t="shared" si="12"/>
        <v>3.3333333333333344</v>
      </c>
      <c r="R24" s="158">
        <f t="shared" si="4"/>
        <v>1.515716566510398</v>
      </c>
      <c r="S24" s="157">
        <f t="shared" si="8"/>
        <v>0.3789291416275995</v>
      </c>
      <c r="T24" s="157">
        <f t="shared" si="13"/>
        <v>-2.9544041917057351</v>
      </c>
      <c r="U24">
        <v>20</v>
      </c>
      <c r="V24">
        <f t="shared" si="9"/>
        <v>0.3789291416275995</v>
      </c>
    </row>
    <row r="25" spans="5:22">
      <c r="E25">
        <v>250</v>
      </c>
      <c r="F25">
        <f t="shared" si="10"/>
        <v>5</v>
      </c>
      <c r="G25">
        <f t="shared" si="11"/>
        <v>32</v>
      </c>
      <c r="P25">
        <v>21</v>
      </c>
      <c r="Q25" s="158">
        <f t="shared" si="12"/>
        <v>3.4000000000000012</v>
      </c>
      <c r="R25" s="158">
        <f t="shared" si="4"/>
        <v>1.5475649935423899</v>
      </c>
      <c r="S25" s="157">
        <f t="shared" si="8"/>
        <v>0.38689124838559746</v>
      </c>
      <c r="T25" s="157">
        <f t="shared" si="13"/>
        <v>-3.0131087516144039</v>
      </c>
      <c r="U25">
        <v>21</v>
      </c>
      <c r="V25">
        <f t="shared" si="9"/>
        <v>0</v>
      </c>
    </row>
    <row r="26" spans="5:22">
      <c r="E26">
        <v>300</v>
      </c>
      <c r="F26">
        <f t="shared" si="10"/>
        <v>6</v>
      </c>
      <c r="G26">
        <f t="shared" si="11"/>
        <v>64</v>
      </c>
      <c r="P26">
        <v>22</v>
      </c>
      <c r="Q26" s="158">
        <f t="shared" si="12"/>
        <v>3.4666666666666681</v>
      </c>
      <c r="R26" s="158">
        <f t="shared" si="4"/>
        <v>1.5800826237267542</v>
      </c>
      <c r="S26" s="157">
        <f t="shared" si="8"/>
        <v>0.39502065593168856</v>
      </c>
      <c r="T26" s="157">
        <f t="shared" si="13"/>
        <v>-3.0716460107349794</v>
      </c>
      <c r="U26">
        <v>22</v>
      </c>
      <c r="V26">
        <f t="shared" si="9"/>
        <v>0</v>
      </c>
    </row>
    <row r="27" spans="5:22">
      <c r="E27">
        <v>350</v>
      </c>
      <c r="F27">
        <f t="shared" si="10"/>
        <v>7</v>
      </c>
      <c r="G27">
        <f t="shared" si="11"/>
        <v>128</v>
      </c>
      <c r="P27">
        <v>23</v>
      </c>
      <c r="Q27" s="158">
        <f t="shared" si="12"/>
        <v>3.533333333333335</v>
      </c>
      <c r="R27" s="158">
        <f t="shared" si="4"/>
        <v>1.6132835184442524</v>
      </c>
      <c r="S27" s="157">
        <f t="shared" si="8"/>
        <v>0.40332087961106311</v>
      </c>
      <c r="T27" s="157">
        <f t="shared" si="13"/>
        <v>-3.130012453722272</v>
      </c>
      <c r="U27">
        <v>23</v>
      </c>
      <c r="V27">
        <f t="shared" si="9"/>
        <v>0</v>
      </c>
    </row>
    <row r="28" spans="5:22">
      <c r="E28">
        <v>400</v>
      </c>
      <c r="F28">
        <f t="shared" si="10"/>
        <v>8</v>
      </c>
      <c r="G28">
        <f t="shared" si="11"/>
        <v>256</v>
      </c>
      <c r="P28">
        <v>24</v>
      </c>
      <c r="Q28" s="158">
        <f t="shared" si="12"/>
        <v>3.6000000000000019</v>
      </c>
      <c r="R28" s="158">
        <f t="shared" si="4"/>
        <v>1.6471820345351462</v>
      </c>
      <c r="S28" s="157">
        <f t="shared" si="8"/>
        <v>0.41179550863378656</v>
      </c>
      <c r="T28" s="157">
        <f t="shared" si="13"/>
        <v>-3.1882044913662151</v>
      </c>
      <c r="U28">
        <v>24</v>
      </c>
      <c r="V28">
        <f t="shared" si="9"/>
        <v>0</v>
      </c>
    </row>
    <row r="29" spans="5:22">
      <c r="E29">
        <v>450</v>
      </c>
      <c r="F29">
        <f t="shared" si="10"/>
        <v>9</v>
      </c>
      <c r="G29">
        <f t="shared" si="11"/>
        <v>512</v>
      </c>
      <c r="P29">
        <v>25</v>
      </c>
      <c r="Q29" s="158">
        <f t="shared" si="12"/>
        <v>3.6666666666666687</v>
      </c>
      <c r="R29" s="158">
        <f t="shared" si="4"/>
        <v>1.681792830507429</v>
      </c>
      <c r="S29" s="157">
        <f t="shared" si="8"/>
        <v>0.42044820762685725</v>
      </c>
      <c r="T29" s="157">
        <f t="shared" si="13"/>
        <v>-3.2462184590398113</v>
      </c>
      <c r="U29">
        <v>25</v>
      </c>
      <c r="V29">
        <f t="shared" si="9"/>
        <v>0</v>
      </c>
    </row>
    <row r="30" spans="5:22">
      <c r="E30">
        <v>500</v>
      </c>
      <c r="F30">
        <f t="shared" si="10"/>
        <v>10</v>
      </c>
      <c r="G30">
        <f t="shared" si="11"/>
        <v>1024</v>
      </c>
      <c r="P30">
        <v>26</v>
      </c>
      <c r="Q30" s="158">
        <f t="shared" si="12"/>
        <v>3.7333333333333356</v>
      </c>
      <c r="R30" s="158">
        <f t="shared" si="4"/>
        <v>1.7171308728755075</v>
      </c>
      <c r="S30" s="157">
        <f t="shared" si="8"/>
        <v>0.42928271821887687</v>
      </c>
      <c r="T30" s="157">
        <f t="shared" si="13"/>
        <v>-3.3040506151144586</v>
      </c>
      <c r="U30">
        <v>26</v>
      </c>
      <c r="V30">
        <f t="shared" si="9"/>
        <v>0</v>
      </c>
    </row>
    <row r="31" spans="5:22">
      <c r="P31">
        <v>27</v>
      </c>
      <c r="Q31" s="158">
        <f t="shared" si="12"/>
        <v>3.8000000000000025</v>
      </c>
      <c r="R31" s="158">
        <f t="shared" si="4"/>
        <v>1.7532114426320702</v>
      </c>
      <c r="S31" s="157">
        <f t="shared" si="8"/>
        <v>0.43830286065801755</v>
      </c>
      <c r="T31" s="157">
        <f t="shared" si="13"/>
        <v>-3.361697139341985</v>
      </c>
      <c r="U31">
        <v>27</v>
      </c>
      <c r="V31">
        <f t="shared" si="9"/>
        <v>0</v>
      </c>
    </row>
    <row r="32" spans="5:22">
      <c r="P32">
        <v>28</v>
      </c>
      <c r="Q32" s="158">
        <f t="shared" si="12"/>
        <v>3.8666666666666694</v>
      </c>
      <c r="R32" s="158">
        <f t="shared" si="4"/>
        <v>1.7900501418559449</v>
      </c>
      <c r="S32" s="157">
        <f t="shared" si="8"/>
        <v>0.44751253546398623</v>
      </c>
      <c r="T32" s="157">
        <f t="shared" si="13"/>
        <v>-3.4191541312026832</v>
      </c>
      <c r="U32">
        <v>28</v>
      </c>
      <c r="V32">
        <f t="shared" si="9"/>
        <v>0</v>
      </c>
    </row>
    <row r="33" spans="5:22">
      <c r="P33">
        <v>29</v>
      </c>
      <c r="Q33" s="158">
        <f t="shared" si="12"/>
        <v>3.9333333333333362</v>
      </c>
      <c r="R33" s="158">
        <f t="shared" si="4"/>
        <v>1.827662900458801</v>
      </c>
      <c r="S33" s="157">
        <f t="shared" si="8"/>
        <v>0.45691572511470024</v>
      </c>
      <c r="T33" s="157">
        <f t="shared" si="13"/>
        <v>-3.476417608218636</v>
      </c>
      <c r="U33">
        <v>29</v>
      </c>
      <c r="V33">
        <f t="shared" si="9"/>
        <v>0</v>
      </c>
    </row>
    <row r="34" spans="5:22">
      <c r="P34">
        <v>30</v>
      </c>
      <c r="Q34" s="160">
        <f>M6</f>
        <v>4</v>
      </c>
      <c r="R34" s="158">
        <f t="shared" si="4"/>
        <v>1.8660659830736148</v>
      </c>
      <c r="S34" s="157">
        <f t="shared" si="8"/>
        <v>0.46651649576840371</v>
      </c>
      <c r="T34" s="157">
        <f t="shared" si="13"/>
        <v>-3.5334835042315964</v>
      </c>
      <c r="U34">
        <v>30</v>
      </c>
      <c r="V34">
        <f t="shared" si="9"/>
        <v>0.46651649576840371</v>
      </c>
    </row>
    <row r="35" spans="5:22">
      <c r="P35">
        <v>31</v>
      </c>
      <c r="Q35" s="158">
        <f>Q34+(Q$64-Q$34)/(P$64-P$34)</f>
        <v>4.0333333333333332</v>
      </c>
      <c r="R35" s="158">
        <f t="shared" si="4"/>
        <v>1.9052759960878747</v>
      </c>
      <c r="S35" s="157">
        <f t="shared" si="8"/>
        <v>0.47631899902196867</v>
      </c>
      <c r="T35" s="157">
        <f t="shared" si="13"/>
        <v>-3.5570143343113645</v>
      </c>
      <c r="U35">
        <v>31</v>
      </c>
      <c r="V35">
        <f t="shared" si="9"/>
        <v>0</v>
      </c>
    </row>
    <row r="36" spans="5:22">
      <c r="P36">
        <v>32</v>
      </c>
      <c r="Q36" s="158">
        <f t="shared" ref="Q36:Q63" si="14">Q35+(Q$64-Q$34)/(P$64-P$34)</f>
        <v>4.0666666666666664</v>
      </c>
      <c r="R36" s="158">
        <f t="shared" si="4"/>
        <v>1.9453098948245708</v>
      </c>
      <c r="S36" s="157">
        <f t="shared" si="8"/>
        <v>0.48632747370614271</v>
      </c>
      <c r="T36" s="157">
        <f t="shared" si="13"/>
        <v>-3.5803391929605235</v>
      </c>
      <c r="U36">
        <v>32</v>
      </c>
      <c r="V36">
        <f t="shared" si="9"/>
        <v>0</v>
      </c>
    </row>
    <row r="37" spans="5:22">
      <c r="E37" t="s">
        <v>394</v>
      </c>
      <c r="P37">
        <v>33</v>
      </c>
      <c r="Q37" s="158">
        <f t="shared" si="14"/>
        <v>4.0999999999999996</v>
      </c>
      <c r="R37" s="158">
        <f t="shared" si="4"/>
        <v>1.9861849908740716</v>
      </c>
      <c r="S37" s="157">
        <f t="shared" si="8"/>
        <v>0.49654624771851791</v>
      </c>
      <c r="T37" s="157">
        <f t="shared" si="13"/>
        <v>-3.6034537522814816</v>
      </c>
      <c r="U37">
        <v>33</v>
      </c>
      <c r="V37">
        <f t="shared" si="9"/>
        <v>0</v>
      </c>
    </row>
    <row r="38" spans="5:22">
      <c r="P38">
        <v>34</v>
      </c>
      <c r="Q38" s="158">
        <f t="shared" si="14"/>
        <v>4.1333333333333329</v>
      </c>
      <c r="R38" s="158">
        <f t="shared" si="4"/>
        <v>2.0279189595800582</v>
      </c>
      <c r="S38" s="157">
        <f t="shared" si="8"/>
        <v>0.50697973989501455</v>
      </c>
      <c r="T38" s="157">
        <f t="shared" si="13"/>
        <v>-3.6263535934383184</v>
      </c>
      <c r="U38">
        <v>34</v>
      </c>
      <c r="V38">
        <f t="shared" si="9"/>
        <v>0</v>
      </c>
    </row>
    <row r="39" spans="5:22">
      <c r="E39" t="s">
        <v>395</v>
      </c>
      <c r="P39">
        <v>35</v>
      </c>
      <c r="Q39" s="158">
        <f t="shared" si="14"/>
        <v>4.1666666666666661</v>
      </c>
      <c r="R39" s="158">
        <f t="shared" si="4"/>
        <v>2.0705298476827547</v>
      </c>
      <c r="S39" s="157">
        <f t="shared" si="8"/>
        <v>0.51763246192068868</v>
      </c>
      <c r="T39" s="157">
        <f t="shared" si="13"/>
        <v>-3.6490342047459774</v>
      </c>
      <c r="U39">
        <v>35</v>
      </c>
      <c r="V39">
        <f t="shared" si="9"/>
        <v>0</v>
      </c>
    </row>
    <row r="40" spans="5:22">
      <c r="E40" t="s">
        <v>396</v>
      </c>
      <c r="P40">
        <v>36</v>
      </c>
      <c r="Q40" s="158">
        <f t="shared" si="14"/>
        <v>4.1999999999999993</v>
      </c>
      <c r="R40" s="158">
        <f t="shared" si="4"/>
        <v>2.1140360811227605</v>
      </c>
      <c r="S40" s="157">
        <f t="shared" si="8"/>
        <v>0.52850902028069013</v>
      </c>
      <c r="T40" s="157">
        <f t="shared" si="13"/>
        <v>-3.6714909797193092</v>
      </c>
      <c r="U40">
        <v>36</v>
      </c>
      <c r="V40">
        <f t="shared" si="9"/>
        <v>0</v>
      </c>
    </row>
    <row r="41" spans="5:22">
      <c r="P41">
        <v>37</v>
      </c>
      <c r="Q41" s="158">
        <f t="shared" si="14"/>
        <v>4.2333333333333325</v>
      </c>
      <c r="R41" s="158">
        <f t="shared" si="4"/>
        <v>2.158456473008854</v>
      </c>
      <c r="S41" s="157">
        <f t="shared" si="8"/>
        <v>0.5396141182522135</v>
      </c>
      <c r="T41" s="157">
        <f t="shared" si="13"/>
        <v>-3.6937192150811189</v>
      </c>
      <c r="U41">
        <v>37</v>
      </c>
      <c r="V41">
        <f t="shared" si="9"/>
        <v>0</v>
      </c>
    </row>
    <row r="42" spans="5:22">
      <c r="E42" t="s">
        <v>397</v>
      </c>
      <c r="P42">
        <v>38</v>
      </c>
      <c r="Q42" s="158">
        <f t="shared" si="14"/>
        <v>4.2666666666666657</v>
      </c>
      <c r="R42" s="158">
        <f t="shared" si="4"/>
        <v>2.2038102317532213</v>
      </c>
      <c r="S42" s="157">
        <f t="shared" si="8"/>
        <v>0.55095255793830533</v>
      </c>
      <c r="T42" s="157">
        <f t="shared" si="13"/>
        <v>-3.7157141087283603</v>
      </c>
      <c r="U42">
        <v>38</v>
      </c>
      <c r="V42">
        <f t="shared" si="9"/>
        <v>0</v>
      </c>
    </row>
    <row r="43" spans="5:22">
      <c r="P43">
        <v>39</v>
      </c>
      <c r="Q43" s="158">
        <f t="shared" si="14"/>
        <v>4.2999999999999989</v>
      </c>
      <c r="R43" s="158">
        <f t="shared" si="4"/>
        <v>2.2501169693776188</v>
      </c>
      <c r="S43" s="157">
        <f t="shared" si="8"/>
        <v>0.56252924234440471</v>
      </c>
      <c r="T43" s="157">
        <f t="shared" si="13"/>
        <v>-3.7374707576555943</v>
      </c>
      <c r="U43">
        <v>39</v>
      </c>
      <c r="V43">
        <f t="shared" si="9"/>
        <v>0</v>
      </c>
    </row>
    <row r="44" spans="5:22">
      <c r="E44" t="s">
        <v>398</v>
      </c>
      <c r="P44">
        <v>40</v>
      </c>
      <c r="Q44" s="158">
        <f t="shared" si="14"/>
        <v>4.3333333333333321</v>
      </c>
      <c r="R44" s="158">
        <f t="shared" si="4"/>
        <v>2.2973967099940702</v>
      </c>
      <c r="S44" s="157">
        <f t="shared" si="8"/>
        <v>0.57434917749851755</v>
      </c>
      <c r="T44" s="157">
        <f t="shared" si="13"/>
        <v>-3.7589841558348147</v>
      </c>
      <c r="U44">
        <v>40</v>
      </c>
      <c r="V44">
        <f t="shared" si="9"/>
        <v>0.57434917749851755</v>
      </c>
    </row>
    <row r="45" spans="5:22">
      <c r="P45">
        <v>41</v>
      </c>
      <c r="Q45" s="158">
        <f t="shared" si="14"/>
        <v>4.3666666666666654</v>
      </c>
      <c r="R45" s="158">
        <f t="shared" si="4"/>
        <v>2.3456698984637572</v>
      </c>
      <c r="S45" s="157">
        <f t="shared" si="8"/>
        <v>0.58641747461593929</v>
      </c>
      <c r="T45" s="157">
        <f t="shared" si="13"/>
        <v>-3.780249192050726</v>
      </c>
      <c r="U45">
        <v>41</v>
      </c>
      <c r="V45">
        <f t="shared" si="9"/>
        <v>0</v>
      </c>
    </row>
    <row r="46" spans="5:22">
      <c r="E46" t="s">
        <v>399</v>
      </c>
      <c r="P46">
        <v>42</v>
      </c>
      <c r="Q46" s="158">
        <f t="shared" si="14"/>
        <v>4.3999999999999986</v>
      </c>
      <c r="R46" s="158">
        <f t="shared" si="4"/>
        <v>2.3949574092378572</v>
      </c>
      <c r="S46" s="157">
        <f t="shared" si="8"/>
        <v>0.59873935230946429</v>
      </c>
      <c r="T46" s="157">
        <f t="shared" si="13"/>
        <v>-3.8012606476905342</v>
      </c>
      <c r="U46">
        <v>42</v>
      </c>
      <c r="V46">
        <f t="shared" si="9"/>
        <v>0</v>
      </c>
    </row>
    <row r="47" spans="5:22">
      <c r="P47">
        <v>43</v>
      </c>
      <c r="Q47" s="158">
        <f t="shared" si="14"/>
        <v>4.4333333333333318</v>
      </c>
      <c r="R47" s="158">
        <f t="shared" si="4"/>
        <v>2.4452805553841368</v>
      </c>
      <c r="S47" s="157">
        <f t="shared" si="8"/>
        <v>0.6113201388460342</v>
      </c>
      <c r="T47" s="157">
        <f t="shared" si="13"/>
        <v>-3.8220131944872975</v>
      </c>
      <c r="U47">
        <v>43</v>
      </c>
      <c r="V47">
        <f t="shared" si="9"/>
        <v>0</v>
      </c>
    </row>
    <row r="48" spans="5:22">
      <c r="E48">
        <v>25</v>
      </c>
      <c r="P48">
        <v>44</v>
      </c>
      <c r="Q48" s="158">
        <f t="shared" si="14"/>
        <v>4.466666666666665</v>
      </c>
      <c r="R48" s="158">
        <f t="shared" si="4"/>
        <v>2.4966610978032233</v>
      </c>
      <c r="S48" s="157">
        <f t="shared" si="8"/>
        <v>0.62416527445080583</v>
      </c>
      <c r="T48" s="157">
        <f t="shared" si="13"/>
        <v>-3.8425013922158593</v>
      </c>
      <c r="U48">
        <v>44</v>
      </c>
      <c r="V48">
        <f t="shared" si="9"/>
        <v>0</v>
      </c>
    </row>
    <row r="49" spans="16:22">
      <c r="P49">
        <v>45</v>
      </c>
      <c r="Q49" s="158">
        <f t="shared" si="14"/>
        <v>4.4999999999999982</v>
      </c>
      <c r="R49" s="158">
        <f t="shared" si="4"/>
        <v>2.549121254638524</v>
      </c>
      <c r="S49" s="157">
        <f t="shared" si="8"/>
        <v>0.637280313659631</v>
      </c>
      <c r="T49" s="157">
        <f t="shared" si="13"/>
        <v>-3.862719686340367</v>
      </c>
      <c r="U49">
        <v>45</v>
      </c>
      <c r="V49">
        <f t="shared" si="9"/>
        <v>0</v>
      </c>
    </row>
    <row r="50" spans="16:22">
      <c r="P50">
        <v>46</v>
      </c>
      <c r="Q50" s="158">
        <f t="shared" si="14"/>
        <v>4.5333333333333314</v>
      </c>
      <c r="R50" s="158">
        <f t="shared" si="4"/>
        <v>2.6026837108838667</v>
      </c>
      <c r="S50" s="157">
        <f t="shared" si="8"/>
        <v>0.65067092772096669</v>
      </c>
      <c r="T50" s="157">
        <f t="shared" si="13"/>
        <v>-3.8826624056123649</v>
      </c>
      <c r="U50">
        <v>46</v>
      </c>
      <c r="V50">
        <f t="shared" si="9"/>
        <v>0</v>
      </c>
    </row>
    <row r="51" spans="16:22">
      <c r="P51">
        <v>47</v>
      </c>
      <c r="Q51" s="158">
        <f t="shared" si="14"/>
        <v>4.5666666666666647</v>
      </c>
      <c r="R51" s="158">
        <f t="shared" si="4"/>
        <v>2.6573716281930229</v>
      </c>
      <c r="S51" s="157">
        <f t="shared" si="8"/>
        <v>0.66434290704825572</v>
      </c>
      <c r="T51" s="157">
        <f t="shared" si="13"/>
        <v>-3.902323759618409</v>
      </c>
      <c r="U51">
        <v>47</v>
      </c>
      <c r="V51">
        <f t="shared" si="9"/>
        <v>0</v>
      </c>
    </row>
    <row r="52" spans="16:22">
      <c r="P52">
        <v>48</v>
      </c>
      <c r="Q52" s="158">
        <f t="shared" si="14"/>
        <v>4.5999999999999979</v>
      </c>
      <c r="R52" s="158">
        <f t="shared" si="4"/>
        <v>2.7132086548953436</v>
      </c>
      <c r="S52" s="157">
        <f t="shared" si="8"/>
        <v>0.67830216372383589</v>
      </c>
      <c r="T52" s="157">
        <f t="shared" si="13"/>
        <v>-3.9216978362761621</v>
      </c>
      <c r="U52">
        <v>48</v>
      </c>
      <c r="V52">
        <f t="shared" si="9"/>
        <v>0</v>
      </c>
    </row>
    <row r="53" spans="16:22">
      <c r="P53">
        <v>49</v>
      </c>
      <c r="Q53" s="158">
        <f t="shared" si="14"/>
        <v>4.6333333333333311</v>
      </c>
      <c r="R53" s="158">
        <f t="shared" si="4"/>
        <v>2.7702189362218492</v>
      </c>
      <c r="S53" s="157">
        <f t="shared" si="8"/>
        <v>0.69255473405546231</v>
      </c>
      <c r="T53" s="157">
        <f t="shared" si="13"/>
        <v>-3.940778599277869</v>
      </c>
      <c r="U53">
        <v>49</v>
      </c>
      <c r="V53">
        <f t="shared" si="9"/>
        <v>0</v>
      </c>
    </row>
    <row r="54" spans="16:22">
      <c r="P54">
        <v>50</v>
      </c>
      <c r="Q54" s="158">
        <f t="shared" si="14"/>
        <v>4.6666666666666643</v>
      </c>
      <c r="R54" s="158">
        <f t="shared" si="4"/>
        <v>2.8284271247461903</v>
      </c>
      <c r="S54" s="157">
        <f t="shared" si="8"/>
        <v>0.70710678118654757</v>
      </c>
      <c r="T54" s="157">
        <f t="shared" si="13"/>
        <v>-3.9595598854801168</v>
      </c>
      <c r="U54">
        <v>50</v>
      </c>
      <c r="V54">
        <f t="shared" si="9"/>
        <v>0.70710678118654757</v>
      </c>
    </row>
    <row r="55" spans="16:22">
      <c r="P55">
        <v>51</v>
      </c>
      <c r="Q55" s="158">
        <f t="shared" si="14"/>
        <v>4.6999999999999975</v>
      </c>
      <c r="R55" s="158">
        <f t="shared" si="4"/>
        <v>2.8878583910449915</v>
      </c>
      <c r="S55" s="157">
        <f t="shared" si="8"/>
        <v>0.72196459776124788</v>
      </c>
      <c r="T55" s="157">
        <f t="shared" si="13"/>
        <v>-3.9780354022387496</v>
      </c>
      <c r="U55">
        <v>51</v>
      </c>
      <c r="V55">
        <f t="shared" si="9"/>
        <v>0</v>
      </c>
    </row>
    <row r="56" spans="16:22">
      <c r="P56">
        <v>52</v>
      </c>
      <c r="Q56" s="158">
        <f t="shared" si="14"/>
        <v>4.7333333333333307</v>
      </c>
      <c r="R56" s="158">
        <f t="shared" si="4"/>
        <v>2.9485384345822023</v>
      </c>
      <c r="S56" s="157">
        <f t="shared" si="8"/>
        <v>0.73713460864555058</v>
      </c>
      <c r="T56" s="157">
        <f t="shared" si="13"/>
        <v>-3.9961987246877801</v>
      </c>
      <c r="U56">
        <v>52</v>
      </c>
      <c r="V56">
        <f t="shared" si="9"/>
        <v>0</v>
      </c>
    </row>
    <row r="57" spans="16:22">
      <c r="P57">
        <v>53</v>
      </c>
      <c r="Q57" s="158">
        <f t="shared" si="14"/>
        <v>4.7666666666666639</v>
      </c>
      <c r="R57" s="158">
        <f t="shared" si="4"/>
        <v>3.0104934948221342</v>
      </c>
      <c r="S57" s="157">
        <f t="shared" si="8"/>
        <v>0.75262337370553356</v>
      </c>
      <c r="T57" s="157">
        <f t="shared" si="13"/>
        <v>-4.01404329296113</v>
      </c>
      <c r="U57">
        <v>53</v>
      </c>
      <c r="V57">
        <f t="shared" si="9"/>
        <v>0</v>
      </c>
    </row>
    <row r="58" spans="16:22">
      <c r="P58">
        <v>54</v>
      </c>
      <c r="Q58" s="158">
        <f t="shared" si="14"/>
        <v>4.7999999999999972</v>
      </c>
      <c r="R58" s="158">
        <f t="shared" si="4"/>
        <v>3.0737503625760247</v>
      </c>
      <c r="S58" s="157">
        <f t="shared" si="8"/>
        <v>0.76843759064400619</v>
      </c>
      <c r="T58" s="157">
        <f t="shared" si="13"/>
        <v>-4.031562409355991</v>
      </c>
      <c r="U58">
        <v>54</v>
      </c>
      <c r="V58">
        <f t="shared" si="9"/>
        <v>0</v>
      </c>
    </row>
    <row r="59" spans="16:22">
      <c r="P59">
        <v>55</v>
      </c>
      <c r="Q59" s="158">
        <f t="shared" si="14"/>
        <v>4.8333333333333304</v>
      </c>
      <c r="R59" s="158">
        <f t="shared" si="4"/>
        <v>3.1383363915870026</v>
      </c>
      <c r="S59" s="157">
        <f t="shared" si="8"/>
        <v>0.78458409789675065</v>
      </c>
      <c r="T59" s="157">
        <f t="shared" si="13"/>
        <v>-4.0487492354365795</v>
      </c>
      <c r="U59">
        <v>55</v>
      </c>
      <c r="V59">
        <f t="shared" si="9"/>
        <v>0</v>
      </c>
    </row>
    <row r="60" spans="16:22">
      <c r="P60">
        <v>56</v>
      </c>
      <c r="Q60" s="158">
        <f t="shared" si="14"/>
        <v>4.8666666666666636</v>
      </c>
      <c r="R60" s="158">
        <f t="shared" si="4"/>
        <v>3.2042795103584885</v>
      </c>
      <c r="S60" s="157">
        <f t="shared" si="8"/>
        <v>0.80106987758962211</v>
      </c>
      <c r="T60" s="157">
        <f t="shared" si="13"/>
        <v>-4.0655967890770413</v>
      </c>
      <c r="U60">
        <v>56</v>
      </c>
      <c r="V60">
        <f t="shared" si="9"/>
        <v>0</v>
      </c>
    </row>
    <row r="61" spans="16:22">
      <c r="P61">
        <v>57</v>
      </c>
      <c r="Q61" s="158">
        <f t="shared" si="14"/>
        <v>4.8999999999999968</v>
      </c>
      <c r="R61" s="158">
        <f t="shared" si="4"/>
        <v>3.2716082342311239</v>
      </c>
      <c r="S61" s="157">
        <f t="shared" si="8"/>
        <v>0.81790205855778098</v>
      </c>
      <c r="T61" s="157">
        <f t="shared" si="13"/>
        <v>-4.0820979414422158</v>
      </c>
      <c r="U61">
        <v>57</v>
      </c>
      <c r="V61">
        <f t="shared" si="9"/>
        <v>0</v>
      </c>
    </row>
    <row r="62" spans="16:22">
      <c r="P62">
        <v>58</v>
      </c>
      <c r="Q62" s="158">
        <f t="shared" si="14"/>
        <v>4.93333333333333</v>
      </c>
      <c r="R62" s="158">
        <f t="shared" si="4"/>
        <v>3.340351677713477</v>
      </c>
      <c r="S62" s="157">
        <f t="shared" si="8"/>
        <v>0.83508791942836924</v>
      </c>
      <c r="T62" s="157">
        <f t="shared" si="13"/>
        <v>-4.0982454139049604</v>
      </c>
      <c r="U62">
        <v>58</v>
      </c>
      <c r="V62">
        <f t="shared" si="9"/>
        <v>0</v>
      </c>
    </row>
    <row r="63" spans="16:22">
      <c r="P63">
        <v>59</v>
      </c>
      <c r="Q63" s="158">
        <f t="shared" si="14"/>
        <v>4.9666666666666632</v>
      </c>
      <c r="R63" s="158">
        <f t="shared" si="4"/>
        <v>3.4105395670718264</v>
      </c>
      <c r="S63" s="157">
        <f t="shared" si="8"/>
        <v>0.85263489176795659</v>
      </c>
      <c r="T63" s="157">
        <f t="shared" si="13"/>
        <v>-4.1140317748987068</v>
      </c>
      <c r="U63">
        <v>59</v>
      </c>
      <c r="V63">
        <f t="shared" si="9"/>
        <v>0</v>
      </c>
    </row>
    <row r="64" spans="16:22">
      <c r="P64">
        <v>60</v>
      </c>
      <c r="Q64" s="160">
        <f>M7</f>
        <v>5</v>
      </c>
      <c r="R64" s="158">
        <f t="shared" si="4"/>
        <v>3.4822022531844965</v>
      </c>
      <c r="S64" s="157">
        <f t="shared" si="8"/>
        <v>0.87055056329612412</v>
      </c>
      <c r="T64" s="157">
        <f t="shared" si="13"/>
        <v>-4.1294494367038759</v>
      </c>
      <c r="U64">
        <v>60</v>
      </c>
      <c r="V64">
        <f t="shared" si="9"/>
        <v>0.87055056329612412</v>
      </c>
    </row>
    <row r="65" spans="16:22">
      <c r="P65">
        <v>61</v>
      </c>
      <c r="Q65" s="158">
        <f>Q64+(Q$109-Q$64)/(P$109-P$64)</f>
        <v>5.0222222222222221</v>
      </c>
      <c r="R65" s="158">
        <f t="shared" si="4"/>
        <v>3.5553707246662802</v>
      </c>
      <c r="S65" s="157">
        <f t="shared" si="8"/>
        <v>0.88884268116657006</v>
      </c>
      <c r="T65" s="157">
        <f t="shared" si="13"/>
        <v>-4.1333795410556524</v>
      </c>
      <c r="U65">
        <v>61</v>
      </c>
      <c r="V65">
        <f t="shared" si="9"/>
        <v>0</v>
      </c>
    </row>
    <row r="66" spans="16:22">
      <c r="P66">
        <v>62</v>
      </c>
      <c r="Q66" s="158">
        <f t="shared" ref="Q66:Q108" si="15">Q65+(Q$109-Q$64)/(P$109-P$64)</f>
        <v>5.0444444444444443</v>
      </c>
      <c r="R66" s="158">
        <f t="shared" si="4"/>
        <v>3.6300766212686435</v>
      </c>
      <c r="S66" s="157">
        <f t="shared" si="8"/>
        <v>0.90751915531716087</v>
      </c>
      <c r="T66" s="157">
        <f t="shared" si="13"/>
        <v>-4.1369252891272836</v>
      </c>
      <c r="U66">
        <v>62</v>
      </c>
      <c r="V66">
        <f t="shared" si="9"/>
        <v>0</v>
      </c>
    </row>
    <row r="67" spans="16:22">
      <c r="P67">
        <v>63</v>
      </c>
      <c r="Q67" s="158">
        <f t="shared" si="15"/>
        <v>5.0666666666666664</v>
      </c>
      <c r="R67" s="158">
        <f t="shared" si="4"/>
        <v>3.7063522475614832</v>
      </c>
      <c r="S67" s="157">
        <f t="shared" si="8"/>
        <v>0.9265880618903708</v>
      </c>
      <c r="T67" s="157">
        <f t="shared" si="13"/>
        <v>-4.1400786047762956</v>
      </c>
      <c r="U67">
        <v>63</v>
      </c>
      <c r="V67">
        <f t="shared" si="9"/>
        <v>0</v>
      </c>
    </row>
    <row r="68" spans="16:22">
      <c r="P68">
        <v>64</v>
      </c>
      <c r="Q68" s="158">
        <f t="shared" si="15"/>
        <v>5.0888888888888886</v>
      </c>
      <c r="R68" s="158">
        <f t="shared" si="4"/>
        <v>3.7842305869023831</v>
      </c>
      <c r="S68" s="157">
        <f t="shared" si="8"/>
        <v>0.94605764672559578</v>
      </c>
      <c r="T68" s="157">
        <f t="shared" si="13"/>
        <v>-4.1428312421632931</v>
      </c>
      <c r="U68">
        <v>64</v>
      </c>
      <c r="V68">
        <f t="shared" si="9"/>
        <v>0</v>
      </c>
    </row>
    <row r="69" spans="16:22">
      <c r="P69">
        <v>65</v>
      </c>
      <c r="Q69" s="158">
        <f t="shared" si="15"/>
        <v>5.1111111111111107</v>
      </c>
      <c r="R69" s="158">
        <f t="shared" ref="R69:R132" si="16">POWER(8,P69/100)</f>
        <v>3.863745315699382</v>
      </c>
      <c r="S69" s="157">
        <f t="shared" si="8"/>
        <v>0.96593632892484549</v>
      </c>
      <c r="T69" s="157">
        <f t="shared" si="13"/>
        <v>-4.145174782186265</v>
      </c>
      <c r="U69">
        <v>65</v>
      </c>
      <c r="V69">
        <f t="shared" si="9"/>
        <v>0</v>
      </c>
    </row>
    <row r="70" spans="16:22">
      <c r="P70">
        <v>66</v>
      </c>
      <c r="Q70" s="158">
        <f t="shared" si="15"/>
        <v>5.1333333333333329</v>
      </c>
      <c r="R70" s="158">
        <f t="shared" si="16"/>
        <v>3.9449308179734364</v>
      </c>
      <c r="S70" s="157">
        <f t="shared" si="8"/>
        <v>0.98623270449335909</v>
      </c>
      <c r="T70" s="157">
        <f t="shared" si="13"/>
        <v>-4.1471006288399739</v>
      </c>
      <c r="U70">
        <v>66</v>
      </c>
      <c r="V70">
        <f t="shared" si="9"/>
        <v>0</v>
      </c>
    </row>
    <row r="71" spans="16:22">
      <c r="P71">
        <v>67</v>
      </c>
      <c r="Q71" s="158">
        <f t="shared" si="15"/>
        <v>5.155555555555555</v>
      </c>
      <c r="R71" s="158">
        <f t="shared" si="16"/>
        <v>4.0278222002268755</v>
      </c>
      <c r="S71" s="157">
        <f t="shared" si="8"/>
        <v>1.0069555500567189</v>
      </c>
      <c r="T71" s="157">
        <f t="shared" si="13"/>
        <v>-4.1486000054988361</v>
      </c>
      <c r="U71">
        <v>67</v>
      </c>
      <c r="V71">
        <f t="shared" si="9"/>
        <v>0</v>
      </c>
    </row>
    <row r="72" spans="16:22">
      <c r="P72">
        <v>68</v>
      </c>
      <c r="Q72" s="158">
        <f t="shared" si="15"/>
        <v>5.1777777777777771</v>
      </c>
      <c r="R72" s="158">
        <f t="shared" si="16"/>
        <v>4.1124553066242653</v>
      </c>
      <c r="S72" s="157">
        <f t="shared" si="8"/>
        <v>1.0281138266560663</v>
      </c>
      <c r="T72" s="157">
        <f t="shared" si="13"/>
        <v>-4.1496639511217106</v>
      </c>
      <c r="U72">
        <v>68</v>
      </c>
      <c r="V72">
        <f t="shared" si="9"/>
        <v>0</v>
      </c>
    </row>
    <row r="73" spans="16:22">
      <c r="P73">
        <v>69</v>
      </c>
      <c r="Q73" s="158">
        <f t="shared" si="15"/>
        <v>5.1999999999999993</v>
      </c>
      <c r="R73" s="158">
        <f t="shared" si="16"/>
        <v>4.1988667344922685</v>
      </c>
      <c r="S73" s="157">
        <f t="shared" si="8"/>
        <v>1.0497166836230671</v>
      </c>
      <c r="T73" s="157">
        <f t="shared" si="13"/>
        <v>-4.1502833163769317</v>
      </c>
      <c r="U73">
        <v>69</v>
      </c>
      <c r="V73">
        <f t="shared" si="9"/>
        <v>0</v>
      </c>
    </row>
    <row r="74" spans="16:22">
      <c r="P74">
        <v>70</v>
      </c>
      <c r="Q74" s="158">
        <f t="shared" si="15"/>
        <v>5.2222222222222214</v>
      </c>
      <c r="R74" s="158">
        <f t="shared" si="16"/>
        <v>4.2870938501451716</v>
      </c>
      <c r="S74" s="157">
        <f t="shared" ref="S74:S137" si="17">1*R74/4</f>
        <v>1.0717734625362929</v>
      </c>
      <c r="T74" s="157">
        <f t="shared" ref="T74:T137" si="18">S74-Q74</f>
        <v>-4.1504487596859283</v>
      </c>
      <c r="U74">
        <v>70</v>
      </c>
      <c r="V74">
        <f t="shared" si="9"/>
        <v>1.0717734625362929</v>
      </c>
    </row>
    <row r="75" spans="16:22">
      <c r="P75">
        <v>71</v>
      </c>
      <c r="Q75" s="158">
        <f t="shared" si="15"/>
        <v>5.2444444444444436</v>
      </c>
      <c r="R75" s="158">
        <f t="shared" si="16"/>
        <v>4.3771748050429578</v>
      </c>
      <c r="S75" s="157">
        <f t="shared" si="17"/>
        <v>1.0942937012607394</v>
      </c>
      <c r="T75" s="157">
        <f t="shared" si="18"/>
        <v>-4.1501507431837039</v>
      </c>
      <c r="U75">
        <v>71</v>
      </c>
      <c r="V75">
        <f t="shared" si="9"/>
        <v>0</v>
      </c>
    </row>
    <row r="76" spans="16:22">
      <c r="P76">
        <v>72</v>
      </c>
      <c r="Q76" s="158">
        <f t="shared" si="15"/>
        <v>5.2666666666666657</v>
      </c>
      <c r="R76" s="158">
        <f t="shared" si="16"/>
        <v>4.4691485522888792</v>
      </c>
      <c r="S76" s="157">
        <f t="shared" si="17"/>
        <v>1.1172871380722198</v>
      </c>
      <c r="T76" s="157">
        <f t="shared" si="18"/>
        <v>-4.1493795285944461</v>
      </c>
      <c r="U76">
        <v>72</v>
      </c>
      <c r="V76">
        <f t="shared" si="9"/>
        <v>0</v>
      </c>
    </row>
    <row r="77" spans="16:22">
      <c r="P77">
        <v>73</v>
      </c>
      <c r="Q77" s="158">
        <f t="shared" si="15"/>
        <v>5.2888888888888879</v>
      </c>
      <c r="R77" s="158">
        <f t="shared" si="16"/>
        <v>4.5630548634736945</v>
      </c>
      <c r="S77" s="157">
        <f t="shared" si="17"/>
        <v>1.1407637158684236</v>
      </c>
      <c r="T77" s="157">
        <f t="shared" si="18"/>
        <v>-4.148125173020464</v>
      </c>
      <c r="U77">
        <v>73</v>
      </c>
      <c r="V77">
        <f t="shared" si="9"/>
        <v>0</v>
      </c>
    </row>
    <row r="78" spans="16:22">
      <c r="P78">
        <v>74</v>
      </c>
      <c r="Q78" s="158">
        <f t="shared" si="15"/>
        <v>5.31111111111111</v>
      </c>
      <c r="R78" s="158">
        <f t="shared" si="16"/>
        <v>4.6589343458738224</v>
      </c>
      <c r="S78" s="157">
        <f t="shared" si="17"/>
        <v>1.1647335864684556</v>
      </c>
      <c r="T78" s="157">
        <f t="shared" si="18"/>
        <v>-4.146377524642654</v>
      </c>
      <c r="U78">
        <v>74</v>
      </c>
      <c r="V78">
        <f t="shared" si="9"/>
        <v>0</v>
      </c>
    </row>
    <row r="79" spans="16:22">
      <c r="P79">
        <v>75</v>
      </c>
      <c r="Q79" s="158">
        <f t="shared" si="15"/>
        <v>5.3333333333333321</v>
      </c>
      <c r="R79" s="158">
        <f t="shared" si="16"/>
        <v>4.7568284600108832</v>
      </c>
      <c r="S79" s="157">
        <f t="shared" si="17"/>
        <v>1.1892071150027208</v>
      </c>
      <c r="T79" s="157">
        <f t="shared" si="18"/>
        <v>-4.1441262183306113</v>
      </c>
      <c r="U79">
        <v>75</v>
      </c>
      <c r="V79">
        <f t="shared" ref="V79:V142" si="19">IF(MOD(P79,10)=0,S79,0)</f>
        <v>0</v>
      </c>
    </row>
    <row r="80" spans="16:22">
      <c r="P80">
        <v>76</v>
      </c>
      <c r="Q80" s="158">
        <f t="shared" si="15"/>
        <v>5.3555555555555543</v>
      </c>
      <c r="R80" s="158">
        <f t="shared" si="16"/>
        <v>4.856779537580187</v>
      </c>
      <c r="S80" s="157">
        <f t="shared" si="17"/>
        <v>1.2141948843950467</v>
      </c>
      <c r="T80" s="157">
        <f t="shared" si="18"/>
        <v>-4.1413606711605073</v>
      </c>
      <c r="U80">
        <v>76</v>
      </c>
      <c r="V80">
        <f t="shared" si="19"/>
        <v>0</v>
      </c>
    </row>
    <row r="81" spans="16:22">
      <c r="P81">
        <v>77</v>
      </c>
      <c r="Q81" s="158">
        <f t="shared" si="15"/>
        <v>5.3777777777777764</v>
      </c>
      <c r="R81" s="158">
        <f t="shared" si="16"/>
        <v>4.9588307997559449</v>
      </c>
      <c r="S81" s="157">
        <f t="shared" si="17"/>
        <v>1.2397076999389862</v>
      </c>
      <c r="T81" s="157">
        <f t="shared" si="18"/>
        <v>-4.1380700778387904</v>
      </c>
      <c r="U81">
        <v>77</v>
      </c>
      <c r="V81">
        <f t="shared" si="19"/>
        <v>0</v>
      </c>
    </row>
    <row r="82" spans="16:22">
      <c r="P82">
        <v>78</v>
      </c>
      <c r="Q82" s="158">
        <f t="shared" si="15"/>
        <v>5.3999999999999986</v>
      </c>
      <c r="R82" s="158">
        <f t="shared" si="16"/>
        <v>5.0630263758811198</v>
      </c>
      <c r="S82" s="157">
        <f t="shared" si="17"/>
        <v>1.26575659397028</v>
      </c>
      <c r="T82" s="157">
        <f t="shared" si="18"/>
        <v>-4.1342434060297188</v>
      </c>
      <c r="U82">
        <v>78</v>
      </c>
      <c r="V82">
        <f t="shared" si="19"/>
        <v>0</v>
      </c>
    </row>
    <row r="83" spans="16:22">
      <c r="P83">
        <v>79</v>
      </c>
      <c r="Q83" s="158">
        <f t="shared" si="15"/>
        <v>5.4222222222222207</v>
      </c>
      <c r="R83" s="158">
        <f t="shared" si="16"/>
        <v>5.1694113225499683</v>
      </c>
      <c r="S83" s="157">
        <f t="shared" si="17"/>
        <v>1.2923528306374921</v>
      </c>
      <c r="T83" s="157">
        <f t="shared" si="18"/>
        <v>-4.1298693915847284</v>
      </c>
      <c r="U83">
        <v>79</v>
      </c>
      <c r="V83">
        <f t="shared" si="19"/>
        <v>0</v>
      </c>
    </row>
    <row r="84" spans="16:22">
      <c r="P84">
        <v>80</v>
      </c>
      <c r="Q84" s="158">
        <f t="shared" si="15"/>
        <v>5.4444444444444429</v>
      </c>
      <c r="R84" s="158">
        <f t="shared" si="16"/>
        <v>5.2780316430915768</v>
      </c>
      <c r="S84" s="157">
        <f t="shared" si="17"/>
        <v>1.3195079107728942</v>
      </c>
      <c r="T84" s="157">
        <f t="shared" si="18"/>
        <v>-4.1249365336715487</v>
      </c>
      <c r="U84">
        <v>80</v>
      </c>
      <c r="V84">
        <f t="shared" si="19"/>
        <v>1.3195079107728942</v>
      </c>
    </row>
    <row r="85" spans="16:22">
      <c r="P85">
        <v>81</v>
      </c>
      <c r="Q85" s="158">
        <f t="shared" si="15"/>
        <v>5.466666666666665</v>
      </c>
      <c r="R85" s="158">
        <f t="shared" si="16"/>
        <v>5.38893430746276</v>
      </c>
      <c r="S85" s="157">
        <f t="shared" si="17"/>
        <v>1.34723357686569</v>
      </c>
      <c r="T85" s="157">
        <f t="shared" si="18"/>
        <v>-4.1194330898009746</v>
      </c>
      <c r="U85">
        <v>81</v>
      </c>
      <c r="V85">
        <f t="shared" si="19"/>
        <v>0</v>
      </c>
    </row>
    <row r="86" spans="16:22">
      <c r="P86">
        <v>82</v>
      </c>
      <c r="Q86" s="158">
        <f t="shared" si="15"/>
        <v>5.4888888888888872</v>
      </c>
      <c r="R86" s="158">
        <f t="shared" si="16"/>
        <v>5.5021672725589736</v>
      </c>
      <c r="S86" s="157">
        <f t="shared" si="17"/>
        <v>1.3755418181397434</v>
      </c>
      <c r="T86" s="157">
        <f t="shared" si="18"/>
        <v>-4.1133470707491435</v>
      </c>
      <c r="U86">
        <v>82</v>
      </c>
      <c r="V86">
        <f t="shared" si="19"/>
        <v>0</v>
      </c>
    </row>
    <row r="87" spans="16:22">
      <c r="P87">
        <v>83</v>
      </c>
      <c r="Q87" s="158">
        <f t="shared" si="15"/>
        <v>5.5111111111111093</v>
      </c>
      <c r="R87" s="158">
        <f t="shared" si="16"/>
        <v>5.6177795029519872</v>
      </c>
      <c r="S87" s="157">
        <f t="shared" si="17"/>
        <v>1.4044448757379968</v>
      </c>
      <c r="T87" s="157">
        <f t="shared" si="18"/>
        <v>-4.1066662353731127</v>
      </c>
      <c r="U87">
        <v>83</v>
      </c>
      <c r="V87">
        <f t="shared" si="19"/>
        <v>0</v>
      </c>
    </row>
    <row r="88" spans="16:22">
      <c r="P88">
        <v>84</v>
      </c>
      <c r="Q88" s="158">
        <f t="shared" si="15"/>
        <v>5.5333333333333314</v>
      </c>
      <c r="R88" s="158">
        <f t="shared" si="16"/>
        <v>5.7358209920633092</v>
      </c>
      <c r="S88" s="157">
        <f t="shared" si="17"/>
        <v>1.4339552480158273</v>
      </c>
      <c r="T88" s="157">
        <f t="shared" si="18"/>
        <v>-4.0993780853175039</v>
      </c>
      <c r="U88">
        <v>84</v>
      </c>
      <c r="V88">
        <f t="shared" si="19"/>
        <v>0</v>
      </c>
    </row>
    <row r="89" spans="16:22">
      <c r="P89">
        <v>85</v>
      </c>
      <c r="Q89" s="158">
        <f t="shared" si="15"/>
        <v>5.5555555555555536</v>
      </c>
      <c r="R89" s="158">
        <f t="shared" si="16"/>
        <v>5.8563427837825</v>
      </c>
      <c r="S89" s="157">
        <f t="shared" si="17"/>
        <v>1.464085695945625</v>
      </c>
      <c r="T89" s="157">
        <f t="shared" si="18"/>
        <v>-4.0914698596099282</v>
      </c>
      <c r="U89">
        <v>85</v>
      </c>
      <c r="V89">
        <f t="shared" si="19"/>
        <v>0</v>
      </c>
    </row>
    <row r="90" spans="16:22">
      <c r="P90">
        <v>86</v>
      </c>
      <c r="Q90" s="158">
        <f t="shared" si="15"/>
        <v>5.5777777777777757</v>
      </c>
      <c r="R90" s="158">
        <f t="shared" si="16"/>
        <v>5.9793969945397532</v>
      </c>
      <c r="S90" s="157">
        <f t="shared" si="17"/>
        <v>1.4948492486349383</v>
      </c>
      <c r="T90" s="157">
        <f t="shared" si="18"/>
        <v>-4.082928529142837</v>
      </c>
      <c r="U90">
        <v>86</v>
      </c>
      <c r="V90">
        <f t="shared" si="19"/>
        <v>0</v>
      </c>
    </row>
    <row r="91" spans="16:22">
      <c r="P91">
        <v>87</v>
      </c>
      <c r="Q91" s="158">
        <f t="shared" si="15"/>
        <v>5.5999999999999979</v>
      </c>
      <c r="R91" s="158">
        <f t="shared" si="16"/>
        <v>6.1050368358422356</v>
      </c>
      <c r="S91" s="157">
        <f t="shared" si="17"/>
        <v>1.5262592089605589</v>
      </c>
      <c r="T91" s="157">
        <f t="shared" si="18"/>
        <v>-4.0737407910394392</v>
      </c>
      <c r="U91">
        <v>87</v>
      </c>
      <c r="V91">
        <f t="shared" si="19"/>
        <v>0</v>
      </c>
    </row>
    <row r="92" spans="16:22">
      <c r="P92">
        <v>88</v>
      </c>
      <c r="Q92" s="158">
        <f t="shared" si="15"/>
        <v>5.62222222222222</v>
      </c>
      <c r="R92" s="158">
        <f t="shared" si="16"/>
        <v>6.2333166372839974</v>
      </c>
      <c r="S92" s="157">
        <f t="shared" si="17"/>
        <v>1.5583291593209994</v>
      </c>
      <c r="T92" s="157">
        <f t="shared" si="18"/>
        <v>-4.0638930629012204</v>
      </c>
      <c r="U92">
        <v>88</v>
      </c>
      <c r="V92">
        <f t="shared" si="19"/>
        <v>0</v>
      </c>
    </row>
    <row r="93" spans="16:22">
      <c r="P93">
        <v>89</v>
      </c>
      <c r="Q93" s="158">
        <f t="shared" si="15"/>
        <v>5.6444444444444422</v>
      </c>
      <c r="R93" s="158">
        <f t="shared" si="16"/>
        <v>6.3642918700393487</v>
      </c>
      <c r="S93" s="157">
        <f t="shared" si="17"/>
        <v>1.5910729675098372</v>
      </c>
      <c r="T93" s="157">
        <f t="shared" si="18"/>
        <v>-4.053371476934605</v>
      </c>
      <c r="U93">
        <v>89</v>
      </c>
      <c r="V93">
        <f t="shared" si="19"/>
        <v>0</v>
      </c>
    </row>
    <row r="94" spans="16:22">
      <c r="P94">
        <v>90</v>
      </c>
      <c r="Q94" s="158">
        <f t="shared" si="15"/>
        <v>5.6666666666666643</v>
      </c>
      <c r="R94" s="158">
        <f t="shared" si="16"/>
        <v>6.4980191708498829</v>
      </c>
      <c r="S94" s="157">
        <f t="shared" si="17"/>
        <v>1.6245047927124707</v>
      </c>
      <c r="T94" s="157">
        <f t="shared" si="18"/>
        <v>-4.0421618739541936</v>
      </c>
      <c r="U94">
        <v>90</v>
      </c>
      <c r="V94">
        <f t="shared" si="19"/>
        <v>1.6245047927124707</v>
      </c>
    </row>
    <row r="95" spans="16:22">
      <c r="P95">
        <v>91</v>
      </c>
      <c r="Q95" s="158">
        <f t="shared" si="15"/>
        <v>5.6888888888888864</v>
      </c>
      <c r="R95" s="158">
        <f t="shared" si="16"/>
        <v>6.6345563665155334</v>
      </c>
      <c r="S95" s="157">
        <f t="shared" si="17"/>
        <v>1.6586390916288833</v>
      </c>
      <c r="T95" s="157">
        <f t="shared" si="18"/>
        <v>-4.0302497972600033</v>
      </c>
      <c r="U95">
        <v>91</v>
      </c>
      <c r="V95">
        <f t="shared" si="19"/>
        <v>0</v>
      </c>
    </row>
    <row r="96" spans="16:22">
      <c r="P96">
        <v>92</v>
      </c>
      <c r="Q96" s="158">
        <f t="shared" si="15"/>
        <v>5.7111111111111086</v>
      </c>
      <c r="R96" s="158">
        <f t="shared" si="16"/>
        <v>6.7739624989002163</v>
      </c>
      <c r="S96" s="157">
        <f t="shared" si="17"/>
        <v>1.6934906247250541</v>
      </c>
      <c r="T96" s="157">
        <f t="shared" si="18"/>
        <v>-4.0176204863860541</v>
      </c>
      <c r="U96">
        <v>92</v>
      </c>
      <c r="V96">
        <f t="shared" si="19"/>
        <v>0</v>
      </c>
    </row>
    <row r="97" spans="16:22">
      <c r="P97">
        <v>93</v>
      </c>
      <c r="Q97" s="158">
        <f t="shared" si="15"/>
        <v>5.7333333333333307</v>
      </c>
      <c r="R97" s="158">
        <f t="shared" si="16"/>
        <v>6.9162978504629216</v>
      </c>
      <c r="S97" s="157">
        <f t="shared" si="17"/>
        <v>1.7290744626157304</v>
      </c>
      <c r="T97" s="157">
        <f t="shared" si="18"/>
        <v>-4.0042588707176003</v>
      </c>
      <c r="U97">
        <v>93</v>
      </c>
      <c r="V97">
        <f t="shared" si="19"/>
        <v>0</v>
      </c>
    </row>
    <row r="98" spans="16:22">
      <c r="P98">
        <v>94</v>
      </c>
      <c r="Q98" s="158">
        <f t="shared" si="15"/>
        <v>5.7555555555555529</v>
      </c>
      <c r="R98" s="158">
        <f t="shared" si="16"/>
        <v>7.061623970325237</v>
      </c>
      <c r="S98" s="157">
        <f t="shared" si="17"/>
        <v>1.7654059925813093</v>
      </c>
      <c r="T98" s="157">
        <f t="shared" si="18"/>
        <v>-3.9901495629742438</v>
      </c>
      <c r="U98">
        <v>94</v>
      </c>
      <c r="V98">
        <f t="shared" si="19"/>
        <v>0</v>
      </c>
    </row>
    <row r="99" spans="16:22">
      <c r="P99">
        <v>95</v>
      </c>
      <c r="Q99" s="158">
        <f t="shared" si="15"/>
        <v>5.777777777777775</v>
      </c>
      <c r="R99" s="158">
        <f t="shared" si="16"/>
        <v>7.2100037008866407</v>
      </c>
      <c r="S99" s="157">
        <f t="shared" si="17"/>
        <v>1.8025009252216602</v>
      </c>
      <c r="T99" s="157">
        <f t="shared" si="18"/>
        <v>-3.9752768525561146</v>
      </c>
      <c r="U99">
        <v>95</v>
      </c>
      <c r="V99">
        <f t="shared" si="19"/>
        <v>0</v>
      </c>
    </row>
    <row r="100" spans="16:22">
      <c r="P100">
        <v>96</v>
      </c>
      <c r="Q100" s="158">
        <f t="shared" si="15"/>
        <v>5.7999999999999972</v>
      </c>
      <c r="R100" s="158">
        <f t="shared" si="16"/>
        <v>7.3615012049989987</v>
      </c>
      <c r="S100" s="157">
        <f t="shared" si="17"/>
        <v>1.8403753012497497</v>
      </c>
      <c r="T100" s="157">
        <f t="shared" si="18"/>
        <v>-3.9596246987502477</v>
      </c>
      <c r="U100">
        <v>96</v>
      </c>
      <c r="V100">
        <f t="shared" si="19"/>
        <v>0</v>
      </c>
    </row>
    <row r="101" spans="16:22">
      <c r="P101">
        <v>97</v>
      </c>
      <c r="Q101" s="158">
        <f t="shared" si="15"/>
        <v>5.8222222222222193</v>
      </c>
      <c r="R101" s="158">
        <f t="shared" si="16"/>
        <v>7.5161819937120917</v>
      </c>
      <c r="S101" s="157">
        <f t="shared" si="17"/>
        <v>1.8790454984280229</v>
      </c>
      <c r="T101" s="157">
        <f t="shared" si="18"/>
        <v>-3.9431767237941964</v>
      </c>
      <c r="U101">
        <v>97</v>
      </c>
      <c r="V101">
        <f t="shared" si="19"/>
        <v>0</v>
      </c>
    </row>
    <row r="102" spans="16:22">
      <c r="P102">
        <v>98</v>
      </c>
      <c r="Q102" s="158">
        <f t="shared" si="15"/>
        <v>5.8444444444444414</v>
      </c>
      <c r="R102" s="158">
        <f t="shared" si="16"/>
        <v>7.6741129546021147</v>
      </c>
      <c r="S102" s="157">
        <f t="shared" si="17"/>
        <v>1.9185282386505287</v>
      </c>
      <c r="T102" s="157">
        <f t="shared" si="18"/>
        <v>-3.9259162057939125</v>
      </c>
      <c r="U102">
        <v>98</v>
      </c>
      <c r="V102">
        <f t="shared" si="19"/>
        <v>0</v>
      </c>
    </row>
    <row r="103" spans="16:22">
      <c r="P103">
        <v>99</v>
      </c>
      <c r="Q103" s="158">
        <f t="shared" si="15"/>
        <v>5.8666666666666636</v>
      </c>
      <c r="R103" s="158">
        <f t="shared" si="16"/>
        <v>7.8353623806954138</v>
      </c>
      <c r="S103" s="157">
        <f t="shared" si="17"/>
        <v>1.9588405951738534</v>
      </c>
      <c r="T103" s="157">
        <f t="shared" si="18"/>
        <v>-3.9078260714928099</v>
      </c>
      <c r="U103">
        <v>99</v>
      </c>
      <c r="V103">
        <f t="shared" si="19"/>
        <v>0</v>
      </c>
    </row>
    <row r="104" spans="16:22">
      <c r="P104">
        <v>100</v>
      </c>
      <c r="Q104" s="158">
        <f t="shared" si="15"/>
        <v>5.8888888888888857</v>
      </c>
      <c r="R104" s="158">
        <f t="shared" si="16"/>
        <v>8</v>
      </c>
      <c r="S104" s="157">
        <f t="shared" si="17"/>
        <v>2</v>
      </c>
      <c r="T104" s="157">
        <f t="shared" si="18"/>
        <v>-3.8888888888888857</v>
      </c>
      <c r="U104">
        <v>100</v>
      </c>
      <c r="V104">
        <f t="shared" si="19"/>
        <v>2</v>
      </c>
    </row>
    <row r="105" spans="16:22">
      <c r="P105">
        <v>101</v>
      </c>
      <c r="Q105" s="158">
        <f t="shared" si="15"/>
        <v>5.9111111111111079</v>
      </c>
      <c r="R105" s="158">
        <f t="shared" si="16"/>
        <v>8.1680970056575433</v>
      </c>
      <c r="S105" s="157">
        <f t="shared" si="17"/>
        <v>2.0420242514143858</v>
      </c>
      <c r="T105" s="157">
        <f t="shared" si="18"/>
        <v>-3.8690868596967221</v>
      </c>
      <c r="U105">
        <v>101</v>
      </c>
      <c r="V105">
        <f t="shared" si="19"/>
        <v>0</v>
      </c>
    </row>
    <row r="106" spans="16:22">
      <c r="P106">
        <v>102</v>
      </c>
      <c r="Q106" s="158">
        <f t="shared" si="15"/>
        <v>5.93333333333333</v>
      </c>
      <c r="R106" s="158">
        <f t="shared" si="16"/>
        <v>8.3397260867289678</v>
      </c>
      <c r="S106" s="157">
        <f t="shared" si="17"/>
        <v>2.0849315216822419</v>
      </c>
      <c r="T106" s="157">
        <f t="shared" si="18"/>
        <v>-3.8484018116510881</v>
      </c>
      <c r="U106">
        <v>102</v>
      </c>
      <c r="V106">
        <f t="shared" si="19"/>
        <v>0</v>
      </c>
    </row>
    <row r="107" spans="16:22">
      <c r="P107">
        <v>103</v>
      </c>
      <c r="Q107" s="158">
        <f t="shared" si="15"/>
        <v>5.9555555555555522</v>
      </c>
      <c r="R107" s="158">
        <f t="shared" si="16"/>
        <v>8.5149614596268783</v>
      </c>
      <c r="S107" s="157">
        <f t="shared" si="17"/>
        <v>2.1287403649067196</v>
      </c>
      <c r="T107" s="157">
        <f t="shared" si="18"/>
        <v>-3.8268151906488326</v>
      </c>
      <c r="U107">
        <v>103</v>
      </c>
      <c r="V107">
        <f t="shared" si="19"/>
        <v>0</v>
      </c>
    </row>
    <row r="108" spans="16:22">
      <c r="P108">
        <v>104</v>
      </c>
      <c r="Q108" s="158">
        <f t="shared" si="15"/>
        <v>5.9777777777777743</v>
      </c>
      <c r="R108" s="158">
        <f t="shared" si="16"/>
        <v>8.693878900208464</v>
      </c>
      <c r="S108" s="157">
        <f t="shared" si="17"/>
        <v>2.173469725052116</v>
      </c>
      <c r="T108" s="157">
        <f t="shared" si="18"/>
        <v>-3.8043080527256583</v>
      </c>
      <c r="U108">
        <v>104</v>
      </c>
      <c r="V108">
        <f t="shared" si="19"/>
        <v>0</v>
      </c>
    </row>
    <row r="109" spans="16:22">
      <c r="P109">
        <v>105</v>
      </c>
      <c r="Q109" s="160">
        <f>M8</f>
        <v>6</v>
      </c>
      <c r="R109" s="158">
        <f t="shared" si="16"/>
        <v>8.8765557765427587</v>
      </c>
      <c r="S109" s="157">
        <f t="shared" si="17"/>
        <v>2.2191389441356897</v>
      </c>
      <c r="T109" s="157">
        <f t="shared" si="18"/>
        <v>-3.7808610558643103</v>
      </c>
      <c r="U109">
        <v>105</v>
      </c>
      <c r="V109">
        <f t="shared" si="19"/>
        <v>0</v>
      </c>
    </row>
    <row r="110" spans="16:22">
      <c r="P110">
        <v>106</v>
      </c>
      <c r="Q110" s="158">
        <f>Q109+(Q$159-Q$109)/(P$159-P$109)</f>
        <v>6.02</v>
      </c>
      <c r="R110" s="158">
        <f t="shared" si="16"/>
        <v>9.0630710823663865</v>
      </c>
      <c r="S110" s="157">
        <f t="shared" si="17"/>
        <v>2.2657677705915966</v>
      </c>
      <c r="T110" s="157">
        <f t="shared" si="18"/>
        <v>-3.754232229408403</v>
      </c>
      <c r="U110">
        <v>106</v>
      </c>
      <c r="V110">
        <f t="shared" si="19"/>
        <v>0</v>
      </c>
    </row>
    <row r="111" spans="16:22">
      <c r="P111">
        <v>107</v>
      </c>
      <c r="Q111" s="158">
        <f t="shared" ref="Q111:Q158" si="20">Q110+(Q$159-Q$109)/(P$159-P$109)</f>
        <v>6.0399999999999991</v>
      </c>
      <c r="R111" s="158">
        <f t="shared" si="16"/>
        <v>9.2535054712423008</v>
      </c>
      <c r="S111" s="157">
        <f t="shared" si="17"/>
        <v>2.3133763678105752</v>
      </c>
      <c r="T111" s="157">
        <f t="shared" si="18"/>
        <v>-3.7266236321894239</v>
      </c>
      <c r="U111">
        <v>107</v>
      </c>
      <c r="V111">
        <f t="shared" si="19"/>
        <v>0</v>
      </c>
    </row>
    <row r="112" spans="16:22">
      <c r="P112">
        <v>108</v>
      </c>
      <c r="Q112" s="158">
        <f t="shared" si="20"/>
        <v>6.0599999999999987</v>
      </c>
      <c r="R112" s="158">
        <f t="shared" si="16"/>
        <v>9.4479412914362442</v>
      </c>
      <c r="S112" s="157">
        <f t="shared" si="17"/>
        <v>2.361985322859061</v>
      </c>
      <c r="T112" s="157">
        <f t="shared" si="18"/>
        <v>-3.6980146771409377</v>
      </c>
      <c r="U112">
        <v>108</v>
      </c>
      <c r="V112">
        <f t="shared" si="19"/>
        <v>0</v>
      </c>
    </row>
    <row r="113" spans="16:22">
      <c r="P113">
        <v>109</v>
      </c>
      <c r="Q113" s="158">
        <f t="shared" si="20"/>
        <v>6.0799999999999983</v>
      </c>
      <c r="R113" s="158">
        <f t="shared" si="16"/>
        <v>9.6464626215260818</v>
      </c>
      <c r="S113" s="157">
        <f t="shared" si="17"/>
        <v>2.4116156553815205</v>
      </c>
      <c r="T113" s="157">
        <f t="shared" si="18"/>
        <v>-3.6683843446184778</v>
      </c>
      <c r="U113">
        <v>109</v>
      </c>
      <c r="V113">
        <f t="shared" si="19"/>
        <v>0</v>
      </c>
    </row>
    <row r="114" spans="16:22">
      <c r="P114">
        <v>110</v>
      </c>
      <c r="Q114" s="158">
        <f t="shared" si="20"/>
        <v>6.0999999999999979</v>
      </c>
      <c r="R114" s="158">
        <f t="shared" si="16"/>
        <v>9.8491553067593287</v>
      </c>
      <c r="S114" s="157">
        <f t="shared" si="17"/>
        <v>2.4622888266898322</v>
      </c>
      <c r="T114" s="157">
        <f t="shared" si="18"/>
        <v>-3.6377111733101657</v>
      </c>
      <c r="U114">
        <v>110</v>
      </c>
      <c r="V114">
        <f t="shared" si="19"/>
        <v>2.4622888266898322</v>
      </c>
    </row>
    <row r="115" spans="16:22">
      <c r="P115">
        <v>111</v>
      </c>
      <c r="Q115" s="158">
        <f t="shared" si="20"/>
        <v>6.1199999999999974</v>
      </c>
      <c r="R115" s="158">
        <f t="shared" si="16"/>
        <v>10.056106996174629</v>
      </c>
      <c r="S115" s="157">
        <f t="shared" si="17"/>
        <v>2.5140267490436572</v>
      </c>
      <c r="T115" s="157">
        <f t="shared" si="18"/>
        <v>-3.6059732509563402</v>
      </c>
      <c r="U115">
        <v>111</v>
      </c>
      <c r="V115">
        <f t="shared" si="19"/>
        <v>0</v>
      </c>
    </row>
    <row r="116" spans="16:22">
      <c r="P116">
        <v>112</v>
      </c>
      <c r="Q116" s="158">
        <f t="shared" si="20"/>
        <v>6.139999999999997</v>
      </c>
      <c r="R116" s="158">
        <f t="shared" si="16"/>
        <v>10.267407180503234</v>
      </c>
      <c r="S116" s="157">
        <f t="shared" si="17"/>
        <v>2.5668517951258085</v>
      </c>
      <c r="T116" s="157">
        <f t="shared" si="18"/>
        <v>-3.5731482048741885</v>
      </c>
      <c r="U116">
        <v>112</v>
      </c>
      <c r="V116">
        <f t="shared" si="19"/>
        <v>0</v>
      </c>
    </row>
    <row r="117" spans="16:22">
      <c r="P117">
        <v>113</v>
      </c>
      <c r="Q117" s="158">
        <f t="shared" si="20"/>
        <v>6.1599999999999966</v>
      </c>
      <c r="R117" s="158">
        <f t="shared" si="16"/>
        <v>10.483147230866901</v>
      </c>
      <c r="S117" s="157">
        <f t="shared" si="17"/>
        <v>2.6207868077167253</v>
      </c>
      <c r="T117" s="157">
        <f t="shared" si="18"/>
        <v>-3.5392131922832712</v>
      </c>
      <c r="U117">
        <v>113</v>
      </c>
      <c r="V117">
        <f t="shared" si="19"/>
        <v>0</v>
      </c>
    </row>
    <row r="118" spans="16:22">
      <c r="P118">
        <v>114</v>
      </c>
      <c r="Q118" s="158">
        <f t="shared" si="20"/>
        <v>6.1799999999999962</v>
      </c>
      <c r="R118" s="158">
        <f t="shared" si="16"/>
        <v>10.703420438288891</v>
      </c>
      <c r="S118" s="157">
        <f t="shared" si="17"/>
        <v>2.6758551095722227</v>
      </c>
      <c r="T118" s="157">
        <f t="shared" si="18"/>
        <v>-3.5041448904277734</v>
      </c>
      <c r="U118">
        <v>114</v>
      </c>
      <c r="V118">
        <f t="shared" si="19"/>
        <v>0</v>
      </c>
    </row>
    <row r="119" spans="16:22">
      <c r="P119">
        <v>115</v>
      </c>
      <c r="Q119" s="158">
        <f t="shared" si="20"/>
        <v>6.1999999999999957</v>
      </c>
      <c r="R119" s="158">
        <f t="shared" si="16"/>
        <v>10.928322054035158</v>
      </c>
      <c r="S119" s="157">
        <f t="shared" si="17"/>
        <v>2.7320805135087896</v>
      </c>
      <c r="T119" s="157">
        <f t="shared" si="18"/>
        <v>-3.4679194864912062</v>
      </c>
      <c r="U119">
        <v>115</v>
      </c>
      <c r="V119">
        <f t="shared" si="19"/>
        <v>0</v>
      </c>
    </row>
    <row r="120" spans="16:22">
      <c r="P120">
        <v>116</v>
      </c>
      <c r="Q120" s="158">
        <f t="shared" si="20"/>
        <v>6.2199999999999953</v>
      </c>
      <c r="R120" s="158">
        <f t="shared" si="16"/>
        <v>11.157949330803241</v>
      </c>
      <c r="S120" s="157">
        <f t="shared" si="17"/>
        <v>2.7894873327008103</v>
      </c>
      <c r="T120" s="157">
        <f t="shared" si="18"/>
        <v>-3.430512667299185</v>
      </c>
      <c r="U120">
        <v>116</v>
      </c>
      <c r="V120">
        <f t="shared" si="19"/>
        <v>0</v>
      </c>
    </row>
    <row r="121" spans="16:22">
      <c r="P121">
        <v>117</v>
      </c>
      <c r="Q121" s="158">
        <f t="shared" si="20"/>
        <v>6.2399999999999949</v>
      </c>
      <c r="R121" s="158">
        <f t="shared" si="16"/>
        <v>11.39240156477657</v>
      </c>
      <c r="S121" s="157">
        <f t="shared" si="17"/>
        <v>2.8481003911941425</v>
      </c>
      <c r="T121" s="157">
        <f t="shared" si="18"/>
        <v>-3.3918996088058524</v>
      </c>
      <c r="U121">
        <v>117</v>
      </c>
      <c r="V121">
        <f t="shared" si="19"/>
        <v>0</v>
      </c>
    </row>
    <row r="122" spans="16:22">
      <c r="P122">
        <v>118</v>
      </c>
      <c r="Q122" s="158">
        <f t="shared" si="20"/>
        <v>6.2599999999999945</v>
      </c>
      <c r="R122" s="158">
        <f t="shared" si="16"/>
        <v>11.63178013856248</v>
      </c>
      <c r="S122" s="157">
        <f t="shared" si="17"/>
        <v>2.9079450346406199</v>
      </c>
      <c r="T122" s="157">
        <f t="shared" si="18"/>
        <v>-3.3520549653593745</v>
      </c>
      <c r="U122">
        <v>118</v>
      </c>
      <c r="V122">
        <f t="shared" si="19"/>
        <v>0</v>
      </c>
    </row>
    <row r="123" spans="16:22">
      <c r="P123">
        <v>119</v>
      </c>
      <c r="Q123" s="158">
        <f t="shared" si="20"/>
        <v>6.279999999999994</v>
      </c>
      <c r="R123" s="158">
        <f t="shared" si="16"/>
        <v>11.876188565032388</v>
      </c>
      <c r="S123" s="157">
        <f t="shared" si="17"/>
        <v>2.969047141258097</v>
      </c>
      <c r="T123" s="157">
        <f t="shared" si="18"/>
        <v>-3.310952858741897</v>
      </c>
      <c r="U123">
        <v>119</v>
      </c>
      <c r="V123">
        <f t="shared" si="19"/>
        <v>0</v>
      </c>
    </row>
    <row r="124" spans="16:22">
      <c r="P124">
        <v>120</v>
      </c>
      <c r="Q124" s="158">
        <f t="shared" si="20"/>
        <v>6.2999999999999936</v>
      </c>
      <c r="R124" s="158">
        <f t="shared" si="16"/>
        <v>12.125732532083184</v>
      </c>
      <c r="S124" s="157">
        <f t="shared" si="17"/>
        <v>3.031433133020796</v>
      </c>
      <c r="T124" s="157">
        <f t="shared" si="18"/>
        <v>-3.2685668669791976</v>
      </c>
      <c r="U124">
        <v>120</v>
      </c>
      <c r="V124">
        <f t="shared" si="19"/>
        <v>3.031433133020796</v>
      </c>
    </row>
    <row r="125" spans="16:22">
      <c r="P125">
        <v>121</v>
      </c>
      <c r="Q125" s="158">
        <f t="shared" si="20"/>
        <v>6.3199999999999932</v>
      </c>
      <c r="R125" s="158">
        <f t="shared" si="16"/>
        <v>12.380519948339117</v>
      </c>
      <c r="S125" s="157">
        <f t="shared" si="17"/>
        <v>3.0951299870847793</v>
      </c>
      <c r="T125" s="157">
        <f t="shared" si="18"/>
        <v>-3.2248700129152139</v>
      </c>
      <c r="U125">
        <v>121</v>
      </c>
      <c r="V125">
        <f t="shared" si="19"/>
        <v>0</v>
      </c>
    </row>
    <row r="126" spans="16:22">
      <c r="P126">
        <v>122</v>
      </c>
      <c r="Q126" s="158">
        <f t="shared" si="20"/>
        <v>6.3399999999999928</v>
      </c>
      <c r="R126" s="158">
        <f t="shared" si="16"/>
        <v>12.64066098981403</v>
      </c>
      <c r="S126" s="157">
        <f t="shared" si="17"/>
        <v>3.1601652474535076</v>
      </c>
      <c r="T126" s="157">
        <f t="shared" si="18"/>
        <v>-3.1798347525464852</v>
      </c>
      <c r="U126">
        <v>122</v>
      </c>
      <c r="V126">
        <f t="shared" si="19"/>
        <v>0</v>
      </c>
    </row>
    <row r="127" spans="16:22">
      <c r="P127">
        <v>123</v>
      </c>
      <c r="Q127" s="158">
        <f t="shared" si="20"/>
        <v>6.3599999999999923</v>
      </c>
      <c r="R127" s="158">
        <f t="shared" si="16"/>
        <v>12.906268147554016</v>
      </c>
      <c r="S127" s="157">
        <f t="shared" si="17"/>
        <v>3.226567036888504</v>
      </c>
      <c r="T127" s="157">
        <f t="shared" si="18"/>
        <v>-3.1334329631114883</v>
      </c>
      <c r="U127">
        <v>123</v>
      </c>
      <c r="V127">
        <f t="shared" si="19"/>
        <v>0</v>
      </c>
    </row>
    <row r="128" spans="16:22">
      <c r="P128">
        <v>124</v>
      </c>
      <c r="Q128" s="158">
        <f t="shared" si="20"/>
        <v>6.3799999999999919</v>
      </c>
      <c r="R128" s="158">
        <f t="shared" si="16"/>
        <v>13.17745627628117</v>
      </c>
      <c r="S128" s="157">
        <f t="shared" si="17"/>
        <v>3.2943640690702924</v>
      </c>
      <c r="T128" s="157">
        <f t="shared" si="18"/>
        <v>-3.0856359309296995</v>
      </c>
      <c r="U128">
        <v>124</v>
      </c>
      <c r="V128">
        <f t="shared" si="19"/>
        <v>0</v>
      </c>
    </row>
    <row r="129" spans="16:22">
      <c r="P129">
        <v>125</v>
      </c>
      <c r="Q129" s="158">
        <f t="shared" si="20"/>
        <v>6.3999999999999915</v>
      </c>
      <c r="R129" s="158">
        <f t="shared" si="16"/>
        <v>13.454342644059432</v>
      </c>
      <c r="S129" s="157">
        <f t="shared" si="17"/>
        <v>3.363585661014858</v>
      </c>
      <c r="T129" s="157">
        <f t="shared" si="18"/>
        <v>-3.0364143389851335</v>
      </c>
      <c r="U129">
        <v>125</v>
      </c>
      <c r="V129">
        <f t="shared" si="19"/>
        <v>0</v>
      </c>
    </row>
    <row r="130" spans="16:22">
      <c r="P130">
        <v>126</v>
      </c>
      <c r="Q130" s="158">
        <f t="shared" si="20"/>
        <v>6.419999999999991</v>
      </c>
      <c r="R130" s="158">
        <f t="shared" si="16"/>
        <v>13.737046983004058</v>
      </c>
      <c r="S130" s="157">
        <f t="shared" si="17"/>
        <v>3.4342617457510145</v>
      </c>
      <c r="T130" s="157">
        <f t="shared" si="18"/>
        <v>-2.9857382542489765</v>
      </c>
      <c r="U130">
        <v>126</v>
      </c>
      <c r="V130">
        <f t="shared" si="19"/>
        <v>0</v>
      </c>
    </row>
    <row r="131" spans="16:22">
      <c r="P131">
        <v>127</v>
      </c>
      <c r="Q131" s="158">
        <f t="shared" si="20"/>
        <v>6.4399999999999906</v>
      </c>
      <c r="R131" s="158">
        <f t="shared" si="16"/>
        <v>14.025691541056558</v>
      </c>
      <c r="S131" s="157">
        <f t="shared" si="17"/>
        <v>3.5064228852641395</v>
      </c>
      <c r="T131" s="157">
        <f t="shared" si="18"/>
        <v>-2.9335771147358511</v>
      </c>
      <c r="U131">
        <v>127</v>
      </c>
      <c r="V131">
        <f t="shared" si="19"/>
        <v>0</v>
      </c>
    </row>
    <row r="132" spans="16:22">
      <c r="P132">
        <v>128</v>
      </c>
      <c r="Q132" s="158">
        <f t="shared" si="20"/>
        <v>6.4599999999999902</v>
      </c>
      <c r="R132" s="158">
        <f t="shared" si="16"/>
        <v>14.320401134847554</v>
      </c>
      <c r="S132" s="157">
        <f t="shared" si="17"/>
        <v>3.5801002837118885</v>
      </c>
      <c r="T132" s="157">
        <f t="shared" si="18"/>
        <v>-2.8798997162881017</v>
      </c>
      <c r="U132">
        <v>128</v>
      </c>
      <c r="V132">
        <f t="shared" si="19"/>
        <v>0</v>
      </c>
    </row>
    <row r="133" spans="16:22">
      <c r="P133">
        <v>129</v>
      </c>
      <c r="Q133" s="158">
        <f t="shared" si="20"/>
        <v>6.4799999999999898</v>
      </c>
      <c r="R133" s="158">
        <f t="shared" ref="R133:R196" si="21">POWER(8,P133/100)</f>
        <v>14.621303203670408</v>
      </c>
      <c r="S133" s="157">
        <f t="shared" si="17"/>
        <v>3.655325800917602</v>
      </c>
      <c r="T133" s="157">
        <f t="shared" si="18"/>
        <v>-2.8246741990823878</v>
      </c>
      <c r="U133">
        <v>129</v>
      </c>
      <c r="V133">
        <f t="shared" si="19"/>
        <v>0</v>
      </c>
    </row>
    <row r="134" spans="16:22">
      <c r="P134">
        <v>130</v>
      </c>
      <c r="Q134" s="158">
        <f t="shared" si="20"/>
        <v>6.4999999999999893</v>
      </c>
      <c r="R134" s="158">
        <f t="shared" si="21"/>
        <v>14.928527864588917</v>
      </c>
      <c r="S134" s="157">
        <f t="shared" si="17"/>
        <v>3.7321319661472292</v>
      </c>
      <c r="T134" s="157">
        <f t="shared" si="18"/>
        <v>-2.7678680338527601</v>
      </c>
      <c r="U134">
        <v>130</v>
      </c>
      <c r="V134">
        <f t="shared" si="19"/>
        <v>3.7321319661472292</v>
      </c>
    </row>
    <row r="135" spans="16:22">
      <c r="P135">
        <v>131</v>
      </c>
      <c r="Q135" s="158">
        <f t="shared" si="20"/>
        <v>6.5199999999999889</v>
      </c>
      <c r="R135" s="158">
        <f t="shared" si="21"/>
        <v>15.242207968702996</v>
      </c>
      <c r="S135" s="157">
        <f t="shared" si="17"/>
        <v>3.8105519921757489</v>
      </c>
      <c r="T135" s="157">
        <f t="shared" si="18"/>
        <v>-2.70944800782424</v>
      </c>
      <c r="U135">
        <v>131</v>
      </c>
      <c r="V135">
        <f t="shared" si="19"/>
        <v>0</v>
      </c>
    </row>
    <row r="136" spans="16:22">
      <c r="P136">
        <v>132</v>
      </c>
      <c r="Q136" s="158">
        <f t="shared" si="20"/>
        <v>6.5399999999999885</v>
      </c>
      <c r="R136" s="158">
        <f t="shared" si="21"/>
        <v>15.562479158596563</v>
      </c>
      <c r="S136" s="157">
        <f t="shared" si="17"/>
        <v>3.8906197896491408</v>
      </c>
      <c r="T136" s="157">
        <f t="shared" si="18"/>
        <v>-2.6493802103508477</v>
      </c>
      <c r="U136">
        <v>132</v>
      </c>
      <c r="V136">
        <f t="shared" si="19"/>
        <v>0</v>
      </c>
    </row>
    <row r="137" spans="16:22">
      <c r="P137">
        <v>133</v>
      </c>
      <c r="Q137" s="158">
        <f t="shared" si="20"/>
        <v>6.5599999999999881</v>
      </c>
      <c r="R137" s="158">
        <f t="shared" si="21"/>
        <v>15.889479926992577</v>
      </c>
      <c r="S137" s="157">
        <f t="shared" si="17"/>
        <v>3.9723699817481442</v>
      </c>
      <c r="T137" s="157">
        <f t="shared" si="18"/>
        <v>-2.5876300182518439</v>
      </c>
      <c r="U137">
        <v>133</v>
      </c>
      <c r="V137">
        <f t="shared" si="19"/>
        <v>0</v>
      </c>
    </row>
    <row r="138" spans="16:22">
      <c r="P138">
        <v>134</v>
      </c>
      <c r="Q138" s="158">
        <f t="shared" si="20"/>
        <v>6.5799999999999876</v>
      </c>
      <c r="R138" s="158">
        <f t="shared" si="21"/>
        <v>16.223351676640466</v>
      </c>
      <c r="S138" s="157">
        <f t="shared" ref="S138:S201" si="22">1*R138/4</f>
        <v>4.0558379191601164</v>
      </c>
      <c r="T138" s="157">
        <f t="shared" ref="T138:T201" si="23">S138-Q138</f>
        <v>-2.5241620808398713</v>
      </c>
      <c r="U138">
        <v>134</v>
      </c>
      <c r="V138">
        <f t="shared" si="19"/>
        <v>0</v>
      </c>
    </row>
    <row r="139" spans="16:22">
      <c r="P139">
        <v>135</v>
      </c>
      <c r="Q139" s="158">
        <f t="shared" si="20"/>
        <v>6.5999999999999872</v>
      </c>
      <c r="R139" s="158">
        <f t="shared" si="21"/>
        <v>16.564238781462038</v>
      </c>
      <c r="S139" s="157">
        <f t="shared" si="22"/>
        <v>4.1410596953655094</v>
      </c>
      <c r="T139" s="157">
        <f t="shared" si="23"/>
        <v>-2.4589403046344778</v>
      </c>
      <c r="U139">
        <v>135</v>
      </c>
      <c r="V139">
        <f t="shared" si="19"/>
        <v>0</v>
      </c>
    </row>
    <row r="140" spans="16:22">
      <c r="P140">
        <v>136</v>
      </c>
      <c r="Q140" s="158">
        <f t="shared" si="20"/>
        <v>6.6199999999999868</v>
      </c>
      <c r="R140" s="158">
        <f t="shared" si="21"/>
        <v>16.912288648982084</v>
      </c>
      <c r="S140" s="157">
        <f t="shared" si="22"/>
        <v>4.2280721622455211</v>
      </c>
      <c r="T140" s="157">
        <f t="shared" si="23"/>
        <v>-2.3919278377544657</v>
      </c>
      <c r="U140">
        <v>136</v>
      </c>
      <c r="V140">
        <f t="shared" si="19"/>
        <v>0</v>
      </c>
    </row>
    <row r="141" spans="16:22">
      <c r="P141">
        <v>137</v>
      </c>
      <c r="Q141" s="158">
        <f t="shared" si="20"/>
        <v>6.6399999999999864</v>
      </c>
      <c r="R141" s="158">
        <f t="shared" si="21"/>
        <v>17.267651784070839</v>
      </c>
      <c r="S141" s="157">
        <f t="shared" si="22"/>
        <v>4.3169129460177098</v>
      </c>
      <c r="T141" s="157">
        <f t="shared" si="23"/>
        <v>-2.3230870539822766</v>
      </c>
      <c r="U141">
        <v>137</v>
      </c>
      <c r="V141">
        <f t="shared" si="19"/>
        <v>0</v>
      </c>
    </row>
    <row r="142" spans="16:22">
      <c r="P142">
        <v>138</v>
      </c>
      <c r="Q142" s="158">
        <f t="shared" si="20"/>
        <v>6.6599999999999859</v>
      </c>
      <c r="R142" s="158">
        <f t="shared" si="21"/>
        <v>17.630481854025764</v>
      </c>
      <c r="S142" s="157">
        <f t="shared" si="22"/>
        <v>4.4076204635064409</v>
      </c>
      <c r="T142" s="157">
        <f t="shared" si="23"/>
        <v>-2.2523795364935451</v>
      </c>
      <c r="U142">
        <v>138</v>
      </c>
      <c r="V142">
        <f t="shared" si="19"/>
        <v>0</v>
      </c>
    </row>
    <row r="143" spans="16:22">
      <c r="P143">
        <v>139</v>
      </c>
      <c r="Q143" s="158">
        <f t="shared" si="20"/>
        <v>6.6799999999999855</v>
      </c>
      <c r="R143" s="158">
        <f t="shared" si="21"/>
        <v>18.000935755020944</v>
      </c>
      <c r="S143" s="157">
        <f t="shared" si="22"/>
        <v>4.5002339387552359</v>
      </c>
      <c r="T143" s="157">
        <f t="shared" si="23"/>
        <v>-2.1797660612447496</v>
      </c>
      <c r="U143">
        <v>139</v>
      </c>
      <c r="V143">
        <f t="shared" ref="V143:V206" si="24">IF(MOD(P143,10)=0,S143,0)</f>
        <v>0</v>
      </c>
    </row>
    <row r="144" spans="16:22">
      <c r="P144">
        <v>140</v>
      </c>
      <c r="Q144" s="158">
        <f t="shared" si="20"/>
        <v>6.6999999999999851</v>
      </c>
      <c r="R144" s="158">
        <f t="shared" si="21"/>
        <v>18.379173679952551</v>
      </c>
      <c r="S144" s="157">
        <f t="shared" si="22"/>
        <v>4.5947934199881377</v>
      </c>
      <c r="T144" s="157">
        <f t="shared" si="23"/>
        <v>-2.1052065800118474</v>
      </c>
      <c r="U144">
        <v>140</v>
      </c>
      <c r="V144">
        <f t="shared" si="24"/>
        <v>4.5947934199881377</v>
      </c>
    </row>
    <row r="145" spans="16:22">
      <c r="P145">
        <v>141</v>
      </c>
      <c r="Q145" s="158">
        <f t="shared" si="20"/>
        <v>6.7199999999999847</v>
      </c>
      <c r="R145" s="158">
        <f t="shared" si="21"/>
        <v>18.76535918771005</v>
      </c>
      <c r="S145" s="157">
        <f t="shared" si="22"/>
        <v>4.6913397969275126</v>
      </c>
      <c r="T145" s="157">
        <f t="shared" si="23"/>
        <v>-2.0286602030724721</v>
      </c>
      <c r="U145">
        <v>141</v>
      </c>
      <c r="V145">
        <f t="shared" si="24"/>
        <v>0</v>
      </c>
    </row>
    <row r="146" spans="16:22">
      <c r="P146">
        <v>142</v>
      </c>
      <c r="Q146" s="158">
        <f t="shared" si="20"/>
        <v>6.7399999999999842</v>
      </c>
      <c r="R146" s="158">
        <f t="shared" si="21"/>
        <v>19.159659273902854</v>
      </c>
      <c r="S146" s="157">
        <f t="shared" si="22"/>
        <v>4.7899148184757134</v>
      </c>
      <c r="T146" s="157">
        <f t="shared" si="23"/>
        <v>-1.9500851815242708</v>
      </c>
      <c r="U146">
        <v>142</v>
      </c>
      <c r="V146">
        <f t="shared" si="24"/>
        <v>0</v>
      </c>
    </row>
    <row r="147" spans="16:22">
      <c r="P147">
        <v>143</v>
      </c>
      <c r="Q147" s="158">
        <f t="shared" si="20"/>
        <v>6.7599999999999838</v>
      </c>
      <c r="R147" s="158">
        <f t="shared" si="21"/>
        <v>19.562244443073091</v>
      </c>
      <c r="S147" s="157">
        <f t="shared" si="22"/>
        <v>4.8905611107682727</v>
      </c>
      <c r="T147" s="157">
        <f t="shared" si="23"/>
        <v>-1.8694388892317111</v>
      </c>
      <c r="U147">
        <v>143</v>
      </c>
      <c r="V147">
        <f t="shared" si="24"/>
        <v>0</v>
      </c>
    </row>
    <row r="148" spans="16:22">
      <c r="P148">
        <v>144</v>
      </c>
      <c r="Q148" s="158">
        <f t="shared" si="20"/>
        <v>6.7799999999999834</v>
      </c>
      <c r="R148" s="158">
        <f t="shared" si="21"/>
        <v>19.973288782425783</v>
      </c>
      <c r="S148" s="157">
        <f t="shared" si="22"/>
        <v>4.9933221956064457</v>
      </c>
      <c r="T148" s="157">
        <f t="shared" si="23"/>
        <v>-1.7866778043935376</v>
      </c>
      <c r="U148">
        <v>144</v>
      </c>
      <c r="V148">
        <f t="shared" si="24"/>
        <v>0</v>
      </c>
    </row>
    <row r="149" spans="16:22">
      <c r="P149">
        <v>145</v>
      </c>
      <c r="Q149" s="158">
        <f t="shared" si="20"/>
        <v>6.7999999999999829</v>
      </c>
      <c r="R149" s="158">
        <f t="shared" si="21"/>
        <v>20.392970037108185</v>
      </c>
      <c r="S149" s="157">
        <f t="shared" si="22"/>
        <v>5.0982425092770463</v>
      </c>
      <c r="T149" s="157">
        <f t="shared" si="23"/>
        <v>-1.7017574907229367</v>
      </c>
      <c r="U149">
        <v>145</v>
      </c>
      <c r="V149">
        <f t="shared" si="24"/>
        <v>0</v>
      </c>
    </row>
    <row r="150" spans="16:22">
      <c r="P150">
        <v>146</v>
      </c>
      <c r="Q150" s="158">
        <f t="shared" si="20"/>
        <v>6.8199999999999825</v>
      </c>
      <c r="R150" s="158">
        <f t="shared" si="21"/>
        <v>20.821469687070934</v>
      </c>
      <c r="S150" s="157">
        <f t="shared" si="22"/>
        <v>5.2053674217677335</v>
      </c>
      <c r="T150" s="157">
        <f t="shared" si="23"/>
        <v>-1.614632578232249</v>
      </c>
      <c r="U150">
        <v>146</v>
      </c>
      <c r="V150">
        <f t="shared" si="24"/>
        <v>0</v>
      </c>
    </row>
    <row r="151" spans="16:22">
      <c r="P151">
        <v>147</v>
      </c>
      <c r="Q151" s="158">
        <f t="shared" si="20"/>
        <v>6.8399999999999821</v>
      </c>
      <c r="R151" s="158">
        <f t="shared" si="21"/>
        <v>21.258973025544179</v>
      </c>
      <c r="S151" s="157">
        <f t="shared" si="22"/>
        <v>5.3147432563860448</v>
      </c>
      <c r="T151" s="157">
        <f t="shared" si="23"/>
        <v>-1.5252567436139373</v>
      </c>
      <c r="U151">
        <v>147</v>
      </c>
      <c r="V151">
        <f t="shared" si="24"/>
        <v>0</v>
      </c>
    </row>
    <row r="152" spans="16:22">
      <c r="P152">
        <v>148</v>
      </c>
      <c r="Q152" s="158">
        <f t="shared" si="20"/>
        <v>6.8599999999999817</v>
      </c>
      <c r="R152" s="158">
        <f t="shared" si="21"/>
        <v>21.705669239162741</v>
      </c>
      <c r="S152" s="157">
        <f t="shared" si="22"/>
        <v>5.4264173097906854</v>
      </c>
      <c r="T152" s="157">
        <f t="shared" si="23"/>
        <v>-1.4335826902092963</v>
      </c>
      <c r="U152">
        <v>148</v>
      </c>
      <c r="V152">
        <f t="shared" si="24"/>
        <v>0</v>
      </c>
    </row>
    <row r="153" spans="16:22">
      <c r="P153">
        <v>149</v>
      </c>
      <c r="Q153" s="158">
        <f t="shared" si="20"/>
        <v>6.8799999999999812</v>
      </c>
      <c r="R153" s="158">
        <f t="shared" si="21"/>
        <v>22.161751489774787</v>
      </c>
      <c r="S153" s="157">
        <f t="shared" si="22"/>
        <v>5.5404378724436967</v>
      </c>
      <c r="T153" s="157">
        <f t="shared" si="23"/>
        <v>-1.3395621275562846</v>
      </c>
      <c r="U153">
        <v>149</v>
      </c>
      <c r="V153">
        <f t="shared" si="24"/>
        <v>0</v>
      </c>
    </row>
    <row r="154" spans="16:22">
      <c r="P154">
        <v>150</v>
      </c>
      <c r="Q154" s="158">
        <f t="shared" si="20"/>
        <v>6.8999999999999808</v>
      </c>
      <c r="R154" s="158">
        <f t="shared" si="21"/>
        <v>22.627416997969508</v>
      </c>
      <c r="S154" s="157">
        <f t="shared" si="22"/>
        <v>5.656854249492377</v>
      </c>
      <c r="T154" s="157">
        <f t="shared" si="23"/>
        <v>-1.2431457505076038</v>
      </c>
      <c r="U154">
        <v>150</v>
      </c>
      <c r="V154">
        <f t="shared" si="24"/>
        <v>5.656854249492377</v>
      </c>
    </row>
    <row r="155" spans="16:22">
      <c r="P155">
        <v>151</v>
      </c>
      <c r="Q155" s="158">
        <f t="shared" si="20"/>
        <v>6.9199999999999804</v>
      </c>
      <c r="R155" s="158">
        <f t="shared" si="21"/>
        <v>23.102867128359936</v>
      </c>
      <c r="S155" s="157">
        <f t="shared" si="22"/>
        <v>5.775716782089984</v>
      </c>
      <c r="T155" s="157">
        <f t="shared" si="23"/>
        <v>-1.1442832179099964</v>
      </c>
      <c r="U155">
        <v>151</v>
      </c>
      <c r="V155">
        <f t="shared" si="24"/>
        <v>0</v>
      </c>
    </row>
    <row r="156" spans="16:22">
      <c r="P156">
        <v>152</v>
      </c>
      <c r="Q156" s="158">
        <f t="shared" si="20"/>
        <v>6.93999999999998</v>
      </c>
      <c r="R156" s="158">
        <f t="shared" si="21"/>
        <v>23.588307476657615</v>
      </c>
      <c r="S156" s="157">
        <f t="shared" si="22"/>
        <v>5.8970768691644038</v>
      </c>
      <c r="T156" s="157">
        <f t="shared" si="23"/>
        <v>-1.0429231308355762</v>
      </c>
      <c r="U156">
        <v>152</v>
      </c>
      <c r="V156">
        <f t="shared" si="24"/>
        <v>0</v>
      </c>
    </row>
    <row r="157" spans="16:22">
      <c r="P157">
        <v>153</v>
      </c>
      <c r="Q157" s="158">
        <f t="shared" si="20"/>
        <v>6.9599999999999795</v>
      </c>
      <c r="R157" s="158">
        <f t="shared" si="21"/>
        <v>24.083947958577067</v>
      </c>
      <c r="S157" s="157">
        <f t="shared" si="22"/>
        <v>6.0209869896442667</v>
      </c>
      <c r="T157" s="157">
        <f t="shared" si="23"/>
        <v>-0.93901301035571283</v>
      </c>
      <c r="U157">
        <v>153</v>
      </c>
      <c r="V157">
        <f t="shared" si="24"/>
        <v>0</v>
      </c>
    </row>
    <row r="158" spans="16:22">
      <c r="P158">
        <v>154</v>
      </c>
      <c r="Q158" s="158">
        <f t="shared" si="20"/>
        <v>6.9799999999999791</v>
      </c>
      <c r="R158" s="158">
        <f t="shared" si="21"/>
        <v>24.590002900608187</v>
      </c>
      <c r="S158" s="157">
        <f t="shared" si="22"/>
        <v>6.1475007251520468</v>
      </c>
      <c r="T158" s="157">
        <f t="shared" si="23"/>
        <v>-0.83249927484793229</v>
      </c>
      <c r="U158">
        <v>154</v>
      </c>
      <c r="V158">
        <f t="shared" si="24"/>
        <v>0</v>
      </c>
    </row>
    <row r="159" spans="16:22">
      <c r="P159">
        <v>155</v>
      </c>
      <c r="Q159" s="160">
        <f>M9</f>
        <v>7</v>
      </c>
      <c r="R159" s="158">
        <f t="shared" si="21"/>
        <v>25.106691132696021</v>
      </c>
      <c r="S159" s="157">
        <f t="shared" si="22"/>
        <v>6.2766727831740052</v>
      </c>
      <c r="T159" s="157">
        <f t="shared" si="23"/>
        <v>-0.72332721682599477</v>
      </c>
      <c r="U159">
        <v>155</v>
      </c>
      <c r="V159">
        <f t="shared" si="24"/>
        <v>0</v>
      </c>
    </row>
    <row r="160" spans="16:22">
      <c r="P160">
        <v>156</v>
      </c>
      <c r="Q160" s="158">
        <f>Q159+(Q$214-Q$159)/(P$214-P$159)</f>
        <v>7.0181818181818185</v>
      </c>
      <c r="R160" s="158">
        <f t="shared" si="21"/>
        <v>25.634236082867904</v>
      </c>
      <c r="S160" s="157">
        <f t="shared" si="22"/>
        <v>6.408559020716976</v>
      </c>
      <c r="T160" s="157">
        <f t="shared" si="23"/>
        <v>-0.60962279746484249</v>
      </c>
      <c r="U160">
        <v>156</v>
      </c>
      <c r="V160">
        <f t="shared" si="24"/>
        <v>0</v>
      </c>
    </row>
    <row r="161" spans="16:22">
      <c r="P161">
        <v>157</v>
      </c>
      <c r="Q161" s="158">
        <f t="shared" ref="Q161:Q213" si="25">Q160+(Q$214-Q$159)/(P$214-P$159)</f>
        <v>7.036363636363637</v>
      </c>
      <c r="R161" s="158">
        <f t="shared" si="21"/>
        <v>26.172865873848991</v>
      </c>
      <c r="S161" s="157">
        <f t="shared" si="22"/>
        <v>6.5432164684622478</v>
      </c>
      <c r="T161" s="157">
        <f t="shared" si="23"/>
        <v>-0.49314716790138924</v>
      </c>
      <c r="U161">
        <v>157</v>
      </c>
      <c r="V161">
        <f t="shared" si="24"/>
        <v>0</v>
      </c>
    </row>
    <row r="162" spans="16:22">
      <c r="P162">
        <v>158</v>
      </c>
      <c r="Q162" s="158">
        <f t="shared" si="25"/>
        <v>7.0545454545454556</v>
      </c>
      <c r="R162" s="158">
        <f t="shared" si="21"/>
        <v>26.722813421707812</v>
      </c>
      <c r="S162" s="157">
        <f t="shared" si="22"/>
        <v>6.680703355426953</v>
      </c>
      <c r="T162" s="157">
        <f t="shared" si="23"/>
        <v>-0.37384209911850252</v>
      </c>
      <c r="U162">
        <v>158</v>
      </c>
      <c r="V162">
        <f t="shared" si="24"/>
        <v>0</v>
      </c>
    </row>
    <row r="163" spans="16:22">
      <c r="P163">
        <v>159</v>
      </c>
      <c r="Q163" s="158">
        <f t="shared" si="25"/>
        <v>7.0727272727272741</v>
      </c>
      <c r="R163" s="158">
        <f t="shared" si="21"/>
        <v>27.284316536574618</v>
      </c>
      <c r="S163" s="157">
        <f t="shared" si="22"/>
        <v>6.8210791341436545</v>
      </c>
      <c r="T163" s="157">
        <f t="shared" si="23"/>
        <v>-0.25164813858361956</v>
      </c>
      <c r="U163">
        <v>159</v>
      </c>
      <c r="V163">
        <f t="shared" si="24"/>
        <v>0</v>
      </c>
    </row>
    <row r="164" spans="16:22">
      <c r="P164">
        <v>160</v>
      </c>
      <c r="Q164" s="158">
        <f t="shared" si="25"/>
        <v>7.0909090909090926</v>
      </c>
      <c r="R164" s="158">
        <f t="shared" si="21"/>
        <v>27.857618025475972</v>
      </c>
      <c r="S164" s="157">
        <f t="shared" si="22"/>
        <v>6.964404506368993</v>
      </c>
      <c r="T164" s="157">
        <f t="shared" si="23"/>
        <v>-0.12650458454009961</v>
      </c>
      <c r="U164">
        <v>160</v>
      </c>
      <c r="V164">
        <f t="shared" si="24"/>
        <v>6.964404506368993</v>
      </c>
    </row>
    <row r="165" spans="16:22">
      <c r="P165">
        <v>161</v>
      </c>
      <c r="Q165" s="158">
        <f t="shared" si="25"/>
        <v>7.1090909090909111</v>
      </c>
      <c r="R165" s="158">
        <f t="shared" si="21"/>
        <v>28.442965797330242</v>
      </c>
      <c r="S165" s="157">
        <f t="shared" si="22"/>
        <v>7.1107414493325605</v>
      </c>
      <c r="T165" s="157">
        <f t="shared" si="23"/>
        <v>1.6505402416493453E-3</v>
      </c>
      <c r="U165">
        <v>161</v>
      </c>
      <c r="V165">
        <f t="shared" si="24"/>
        <v>0</v>
      </c>
    </row>
    <row r="166" spans="16:22">
      <c r="P166">
        <v>162</v>
      </c>
      <c r="Q166" s="158">
        <f t="shared" si="25"/>
        <v>7.1272727272727296</v>
      </c>
      <c r="R166" s="158">
        <f t="shared" si="21"/>
        <v>29.040612970149141</v>
      </c>
      <c r="S166" s="157">
        <f t="shared" si="22"/>
        <v>7.2601532425372852</v>
      </c>
      <c r="T166" s="157">
        <f t="shared" si="23"/>
        <v>0.13288051526455558</v>
      </c>
      <c r="U166">
        <v>162</v>
      </c>
      <c r="V166">
        <f t="shared" si="24"/>
        <v>0</v>
      </c>
    </row>
    <row r="167" spans="16:22">
      <c r="P167">
        <v>163</v>
      </c>
      <c r="Q167" s="158">
        <f t="shared" si="25"/>
        <v>7.1454545454545482</v>
      </c>
      <c r="R167" s="158">
        <f t="shared" si="21"/>
        <v>29.650817980491848</v>
      </c>
      <c r="S167" s="157">
        <f t="shared" si="22"/>
        <v>7.4127044951229619</v>
      </c>
      <c r="T167" s="157">
        <f t="shared" si="23"/>
        <v>0.26724994966841376</v>
      </c>
      <c r="U167">
        <v>163</v>
      </c>
      <c r="V167">
        <f t="shared" si="24"/>
        <v>0</v>
      </c>
    </row>
    <row r="168" spans="16:22">
      <c r="P168">
        <v>164</v>
      </c>
      <c r="Q168" s="158">
        <f t="shared" si="25"/>
        <v>7.1636363636363667</v>
      </c>
      <c r="R168" s="158">
        <f t="shared" si="21"/>
        <v>30.273844695219058</v>
      </c>
      <c r="S168" s="157">
        <f t="shared" si="22"/>
        <v>7.5684611738047645</v>
      </c>
      <c r="T168" s="157">
        <f t="shared" si="23"/>
        <v>0.40482481016839778</v>
      </c>
      <c r="U168">
        <v>164</v>
      </c>
      <c r="V168">
        <f t="shared" si="24"/>
        <v>0</v>
      </c>
    </row>
    <row r="169" spans="16:22">
      <c r="P169">
        <v>165</v>
      </c>
      <c r="Q169" s="158">
        <f t="shared" si="25"/>
        <v>7.1818181818181852</v>
      </c>
      <c r="R169" s="158">
        <f t="shared" si="21"/>
        <v>30.909962525595045</v>
      </c>
      <c r="S169" s="157">
        <f t="shared" si="22"/>
        <v>7.7274906313987612</v>
      </c>
      <c r="T169" s="157">
        <f t="shared" si="23"/>
        <v>0.54567244958057604</v>
      </c>
      <c r="U169">
        <v>165</v>
      </c>
      <c r="V169">
        <f t="shared" si="24"/>
        <v>0</v>
      </c>
    </row>
    <row r="170" spans="16:22">
      <c r="P170">
        <v>166</v>
      </c>
      <c r="Q170" s="158">
        <f t="shared" si="25"/>
        <v>7.2000000000000037</v>
      </c>
      <c r="R170" s="158">
        <f t="shared" si="21"/>
        <v>31.559446543787477</v>
      </c>
      <c r="S170" s="157">
        <f t="shared" si="22"/>
        <v>7.8898616359468692</v>
      </c>
      <c r="T170" s="157">
        <f t="shared" si="23"/>
        <v>0.68986163594686545</v>
      </c>
      <c r="U170">
        <v>166</v>
      </c>
      <c r="V170">
        <f t="shared" si="24"/>
        <v>0</v>
      </c>
    </row>
    <row r="171" spans="16:22">
      <c r="P171">
        <v>167</v>
      </c>
      <c r="Q171" s="158">
        <f t="shared" si="25"/>
        <v>7.2181818181818223</v>
      </c>
      <c r="R171" s="158">
        <f t="shared" si="21"/>
        <v>32.222577601814983</v>
      </c>
      <c r="S171" s="157">
        <f t="shared" si="22"/>
        <v>8.0556444004537457</v>
      </c>
      <c r="T171" s="157">
        <f t="shared" si="23"/>
        <v>0.83746258227192349</v>
      </c>
      <c r="U171">
        <v>167</v>
      </c>
      <c r="V171">
        <f t="shared" si="24"/>
        <v>0</v>
      </c>
    </row>
    <row r="172" spans="16:22">
      <c r="P172">
        <v>168</v>
      </c>
      <c r="Q172" s="158">
        <f t="shared" si="25"/>
        <v>7.2363636363636408</v>
      </c>
      <c r="R172" s="158">
        <f t="shared" si="21"/>
        <v>32.899642452994122</v>
      </c>
      <c r="S172" s="157">
        <f t="shared" si="22"/>
        <v>8.2249106132485306</v>
      </c>
      <c r="T172" s="157">
        <f t="shared" si="23"/>
        <v>0.98854697688488979</v>
      </c>
      <c r="U172">
        <v>168</v>
      </c>
      <c r="V172">
        <f t="shared" si="24"/>
        <v>0</v>
      </c>
    </row>
    <row r="173" spans="16:22">
      <c r="P173">
        <v>169</v>
      </c>
      <c r="Q173" s="158">
        <f t="shared" si="25"/>
        <v>7.2545454545454593</v>
      </c>
      <c r="R173" s="158">
        <f t="shared" si="21"/>
        <v>33.590933875938141</v>
      </c>
      <c r="S173" s="157">
        <f t="shared" si="22"/>
        <v>8.3977334689845353</v>
      </c>
      <c r="T173" s="157">
        <f t="shared" si="23"/>
        <v>1.143188014439076</v>
      </c>
      <c r="U173">
        <v>169</v>
      </c>
      <c r="V173">
        <f t="shared" si="24"/>
        <v>0</v>
      </c>
    </row>
    <row r="174" spans="16:22">
      <c r="P174">
        <v>170</v>
      </c>
      <c r="Q174" s="158">
        <f t="shared" si="25"/>
        <v>7.2727272727272778</v>
      </c>
      <c r="R174" s="158">
        <f t="shared" si="21"/>
        <v>34.296750801161366</v>
      </c>
      <c r="S174" s="157">
        <f t="shared" si="22"/>
        <v>8.5741877002903415</v>
      </c>
      <c r="T174" s="157">
        <f t="shared" si="23"/>
        <v>1.3014604275630637</v>
      </c>
      <c r="U174">
        <v>170</v>
      </c>
      <c r="V174">
        <f t="shared" si="24"/>
        <v>8.5741877002903415</v>
      </c>
    </row>
    <row r="175" spans="16:22">
      <c r="P175">
        <v>171</v>
      </c>
      <c r="Q175" s="158">
        <f t="shared" si="25"/>
        <v>7.2909090909090963</v>
      </c>
      <c r="R175" s="158">
        <f t="shared" si="21"/>
        <v>35.017398440343648</v>
      </c>
      <c r="S175" s="157">
        <f t="shared" si="22"/>
        <v>8.7543496100859119</v>
      </c>
      <c r="T175" s="157">
        <f t="shared" si="23"/>
        <v>1.4634405191768156</v>
      </c>
      <c r="U175">
        <v>171</v>
      </c>
      <c r="V175">
        <f t="shared" si="24"/>
        <v>0</v>
      </c>
    </row>
    <row r="176" spans="16:22">
      <c r="P176">
        <v>172</v>
      </c>
      <c r="Q176" s="158">
        <f t="shared" si="25"/>
        <v>7.3090909090909149</v>
      </c>
      <c r="R176" s="158">
        <f t="shared" si="21"/>
        <v>35.753188418311034</v>
      </c>
      <c r="S176" s="157">
        <f t="shared" si="22"/>
        <v>8.9382971045777584</v>
      </c>
      <c r="T176" s="157">
        <f t="shared" si="23"/>
        <v>1.6292061954868435</v>
      </c>
      <c r="U176">
        <v>172</v>
      </c>
      <c r="V176">
        <f t="shared" si="24"/>
        <v>0</v>
      </c>
    </row>
    <row r="177" spans="16:22">
      <c r="P177">
        <v>173</v>
      </c>
      <c r="Q177" s="158">
        <f t="shared" si="25"/>
        <v>7.3272727272727334</v>
      </c>
      <c r="R177" s="158">
        <f t="shared" si="21"/>
        <v>36.504438907789549</v>
      </c>
      <c r="S177" s="157">
        <f t="shared" si="22"/>
        <v>9.1261097269473872</v>
      </c>
      <c r="T177" s="157">
        <f t="shared" si="23"/>
        <v>1.7988369996746538</v>
      </c>
      <c r="U177">
        <v>173</v>
      </c>
      <c r="V177">
        <f t="shared" si="24"/>
        <v>0</v>
      </c>
    </row>
    <row r="178" spans="16:22">
      <c r="P178">
        <v>174</v>
      </c>
      <c r="Q178" s="158">
        <f t="shared" si="25"/>
        <v>7.3454545454545519</v>
      </c>
      <c r="R178" s="158">
        <f t="shared" si="21"/>
        <v>37.271474766990572</v>
      </c>
      <c r="S178" s="157">
        <f t="shared" si="22"/>
        <v>9.317868691747643</v>
      </c>
      <c r="T178" s="157">
        <f t="shared" si="23"/>
        <v>1.9724141462930911</v>
      </c>
      <c r="U178">
        <v>174</v>
      </c>
      <c r="V178">
        <f t="shared" si="24"/>
        <v>0</v>
      </c>
    </row>
    <row r="179" spans="16:22">
      <c r="P179">
        <v>175</v>
      </c>
      <c r="Q179" s="158">
        <f t="shared" si="25"/>
        <v>7.3636363636363704</v>
      </c>
      <c r="R179" s="158">
        <f t="shared" si="21"/>
        <v>38.054627680087059</v>
      </c>
      <c r="S179" s="157">
        <f t="shared" si="22"/>
        <v>9.5136569200217647</v>
      </c>
      <c r="T179" s="157">
        <f t="shared" si="23"/>
        <v>2.1500205563853942</v>
      </c>
      <c r="U179">
        <v>175</v>
      </c>
      <c r="V179">
        <f t="shared" si="24"/>
        <v>0</v>
      </c>
    </row>
    <row r="180" spans="16:22">
      <c r="P180">
        <v>176</v>
      </c>
      <c r="Q180" s="158">
        <f t="shared" si="25"/>
        <v>7.3818181818181889</v>
      </c>
      <c r="R180" s="158">
        <f t="shared" si="21"/>
        <v>38.854236300641482</v>
      </c>
      <c r="S180" s="157">
        <f t="shared" si="22"/>
        <v>9.7135590751603704</v>
      </c>
      <c r="T180" s="157">
        <f t="shared" si="23"/>
        <v>2.3317408933421815</v>
      </c>
      <c r="U180">
        <v>176</v>
      </c>
      <c r="V180">
        <f t="shared" si="24"/>
        <v>0</v>
      </c>
    </row>
    <row r="181" spans="16:22">
      <c r="P181">
        <v>177</v>
      </c>
      <c r="Q181" s="158">
        <f t="shared" si="25"/>
        <v>7.4000000000000075</v>
      </c>
      <c r="R181" s="158">
        <f t="shared" si="21"/>
        <v>39.670646398047566</v>
      </c>
      <c r="S181" s="157">
        <f t="shared" si="22"/>
        <v>9.9176615995118915</v>
      </c>
      <c r="T181" s="157">
        <f t="shared" si="23"/>
        <v>2.5176615995118841</v>
      </c>
      <c r="U181">
        <v>177</v>
      </c>
      <c r="V181">
        <f t="shared" si="24"/>
        <v>0</v>
      </c>
    </row>
    <row r="182" spans="16:22">
      <c r="P182">
        <v>178</v>
      </c>
      <c r="Q182" s="158">
        <f t="shared" si="25"/>
        <v>7.418181818181826</v>
      </c>
      <c r="R182" s="158">
        <f t="shared" si="21"/>
        <v>40.504211007048951</v>
      </c>
      <c r="S182" s="157">
        <f t="shared" si="22"/>
        <v>10.126052751762238</v>
      </c>
      <c r="T182" s="157">
        <f t="shared" si="23"/>
        <v>2.7078709335804119</v>
      </c>
      <c r="U182">
        <v>178</v>
      </c>
      <c r="V182">
        <f t="shared" si="24"/>
        <v>0</v>
      </c>
    </row>
    <row r="183" spans="16:22">
      <c r="P183">
        <v>179</v>
      </c>
      <c r="Q183" s="158">
        <f t="shared" si="25"/>
        <v>7.4363636363636445</v>
      </c>
      <c r="R183" s="158">
        <f t="shared" si="21"/>
        <v>41.355290580399739</v>
      </c>
      <c r="S183" s="157">
        <f t="shared" si="22"/>
        <v>10.338822645099935</v>
      </c>
      <c r="T183" s="157">
        <f t="shared" si="23"/>
        <v>2.9024590087362903</v>
      </c>
      <c r="U183">
        <v>179</v>
      </c>
      <c r="V183">
        <f t="shared" si="24"/>
        <v>0</v>
      </c>
    </row>
    <row r="184" spans="16:22">
      <c r="P184">
        <v>180</v>
      </c>
      <c r="Q184" s="158">
        <f t="shared" si="25"/>
        <v>7.454545454545463</v>
      </c>
      <c r="R184" s="158">
        <f t="shared" si="21"/>
        <v>42.2242531447326</v>
      </c>
      <c r="S184" s="157">
        <f t="shared" si="22"/>
        <v>10.55606328618315</v>
      </c>
      <c r="T184" s="157">
        <f t="shared" si="23"/>
        <v>3.101517831637687</v>
      </c>
      <c r="U184">
        <v>180</v>
      </c>
      <c r="V184">
        <f t="shared" si="24"/>
        <v>10.55606328618315</v>
      </c>
    </row>
    <row r="185" spans="16:22">
      <c r="P185">
        <v>181</v>
      </c>
      <c r="Q185" s="158">
        <f t="shared" si="25"/>
        <v>7.4727272727272815</v>
      </c>
      <c r="R185" s="158">
        <f t="shared" si="21"/>
        <v>43.111474459702087</v>
      </c>
      <c r="S185" s="157">
        <f t="shared" si="22"/>
        <v>10.777868614925522</v>
      </c>
      <c r="T185" s="157">
        <f t="shared" si="23"/>
        <v>3.3051413421982403</v>
      </c>
      <c r="U185">
        <v>181</v>
      </c>
      <c r="V185">
        <f t="shared" si="24"/>
        <v>0</v>
      </c>
    </row>
    <row r="186" spans="16:22">
      <c r="P186">
        <v>182</v>
      </c>
      <c r="Q186" s="158">
        <f t="shared" si="25"/>
        <v>7.4909090909091001</v>
      </c>
      <c r="R186" s="158">
        <f t="shared" si="21"/>
        <v>44.017338180471796</v>
      </c>
      <c r="S186" s="157">
        <f t="shared" si="22"/>
        <v>11.004334545117949</v>
      </c>
      <c r="T186" s="157">
        <f t="shared" si="23"/>
        <v>3.513425454208849</v>
      </c>
      <c r="U186">
        <v>182</v>
      </c>
      <c r="V186">
        <f t="shared" si="24"/>
        <v>0</v>
      </c>
    </row>
    <row r="187" spans="16:22">
      <c r="P187">
        <v>183</v>
      </c>
      <c r="Q187" s="158">
        <f t="shared" si="25"/>
        <v>7.5090909090909186</v>
      </c>
      <c r="R187" s="158">
        <f t="shared" si="21"/>
        <v>44.942236023615898</v>
      </c>
      <c r="S187" s="157">
        <f t="shared" si="22"/>
        <v>11.235559005903974</v>
      </c>
      <c r="T187" s="157">
        <f t="shared" si="23"/>
        <v>3.7264680968130559</v>
      </c>
      <c r="U187">
        <v>183</v>
      </c>
      <c r="V187">
        <f t="shared" si="24"/>
        <v>0</v>
      </c>
    </row>
    <row r="188" spans="16:22">
      <c r="P188">
        <v>184</v>
      </c>
      <c r="Q188" s="158">
        <f t="shared" si="25"/>
        <v>7.5272727272727371</v>
      </c>
      <c r="R188" s="158">
        <f t="shared" si="21"/>
        <v>45.886567936506459</v>
      </c>
      <c r="S188" s="157">
        <f t="shared" si="22"/>
        <v>11.471641984126615</v>
      </c>
      <c r="T188" s="157">
        <f t="shared" si="23"/>
        <v>3.9443692568538777</v>
      </c>
      <c r="U188">
        <v>184</v>
      </c>
      <c r="V188">
        <f t="shared" si="24"/>
        <v>0</v>
      </c>
    </row>
    <row r="189" spans="16:22">
      <c r="P189">
        <v>185</v>
      </c>
      <c r="Q189" s="158">
        <f t="shared" si="25"/>
        <v>7.5454545454545556</v>
      </c>
      <c r="R189" s="158">
        <f t="shared" si="21"/>
        <v>46.850742270260014</v>
      </c>
      <c r="S189" s="157">
        <f t="shared" si="22"/>
        <v>11.712685567565003</v>
      </c>
      <c r="T189" s="157">
        <f t="shared" si="23"/>
        <v>4.1672310221104478</v>
      </c>
      <c r="U189">
        <v>185</v>
      </c>
      <c r="V189">
        <f t="shared" si="24"/>
        <v>0</v>
      </c>
    </row>
    <row r="190" spans="16:22">
      <c r="P190">
        <v>186</v>
      </c>
      <c r="Q190" s="158">
        <f t="shared" si="25"/>
        <v>7.5636363636363741</v>
      </c>
      <c r="R190" s="158">
        <f t="shared" si="21"/>
        <v>47.835175956318025</v>
      </c>
      <c r="S190" s="157">
        <f t="shared" si="22"/>
        <v>11.958793989079506</v>
      </c>
      <c r="T190" s="157">
        <f t="shared" si="23"/>
        <v>4.3951576254431322</v>
      </c>
      <c r="U190">
        <v>186</v>
      </c>
      <c r="V190">
        <f t="shared" si="24"/>
        <v>0</v>
      </c>
    </row>
    <row r="191" spans="16:22">
      <c r="P191">
        <v>187</v>
      </c>
      <c r="Q191" s="158">
        <f t="shared" si="25"/>
        <v>7.5818181818181927</v>
      </c>
      <c r="R191" s="158">
        <f t="shared" si="21"/>
        <v>48.840294686737884</v>
      </c>
      <c r="S191" s="157">
        <f t="shared" si="22"/>
        <v>12.210073671684471</v>
      </c>
      <c r="T191" s="157">
        <f t="shared" si="23"/>
        <v>4.6282554898662784</v>
      </c>
      <c r="U191">
        <v>187</v>
      </c>
      <c r="V191">
        <f t="shared" si="24"/>
        <v>0</v>
      </c>
    </row>
    <row r="192" spans="16:22">
      <c r="P192">
        <v>188</v>
      </c>
      <c r="Q192" s="158">
        <f t="shared" si="25"/>
        <v>7.6000000000000112</v>
      </c>
      <c r="R192" s="158">
        <f t="shared" si="21"/>
        <v>49.866533098271958</v>
      </c>
      <c r="S192" s="157">
        <f t="shared" si="22"/>
        <v>12.46663327456799</v>
      </c>
      <c r="T192" s="157">
        <f t="shared" si="23"/>
        <v>4.8666332745679783</v>
      </c>
      <c r="U192">
        <v>188</v>
      </c>
      <c r="V192">
        <f t="shared" si="24"/>
        <v>0</v>
      </c>
    </row>
    <row r="193" spans="15:22">
      <c r="P193">
        <v>189</v>
      </c>
      <c r="Q193" s="158">
        <f>Q192+(Q$214-Q$159)/(P$214-P$159)</f>
        <v>7.6181818181818297</v>
      </c>
      <c r="R193" s="158">
        <f t="shared" si="21"/>
        <v>50.914334960314754</v>
      </c>
      <c r="S193" s="157">
        <f t="shared" si="22"/>
        <v>12.728583740078689</v>
      </c>
      <c r="T193" s="157">
        <f t="shared" si="23"/>
        <v>5.1104019218968588</v>
      </c>
      <c r="U193">
        <v>189</v>
      </c>
      <c r="V193">
        <f t="shared" si="24"/>
        <v>0</v>
      </c>
    </row>
    <row r="194" spans="15:22">
      <c r="P194">
        <v>190</v>
      </c>
      <c r="Q194" s="158">
        <f t="shared" si="25"/>
        <v>7.6363636363636482</v>
      </c>
      <c r="R194" s="158">
        <f t="shared" si="21"/>
        <v>51.984153366799056</v>
      </c>
      <c r="S194" s="157">
        <f t="shared" si="22"/>
        <v>12.996038341699764</v>
      </c>
      <c r="T194" s="157">
        <f t="shared" si="23"/>
        <v>5.3596747053361158</v>
      </c>
      <c r="U194">
        <v>190</v>
      </c>
      <c r="V194">
        <f t="shared" si="24"/>
        <v>12.996038341699764</v>
      </c>
    </row>
    <row r="195" spans="15:22">
      <c r="P195">
        <v>191</v>
      </c>
      <c r="Q195" s="158">
        <f t="shared" si="25"/>
        <v>7.6545454545454668</v>
      </c>
      <c r="R195" s="158">
        <f t="shared" si="21"/>
        <v>53.076450932124246</v>
      </c>
      <c r="S195" s="157">
        <f t="shared" si="22"/>
        <v>13.269112733031061</v>
      </c>
      <c r="T195" s="157">
        <f t="shared" si="23"/>
        <v>5.6145672784855947</v>
      </c>
      <c r="U195">
        <v>191</v>
      </c>
      <c r="V195">
        <f t="shared" si="24"/>
        <v>0</v>
      </c>
    </row>
    <row r="196" spans="15:22">
      <c r="P196">
        <v>192</v>
      </c>
      <c r="Q196" s="158">
        <f t="shared" si="25"/>
        <v>7.6727272727272853</v>
      </c>
      <c r="R196" s="158">
        <f t="shared" si="21"/>
        <v>54.191699991201709</v>
      </c>
      <c r="S196" s="157">
        <f t="shared" si="22"/>
        <v>13.547924997800427</v>
      </c>
      <c r="T196" s="157">
        <f t="shared" si="23"/>
        <v>5.875197725073142</v>
      </c>
      <c r="U196">
        <v>192</v>
      </c>
      <c r="V196">
        <f t="shared" si="24"/>
        <v>0</v>
      </c>
    </row>
    <row r="197" spans="15:22">
      <c r="P197">
        <v>193</v>
      </c>
      <c r="Q197" s="158">
        <f t="shared" si="25"/>
        <v>7.6909090909091038</v>
      </c>
      <c r="R197" s="158">
        <f t="shared" ref="R197:R260" si="26">POWER(8,P197/100)</f>
        <v>55.330382803703337</v>
      </c>
      <c r="S197" s="157">
        <f t="shared" si="22"/>
        <v>13.832595700925834</v>
      </c>
      <c r="T197" s="157">
        <f t="shared" si="23"/>
        <v>6.1416866100167304</v>
      </c>
      <c r="U197">
        <v>193</v>
      </c>
      <c r="V197">
        <f t="shared" si="24"/>
        <v>0</v>
      </c>
    </row>
    <row r="198" spans="15:22">
      <c r="P198">
        <v>194</v>
      </c>
      <c r="Q198" s="158">
        <f t="shared" si="25"/>
        <v>7.7090909090909223</v>
      </c>
      <c r="R198" s="158">
        <f t="shared" si="26"/>
        <v>56.492991762601868</v>
      </c>
      <c r="S198" s="157">
        <f t="shared" si="22"/>
        <v>14.123247940650467</v>
      </c>
      <c r="T198" s="157">
        <f t="shared" si="23"/>
        <v>6.4141570315595446</v>
      </c>
      <c r="U198">
        <v>194</v>
      </c>
      <c r="V198">
        <f t="shared" si="24"/>
        <v>0</v>
      </c>
    </row>
    <row r="199" spans="15:22">
      <c r="P199">
        <v>195</v>
      </c>
      <c r="Q199" s="158">
        <f t="shared" si="25"/>
        <v>7.7272727272727408</v>
      </c>
      <c r="R199" s="158">
        <f t="shared" si="26"/>
        <v>57.68002960709309</v>
      </c>
      <c r="S199" s="157">
        <f t="shared" si="22"/>
        <v>14.420007401773272</v>
      </c>
      <c r="T199" s="157">
        <f t="shared" si="23"/>
        <v>6.6927346745005316</v>
      </c>
      <c r="U199">
        <v>195</v>
      </c>
      <c r="V199">
        <f t="shared" si="24"/>
        <v>0</v>
      </c>
    </row>
    <row r="200" spans="15:22">
      <c r="P200">
        <v>196</v>
      </c>
      <c r="Q200" s="158">
        <f t="shared" si="25"/>
        <v>7.7454545454545594</v>
      </c>
      <c r="R200" s="158">
        <f t="shared" si="26"/>
        <v>58.892009639992004</v>
      </c>
      <c r="S200" s="157">
        <f t="shared" si="22"/>
        <v>14.723002409998001</v>
      </c>
      <c r="T200" s="157">
        <f t="shared" si="23"/>
        <v>6.9775478645434417</v>
      </c>
      <c r="U200">
        <v>196</v>
      </c>
      <c r="V200">
        <f t="shared" si="24"/>
        <v>0</v>
      </c>
    </row>
    <row r="201" spans="15:22">
      <c r="P201">
        <v>197</v>
      </c>
      <c r="Q201" s="158">
        <f t="shared" si="25"/>
        <v>7.7636363636363779</v>
      </c>
      <c r="R201" s="158">
        <f t="shared" si="26"/>
        <v>60.129455949696748</v>
      </c>
      <c r="S201" s="157">
        <f t="shared" si="22"/>
        <v>15.032363987424187</v>
      </c>
      <c r="T201" s="157">
        <f t="shared" si="23"/>
        <v>7.2687276237878091</v>
      </c>
      <c r="U201">
        <v>197</v>
      </c>
      <c r="V201">
        <f t="shared" si="24"/>
        <v>0</v>
      </c>
    </row>
    <row r="202" spans="15:22">
      <c r="P202">
        <v>198</v>
      </c>
      <c r="Q202" s="158">
        <f t="shared" si="25"/>
        <v>7.7818181818181964</v>
      </c>
      <c r="R202" s="158">
        <f t="shared" si="26"/>
        <v>61.392903636816911</v>
      </c>
      <c r="S202" s="157">
        <f t="shared" ref="S202:S265" si="27">1*R202/4</f>
        <v>15.348225909204228</v>
      </c>
      <c r="T202" s="157">
        <f t="shared" ref="T202:T265" si="28">S202-Q202</f>
        <v>7.5664077273860313</v>
      </c>
      <c r="U202">
        <v>198</v>
      </c>
      <c r="V202">
        <f t="shared" si="24"/>
        <v>0</v>
      </c>
    </row>
    <row r="203" spans="15:22">
      <c r="P203">
        <v>199</v>
      </c>
      <c r="Q203" s="158">
        <f t="shared" si="25"/>
        <v>7.8000000000000149</v>
      </c>
      <c r="R203" s="158">
        <f t="shared" si="26"/>
        <v>62.682899045563303</v>
      </c>
      <c r="S203" s="157">
        <f t="shared" si="27"/>
        <v>15.670724761390826</v>
      </c>
      <c r="T203" s="157">
        <f t="shared" si="28"/>
        <v>7.8707247613908109</v>
      </c>
      <c r="U203">
        <v>199</v>
      </c>
      <c r="V203">
        <f t="shared" si="24"/>
        <v>0</v>
      </c>
    </row>
    <row r="204" spans="15:22">
      <c r="O204">
        <f>Q204*R204</f>
        <v>500.36363636363734</v>
      </c>
      <c r="P204">
        <v>200</v>
      </c>
      <c r="Q204" s="158">
        <f t="shared" si="25"/>
        <v>7.8181818181818334</v>
      </c>
      <c r="R204" s="158">
        <f t="shared" si="26"/>
        <v>64</v>
      </c>
      <c r="S204" s="157">
        <f t="shared" si="27"/>
        <v>16</v>
      </c>
      <c r="T204" s="157">
        <f t="shared" si="28"/>
        <v>8.1818181818181657</v>
      </c>
      <c r="U204">
        <v>200</v>
      </c>
      <c r="V204">
        <f t="shared" si="24"/>
        <v>16</v>
      </c>
    </row>
    <row r="205" spans="15:22">
      <c r="P205">
        <v>201</v>
      </c>
      <c r="Q205" s="158">
        <f t="shared" si="25"/>
        <v>7.836363636363652</v>
      </c>
      <c r="R205" s="158">
        <f t="shared" si="26"/>
        <v>65.344776045260332</v>
      </c>
      <c r="S205" s="157">
        <f t="shared" si="27"/>
        <v>16.336194011315083</v>
      </c>
      <c r="T205" s="157">
        <f t="shared" si="28"/>
        <v>8.499830374951431</v>
      </c>
      <c r="U205">
        <v>201</v>
      </c>
      <c r="V205">
        <f t="shared" si="24"/>
        <v>0</v>
      </c>
    </row>
    <row r="206" spans="15:22">
      <c r="P206">
        <v>202</v>
      </c>
      <c r="Q206" s="158">
        <f t="shared" si="25"/>
        <v>7.8545454545454705</v>
      </c>
      <c r="R206" s="158">
        <f t="shared" si="26"/>
        <v>66.717808693831728</v>
      </c>
      <c r="S206" s="157">
        <f t="shared" si="27"/>
        <v>16.679452173457932</v>
      </c>
      <c r="T206" s="157">
        <f t="shared" si="28"/>
        <v>8.8249067189124624</v>
      </c>
      <c r="U206">
        <v>202</v>
      </c>
      <c r="V206">
        <f t="shared" si="24"/>
        <v>0</v>
      </c>
    </row>
    <row r="207" spans="15:22">
      <c r="P207">
        <v>203</v>
      </c>
      <c r="Q207" s="158">
        <f t="shared" si="25"/>
        <v>7.872727272727289</v>
      </c>
      <c r="R207" s="158">
        <f t="shared" si="26"/>
        <v>68.119691677014984</v>
      </c>
      <c r="S207" s="157">
        <f t="shared" si="27"/>
        <v>17.029922919253746</v>
      </c>
      <c r="T207" s="157">
        <f t="shared" si="28"/>
        <v>9.157195646526457</v>
      </c>
      <c r="U207">
        <v>203</v>
      </c>
      <c r="V207">
        <f t="shared" ref="V207:V270" si="29">IF(MOD(P207,10)=0,S207,0)</f>
        <v>0</v>
      </c>
    </row>
    <row r="208" spans="15:22">
      <c r="P208">
        <v>204</v>
      </c>
      <c r="Q208" s="158">
        <f t="shared" si="25"/>
        <v>7.8909090909091075</v>
      </c>
      <c r="R208" s="158">
        <f t="shared" si="26"/>
        <v>69.551031201667669</v>
      </c>
      <c r="S208" s="157">
        <f t="shared" si="27"/>
        <v>17.387757800416917</v>
      </c>
      <c r="T208" s="157">
        <f t="shared" si="28"/>
        <v>9.4968487095078089</v>
      </c>
      <c r="U208">
        <v>204</v>
      </c>
      <c r="V208">
        <f t="shared" si="29"/>
        <v>0</v>
      </c>
    </row>
    <row r="209" spans="16:22">
      <c r="P209">
        <v>205</v>
      </c>
      <c r="Q209" s="158">
        <f t="shared" si="25"/>
        <v>7.909090909090926</v>
      </c>
      <c r="R209" s="158">
        <f t="shared" si="26"/>
        <v>71.012446212342027</v>
      </c>
      <c r="S209" s="157">
        <f t="shared" si="27"/>
        <v>17.753111553085507</v>
      </c>
      <c r="T209" s="157">
        <f t="shared" si="28"/>
        <v>9.8440206439945808</v>
      </c>
      <c r="U209">
        <v>205</v>
      </c>
      <c r="V209">
        <f t="shared" si="29"/>
        <v>0</v>
      </c>
    </row>
    <row r="210" spans="16:22">
      <c r="P210">
        <v>206</v>
      </c>
      <c r="Q210" s="158">
        <f t="shared" si="25"/>
        <v>7.9272727272727446</v>
      </c>
      <c r="R210" s="158">
        <f t="shared" si="26"/>
        <v>72.504568658931106</v>
      </c>
      <c r="S210" s="157">
        <f t="shared" si="27"/>
        <v>18.126142164732777</v>
      </c>
      <c r="T210" s="157">
        <f t="shared" si="28"/>
        <v>10.198869437460033</v>
      </c>
      <c r="U210">
        <v>206</v>
      </c>
      <c r="V210">
        <f t="shared" si="29"/>
        <v>0</v>
      </c>
    </row>
    <row r="211" spans="16:22">
      <c r="P211">
        <v>207</v>
      </c>
      <c r="Q211" s="158">
        <f t="shared" si="25"/>
        <v>7.9454545454545631</v>
      </c>
      <c r="R211" s="158">
        <f t="shared" si="26"/>
        <v>74.028043769938321</v>
      </c>
      <c r="S211" s="157">
        <f t="shared" si="27"/>
        <v>18.50701094248458</v>
      </c>
      <c r="T211" s="157">
        <f t="shared" si="28"/>
        <v>10.561556397030017</v>
      </c>
      <c r="U211">
        <v>207</v>
      </c>
      <c r="V211">
        <f t="shared" si="29"/>
        <v>0</v>
      </c>
    </row>
    <row r="212" spans="16:22">
      <c r="P212">
        <v>208</v>
      </c>
      <c r="Q212" s="158">
        <f t="shared" si="25"/>
        <v>7.9636363636363816</v>
      </c>
      <c r="R212" s="158">
        <f t="shared" si="26"/>
        <v>75.583530331489939</v>
      </c>
      <c r="S212" s="157">
        <f t="shared" si="27"/>
        <v>18.895882582872485</v>
      </c>
      <c r="T212" s="157">
        <f t="shared" si="28"/>
        <v>10.932246219236102</v>
      </c>
      <c r="U212">
        <v>208</v>
      </c>
      <c r="V212">
        <f t="shared" si="29"/>
        <v>0</v>
      </c>
    </row>
    <row r="213" spans="16:22">
      <c r="P213">
        <v>209</v>
      </c>
      <c r="Q213" s="158">
        <f t="shared" si="25"/>
        <v>7.9818181818182001</v>
      </c>
      <c r="R213" s="158">
        <f t="shared" si="26"/>
        <v>77.17170097220864</v>
      </c>
      <c r="S213" s="157">
        <f t="shared" si="27"/>
        <v>19.29292524305216</v>
      </c>
      <c r="T213" s="157">
        <f t="shared" si="28"/>
        <v>11.31110706123396</v>
      </c>
      <c r="U213">
        <v>209</v>
      </c>
      <c r="V213">
        <f t="shared" si="29"/>
        <v>0</v>
      </c>
    </row>
    <row r="214" spans="16:22">
      <c r="P214">
        <v>210</v>
      </c>
      <c r="Q214" s="160">
        <f>M10</f>
        <v>8</v>
      </c>
      <c r="R214" s="158">
        <f t="shared" si="26"/>
        <v>78.793242454074615</v>
      </c>
      <c r="S214" s="157">
        <f t="shared" si="27"/>
        <v>19.698310613518654</v>
      </c>
      <c r="T214" s="157">
        <f t="shared" si="28"/>
        <v>11.698310613518654</v>
      </c>
      <c r="U214">
        <v>210</v>
      </c>
      <c r="V214">
        <f t="shared" si="29"/>
        <v>19.698310613518654</v>
      </c>
    </row>
    <row r="215" spans="16:22">
      <c r="P215">
        <v>211</v>
      </c>
      <c r="Q215" s="158">
        <f>Q214+(Q$264-Q$214)/(P$264-P$214)</f>
        <v>8.02</v>
      </c>
      <c r="R215" s="158">
        <f t="shared" si="26"/>
        <v>80.448855969396988</v>
      </c>
      <c r="S215" s="157">
        <f t="shared" si="27"/>
        <v>20.112213992349247</v>
      </c>
      <c r="T215" s="157">
        <f t="shared" si="28"/>
        <v>12.092213992349247</v>
      </c>
      <c r="U215">
        <v>211</v>
      </c>
      <c r="V215">
        <f t="shared" si="29"/>
        <v>0</v>
      </c>
    </row>
    <row r="216" spans="16:22">
      <c r="P216">
        <v>212</v>
      </c>
      <c r="Q216" s="158">
        <f t="shared" ref="Q216:Q263" si="30">Q215+(Q$264-Q$214)/(P$264-P$214)</f>
        <v>8.0399999999999991</v>
      </c>
      <c r="R216" s="158">
        <f t="shared" si="26"/>
        <v>82.13925744402583</v>
      </c>
      <c r="S216" s="157">
        <f t="shared" si="27"/>
        <v>20.534814361006458</v>
      </c>
      <c r="T216" s="157">
        <f t="shared" si="28"/>
        <v>12.494814361006458</v>
      </c>
      <c r="U216">
        <v>212</v>
      </c>
      <c r="V216">
        <f t="shared" si="29"/>
        <v>0</v>
      </c>
    </row>
    <row r="217" spans="16:22">
      <c r="P217">
        <v>213</v>
      </c>
      <c r="Q217" s="158">
        <f t="shared" si="30"/>
        <v>8.0599999999999987</v>
      </c>
      <c r="R217" s="158">
        <f t="shared" si="26"/>
        <v>83.865177846935197</v>
      </c>
      <c r="S217" s="157">
        <f t="shared" si="27"/>
        <v>20.966294461733799</v>
      </c>
      <c r="T217" s="157">
        <f t="shared" si="28"/>
        <v>12.9062944617338</v>
      </c>
      <c r="U217">
        <v>213</v>
      </c>
      <c r="V217">
        <f t="shared" si="29"/>
        <v>0</v>
      </c>
    </row>
    <row r="218" spans="16:22">
      <c r="P218">
        <v>214</v>
      </c>
      <c r="Q218" s="158">
        <f t="shared" si="30"/>
        <v>8.0799999999999983</v>
      </c>
      <c r="R218" s="158">
        <f t="shared" si="26"/>
        <v>85.627363506311184</v>
      </c>
      <c r="S218" s="157">
        <f t="shared" si="27"/>
        <v>21.406840876577796</v>
      </c>
      <c r="T218" s="157">
        <f t="shared" si="28"/>
        <v>13.326840876577798</v>
      </c>
      <c r="U218">
        <v>214</v>
      </c>
      <c r="V218">
        <f t="shared" si="29"/>
        <v>0</v>
      </c>
    </row>
    <row r="219" spans="16:22">
      <c r="P219">
        <v>215</v>
      </c>
      <c r="Q219" s="158">
        <f t="shared" si="30"/>
        <v>8.0999999999999979</v>
      </c>
      <c r="R219" s="158">
        <f t="shared" si="26"/>
        <v>87.426576432281252</v>
      </c>
      <c r="S219" s="157">
        <f t="shared" si="27"/>
        <v>21.856644108070313</v>
      </c>
      <c r="T219" s="157">
        <f t="shared" si="28"/>
        <v>13.756644108070315</v>
      </c>
      <c r="U219">
        <v>215</v>
      </c>
      <c r="V219">
        <f t="shared" si="29"/>
        <v>0</v>
      </c>
    </row>
    <row r="220" spans="16:22">
      <c r="P220">
        <v>216</v>
      </c>
      <c r="Q220" s="158">
        <f t="shared" si="30"/>
        <v>8.1199999999999974</v>
      </c>
      <c r="R220" s="158">
        <f t="shared" si="26"/>
        <v>89.263594646425943</v>
      </c>
      <c r="S220" s="157">
        <f t="shared" si="27"/>
        <v>22.315898661606486</v>
      </c>
      <c r="T220" s="157">
        <f t="shared" si="28"/>
        <v>14.195898661606488</v>
      </c>
      <c r="U220">
        <v>216</v>
      </c>
      <c r="V220">
        <f t="shared" si="29"/>
        <v>0</v>
      </c>
    </row>
    <row r="221" spans="16:22">
      <c r="P221">
        <v>217</v>
      </c>
      <c r="Q221" s="158">
        <f t="shared" si="30"/>
        <v>8.139999999999997</v>
      </c>
      <c r="R221" s="158">
        <f t="shared" si="26"/>
        <v>91.139212518212503</v>
      </c>
      <c r="S221" s="157">
        <f t="shared" si="27"/>
        <v>22.784803129553126</v>
      </c>
      <c r="T221" s="157">
        <f t="shared" si="28"/>
        <v>14.644803129553129</v>
      </c>
      <c r="U221">
        <v>217</v>
      </c>
      <c r="V221">
        <f t="shared" si="29"/>
        <v>0</v>
      </c>
    </row>
    <row r="222" spans="16:22">
      <c r="P222">
        <v>218</v>
      </c>
      <c r="Q222" s="158">
        <f t="shared" si="30"/>
        <v>8.1599999999999966</v>
      </c>
      <c r="R222" s="158">
        <f t="shared" si="26"/>
        <v>93.054241108499866</v>
      </c>
      <c r="S222" s="157">
        <f t="shared" si="27"/>
        <v>23.263560277124967</v>
      </c>
      <c r="T222" s="157">
        <f t="shared" si="28"/>
        <v>15.10356027712497</v>
      </c>
      <c r="U222">
        <v>218</v>
      </c>
      <c r="V222">
        <f t="shared" si="29"/>
        <v>0</v>
      </c>
    </row>
    <row r="223" spans="16:22">
      <c r="P223">
        <v>219</v>
      </c>
      <c r="Q223" s="158">
        <f t="shared" si="30"/>
        <v>8.1799999999999962</v>
      </c>
      <c r="R223" s="158">
        <f t="shared" si="26"/>
        <v>95.009508520259118</v>
      </c>
      <c r="S223" s="157">
        <f t="shared" si="27"/>
        <v>23.752377130064779</v>
      </c>
      <c r="T223" s="157">
        <f t="shared" si="28"/>
        <v>15.572377130064783</v>
      </c>
      <c r="U223">
        <v>219</v>
      </c>
      <c r="V223">
        <f t="shared" si="29"/>
        <v>0</v>
      </c>
    </row>
    <row r="224" spans="16:22">
      <c r="P224">
        <v>220</v>
      </c>
      <c r="Q224" s="158">
        <f t="shared" si="30"/>
        <v>8.1999999999999957</v>
      </c>
      <c r="R224" s="158">
        <f t="shared" si="26"/>
        <v>97.005860256665443</v>
      </c>
      <c r="S224" s="157">
        <f t="shared" si="27"/>
        <v>24.251465064166361</v>
      </c>
      <c r="T224" s="157">
        <f t="shared" si="28"/>
        <v>16.051465064166365</v>
      </c>
      <c r="U224">
        <v>220</v>
      </c>
      <c r="V224">
        <f t="shared" si="29"/>
        <v>24.251465064166361</v>
      </c>
    </row>
    <row r="225" spans="16:22">
      <c r="P225">
        <v>221</v>
      </c>
      <c r="Q225" s="158">
        <f t="shared" si="30"/>
        <v>8.2199999999999953</v>
      </c>
      <c r="R225" s="158">
        <f t="shared" si="26"/>
        <v>99.044159586712908</v>
      </c>
      <c r="S225" s="157">
        <f t="shared" si="27"/>
        <v>24.761039896678227</v>
      </c>
      <c r="T225" s="157">
        <f t="shared" si="28"/>
        <v>16.541039896678232</v>
      </c>
      <c r="U225">
        <v>221</v>
      </c>
      <c r="V225">
        <f t="shared" si="29"/>
        <v>0</v>
      </c>
    </row>
    <row r="226" spans="16:22">
      <c r="P226">
        <v>222</v>
      </c>
      <c r="Q226" s="158">
        <f t="shared" si="30"/>
        <v>8.2399999999999949</v>
      </c>
      <c r="R226" s="158">
        <f t="shared" si="26"/>
        <v>101.12528791851231</v>
      </c>
      <c r="S226" s="157">
        <f t="shared" si="27"/>
        <v>25.281321979628078</v>
      </c>
      <c r="T226" s="157">
        <f t="shared" si="28"/>
        <v>17.041321979628083</v>
      </c>
      <c r="U226">
        <v>222</v>
      </c>
      <c r="V226">
        <f t="shared" si="29"/>
        <v>0</v>
      </c>
    </row>
    <row r="227" spans="16:22">
      <c r="P227">
        <v>223</v>
      </c>
      <c r="Q227" s="158">
        <f t="shared" si="30"/>
        <v>8.2599999999999945</v>
      </c>
      <c r="R227" s="158">
        <f t="shared" si="26"/>
        <v>103.25014518043211</v>
      </c>
      <c r="S227" s="157">
        <f t="shared" si="27"/>
        <v>25.812536295108028</v>
      </c>
      <c r="T227" s="157">
        <f t="shared" si="28"/>
        <v>17.552536295108034</v>
      </c>
      <c r="U227">
        <v>223</v>
      </c>
      <c r="V227">
        <f t="shared" si="29"/>
        <v>0</v>
      </c>
    </row>
    <row r="228" spans="16:22">
      <c r="P228">
        <v>224</v>
      </c>
      <c r="Q228" s="158">
        <f t="shared" si="30"/>
        <v>8.279999999999994</v>
      </c>
      <c r="R228" s="158">
        <f t="shared" si="26"/>
        <v>105.41965021024939</v>
      </c>
      <c r="S228" s="157">
        <f t="shared" si="27"/>
        <v>26.354912552562347</v>
      </c>
      <c r="T228" s="157">
        <f t="shared" si="28"/>
        <v>18.074912552562353</v>
      </c>
      <c r="U228">
        <v>224</v>
      </c>
      <c r="V228">
        <f t="shared" si="29"/>
        <v>0</v>
      </c>
    </row>
    <row r="229" spans="16:22">
      <c r="P229">
        <v>225</v>
      </c>
      <c r="Q229" s="158">
        <f t="shared" si="30"/>
        <v>8.2999999999999936</v>
      </c>
      <c r="R229" s="158">
        <f t="shared" si="26"/>
        <v>107.63474115247539</v>
      </c>
      <c r="S229" s="157">
        <f t="shared" si="27"/>
        <v>26.908685288118846</v>
      </c>
      <c r="T229" s="157">
        <f t="shared" si="28"/>
        <v>18.608685288118853</v>
      </c>
      <c r="U229">
        <v>225</v>
      </c>
      <c r="V229">
        <f t="shared" si="29"/>
        <v>0</v>
      </c>
    </row>
    <row r="230" spans="16:22">
      <c r="P230">
        <v>226</v>
      </c>
      <c r="Q230" s="158">
        <f t="shared" si="30"/>
        <v>8.3199999999999932</v>
      </c>
      <c r="R230" s="158">
        <f t="shared" si="26"/>
        <v>109.89637586403239</v>
      </c>
      <c r="S230" s="157">
        <f t="shared" si="27"/>
        <v>27.474093966008098</v>
      </c>
      <c r="T230" s="157">
        <f t="shared" si="28"/>
        <v>19.154093966008105</v>
      </c>
      <c r="U230">
        <v>226</v>
      </c>
      <c r="V230">
        <f t="shared" si="29"/>
        <v>0</v>
      </c>
    </row>
    <row r="231" spans="16:22">
      <c r="P231">
        <v>227</v>
      </c>
      <c r="Q231" s="158">
        <f t="shared" si="30"/>
        <v>8.3399999999999928</v>
      </c>
      <c r="R231" s="158">
        <f t="shared" si="26"/>
        <v>112.20553232845249</v>
      </c>
      <c r="S231" s="157">
        <f t="shared" si="27"/>
        <v>28.051383082113123</v>
      </c>
      <c r="T231" s="157">
        <f t="shared" si="28"/>
        <v>19.71138308211313</v>
      </c>
      <c r="U231">
        <v>227</v>
      </c>
      <c r="V231">
        <f t="shared" si="29"/>
        <v>0</v>
      </c>
    </row>
    <row r="232" spans="16:22">
      <c r="P232">
        <v>228</v>
      </c>
      <c r="Q232" s="158">
        <f t="shared" si="30"/>
        <v>8.3599999999999923</v>
      </c>
      <c r="R232" s="158">
        <f t="shared" si="26"/>
        <v>114.56320907878036</v>
      </c>
      <c r="S232" s="157">
        <f t="shared" si="27"/>
        <v>28.64080226969509</v>
      </c>
      <c r="T232" s="157">
        <f t="shared" si="28"/>
        <v>20.280802269695098</v>
      </c>
      <c r="U232">
        <v>228</v>
      </c>
      <c r="V232">
        <f t="shared" si="29"/>
        <v>0</v>
      </c>
    </row>
    <row r="233" spans="16:22">
      <c r="P233">
        <v>229</v>
      </c>
      <c r="Q233" s="158">
        <f t="shared" si="30"/>
        <v>8.3799999999999919</v>
      </c>
      <c r="R233" s="158">
        <f t="shared" si="26"/>
        <v>116.97042562936325</v>
      </c>
      <c r="S233" s="157">
        <f t="shared" si="27"/>
        <v>29.242606407340812</v>
      </c>
      <c r="T233" s="157">
        <f t="shared" si="28"/>
        <v>20.86260640734082</v>
      </c>
      <c r="U233">
        <v>229</v>
      </c>
      <c r="V233">
        <f t="shared" si="29"/>
        <v>0</v>
      </c>
    </row>
    <row r="234" spans="16:22">
      <c r="P234">
        <v>230</v>
      </c>
      <c r="Q234" s="158">
        <f t="shared" si="30"/>
        <v>8.3999999999999915</v>
      </c>
      <c r="R234" s="158">
        <f t="shared" si="26"/>
        <v>119.42822291671121</v>
      </c>
      <c r="S234" s="157">
        <f t="shared" si="27"/>
        <v>29.857055729177802</v>
      </c>
      <c r="T234" s="157">
        <f t="shared" si="28"/>
        <v>21.45705572917781</v>
      </c>
      <c r="U234">
        <v>230</v>
      </c>
      <c r="V234">
        <f t="shared" si="29"/>
        <v>29.857055729177802</v>
      </c>
    </row>
    <row r="235" spans="16:22">
      <c r="P235">
        <v>231</v>
      </c>
      <c r="Q235" s="158">
        <f t="shared" si="30"/>
        <v>8.419999999999991</v>
      </c>
      <c r="R235" s="158">
        <f t="shared" si="26"/>
        <v>121.93766374962394</v>
      </c>
      <c r="S235" s="157">
        <f t="shared" si="27"/>
        <v>30.484415937405984</v>
      </c>
      <c r="T235" s="157">
        <f t="shared" si="28"/>
        <v>22.064415937405993</v>
      </c>
      <c r="U235">
        <v>231</v>
      </c>
      <c r="V235">
        <f t="shared" si="29"/>
        <v>0</v>
      </c>
    </row>
    <row r="236" spans="16:22">
      <c r="P236">
        <v>232</v>
      </c>
      <c r="Q236" s="158">
        <f t="shared" si="30"/>
        <v>8.4399999999999906</v>
      </c>
      <c r="R236" s="158">
        <f t="shared" si="26"/>
        <v>124.49983326877249</v>
      </c>
      <c r="S236" s="157">
        <f t="shared" si="27"/>
        <v>31.124958317193123</v>
      </c>
      <c r="T236" s="157">
        <f t="shared" si="28"/>
        <v>22.684958317193132</v>
      </c>
      <c r="U236">
        <v>232</v>
      </c>
      <c r="V236">
        <f t="shared" si="29"/>
        <v>0</v>
      </c>
    </row>
    <row r="237" spans="16:22">
      <c r="P237">
        <v>233</v>
      </c>
      <c r="Q237" s="158">
        <f t="shared" si="30"/>
        <v>8.4599999999999902</v>
      </c>
      <c r="R237" s="158">
        <f t="shared" si="26"/>
        <v>127.11583941594053</v>
      </c>
      <c r="S237" s="157">
        <f t="shared" si="27"/>
        <v>31.778959853985132</v>
      </c>
      <c r="T237" s="157">
        <f t="shared" si="28"/>
        <v>23.318959853985142</v>
      </c>
      <c r="U237">
        <v>233</v>
      </c>
      <c r="V237">
        <f t="shared" si="29"/>
        <v>0</v>
      </c>
    </row>
    <row r="238" spans="16:22">
      <c r="P238">
        <v>234</v>
      </c>
      <c r="Q238" s="158">
        <f t="shared" si="30"/>
        <v>8.4799999999999898</v>
      </c>
      <c r="R238" s="158">
        <f t="shared" si="26"/>
        <v>129.78681341312364</v>
      </c>
      <c r="S238" s="157">
        <f t="shared" si="27"/>
        <v>32.44670335328091</v>
      </c>
      <c r="T238" s="157">
        <f t="shared" si="28"/>
        <v>23.96670335328092</v>
      </c>
      <c r="U238">
        <v>234</v>
      </c>
      <c r="V238">
        <f t="shared" si="29"/>
        <v>0</v>
      </c>
    </row>
    <row r="239" spans="16:22">
      <c r="P239">
        <v>235</v>
      </c>
      <c r="Q239" s="158">
        <f t="shared" si="30"/>
        <v>8.4999999999999893</v>
      </c>
      <c r="R239" s="158">
        <f t="shared" si="26"/>
        <v>132.51391025169633</v>
      </c>
      <c r="S239" s="157">
        <f t="shared" si="27"/>
        <v>33.128477562924083</v>
      </c>
      <c r="T239" s="157">
        <f t="shared" si="28"/>
        <v>24.628477562924093</v>
      </c>
      <c r="U239">
        <v>235</v>
      </c>
      <c r="V239">
        <f t="shared" si="29"/>
        <v>0</v>
      </c>
    </row>
    <row r="240" spans="16:22">
      <c r="P240">
        <v>236</v>
      </c>
      <c r="Q240" s="158">
        <f t="shared" si="30"/>
        <v>8.5199999999999889</v>
      </c>
      <c r="R240" s="158">
        <f t="shared" si="26"/>
        <v>135.29830919185659</v>
      </c>
      <c r="S240" s="157">
        <f t="shared" si="27"/>
        <v>33.824577297964147</v>
      </c>
      <c r="T240" s="157">
        <f t="shared" si="28"/>
        <v>25.304577297964158</v>
      </c>
      <c r="U240">
        <v>236</v>
      </c>
      <c r="V240">
        <f t="shared" si="29"/>
        <v>0</v>
      </c>
    </row>
    <row r="241" spans="16:22">
      <c r="P241">
        <v>237</v>
      </c>
      <c r="Q241" s="158">
        <f t="shared" si="30"/>
        <v>8.5399999999999885</v>
      </c>
      <c r="R241" s="158">
        <f t="shared" si="26"/>
        <v>138.14121427256669</v>
      </c>
      <c r="S241" s="157">
        <f t="shared" si="27"/>
        <v>34.535303568141671</v>
      </c>
      <c r="T241" s="157">
        <f t="shared" si="28"/>
        <v>25.995303568141683</v>
      </c>
      <c r="U241">
        <v>237</v>
      </c>
      <c r="V241">
        <f t="shared" si="29"/>
        <v>0</v>
      </c>
    </row>
    <row r="242" spans="16:22">
      <c r="P242">
        <v>238</v>
      </c>
      <c r="Q242" s="158">
        <f t="shared" si="30"/>
        <v>8.5599999999999881</v>
      </c>
      <c r="R242" s="158">
        <f t="shared" si="26"/>
        <v>141.04385483220602</v>
      </c>
      <c r="S242" s="157">
        <f t="shared" si="27"/>
        <v>35.260963708051506</v>
      </c>
      <c r="T242" s="157">
        <f t="shared" si="28"/>
        <v>26.700963708051518</v>
      </c>
      <c r="U242">
        <v>238</v>
      </c>
      <c r="V242">
        <f t="shared" si="29"/>
        <v>0</v>
      </c>
    </row>
    <row r="243" spans="16:22">
      <c r="P243">
        <v>239</v>
      </c>
      <c r="Q243" s="158">
        <f t="shared" si="30"/>
        <v>8.5799999999999876</v>
      </c>
      <c r="R243" s="158">
        <f t="shared" si="26"/>
        <v>144.00748604016758</v>
      </c>
      <c r="S243" s="157">
        <f t="shared" si="27"/>
        <v>36.001871510041894</v>
      </c>
      <c r="T243" s="157">
        <f t="shared" si="28"/>
        <v>27.421871510041907</v>
      </c>
      <c r="U243">
        <v>239</v>
      </c>
      <c r="V243">
        <f t="shared" si="29"/>
        <v>0</v>
      </c>
    </row>
    <row r="244" spans="16:22">
      <c r="P244">
        <v>240</v>
      </c>
      <c r="Q244" s="158">
        <f t="shared" si="30"/>
        <v>8.5999999999999872</v>
      </c>
      <c r="R244" s="158">
        <f t="shared" si="26"/>
        <v>147.03338943962044</v>
      </c>
      <c r="S244" s="157">
        <f t="shared" si="27"/>
        <v>36.758347359905109</v>
      </c>
      <c r="T244" s="157">
        <f t="shared" si="28"/>
        <v>28.158347359905122</v>
      </c>
      <c r="U244">
        <v>240</v>
      </c>
      <c r="V244">
        <f t="shared" si="29"/>
        <v>36.758347359905109</v>
      </c>
    </row>
    <row r="245" spans="16:22">
      <c r="P245">
        <v>241</v>
      </c>
      <c r="Q245" s="158">
        <f t="shared" si="30"/>
        <v>8.6199999999999868</v>
      </c>
      <c r="R245" s="158">
        <f t="shared" si="26"/>
        <v>150.12287350168043</v>
      </c>
      <c r="S245" s="157">
        <f t="shared" si="27"/>
        <v>37.530718375420108</v>
      </c>
      <c r="T245" s="157">
        <f t="shared" si="28"/>
        <v>28.910718375420121</v>
      </c>
      <c r="U245">
        <v>241</v>
      </c>
      <c r="V245">
        <f t="shared" si="29"/>
        <v>0</v>
      </c>
    </row>
    <row r="246" spans="16:22">
      <c r="P246">
        <v>242</v>
      </c>
      <c r="Q246" s="158">
        <f t="shared" si="30"/>
        <v>8.6399999999999864</v>
      </c>
      <c r="R246" s="158">
        <f t="shared" si="26"/>
        <v>153.2772741912228</v>
      </c>
      <c r="S246" s="157">
        <f t="shared" si="27"/>
        <v>38.3193185478057</v>
      </c>
      <c r="T246" s="157">
        <f t="shared" si="28"/>
        <v>29.679318547805714</v>
      </c>
      <c r="U246">
        <v>242</v>
      </c>
      <c r="V246">
        <f t="shared" si="29"/>
        <v>0</v>
      </c>
    </row>
    <row r="247" spans="16:22">
      <c r="P247">
        <v>243</v>
      </c>
      <c r="Q247" s="158">
        <f t="shared" si="30"/>
        <v>8.6599999999999859</v>
      </c>
      <c r="R247" s="158">
        <f t="shared" si="26"/>
        <v>156.4979555445847</v>
      </c>
      <c r="S247" s="157">
        <f t="shared" si="27"/>
        <v>39.124488886146175</v>
      </c>
      <c r="T247" s="157">
        <f t="shared" si="28"/>
        <v>30.464488886146189</v>
      </c>
      <c r="U247">
        <v>243</v>
      </c>
      <c r="V247">
        <f t="shared" si="29"/>
        <v>0</v>
      </c>
    </row>
    <row r="248" spans="16:22">
      <c r="P248">
        <v>244</v>
      </c>
      <c r="Q248" s="158">
        <f t="shared" si="30"/>
        <v>8.6799999999999855</v>
      </c>
      <c r="R248" s="158">
        <f t="shared" si="26"/>
        <v>159.78631025940624</v>
      </c>
      <c r="S248" s="157">
        <f t="shared" si="27"/>
        <v>39.946577564851559</v>
      </c>
      <c r="T248" s="157">
        <f t="shared" si="28"/>
        <v>31.266577564851573</v>
      </c>
      <c r="U248">
        <v>244</v>
      </c>
      <c r="V248">
        <f t="shared" si="29"/>
        <v>0</v>
      </c>
    </row>
    <row r="249" spans="16:22">
      <c r="P249">
        <v>245</v>
      </c>
      <c r="Q249" s="158">
        <f t="shared" si="30"/>
        <v>8.6999999999999851</v>
      </c>
      <c r="R249" s="158">
        <f t="shared" si="26"/>
        <v>163.14376029686559</v>
      </c>
      <c r="S249" s="157">
        <f t="shared" si="27"/>
        <v>40.785940074216398</v>
      </c>
      <c r="T249" s="157">
        <f t="shared" si="28"/>
        <v>32.08594007421641</v>
      </c>
      <c r="U249">
        <v>245</v>
      </c>
      <c r="V249">
        <f t="shared" si="29"/>
        <v>0</v>
      </c>
    </row>
    <row r="250" spans="16:22">
      <c r="P250">
        <v>246</v>
      </c>
      <c r="Q250" s="158">
        <f t="shared" si="30"/>
        <v>8.7199999999999847</v>
      </c>
      <c r="R250" s="158">
        <f t="shared" si="26"/>
        <v>166.57175749656736</v>
      </c>
      <c r="S250" s="157">
        <f t="shared" si="27"/>
        <v>41.642939374141839</v>
      </c>
      <c r="T250" s="157">
        <f t="shared" si="28"/>
        <v>32.922939374141855</v>
      </c>
      <c r="U250">
        <v>246</v>
      </c>
      <c r="V250">
        <f t="shared" si="29"/>
        <v>0</v>
      </c>
    </row>
    <row r="251" spans="16:22">
      <c r="P251">
        <v>247</v>
      </c>
      <c r="Q251" s="158">
        <f t="shared" si="30"/>
        <v>8.7399999999999842</v>
      </c>
      <c r="R251" s="158">
        <f t="shared" si="26"/>
        <v>170.07178420435349</v>
      </c>
      <c r="S251" s="157">
        <f t="shared" si="27"/>
        <v>42.517946051088373</v>
      </c>
      <c r="T251" s="157">
        <f t="shared" si="28"/>
        <v>33.777946051088392</v>
      </c>
      <c r="U251">
        <v>247</v>
      </c>
      <c r="V251">
        <f t="shared" si="29"/>
        <v>0</v>
      </c>
    </row>
    <row r="252" spans="16:22">
      <c r="P252">
        <v>248</v>
      </c>
      <c r="Q252" s="158">
        <f t="shared" si="30"/>
        <v>8.7599999999999838</v>
      </c>
      <c r="R252" s="158">
        <f t="shared" si="26"/>
        <v>173.64535391330199</v>
      </c>
      <c r="S252" s="157">
        <f t="shared" si="27"/>
        <v>43.411338478325497</v>
      </c>
      <c r="T252" s="157">
        <f t="shared" si="28"/>
        <v>34.651338478325513</v>
      </c>
      <c r="U252">
        <v>248</v>
      </c>
      <c r="V252">
        <f t="shared" si="29"/>
        <v>0</v>
      </c>
    </row>
    <row r="253" spans="16:22">
      <c r="P253">
        <v>249</v>
      </c>
      <c r="Q253" s="158">
        <f t="shared" si="30"/>
        <v>8.7799999999999834</v>
      </c>
      <c r="R253" s="158">
        <f t="shared" si="26"/>
        <v>177.29401191819835</v>
      </c>
      <c r="S253" s="157">
        <f t="shared" si="27"/>
        <v>44.323502979549588</v>
      </c>
      <c r="T253" s="157">
        <f t="shared" si="28"/>
        <v>35.543502979549601</v>
      </c>
      <c r="U253">
        <v>249</v>
      </c>
      <c r="V253">
        <f t="shared" si="29"/>
        <v>0</v>
      </c>
    </row>
    <row r="254" spans="16:22">
      <c r="P254">
        <v>250</v>
      </c>
      <c r="Q254" s="158">
        <f t="shared" si="30"/>
        <v>8.7999999999999829</v>
      </c>
      <c r="R254" s="158">
        <f t="shared" si="26"/>
        <v>181.01933598375612</v>
      </c>
      <c r="S254" s="157">
        <f t="shared" si="27"/>
        <v>45.25483399593903</v>
      </c>
      <c r="T254" s="157">
        <f t="shared" si="28"/>
        <v>36.454833995939047</v>
      </c>
      <c r="U254">
        <v>250</v>
      </c>
      <c r="V254">
        <f t="shared" si="29"/>
        <v>45.25483399593903</v>
      </c>
    </row>
    <row r="255" spans="16:22">
      <c r="P255">
        <v>251</v>
      </c>
      <c r="Q255" s="158">
        <f t="shared" si="30"/>
        <v>8.8199999999999825</v>
      </c>
      <c r="R255" s="158">
        <f t="shared" si="26"/>
        <v>184.82293702687929</v>
      </c>
      <c r="S255" s="157">
        <f t="shared" si="27"/>
        <v>46.205734256719822</v>
      </c>
      <c r="T255" s="157">
        <f t="shared" si="28"/>
        <v>37.385734256719843</v>
      </c>
      <c r="U255">
        <v>251</v>
      </c>
      <c r="V255">
        <f t="shared" si="29"/>
        <v>0</v>
      </c>
    </row>
    <row r="256" spans="16:22">
      <c r="P256">
        <v>252</v>
      </c>
      <c r="Q256" s="158">
        <f t="shared" si="30"/>
        <v>8.8399999999999821</v>
      </c>
      <c r="R256" s="158">
        <f t="shared" si="26"/>
        <v>188.70645981326089</v>
      </c>
      <c r="S256" s="157">
        <f t="shared" si="27"/>
        <v>47.176614953315223</v>
      </c>
      <c r="T256" s="157">
        <f t="shared" si="28"/>
        <v>38.336614953315241</v>
      </c>
      <c r="U256">
        <v>252</v>
      </c>
      <c r="V256">
        <f t="shared" si="29"/>
        <v>0</v>
      </c>
    </row>
    <row r="257" spans="16:22">
      <c r="P257">
        <v>253</v>
      </c>
      <c r="Q257" s="158">
        <f t="shared" si="30"/>
        <v>8.8599999999999817</v>
      </c>
      <c r="R257" s="158">
        <f t="shared" si="26"/>
        <v>192.67158366861651</v>
      </c>
      <c r="S257" s="157">
        <f t="shared" si="27"/>
        <v>48.167895917154127</v>
      </c>
      <c r="T257" s="157">
        <f t="shared" si="28"/>
        <v>39.307895917154141</v>
      </c>
      <c r="U257">
        <v>253</v>
      </c>
      <c r="V257">
        <f t="shared" si="29"/>
        <v>0</v>
      </c>
    </row>
    <row r="258" spans="16:22">
      <c r="P258">
        <v>254</v>
      </c>
      <c r="Q258" s="158">
        <f t="shared" si="30"/>
        <v>8.8799999999999812</v>
      </c>
      <c r="R258" s="158">
        <f t="shared" si="26"/>
        <v>196.72002320486547</v>
      </c>
      <c r="S258" s="157">
        <f t="shared" si="27"/>
        <v>49.180005801216367</v>
      </c>
      <c r="T258" s="157">
        <f t="shared" si="28"/>
        <v>40.300005801216386</v>
      </c>
      <c r="U258">
        <v>254</v>
      </c>
      <c r="V258">
        <f t="shared" si="29"/>
        <v>0</v>
      </c>
    </row>
    <row r="259" spans="16:22">
      <c r="P259">
        <v>255</v>
      </c>
      <c r="Q259" s="158">
        <f t="shared" si="30"/>
        <v>8.8999999999999808</v>
      </c>
      <c r="R259" s="158">
        <f t="shared" si="26"/>
        <v>200.85352906156805</v>
      </c>
      <c r="S259" s="157">
        <f t="shared" si="27"/>
        <v>50.213382265392013</v>
      </c>
      <c r="T259" s="157">
        <f t="shared" si="28"/>
        <v>41.313382265392036</v>
      </c>
      <c r="U259">
        <v>255</v>
      </c>
      <c r="V259">
        <f t="shared" si="29"/>
        <v>0</v>
      </c>
    </row>
    <row r="260" spans="16:22">
      <c r="P260">
        <v>256</v>
      </c>
      <c r="Q260" s="158">
        <f t="shared" si="30"/>
        <v>8.9199999999999804</v>
      </c>
      <c r="R260" s="158">
        <f t="shared" si="26"/>
        <v>205.07388866294309</v>
      </c>
      <c r="S260" s="157">
        <f t="shared" si="27"/>
        <v>51.268472165735773</v>
      </c>
      <c r="T260" s="157">
        <f t="shared" si="28"/>
        <v>42.348472165735792</v>
      </c>
      <c r="U260">
        <v>256</v>
      </c>
      <c r="V260">
        <f t="shared" si="29"/>
        <v>0</v>
      </c>
    </row>
    <row r="261" spans="16:22">
      <c r="P261">
        <v>257</v>
      </c>
      <c r="Q261" s="158">
        <f t="shared" si="30"/>
        <v>8.93999999999998</v>
      </c>
      <c r="R261" s="158">
        <f t="shared" ref="R261:R324" si="31">POWER(8,P261/100)</f>
        <v>209.38292699079179</v>
      </c>
      <c r="S261" s="157">
        <f t="shared" si="27"/>
        <v>52.345731747697947</v>
      </c>
      <c r="T261" s="157">
        <f t="shared" si="28"/>
        <v>43.40573174769797</v>
      </c>
      <c r="U261">
        <v>257</v>
      </c>
      <c r="V261">
        <f t="shared" si="29"/>
        <v>0</v>
      </c>
    </row>
    <row r="262" spans="16:22">
      <c r="P262">
        <v>258</v>
      </c>
      <c r="Q262" s="158">
        <f t="shared" si="30"/>
        <v>8.9599999999999795</v>
      </c>
      <c r="R262" s="158">
        <f t="shared" si="31"/>
        <v>213.78250737366255</v>
      </c>
      <c r="S262" s="157">
        <f t="shared" si="27"/>
        <v>53.445626843415639</v>
      </c>
      <c r="T262" s="157">
        <f t="shared" si="28"/>
        <v>44.485626843415659</v>
      </c>
      <c r="U262">
        <v>258</v>
      </c>
      <c r="V262">
        <f t="shared" si="29"/>
        <v>0</v>
      </c>
    </row>
    <row r="263" spans="16:22">
      <c r="P263">
        <v>259</v>
      </c>
      <c r="Q263" s="158">
        <f t="shared" si="30"/>
        <v>8.9799999999999791</v>
      </c>
      <c r="R263" s="158">
        <f t="shared" si="31"/>
        <v>218.27453229259669</v>
      </c>
      <c r="S263" s="157">
        <f t="shared" si="27"/>
        <v>54.568633073149172</v>
      </c>
      <c r="T263" s="157">
        <f t="shared" si="28"/>
        <v>45.588633073149197</v>
      </c>
      <c r="U263">
        <v>259</v>
      </c>
      <c r="V263">
        <f t="shared" si="29"/>
        <v>0</v>
      </c>
    </row>
    <row r="264" spans="16:22">
      <c r="P264">
        <v>260</v>
      </c>
      <c r="Q264" s="160">
        <f>M11</f>
        <v>9</v>
      </c>
      <c r="R264" s="158">
        <f t="shared" si="31"/>
        <v>222.86094420380775</v>
      </c>
      <c r="S264" s="157">
        <f t="shared" si="27"/>
        <v>55.715236050951937</v>
      </c>
      <c r="T264" s="157">
        <f t="shared" si="28"/>
        <v>46.715236050951937</v>
      </c>
      <c r="U264">
        <v>260</v>
      </c>
      <c r="V264">
        <f t="shared" si="29"/>
        <v>55.715236050951937</v>
      </c>
    </row>
    <row r="265" spans="16:22">
      <c r="P265">
        <v>261</v>
      </c>
      <c r="Q265" s="158">
        <f>Q264+(Q$329-Q$264)/(P$329-P$264)</f>
        <v>9.0153846153846153</v>
      </c>
      <c r="R265" s="158">
        <f t="shared" si="31"/>
        <v>227.54372637864191</v>
      </c>
      <c r="S265" s="157">
        <f t="shared" si="27"/>
        <v>56.885931594660477</v>
      </c>
      <c r="T265" s="157">
        <f t="shared" si="28"/>
        <v>47.870546979275858</v>
      </c>
      <c r="U265">
        <v>261</v>
      </c>
      <c r="V265">
        <f t="shared" si="29"/>
        <v>0</v>
      </c>
    </row>
    <row r="266" spans="16:22">
      <c r="P266">
        <v>262</v>
      </c>
      <c r="Q266" s="158">
        <f t="shared" ref="Q266:Q328" si="32">Q265+(Q$329-Q$264)/(P$329-P$264)</f>
        <v>9.0307692307692307</v>
      </c>
      <c r="R266" s="158">
        <f t="shared" si="31"/>
        <v>232.3249037611931</v>
      </c>
      <c r="S266" s="157">
        <f t="shared" ref="S266:S329" si="33">1*R266/4</f>
        <v>58.081225940298275</v>
      </c>
      <c r="T266" s="157">
        <f t="shared" ref="T266:T329" si="34">S266-Q266</f>
        <v>49.050456709529044</v>
      </c>
      <c r="U266">
        <v>262</v>
      </c>
      <c r="V266">
        <f t="shared" si="29"/>
        <v>0</v>
      </c>
    </row>
    <row r="267" spans="16:22">
      <c r="P267">
        <v>263</v>
      </c>
      <c r="Q267" s="158">
        <f t="shared" si="32"/>
        <v>9.046153846153846</v>
      </c>
      <c r="R267" s="158">
        <f t="shared" si="31"/>
        <v>237.20654384393484</v>
      </c>
      <c r="S267" s="157">
        <f t="shared" si="33"/>
        <v>59.30163596098371</v>
      </c>
      <c r="T267" s="157">
        <f t="shared" si="34"/>
        <v>50.25548211482986</v>
      </c>
      <c r="U267">
        <v>263</v>
      </c>
      <c r="V267">
        <f t="shared" si="29"/>
        <v>0</v>
      </c>
    </row>
    <row r="268" spans="16:22">
      <c r="P268">
        <v>264</v>
      </c>
      <c r="Q268" s="158">
        <f t="shared" si="32"/>
        <v>9.0615384615384613</v>
      </c>
      <c r="R268" s="158">
        <f t="shared" si="31"/>
        <v>242.19075756175241</v>
      </c>
      <c r="S268" s="157">
        <f t="shared" si="33"/>
        <v>60.547689390438101</v>
      </c>
      <c r="T268" s="157">
        <f t="shared" si="34"/>
        <v>51.48615092889964</v>
      </c>
      <c r="U268">
        <v>264</v>
      </c>
      <c r="V268">
        <f t="shared" si="29"/>
        <v>0</v>
      </c>
    </row>
    <row r="269" spans="16:22">
      <c r="P269">
        <v>265</v>
      </c>
      <c r="Q269" s="158">
        <f t="shared" si="32"/>
        <v>9.0769230769230766</v>
      </c>
      <c r="R269" s="158">
        <f t="shared" si="31"/>
        <v>247.2797002047603</v>
      </c>
      <c r="S269" s="157">
        <f t="shared" si="33"/>
        <v>61.819925051190076</v>
      </c>
      <c r="T269" s="157">
        <f t="shared" si="34"/>
        <v>52.743001974267003</v>
      </c>
      <c r="U269">
        <v>265</v>
      </c>
      <c r="V269">
        <f t="shared" si="29"/>
        <v>0</v>
      </c>
    </row>
    <row r="270" spans="16:22">
      <c r="P270">
        <v>266</v>
      </c>
      <c r="Q270" s="158">
        <f t="shared" si="32"/>
        <v>9.092307692307692</v>
      </c>
      <c r="R270" s="158">
        <f t="shared" si="31"/>
        <v>252.47557235029998</v>
      </c>
      <c r="S270" s="157">
        <f t="shared" si="33"/>
        <v>63.118893087574996</v>
      </c>
      <c r="T270" s="157">
        <f t="shared" si="34"/>
        <v>54.026585395267304</v>
      </c>
      <c r="U270">
        <v>266</v>
      </c>
      <c r="V270">
        <f t="shared" si="29"/>
        <v>0</v>
      </c>
    </row>
    <row r="271" spans="16:22">
      <c r="P271">
        <v>267</v>
      </c>
      <c r="Q271" s="158">
        <f t="shared" si="32"/>
        <v>9.1076923076923073</v>
      </c>
      <c r="R271" s="158">
        <f t="shared" si="31"/>
        <v>257.78062081451981</v>
      </c>
      <c r="S271" s="157">
        <f t="shared" si="33"/>
        <v>64.445155203629952</v>
      </c>
      <c r="T271" s="157">
        <f t="shared" si="34"/>
        <v>55.337462895937648</v>
      </c>
      <c r="U271">
        <v>267</v>
      </c>
      <c r="V271">
        <f t="shared" ref="V271:V334" si="35">IF(MOD(P271,10)=0,S271,0)</f>
        <v>0</v>
      </c>
    </row>
    <row r="272" spans="16:22">
      <c r="P272">
        <v>268</v>
      </c>
      <c r="Q272" s="158">
        <f t="shared" si="32"/>
        <v>9.1230769230769226</v>
      </c>
      <c r="R272" s="158">
        <f t="shared" si="31"/>
        <v>263.19713962395303</v>
      </c>
      <c r="S272" s="157">
        <f t="shared" si="33"/>
        <v>65.799284905988259</v>
      </c>
      <c r="T272" s="157">
        <f t="shared" si="34"/>
        <v>56.676207982911336</v>
      </c>
      <c r="U272">
        <v>268</v>
      </c>
      <c r="V272">
        <f t="shared" si="35"/>
        <v>0</v>
      </c>
    </row>
    <row r="273" spans="16:22">
      <c r="P273">
        <v>269</v>
      </c>
      <c r="Q273" s="158">
        <f t="shared" si="32"/>
        <v>9.138461538461538</v>
      </c>
      <c r="R273" s="158">
        <f t="shared" si="31"/>
        <v>268.72747100750496</v>
      </c>
      <c r="S273" s="157">
        <f t="shared" si="33"/>
        <v>67.18186775187624</v>
      </c>
      <c r="T273" s="157">
        <f t="shared" si="34"/>
        <v>58.043406213414698</v>
      </c>
      <c r="U273">
        <v>269</v>
      </c>
      <c r="V273">
        <f t="shared" si="35"/>
        <v>0</v>
      </c>
    </row>
    <row r="274" spans="16:22">
      <c r="P274">
        <v>270</v>
      </c>
      <c r="Q274" s="158">
        <f t="shared" si="32"/>
        <v>9.1538461538461533</v>
      </c>
      <c r="R274" s="158">
        <f t="shared" si="31"/>
        <v>274.37400640929098</v>
      </c>
      <c r="S274" s="157">
        <f t="shared" si="33"/>
        <v>68.593501602322746</v>
      </c>
      <c r="T274" s="157">
        <f t="shared" si="34"/>
        <v>59.439655448476593</v>
      </c>
      <c r="U274">
        <v>270</v>
      </c>
      <c r="V274">
        <f t="shared" si="35"/>
        <v>68.593501602322746</v>
      </c>
    </row>
    <row r="275" spans="16:22">
      <c r="P275">
        <v>271</v>
      </c>
      <c r="Q275" s="158">
        <f t="shared" si="32"/>
        <v>9.1692307692307686</v>
      </c>
      <c r="R275" s="158">
        <f t="shared" si="31"/>
        <v>280.13918752274924</v>
      </c>
      <c r="S275" s="157">
        <f t="shared" si="33"/>
        <v>70.03479688068731</v>
      </c>
      <c r="T275" s="157">
        <f t="shared" si="34"/>
        <v>60.865566111456545</v>
      </c>
      <c r="U275">
        <v>271</v>
      </c>
      <c r="V275">
        <f t="shared" si="35"/>
        <v>0</v>
      </c>
    </row>
    <row r="276" spans="16:22">
      <c r="P276">
        <v>272</v>
      </c>
      <c r="Q276" s="158">
        <f t="shared" si="32"/>
        <v>9.184615384615384</v>
      </c>
      <c r="R276" s="158">
        <f t="shared" si="31"/>
        <v>286.02550734648821</v>
      </c>
      <c r="S276" s="157">
        <f t="shared" si="33"/>
        <v>71.506376836622053</v>
      </c>
      <c r="T276" s="157">
        <f t="shared" si="34"/>
        <v>62.321761452006669</v>
      </c>
      <c r="U276">
        <v>272</v>
      </c>
      <c r="V276">
        <f t="shared" si="35"/>
        <v>0</v>
      </c>
    </row>
    <row r="277" spans="16:22">
      <c r="P277">
        <v>273</v>
      </c>
      <c r="Q277" s="158">
        <f t="shared" si="32"/>
        <v>9.1999999999999993</v>
      </c>
      <c r="R277" s="158">
        <f t="shared" si="31"/>
        <v>292.03551126231633</v>
      </c>
      <c r="S277" s="157">
        <f t="shared" si="33"/>
        <v>73.008877815579083</v>
      </c>
      <c r="T277" s="157">
        <f t="shared" si="34"/>
        <v>63.808877815579081</v>
      </c>
      <c r="U277">
        <v>273</v>
      </c>
      <c r="V277">
        <f t="shared" si="35"/>
        <v>0</v>
      </c>
    </row>
    <row r="278" spans="16:22">
      <c r="P278">
        <v>274</v>
      </c>
      <c r="Q278" s="158">
        <f t="shared" si="32"/>
        <v>9.2153846153846146</v>
      </c>
      <c r="R278" s="158">
        <f t="shared" si="31"/>
        <v>298.1717981359248</v>
      </c>
      <c r="S278" s="157">
        <f t="shared" si="33"/>
        <v>74.542949533981201</v>
      </c>
      <c r="T278" s="157">
        <f t="shared" si="34"/>
        <v>65.327564918596579</v>
      </c>
      <c r="U278">
        <v>274</v>
      </c>
      <c r="V278">
        <f t="shared" si="35"/>
        <v>0</v>
      </c>
    </row>
    <row r="279" spans="16:22">
      <c r="P279">
        <v>275</v>
      </c>
      <c r="Q279" s="158">
        <f t="shared" si="32"/>
        <v>9.2307692307692299</v>
      </c>
      <c r="R279" s="158">
        <f t="shared" si="31"/>
        <v>304.43702144069641</v>
      </c>
      <c r="S279" s="157">
        <f t="shared" si="33"/>
        <v>76.109255360174103</v>
      </c>
      <c r="T279" s="157">
        <f t="shared" si="34"/>
        <v>66.878486129404877</v>
      </c>
      <c r="U279">
        <v>275</v>
      </c>
      <c r="V279">
        <f t="shared" si="35"/>
        <v>0</v>
      </c>
    </row>
    <row r="280" spans="16:22">
      <c r="P280">
        <v>276</v>
      </c>
      <c r="Q280" s="158">
        <f t="shared" si="32"/>
        <v>9.2461538461538453</v>
      </c>
      <c r="R280" s="158">
        <f t="shared" si="31"/>
        <v>310.8338904051318</v>
      </c>
      <c r="S280" s="157">
        <f t="shared" si="33"/>
        <v>77.708472601282949</v>
      </c>
      <c r="T280" s="157">
        <f t="shared" si="34"/>
        <v>68.462318755129104</v>
      </c>
      <c r="U280">
        <v>276</v>
      </c>
      <c r="V280">
        <f t="shared" si="35"/>
        <v>0</v>
      </c>
    </row>
    <row r="281" spans="16:22">
      <c r="P281">
        <v>277</v>
      </c>
      <c r="Q281" s="158">
        <f t="shared" si="32"/>
        <v>9.2615384615384606</v>
      </c>
      <c r="R281" s="158">
        <f t="shared" si="31"/>
        <v>317.3651711843803</v>
      </c>
      <c r="S281" s="157">
        <f t="shared" si="33"/>
        <v>79.341292796095075</v>
      </c>
      <c r="T281" s="157">
        <f t="shared" si="34"/>
        <v>70.079754334556611</v>
      </c>
      <c r="U281">
        <v>277</v>
      </c>
      <c r="V281">
        <f t="shared" si="35"/>
        <v>0</v>
      </c>
    </row>
    <row r="282" spans="16:22">
      <c r="P282">
        <v>278</v>
      </c>
      <c r="Q282" s="158">
        <f t="shared" si="32"/>
        <v>9.2769230769230759</v>
      </c>
      <c r="R282" s="158">
        <f t="shared" si="31"/>
        <v>324.03368805639138</v>
      </c>
      <c r="S282" s="157">
        <f t="shared" si="33"/>
        <v>81.008422014097846</v>
      </c>
      <c r="T282" s="157">
        <f t="shared" si="34"/>
        <v>71.731498937174763</v>
      </c>
      <c r="U282">
        <v>278</v>
      </c>
      <c r="V282">
        <f t="shared" si="35"/>
        <v>0</v>
      </c>
    </row>
    <row r="283" spans="16:22">
      <c r="P283">
        <v>279</v>
      </c>
      <c r="Q283" s="158">
        <f t="shared" si="32"/>
        <v>9.2923076923076913</v>
      </c>
      <c r="R283" s="158">
        <f t="shared" si="31"/>
        <v>330.84232464319797</v>
      </c>
      <c r="S283" s="157">
        <f t="shared" si="33"/>
        <v>82.710581160799492</v>
      </c>
      <c r="T283" s="157">
        <f t="shared" si="34"/>
        <v>73.418273468491805</v>
      </c>
      <c r="U283">
        <v>279</v>
      </c>
      <c r="V283">
        <f t="shared" si="35"/>
        <v>0</v>
      </c>
    </row>
    <row r="284" spans="16:22">
      <c r="P284">
        <v>280</v>
      </c>
      <c r="Q284" s="158">
        <f t="shared" si="32"/>
        <v>9.3076923076923066</v>
      </c>
      <c r="R284" s="158">
        <f t="shared" si="31"/>
        <v>337.79402515786057</v>
      </c>
      <c r="S284" s="157">
        <f t="shared" si="33"/>
        <v>84.448506289465143</v>
      </c>
      <c r="T284" s="157">
        <f t="shared" si="34"/>
        <v>75.140813981772837</v>
      </c>
      <c r="U284">
        <v>280</v>
      </c>
      <c r="V284">
        <f t="shared" si="35"/>
        <v>84.448506289465143</v>
      </c>
    </row>
    <row r="285" spans="16:22">
      <c r="P285">
        <v>281</v>
      </c>
      <c r="Q285" s="158">
        <f t="shared" si="32"/>
        <v>9.3230769230769219</v>
      </c>
      <c r="R285" s="158">
        <f t="shared" si="31"/>
        <v>344.89179567761664</v>
      </c>
      <c r="S285" s="157">
        <f t="shared" si="33"/>
        <v>86.222948919404161</v>
      </c>
      <c r="T285" s="157">
        <f t="shared" si="34"/>
        <v>76.899871996327235</v>
      </c>
      <c r="U285">
        <v>281</v>
      </c>
      <c r="V285">
        <f t="shared" si="35"/>
        <v>0</v>
      </c>
    </row>
    <row r="286" spans="16:22">
      <c r="P286">
        <v>282</v>
      </c>
      <c r="Q286" s="158">
        <f t="shared" si="32"/>
        <v>9.3384615384615373</v>
      </c>
      <c r="R286" s="158">
        <f t="shared" si="31"/>
        <v>352.13870544377397</v>
      </c>
      <c r="S286" s="157">
        <f t="shared" si="33"/>
        <v>88.034676360943493</v>
      </c>
      <c r="T286" s="157">
        <f t="shared" si="34"/>
        <v>78.696214822481949</v>
      </c>
      <c r="U286">
        <v>282</v>
      </c>
      <c r="V286">
        <f t="shared" si="35"/>
        <v>0</v>
      </c>
    </row>
    <row r="287" spans="16:22">
      <c r="P287">
        <v>283</v>
      </c>
      <c r="Q287" s="158">
        <f t="shared" si="32"/>
        <v>9.3538461538461526</v>
      </c>
      <c r="R287" s="158">
        <f t="shared" si="31"/>
        <v>359.53788818892713</v>
      </c>
      <c r="S287" s="157">
        <f t="shared" si="33"/>
        <v>89.884472047231782</v>
      </c>
      <c r="T287" s="157">
        <f t="shared" si="34"/>
        <v>80.530625893385633</v>
      </c>
      <c r="U287">
        <v>283</v>
      </c>
      <c r="V287">
        <f t="shared" si="35"/>
        <v>0</v>
      </c>
    </row>
    <row r="288" spans="16:22">
      <c r="P288">
        <v>284</v>
      </c>
      <c r="Q288" s="158">
        <f t="shared" si="32"/>
        <v>9.3692307692307679</v>
      </c>
      <c r="R288" s="158">
        <f t="shared" si="31"/>
        <v>367.09254349205162</v>
      </c>
      <c r="S288" s="157">
        <f t="shared" si="33"/>
        <v>91.773135873012905</v>
      </c>
      <c r="T288" s="157">
        <f t="shared" si="34"/>
        <v>82.403905103782137</v>
      </c>
      <c r="U288">
        <v>284</v>
      </c>
      <c r="V288">
        <f t="shared" si="35"/>
        <v>0</v>
      </c>
    </row>
    <row r="289" spans="16:22">
      <c r="P289">
        <v>285</v>
      </c>
      <c r="Q289" s="158">
        <f t="shared" si="32"/>
        <v>9.3846153846153832</v>
      </c>
      <c r="R289" s="158">
        <f t="shared" si="31"/>
        <v>374.80593816207988</v>
      </c>
      <c r="S289" s="157">
        <f t="shared" si="33"/>
        <v>93.701484540519971</v>
      </c>
      <c r="T289" s="157">
        <f t="shared" si="34"/>
        <v>84.316869155904584</v>
      </c>
      <c r="U289">
        <v>285</v>
      </c>
      <c r="V289">
        <f t="shared" si="35"/>
        <v>0</v>
      </c>
    </row>
    <row r="290" spans="16:22">
      <c r="P290">
        <v>286</v>
      </c>
      <c r="Q290" s="158">
        <f t="shared" si="32"/>
        <v>9.3999999999999986</v>
      </c>
      <c r="R290" s="158">
        <f t="shared" si="31"/>
        <v>382.68140765054397</v>
      </c>
      <c r="S290" s="157">
        <f t="shared" si="33"/>
        <v>95.670351912635994</v>
      </c>
      <c r="T290" s="157">
        <f t="shared" si="34"/>
        <v>86.270351912635988</v>
      </c>
      <c r="U290">
        <v>286</v>
      </c>
      <c r="V290">
        <f t="shared" si="35"/>
        <v>0</v>
      </c>
    </row>
    <row r="291" spans="16:22">
      <c r="P291">
        <v>287</v>
      </c>
      <c r="Q291" s="158">
        <f t="shared" si="32"/>
        <v>9.4153846153846139</v>
      </c>
      <c r="R291" s="158">
        <f t="shared" si="31"/>
        <v>390.72235749390319</v>
      </c>
      <c r="S291" s="157">
        <f t="shared" si="33"/>
        <v>97.680589373475797</v>
      </c>
      <c r="T291" s="157">
        <f t="shared" si="34"/>
        <v>88.265204758091187</v>
      </c>
      <c r="U291">
        <v>287</v>
      </c>
      <c r="V291">
        <f t="shared" si="35"/>
        <v>0</v>
      </c>
    </row>
    <row r="292" spans="16:22">
      <c r="P292">
        <v>288</v>
      </c>
      <c r="Q292" s="158">
        <f t="shared" si="32"/>
        <v>9.4307692307692292</v>
      </c>
      <c r="R292" s="158">
        <f t="shared" si="31"/>
        <v>398.93226478617561</v>
      </c>
      <c r="S292" s="157">
        <f t="shared" si="33"/>
        <v>99.733066196543902</v>
      </c>
      <c r="T292" s="157">
        <f t="shared" si="34"/>
        <v>90.302296965774673</v>
      </c>
      <c r="U292">
        <v>288</v>
      </c>
      <c r="V292">
        <f t="shared" si="35"/>
        <v>0</v>
      </c>
    </row>
    <row r="293" spans="16:22">
      <c r="P293">
        <v>289</v>
      </c>
      <c r="Q293" s="158">
        <f t="shared" si="32"/>
        <v>9.4461538461538446</v>
      </c>
      <c r="R293" s="158">
        <f t="shared" si="31"/>
        <v>407.31467968251832</v>
      </c>
      <c r="S293" s="157">
        <f t="shared" si="33"/>
        <v>101.82866992062958</v>
      </c>
      <c r="T293" s="157">
        <f t="shared" si="34"/>
        <v>92.382516074475731</v>
      </c>
      <c r="U293">
        <v>289</v>
      </c>
      <c r="V293">
        <f t="shared" si="35"/>
        <v>0</v>
      </c>
    </row>
    <row r="294" spans="16:22">
      <c r="P294">
        <v>290</v>
      </c>
      <c r="Q294" s="158">
        <f t="shared" si="32"/>
        <v>9.4615384615384599</v>
      </c>
      <c r="R294" s="158">
        <f t="shared" si="31"/>
        <v>415.87322693439216</v>
      </c>
      <c r="S294" s="157">
        <f t="shared" si="33"/>
        <v>103.96830673359804</v>
      </c>
      <c r="T294" s="157">
        <f t="shared" si="34"/>
        <v>94.506768272059588</v>
      </c>
      <c r="U294">
        <v>290</v>
      </c>
      <c r="V294">
        <f t="shared" si="35"/>
        <v>103.96830673359804</v>
      </c>
    </row>
    <row r="295" spans="16:22">
      <c r="P295">
        <v>291</v>
      </c>
      <c r="Q295" s="158">
        <f t="shared" si="32"/>
        <v>9.4769230769230752</v>
      </c>
      <c r="R295" s="158">
        <f t="shared" si="31"/>
        <v>424.61160745699408</v>
      </c>
      <c r="S295" s="157">
        <f t="shared" si="33"/>
        <v>106.15290186424852</v>
      </c>
      <c r="T295" s="157">
        <f t="shared" si="34"/>
        <v>96.675978787325448</v>
      </c>
      <c r="U295">
        <v>291</v>
      </c>
      <c r="V295">
        <f t="shared" si="35"/>
        <v>0</v>
      </c>
    </row>
    <row r="296" spans="16:22">
      <c r="P296">
        <v>292</v>
      </c>
      <c r="Q296" s="158">
        <f t="shared" si="32"/>
        <v>9.4923076923076906</v>
      </c>
      <c r="R296" s="158">
        <f t="shared" si="31"/>
        <v>433.53359992961379</v>
      </c>
      <c r="S296" s="157">
        <f t="shared" si="33"/>
        <v>108.38339998240345</v>
      </c>
      <c r="T296" s="157">
        <f t="shared" si="34"/>
        <v>98.891092290095756</v>
      </c>
      <c r="U296">
        <v>292</v>
      </c>
      <c r="V296">
        <f t="shared" si="35"/>
        <v>0</v>
      </c>
    </row>
    <row r="297" spans="16:22">
      <c r="P297">
        <v>293</v>
      </c>
      <c r="Q297" s="158">
        <f t="shared" si="32"/>
        <v>9.5076923076923059</v>
      </c>
      <c r="R297" s="158">
        <f t="shared" si="31"/>
        <v>442.64306242962681</v>
      </c>
      <c r="S297" s="157">
        <f t="shared" si="33"/>
        <v>110.6607656074067</v>
      </c>
      <c r="T297" s="157">
        <f t="shared" si="34"/>
        <v>101.15307329971439</v>
      </c>
      <c r="U297">
        <v>293</v>
      </c>
      <c r="V297">
        <f t="shared" si="35"/>
        <v>0</v>
      </c>
    </row>
    <row r="298" spans="16:22">
      <c r="P298">
        <v>294</v>
      </c>
      <c r="Q298" s="158">
        <f t="shared" si="32"/>
        <v>9.5230769230769212</v>
      </c>
      <c r="R298" s="158">
        <f t="shared" si="31"/>
        <v>451.94393410081506</v>
      </c>
      <c r="S298" s="157">
        <f t="shared" si="33"/>
        <v>112.98598352520376</v>
      </c>
      <c r="T298" s="157">
        <f t="shared" si="34"/>
        <v>103.46290660212685</v>
      </c>
      <c r="U298">
        <v>294</v>
      </c>
      <c r="V298">
        <f t="shared" si="35"/>
        <v>0</v>
      </c>
    </row>
    <row r="299" spans="16:22">
      <c r="P299">
        <v>295</v>
      </c>
      <c r="Q299" s="158">
        <f t="shared" si="32"/>
        <v>9.5384615384615365</v>
      </c>
      <c r="R299" s="158">
        <f t="shared" si="31"/>
        <v>461.44023685674483</v>
      </c>
      <c r="S299" s="157">
        <f t="shared" si="33"/>
        <v>115.36005921418621</v>
      </c>
      <c r="T299" s="157">
        <f t="shared" si="34"/>
        <v>105.82159767572468</v>
      </c>
      <c r="U299">
        <v>295</v>
      </c>
      <c r="V299">
        <f t="shared" si="35"/>
        <v>0</v>
      </c>
    </row>
    <row r="300" spans="16:22">
      <c r="P300">
        <v>296</v>
      </c>
      <c r="Q300" s="158">
        <f t="shared" si="32"/>
        <v>9.5538461538461519</v>
      </c>
      <c r="R300" s="158">
        <f t="shared" si="31"/>
        <v>471.13607711993575</v>
      </c>
      <c r="S300" s="157">
        <f t="shared" si="33"/>
        <v>117.78401927998394</v>
      </c>
      <c r="T300" s="157">
        <f t="shared" si="34"/>
        <v>108.23017312613779</v>
      </c>
      <c r="U300">
        <v>296</v>
      </c>
      <c r="V300">
        <f t="shared" si="35"/>
        <v>0</v>
      </c>
    </row>
    <row r="301" spans="16:22">
      <c r="P301">
        <v>297</v>
      </c>
      <c r="Q301" s="158">
        <f t="shared" si="32"/>
        <v>9.5692307692307672</v>
      </c>
      <c r="R301" s="158">
        <f t="shared" si="31"/>
        <v>481.0356475975741</v>
      </c>
      <c r="S301" s="157">
        <f t="shared" si="33"/>
        <v>120.25891189939352</v>
      </c>
      <c r="T301" s="157">
        <f t="shared" si="34"/>
        <v>110.68968113016275</v>
      </c>
      <c r="U301">
        <v>297</v>
      </c>
      <c r="V301">
        <f t="shared" si="35"/>
        <v>0</v>
      </c>
    </row>
    <row r="302" spans="16:22">
      <c r="P302">
        <v>298</v>
      </c>
      <c r="Q302" s="158">
        <f t="shared" si="32"/>
        <v>9.5846153846153825</v>
      </c>
      <c r="R302" s="158">
        <f t="shared" si="31"/>
        <v>491.14322909453495</v>
      </c>
      <c r="S302" s="157">
        <f t="shared" si="33"/>
        <v>122.78580727363374</v>
      </c>
      <c r="T302" s="157">
        <f t="shared" si="34"/>
        <v>113.20119188901836</v>
      </c>
      <c r="U302">
        <v>298</v>
      </c>
      <c r="V302">
        <f t="shared" si="35"/>
        <v>0</v>
      </c>
    </row>
    <row r="303" spans="16:22">
      <c r="P303">
        <v>299</v>
      </c>
      <c r="Q303" s="158">
        <f t="shared" si="32"/>
        <v>9.5999999999999979</v>
      </c>
      <c r="R303" s="158">
        <f t="shared" si="31"/>
        <v>501.46319236450654</v>
      </c>
      <c r="S303" s="157">
        <f t="shared" si="33"/>
        <v>125.36579809112663</v>
      </c>
      <c r="T303" s="157">
        <f t="shared" si="34"/>
        <v>115.76579809112664</v>
      </c>
      <c r="U303">
        <v>299</v>
      </c>
      <c r="V303">
        <f t="shared" si="35"/>
        <v>0</v>
      </c>
    </row>
    <row r="304" spans="16:22">
      <c r="P304">
        <v>300</v>
      </c>
      <c r="Q304" s="158">
        <f t="shared" si="32"/>
        <v>9.6153846153846132</v>
      </c>
      <c r="R304" s="158">
        <f t="shared" si="31"/>
        <v>512</v>
      </c>
      <c r="S304" s="157">
        <f t="shared" si="33"/>
        <v>128</v>
      </c>
      <c r="T304" s="157">
        <f t="shared" si="34"/>
        <v>118.38461538461539</v>
      </c>
      <c r="U304">
        <v>300</v>
      </c>
      <c r="V304">
        <f t="shared" si="35"/>
        <v>128</v>
      </c>
    </row>
    <row r="305" spans="16:22">
      <c r="P305">
        <v>301</v>
      </c>
      <c r="Q305" s="158">
        <f t="shared" si="32"/>
        <v>9.6307692307692285</v>
      </c>
      <c r="R305" s="158">
        <f t="shared" si="31"/>
        <v>522.75820836208243</v>
      </c>
      <c r="S305" s="157">
        <f t="shared" si="33"/>
        <v>130.68955209052061</v>
      </c>
      <c r="T305" s="157">
        <f t="shared" si="34"/>
        <v>121.05878285975137</v>
      </c>
      <c r="U305">
        <v>301</v>
      </c>
      <c r="V305">
        <f t="shared" si="35"/>
        <v>0</v>
      </c>
    </row>
    <row r="306" spans="16:22">
      <c r="P306">
        <v>302</v>
      </c>
      <c r="Q306" s="158">
        <f t="shared" si="32"/>
        <v>9.6461538461538439</v>
      </c>
      <c r="R306" s="158">
        <f t="shared" si="31"/>
        <v>533.74246955065405</v>
      </c>
      <c r="S306" s="157">
        <f t="shared" si="33"/>
        <v>133.43561738766351</v>
      </c>
      <c r="T306" s="157">
        <f t="shared" si="34"/>
        <v>123.78946354150966</v>
      </c>
      <c r="U306">
        <v>302</v>
      </c>
      <c r="V306">
        <f t="shared" si="35"/>
        <v>0</v>
      </c>
    </row>
    <row r="307" spans="16:22">
      <c r="P307">
        <v>303</v>
      </c>
      <c r="Q307" s="158">
        <f t="shared" si="32"/>
        <v>9.6615384615384592</v>
      </c>
      <c r="R307" s="158">
        <f t="shared" si="31"/>
        <v>544.95753341611953</v>
      </c>
      <c r="S307" s="157">
        <f t="shared" si="33"/>
        <v>136.23938335402988</v>
      </c>
      <c r="T307" s="157">
        <f t="shared" si="34"/>
        <v>126.57784489249143</v>
      </c>
      <c r="U307">
        <v>303</v>
      </c>
      <c r="V307">
        <f t="shared" si="35"/>
        <v>0</v>
      </c>
    </row>
    <row r="308" spans="16:22">
      <c r="P308">
        <v>304</v>
      </c>
      <c r="Q308" s="158">
        <f t="shared" si="32"/>
        <v>9.6769230769230745</v>
      </c>
      <c r="R308" s="158">
        <f t="shared" si="31"/>
        <v>556.40824961334147</v>
      </c>
      <c r="S308" s="157">
        <f t="shared" si="33"/>
        <v>139.10206240333537</v>
      </c>
      <c r="T308" s="157">
        <f t="shared" si="34"/>
        <v>129.42513932641231</v>
      </c>
      <c r="U308">
        <v>304</v>
      </c>
      <c r="V308">
        <f t="shared" si="35"/>
        <v>0</v>
      </c>
    </row>
    <row r="309" spans="16:22">
      <c r="P309">
        <v>305</v>
      </c>
      <c r="Q309" s="158">
        <f t="shared" si="32"/>
        <v>9.6923076923076898</v>
      </c>
      <c r="R309" s="158">
        <f t="shared" si="31"/>
        <v>568.09956969873633</v>
      </c>
      <c r="S309" s="157">
        <f t="shared" si="33"/>
        <v>142.02489242468408</v>
      </c>
      <c r="T309" s="157">
        <f t="shared" si="34"/>
        <v>132.3325847323764</v>
      </c>
      <c r="U309">
        <v>305</v>
      </c>
      <c r="V309">
        <f t="shared" si="35"/>
        <v>0</v>
      </c>
    </row>
    <row r="310" spans="16:22">
      <c r="P310">
        <v>306</v>
      </c>
      <c r="Q310" s="158">
        <f t="shared" si="32"/>
        <v>9.7076923076923052</v>
      </c>
      <c r="R310" s="158">
        <f t="shared" si="31"/>
        <v>580.03654927144851</v>
      </c>
      <c r="S310" s="157">
        <f t="shared" si="33"/>
        <v>145.00913731786213</v>
      </c>
      <c r="T310" s="157">
        <f t="shared" si="34"/>
        <v>135.30144501016983</v>
      </c>
      <c r="U310">
        <v>306</v>
      </c>
      <c r="V310">
        <f t="shared" si="35"/>
        <v>0</v>
      </c>
    </row>
    <row r="311" spans="16:22">
      <c r="P311">
        <v>307</v>
      </c>
      <c r="Q311" s="158">
        <f t="shared" si="32"/>
        <v>9.7230769230769205</v>
      </c>
      <c r="R311" s="158">
        <f t="shared" si="31"/>
        <v>592.2243501595068</v>
      </c>
      <c r="S311" s="157">
        <f t="shared" si="33"/>
        <v>148.0560875398767</v>
      </c>
      <c r="T311" s="157">
        <f t="shared" si="34"/>
        <v>138.33301061679978</v>
      </c>
      <c r="U311">
        <v>307</v>
      </c>
      <c r="V311">
        <f t="shared" si="35"/>
        <v>0</v>
      </c>
    </row>
    <row r="312" spans="16:22">
      <c r="P312">
        <v>308</v>
      </c>
      <c r="Q312" s="158">
        <f t="shared" si="32"/>
        <v>9.7384615384615358</v>
      </c>
      <c r="R312" s="158">
        <f t="shared" si="31"/>
        <v>604.66824265191906</v>
      </c>
      <c r="S312" s="157">
        <f t="shared" si="33"/>
        <v>151.16706066297976</v>
      </c>
      <c r="T312" s="157">
        <f t="shared" si="34"/>
        <v>141.42859912451823</v>
      </c>
      <c r="U312">
        <v>308</v>
      </c>
      <c r="V312">
        <f t="shared" si="35"/>
        <v>0</v>
      </c>
    </row>
    <row r="313" spans="16:22">
      <c r="P313">
        <v>309</v>
      </c>
      <c r="Q313" s="158">
        <f t="shared" si="32"/>
        <v>9.7538461538461512</v>
      </c>
      <c r="R313" s="158">
        <f t="shared" si="31"/>
        <v>617.37360777766878</v>
      </c>
      <c r="S313" s="157">
        <f t="shared" si="33"/>
        <v>154.3434019444172</v>
      </c>
      <c r="T313" s="157">
        <f t="shared" si="34"/>
        <v>144.58955579057104</v>
      </c>
      <c r="U313">
        <v>309</v>
      </c>
      <c r="V313">
        <f t="shared" si="35"/>
        <v>0</v>
      </c>
    </row>
    <row r="314" spans="16:22">
      <c r="P314">
        <v>310</v>
      </c>
      <c r="Q314" s="158">
        <f t="shared" si="32"/>
        <v>9.7692307692307665</v>
      </c>
      <c r="R314" s="158">
        <f t="shared" si="31"/>
        <v>630.34593963259704</v>
      </c>
      <c r="S314" s="157">
        <f t="shared" si="33"/>
        <v>157.58648490814926</v>
      </c>
      <c r="T314" s="157">
        <f t="shared" si="34"/>
        <v>147.81725413891849</v>
      </c>
      <c r="U314">
        <v>310</v>
      </c>
      <c r="V314">
        <f t="shared" si="35"/>
        <v>157.58648490814926</v>
      </c>
    </row>
    <row r="315" spans="16:22">
      <c r="P315">
        <v>311</v>
      </c>
      <c r="Q315" s="158">
        <f t="shared" si="32"/>
        <v>9.7846153846153818</v>
      </c>
      <c r="R315" s="158">
        <f t="shared" si="31"/>
        <v>643.59084775517545</v>
      </c>
      <c r="S315" s="157">
        <f t="shared" si="33"/>
        <v>160.89771193879386</v>
      </c>
      <c r="T315" s="157">
        <f t="shared" si="34"/>
        <v>151.11309655417847</v>
      </c>
      <c r="U315">
        <v>311</v>
      </c>
      <c r="V315">
        <f t="shared" si="35"/>
        <v>0</v>
      </c>
    </row>
    <row r="316" spans="16:22">
      <c r="P316">
        <v>312</v>
      </c>
      <c r="Q316" s="158">
        <f t="shared" si="32"/>
        <v>9.7999999999999972</v>
      </c>
      <c r="R316" s="158">
        <f t="shared" si="31"/>
        <v>657.11405955220675</v>
      </c>
      <c r="S316" s="157">
        <f t="shared" si="33"/>
        <v>164.27851488805169</v>
      </c>
      <c r="T316" s="157">
        <f t="shared" si="34"/>
        <v>154.47851488805168</v>
      </c>
      <c r="U316">
        <v>312</v>
      </c>
      <c r="V316">
        <f t="shared" si="35"/>
        <v>0</v>
      </c>
    </row>
    <row r="317" spans="16:22">
      <c r="P317">
        <v>313</v>
      </c>
      <c r="Q317" s="158">
        <f t="shared" si="32"/>
        <v>9.8153846153846125</v>
      </c>
      <c r="R317" s="158">
        <f t="shared" si="31"/>
        <v>670.92142277548123</v>
      </c>
      <c r="S317" s="157">
        <f t="shared" si="33"/>
        <v>167.73035569387031</v>
      </c>
      <c r="T317" s="157">
        <f t="shared" si="34"/>
        <v>157.91497107848571</v>
      </c>
      <c r="U317">
        <v>313</v>
      </c>
      <c r="V317">
        <f t="shared" si="35"/>
        <v>0</v>
      </c>
    </row>
    <row r="318" spans="16:22">
      <c r="P318">
        <v>314</v>
      </c>
      <c r="Q318" s="158">
        <f t="shared" si="32"/>
        <v>9.8307692307692278</v>
      </c>
      <c r="R318" s="158">
        <f t="shared" si="31"/>
        <v>685.01890805048913</v>
      </c>
      <c r="S318" s="157">
        <f t="shared" si="33"/>
        <v>171.25472701262228</v>
      </c>
      <c r="T318" s="157">
        <f t="shared" si="34"/>
        <v>161.42395778185306</v>
      </c>
      <c r="U318">
        <v>314</v>
      </c>
      <c r="V318">
        <f t="shared" si="35"/>
        <v>0</v>
      </c>
    </row>
    <row r="319" spans="16:22">
      <c r="P319">
        <v>315</v>
      </c>
      <c r="Q319" s="158">
        <f t="shared" si="32"/>
        <v>9.8461538461538431</v>
      </c>
      <c r="R319" s="158">
        <f t="shared" si="31"/>
        <v>699.41261145825013</v>
      </c>
      <c r="S319" s="157">
        <f t="shared" si="33"/>
        <v>174.85315286456253</v>
      </c>
      <c r="T319" s="157">
        <f t="shared" si="34"/>
        <v>165.00699901840869</v>
      </c>
      <c r="U319">
        <v>315</v>
      </c>
      <c r="V319">
        <f t="shared" si="35"/>
        <v>0</v>
      </c>
    </row>
    <row r="320" spans="16:22">
      <c r="P320">
        <v>316</v>
      </c>
      <c r="Q320" s="158">
        <f t="shared" si="32"/>
        <v>9.8615384615384585</v>
      </c>
      <c r="R320" s="158">
        <f t="shared" si="31"/>
        <v>714.10875717140721</v>
      </c>
      <c r="S320" s="157">
        <f t="shared" si="33"/>
        <v>178.5271892928518</v>
      </c>
      <c r="T320" s="157">
        <f t="shared" si="34"/>
        <v>168.66565083131334</v>
      </c>
      <c r="U320">
        <v>316</v>
      </c>
      <c r="V320">
        <f t="shared" si="35"/>
        <v>0</v>
      </c>
    </row>
    <row r="321" spans="16:22">
      <c r="P321">
        <v>317</v>
      </c>
      <c r="Q321" s="158">
        <f t="shared" si="32"/>
        <v>9.8769230769230738</v>
      </c>
      <c r="R321" s="158">
        <f t="shared" si="31"/>
        <v>729.11370014570025</v>
      </c>
      <c r="S321" s="157">
        <f t="shared" si="33"/>
        <v>182.27842503642506</v>
      </c>
      <c r="T321" s="157">
        <f t="shared" si="34"/>
        <v>172.40150195950199</v>
      </c>
      <c r="U321">
        <v>317</v>
      </c>
      <c r="V321">
        <f t="shared" si="35"/>
        <v>0</v>
      </c>
    </row>
    <row r="322" spans="16:22">
      <c r="P322">
        <v>318</v>
      </c>
      <c r="Q322" s="158">
        <f t="shared" si="32"/>
        <v>9.8923076923076891</v>
      </c>
      <c r="R322" s="158">
        <f t="shared" si="31"/>
        <v>744.43392886799904</v>
      </c>
      <c r="S322" s="157">
        <f t="shared" si="33"/>
        <v>186.10848221699976</v>
      </c>
      <c r="T322" s="157">
        <f t="shared" si="34"/>
        <v>176.21617452469206</v>
      </c>
      <c r="U322">
        <v>318</v>
      </c>
      <c r="V322">
        <f t="shared" si="35"/>
        <v>0</v>
      </c>
    </row>
    <row r="323" spans="16:22">
      <c r="P323">
        <v>319</v>
      </c>
      <c r="Q323" s="158">
        <f t="shared" si="32"/>
        <v>9.9076923076923045</v>
      </c>
      <c r="R323" s="158">
        <f t="shared" si="31"/>
        <v>760.07606816207249</v>
      </c>
      <c r="S323" s="157">
        <f t="shared" si="33"/>
        <v>190.01901704051812</v>
      </c>
      <c r="T323" s="157">
        <f t="shared" si="34"/>
        <v>180.11132473282581</v>
      </c>
      <c r="U323">
        <v>319</v>
      </c>
      <c r="V323">
        <f t="shared" si="35"/>
        <v>0</v>
      </c>
    </row>
    <row r="324" spans="16:22">
      <c r="P324">
        <v>320</v>
      </c>
      <c r="Q324" s="158">
        <f t="shared" si="32"/>
        <v>9.9230769230769198</v>
      </c>
      <c r="R324" s="158">
        <f t="shared" si="31"/>
        <v>776.04688205332377</v>
      </c>
      <c r="S324" s="157">
        <f t="shared" si="33"/>
        <v>194.01172051333094</v>
      </c>
      <c r="T324" s="157">
        <f t="shared" si="34"/>
        <v>184.08864359025404</v>
      </c>
      <c r="U324">
        <v>320</v>
      </c>
      <c r="V324">
        <f t="shared" si="35"/>
        <v>194.01172051333094</v>
      </c>
    </row>
    <row r="325" spans="16:22">
      <c r="P325">
        <v>321</v>
      </c>
      <c r="Q325" s="158">
        <f t="shared" si="32"/>
        <v>9.9384615384615351</v>
      </c>
      <c r="R325" s="158">
        <f t="shared" ref="R325:R388" si="36">POWER(8,P325/100)</f>
        <v>792.35327669370281</v>
      </c>
      <c r="S325" s="157">
        <f t="shared" si="33"/>
        <v>198.0883191734257</v>
      </c>
      <c r="T325" s="157">
        <f t="shared" si="34"/>
        <v>188.14985763496418</v>
      </c>
      <c r="U325">
        <v>321</v>
      </c>
      <c r="V325">
        <f t="shared" si="35"/>
        <v>0</v>
      </c>
    </row>
    <row r="326" spans="16:22">
      <c r="P326">
        <v>322</v>
      </c>
      <c r="Q326" s="158">
        <f t="shared" si="32"/>
        <v>9.9538461538461505</v>
      </c>
      <c r="R326" s="158">
        <f t="shared" si="36"/>
        <v>809.00230334809805</v>
      </c>
      <c r="S326" s="157">
        <f t="shared" si="33"/>
        <v>202.25057583702451</v>
      </c>
      <c r="T326" s="157">
        <f t="shared" si="34"/>
        <v>192.29672968317837</v>
      </c>
      <c r="U326">
        <v>322</v>
      </c>
      <c r="V326">
        <f t="shared" si="35"/>
        <v>0</v>
      </c>
    </row>
    <row r="327" spans="16:22">
      <c r="P327">
        <v>323</v>
      </c>
      <c r="Q327" s="158">
        <f t="shared" si="32"/>
        <v>9.9692307692307658</v>
      </c>
      <c r="R327" s="158">
        <f t="shared" si="36"/>
        <v>826.00116144345714</v>
      </c>
      <c r="S327" s="157">
        <f t="shared" si="33"/>
        <v>206.50029036086428</v>
      </c>
      <c r="T327" s="157">
        <f t="shared" si="34"/>
        <v>196.53105959163352</v>
      </c>
      <c r="U327">
        <v>323</v>
      </c>
      <c r="V327">
        <f t="shared" si="35"/>
        <v>0</v>
      </c>
    </row>
    <row r="328" spans="16:22">
      <c r="P328">
        <v>324</v>
      </c>
      <c r="Q328" s="158">
        <f t="shared" si="32"/>
        <v>9.9846153846153811</v>
      </c>
      <c r="R328" s="158">
        <f t="shared" si="36"/>
        <v>843.35720168199452</v>
      </c>
      <c r="S328" s="157">
        <f t="shared" si="33"/>
        <v>210.83930042049863</v>
      </c>
      <c r="T328" s="157">
        <f t="shared" si="34"/>
        <v>200.85468503588325</v>
      </c>
      <c r="U328">
        <v>324</v>
      </c>
      <c r="V328">
        <f t="shared" si="35"/>
        <v>0</v>
      </c>
    </row>
    <row r="329" spans="16:22">
      <c r="P329">
        <v>325</v>
      </c>
      <c r="Q329" s="160">
        <f>M12</f>
        <v>10</v>
      </c>
      <c r="R329" s="158">
        <f t="shared" si="36"/>
        <v>861.07792921980331</v>
      </c>
      <c r="S329" s="157">
        <f t="shared" si="33"/>
        <v>215.26948230495083</v>
      </c>
      <c r="T329" s="157">
        <f t="shared" si="34"/>
        <v>205.26948230495083</v>
      </c>
      <c r="U329">
        <v>325</v>
      </c>
      <c r="V329">
        <f t="shared" si="35"/>
        <v>0</v>
      </c>
    </row>
    <row r="330" spans="16:22">
      <c r="P330">
        <v>326</v>
      </c>
      <c r="Q330" s="158">
        <f>Q329+(Q$399-Q$329)/(P$399-P$329)</f>
        <v>10.014285714285714</v>
      </c>
      <c r="R330" s="158">
        <f t="shared" si="36"/>
        <v>879.17100691225858</v>
      </c>
      <c r="S330" s="157">
        <f t="shared" ref="S330:S393" si="37">1*R330/4</f>
        <v>219.79275172806464</v>
      </c>
      <c r="T330" s="157">
        <f t="shared" ref="T330:T393" si="38">S330-Q330</f>
        <v>209.77846601377894</v>
      </c>
      <c r="U330">
        <v>326</v>
      </c>
      <c r="V330">
        <f t="shared" si="35"/>
        <v>0</v>
      </c>
    </row>
    <row r="331" spans="16:22">
      <c r="P331">
        <v>327</v>
      </c>
      <c r="Q331" s="158">
        <f t="shared" ref="Q331:Q394" si="39">Q330+(Q$399-Q$329)/(P$399-P$329)</f>
        <v>10.028571428571428</v>
      </c>
      <c r="R331" s="158">
        <f t="shared" si="36"/>
        <v>897.64425862761937</v>
      </c>
      <c r="S331" s="157">
        <f t="shared" si="37"/>
        <v>224.41106465690484</v>
      </c>
      <c r="T331" s="157">
        <f t="shared" si="38"/>
        <v>214.3824932283334</v>
      </c>
      <c r="U331">
        <v>327</v>
      </c>
      <c r="V331">
        <f t="shared" si="35"/>
        <v>0</v>
      </c>
    </row>
    <row r="332" spans="16:22">
      <c r="P332">
        <v>328</v>
      </c>
      <c r="Q332" s="158">
        <f t="shared" si="39"/>
        <v>10.042857142857143</v>
      </c>
      <c r="R332" s="158">
        <f t="shared" si="36"/>
        <v>916.50567263024311</v>
      </c>
      <c r="S332" s="157">
        <f t="shared" si="37"/>
        <v>229.12641815756078</v>
      </c>
      <c r="T332" s="157">
        <f t="shared" si="38"/>
        <v>219.08356101470363</v>
      </c>
      <c r="U332">
        <v>328</v>
      </c>
      <c r="V332">
        <f t="shared" si="35"/>
        <v>0</v>
      </c>
    </row>
    <row r="333" spans="16:22">
      <c r="P333">
        <v>329</v>
      </c>
      <c r="Q333" s="158">
        <f t="shared" si="39"/>
        <v>10.057142857142857</v>
      </c>
      <c r="R333" s="158">
        <f t="shared" si="36"/>
        <v>935.76340503490542</v>
      </c>
      <c r="S333" s="157">
        <f t="shared" si="37"/>
        <v>233.94085125872635</v>
      </c>
      <c r="T333" s="157">
        <f t="shared" si="38"/>
        <v>223.8837084015835</v>
      </c>
      <c r="U333">
        <v>329</v>
      </c>
      <c r="V333">
        <f t="shared" si="35"/>
        <v>0</v>
      </c>
    </row>
    <row r="334" spans="16:22">
      <c r="P334">
        <v>330</v>
      </c>
      <c r="Q334" s="158">
        <f t="shared" si="39"/>
        <v>10.071428571428571</v>
      </c>
      <c r="R334" s="158">
        <f t="shared" si="36"/>
        <v>955.42578333368988</v>
      </c>
      <c r="S334" s="157">
        <f t="shared" si="37"/>
        <v>238.85644583342247</v>
      </c>
      <c r="T334" s="157">
        <f t="shared" si="38"/>
        <v>228.78501726199389</v>
      </c>
      <c r="U334">
        <v>330</v>
      </c>
      <c r="V334">
        <f t="shared" si="35"/>
        <v>238.85644583342247</v>
      </c>
    </row>
    <row r="335" spans="16:22">
      <c r="P335">
        <v>331</v>
      </c>
      <c r="Q335" s="158">
        <f t="shared" si="39"/>
        <v>10.085714285714285</v>
      </c>
      <c r="R335" s="158">
        <f t="shared" si="36"/>
        <v>975.50130999699184</v>
      </c>
      <c r="S335" s="157">
        <f t="shared" si="37"/>
        <v>243.87532749924796</v>
      </c>
      <c r="T335" s="157">
        <f t="shared" si="38"/>
        <v>233.78961321353367</v>
      </c>
      <c r="U335">
        <v>331</v>
      </c>
      <c r="V335">
        <f t="shared" ref="V335:V398" si="40">IF(MOD(P335,10)=0,S335,0)</f>
        <v>0</v>
      </c>
    </row>
    <row r="336" spans="16:22">
      <c r="P336">
        <v>332</v>
      </c>
      <c r="Q336" s="158">
        <f t="shared" si="39"/>
        <v>10.1</v>
      </c>
      <c r="R336" s="158">
        <f t="shared" si="36"/>
        <v>995.99866615017925</v>
      </c>
      <c r="S336" s="157">
        <f t="shared" si="37"/>
        <v>248.99966653754481</v>
      </c>
      <c r="T336" s="157">
        <f t="shared" si="38"/>
        <v>238.89966653754482</v>
      </c>
      <c r="U336">
        <v>332</v>
      </c>
      <c r="V336">
        <f t="shared" si="40"/>
        <v>0</v>
      </c>
    </row>
    <row r="337" spans="16:22">
      <c r="P337">
        <v>333</v>
      </c>
      <c r="Q337" s="158">
        <f t="shared" si="39"/>
        <v>10.114285714285714</v>
      </c>
      <c r="R337" s="158">
        <f t="shared" si="36"/>
        <v>1016.9267153275244</v>
      </c>
      <c r="S337" s="157">
        <f t="shared" si="37"/>
        <v>254.23167883188111</v>
      </c>
      <c r="T337" s="157">
        <f t="shared" si="38"/>
        <v>244.11739311759538</v>
      </c>
      <c r="U337">
        <v>333</v>
      </c>
      <c r="V337">
        <f t="shared" si="40"/>
        <v>0</v>
      </c>
    </row>
    <row r="338" spans="16:22">
      <c r="P338">
        <v>334</v>
      </c>
      <c r="Q338" s="158">
        <f t="shared" si="39"/>
        <v>10.128571428571428</v>
      </c>
      <c r="R338" s="158">
        <f t="shared" si="36"/>
        <v>1038.2945073049884</v>
      </c>
      <c r="S338" s="157">
        <f t="shared" si="37"/>
        <v>259.57362682624711</v>
      </c>
      <c r="T338" s="157">
        <f t="shared" si="38"/>
        <v>249.44505539767567</v>
      </c>
      <c r="U338">
        <v>334</v>
      </c>
      <c r="V338">
        <f t="shared" si="40"/>
        <v>0</v>
      </c>
    </row>
    <row r="339" spans="16:22">
      <c r="P339">
        <v>335</v>
      </c>
      <c r="Q339" s="158">
        <f t="shared" si="39"/>
        <v>10.142857142857142</v>
      </c>
      <c r="R339" s="158">
        <f t="shared" si="36"/>
        <v>1060.1112820135702</v>
      </c>
      <c r="S339" s="157">
        <f t="shared" si="37"/>
        <v>265.02782050339255</v>
      </c>
      <c r="T339" s="157">
        <f t="shared" si="38"/>
        <v>254.88496336053541</v>
      </c>
      <c r="U339">
        <v>335</v>
      </c>
      <c r="V339">
        <f t="shared" si="40"/>
        <v>0</v>
      </c>
    </row>
    <row r="340" spans="16:22">
      <c r="P340">
        <v>336</v>
      </c>
      <c r="Q340" s="158">
        <f t="shared" si="39"/>
        <v>10.157142857142857</v>
      </c>
      <c r="R340" s="158">
        <f t="shared" si="36"/>
        <v>1082.3864735348529</v>
      </c>
      <c r="S340" s="157">
        <f t="shared" si="37"/>
        <v>270.59661838371323</v>
      </c>
      <c r="T340" s="157">
        <f t="shared" si="38"/>
        <v>260.43947552657039</v>
      </c>
      <c r="U340">
        <v>336</v>
      </c>
      <c r="V340">
        <f t="shared" si="40"/>
        <v>0</v>
      </c>
    </row>
    <row r="341" spans="16:22">
      <c r="P341">
        <v>337</v>
      </c>
      <c r="Q341" s="158">
        <f t="shared" si="39"/>
        <v>10.171428571428571</v>
      </c>
      <c r="R341" s="158">
        <f t="shared" si="36"/>
        <v>1105.1297141805328</v>
      </c>
      <c r="S341" s="157">
        <f t="shared" si="37"/>
        <v>276.2824285451332</v>
      </c>
      <c r="T341" s="157">
        <f t="shared" si="38"/>
        <v>266.11099997370462</v>
      </c>
      <c r="U341">
        <v>337</v>
      </c>
      <c r="V341">
        <f t="shared" si="40"/>
        <v>0</v>
      </c>
    </row>
    <row r="342" spans="16:22">
      <c r="P342">
        <v>338</v>
      </c>
      <c r="Q342" s="158">
        <f t="shared" si="39"/>
        <v>10.185714285714285</v>
      </c>
      <c r="R342" s="158">
        <f t="shared" si="36"/>
        <v>1128.3508386576486</v>
      </c>
      <c r="S342" s="157">
        <f t="shared" si="37"/>
        <v>282.08770966441216</v>
      </c>
      <c r="T342" s="157">
        <f t="shared" si="38"/>
        <v>271.90199537869785</v>
      </c>
      <c r="U342">
        <v>338</v>
      </c>
      <c r="V342">
        <f t="shared" si="40"/>
        <v>0</v>
      </c>
    </row>
    <row r="343" spans="16:22">
      <c r="P343">
        <v>339</v>
      </c>
      <c r="Q343" s="158">
        <f t="shared" si="39"/>
        <v>10.199999999999999</v>
      </c>
      <c r="R343" s="158">
        <f t="shared" si="36"/>
        <v>1152.0598883213399</v>
      </c>
      <c r="S343" s="157">
        <f t="shared" si="37"/>
        <v>288.01497208033499</v>
      </c>
      <c r="T343" s="157">
        <f t="shared" si="38"/>
        <v>277.814972080335</v>
      </c>
      <c r="U343">
        <v>339</v>
      </c>
      <c r="V343">
        <f t="shared" si="40"/>
        <v>0</v>
      </c>
    </row>
    <row r="344" spans="16:22">
      <c r="P344">
        <v>340</v>
      </c>
      <c r="Q344" s="158">
        <f t="shared" si="39"/>
        <v>10.214285714285714</v>
      </c>
      <c r="R344" s="158">
        <f t="shared" si="36"/>
        <v>1176.2671155169628</v>
      </c>
      <c r="S344" s="157">
        <f t="shared" si="37"/>
        <v>294.0667788792407</v>
      </c>
      <c r="T344" s="157">
        <f t="shared" si="38"/>
        <v>283.85249316495498</v>
      </c>
      <c r="U344">
        <v>340</v>
      </c>
      <c r="V344">
        <f t="shared" si="40"/>
        <v>294.0667788792407</v>
      </c>
    </row>
    <row r="345" spans="16:22">
      <c r="P345">
        <v>341</v>
      </c>
      <c r="Q345" s="158">
        <f t="shared" si="39"/>
        <v>10.228571428571428</v>
      </c>
      <c r="R345" s="158">
        <f t="shared" si="36"/>
        <v>1200.9829880134439</v>
      </c>
      <c r="S345" s="157">
        <f t="shared" si="37"/>
        <v>300.24574700336098</v>
      </c>
      <c r="T345" s="157">
        <f t="shared" si="38"/>
        <v>290.01717557478958</v>
      </c>
      <c r="U345">
        <v>341</v>
      </c>
      <c r="V345">
        <f t="shared" si="40"/>
        <v>0</v>
      </c>
    </row>
    <row r="346" spans="16:22">
      <c r="P346">
        <v>342</v>
      </c>
      <c r="Q346" s="158">
        <f t="shared" si="39"/>
        <v>10.242857142857142</v>
      </c>
      <c r="R346" s="158">
        <f t="shared" si="36"/>
        <v>1226.2181935297817</v>
      </c>
      <c r="S346" s="157">
        <f t="shared" si="37"/>
        <v>306.55454838244543</v>
      </c>
      <c r="T346" s="157">
        <f t="shared" si="38"/>
        <v>296.3116912395883</v>
      </c>
      <c r="U346">
        <v>342</v>
      </c>
      <c r="V346">
        <f t="shared" si="40"/>
        <v>0</v>
      </c>
    </row>
    <row r="347" spans="16:22">
      <c r="P347">
        <v>343</v>
      </c>
      <c r="Q347" s="158">
        <f t="shared" si="39"/>
        <v>10.257142857142856</v>
      </c>
      <c r="R347" s="158">
        <f t="shared" si="36"/>
        <v>1251.9836443566778</v>
      </c>
      <c r="S347" s="157">
        <f t="shared" si="37"/>
        <v>312.99591108916945</v>
      </c>
      <c r="T347" s="157">
        <f t="shared" si="38"/>
        <v>302.73876823202659</v>
      </c>
      <c r="U347">
        <v>343</v>
      </c>
      <c r="V347">
        <f t="shared" si="40"/>
        <v>0</v>
      </c>
    </row>
    <row r="348" spans="16:22">
      <c r="P348">
        <v>344</v>
      </c>
      <c r="Q348" s="158">
        <f t="shared" si="39"/>
        <v>10.27142857142857</v>
      </c>
      <c r="R348" s="158">
        <f t="shared" si="36"/>
        <v>1278.2904820752501</v>
      </c>
      <c r="S348" s="157">
        <f t="shared" si="37"/>
        <v>319.57262051881253</v>
      </c>
      <c r="T348" s="157">
        <f t="shared" si="38"/>
        <v>309.30119194738398</v>
      </c>
      <c r="U348">
        <v>344</v>
      </c>
      <c r="V348">
        <f t="shared" si="40"/>
        <v>0</v>
      </c>
    </row>
    <row r="349" spans="16:22">
      <c r="P349">
        <v>345</v>
      </c>
      <c r="Q349" s="158">
        <f t="shared" si="39"/>
        <v>10.285714285714285</v>
      </c>
      <c r="R349" s="158">
        <f t="shared" si="36"/>
        <v>1305.1500823749238</v>
      </c>
      <c r="S349" s="157">
        <f t="shared" si="37"/>
        <v>326.28752059373096</v>
      </c>
      <c r="T349" s="157">
        <f t="shared" si="38"/>
        <v>316.00180630801668</v>
      </c>
      <c r="U349">
        <v>345</v>
      </c>
      <c r="V349">
        <f t="shared" si="40"/>
        <v>0</v>
      </c>
    </row>
    <row r="350" spans="16:22">
      <c r="P350">
        <v>346</v>
      </c>
      <c r="Q350" s="158">
        <f t="shared" si="39"/>
        <v>10.299999999999999</v>
      </c>
      <c r="R350" s="158">
        <f t="shared" si="36"/>
        <v>1332.5740599725393</v>
      </c>
      <c r="S350" s="157">
        <f t="shared" si="37"/>
        <v>333.14351499313483</v>
      </c>
      <c r="T350" s="157">
        <f t="shared" si="38"/>
        <v>322.84351499313482</v>
      </c>
      <c r="U350">
        <v>346</v>
      </c>
      <c r="V350">
        <f t="shared" si="40"/>
        <v>0</v>
      </c>
    </row>
    <row r="351" spans="16:22">
      <c r="P351">
        <v>347</v>
      </c>
      <c r="Q351" s="158">
        <f t="shared" si="39"/>
        <v>10.314285714285713</v>
      </c>
      <c r="R351" s="158">
        <f t="shared" si="36"/>
        <v>1360.574273634827</v>
      </c>
      <c r="S351" s="157">
        <f t="shared" si="37"/>
        <v>340.14356840870676</v>
      </c>
      <c r="T351" s="157">
        <f t="shared" si="38"/>
        <v>329.82928269442107</v>
      </c>
      <c r="U351">
        <v>347</v>
      </c>
      <c r="V351">
        <f t="shared" si="40"/>
        <v>0</v>
      </c>
    </row>
    <row r="352" spans="16:22">
      <c r="P352">
        <v>348</v>
      </c>
      <c r="Q352" s="158">
        <f t="shared" si="39"/>
        <v>10.328571428571427</v>
      </c>
      <c r="R352" s="158">
        <f t="shared" si="36"/>
        <v>1389.162831306415</v>
      </c>
      <c r="S352" s="157">
        <f t="shared" si="37"/>
        <v>347.29070782660375</v>
      </c>
      <c r="T352" s="157">
        <f t="shared" si="38"/>
        <v>336.96213639803233</v>
      </c>
      <c r="U352">
        <v>348</v>
      </c>
      <c r="V352">
        <f t="shared" si="40"/>
        <v>0</v>
      </c>
    </row>
    <row r="353" spans="16:22">
      <c r="P353">
        <v>349</v>
      </c>
      <c r="Q353" s="158">
        <f t="shared" si="39"/>
        <v>10.342857142857142</v>
      </c>
      <c r="R353" s="158">
        <f t="shared" si="36"/>
        <v>1418.352095345587</v>
      </c>
      <c r="S353" s="157">
        <f t="shared" si="37"/>
        <v>354.58802383639676</v>
      </c>
      <c r="T353" s="157">
        <f t="shared" si="38"/>
        <v>344.2451666935396</v>
      </c>
      <c r="U353">
        <v>349</v>
      </c>
      <c r="V353">
        <f t="shared" si="40"/>
        <v>0</v>
      </c>
    </row>
    <row r="354" spans="16:22">
      <c r="P354">
        <v>350</v>
      </c>
      <c r="Q354" s="158">
        <f t="shared" si="39"/>
        <v>10.357142857142856</v>
      </c>
      <c r="R354" s="158">
        <f t="shared" si="36"/>
        <v>1448.1546878700481</v>
      </c>
      <c r="S354" s="157">
        <f t="shared" si="37"/>
        <v>362.03867196751202</v>
      </c>
      <c r="T354" s="157">
        <f t="shared" si="38"/>
        <v>351.68152911036918</v>
      </c>
      <c r="U354">
        <v>350</v>
      </c>
      <c r="V354">
        <f t="shared" si="40"/>
        <v>362.03867196751202</v>
      </c>
    </row>
    <row r="355" spans="16:22">
      <c r="P355">
        <v>351</v>
      </c>
      <c r="Q355" s="158">
        <f t="shared" si="39"/>
        <v>10.37142857142857</v>
      </c>
      <c r="R355" s="158">
        <f t="shared" si="36"/>
        <v>1478.5834962150345</v>
      </c>
      <c r="S355" s="157">
        <f t="shared" si="37"/>
        <v>369.64587405375863</v>
      </c>
      <c r="T355" s="157">
        <f t="shared" si="38"/>
        <v>359.27444548233007</v>
      </c>
      <c r="U355">
        <v>351</v>
      </c>
      <c r="V355">
        <f t="shared" si="40"/>
        <v>0</v>
      </c>
    </row>
    <row r="356" spans="16:22">
      <c r="P356">
        <v>352</v>
      </c>
      <c r="Q356" s="158">
        <f t="shared" si="39"/>
        <v>10.385714285714284</v>
      </c>
      <c r="R356" s="158">
        <f t="shared" si="36"/>
        <v>1509.651678506086</v>
      </c>
      <c r="S356" s="157">
        <f t="shared" si="37"/>
        <v>377.4129196265215</v>
      </c>
      <c r="T356" s="157">
        <f t="shared" si="38"/>
        <v>367.0272053408072</v>
      </c>
      <c r="U356">
        <v>352</v>
      </c>
      <c r="V356">
        <f t="shared" si="40"/>
        <v>0</v>
      </c>
    </row>
    <row r="357" spans="16:22">
      <c r="P357">
        <v>353</v>
      </c>
      <c r="Q357" s="158">
        <f t="shared" si="39"/>
        <v>10.399999999999999</v>
      </c>
      <c r="R357" s="158">
        <f t="shared" si="36"/>
        <v>1541.3726693489311</v>
      </c>
      <c r="S357" s="157">
        <f t="shared" si="37"/>
        <v>385.34316733723279</v>
      </c>
      <c r="T357" s="157">
        <f t="shared" si="38"/>
        <v>374.94316733723281</v>
      </c>
      <c r="U357">
        <v>353</v>
      </c>
      <c r="V357">
        <f t="shared" si="40"/>
        <v>0</v>
      </c>
    </row>
    <row r="358" spans="16:22">
      <c r="P358">
        <v>354</v>
      </c>
      <c r="Q358" s="158">
        <f t="shared" si="39"/>
        <v>10.414285714285713</v>
      </c>
      <c r="R358" s="158">
        <f t="shared" si="36"/>
        <v>1573.7601856389242</v>
      </c>
      <c r="S358" s="157">
        <f t="shared" si="37"/>
        <v>393.44004640973105</v>
      </c>
      <c r="T358" s="157">
        <f t="shared" si="38"/>
        <v>383.02576069544534</v>
      </c>
      <c r="U358">
        <v>354</v>
      </c>
      <c r="V358">
        <f t="shared" si="40"/>
        <v>0</v>
      </c>
    </row>
    <row r="359" spans="16:22">
      <c r="P359">
        <v>355</v>
      </c>
      <c r="Q359" s="158">
        <f t="shared" si="39"/>
        <v>10.428571428571427</v>
      </c>
      <c r="R359" s="158">
        <f t="shared" si="36"/>
        <v>1606.8282324925435</v>
      </c>
      <c r="S359" s="157">
        <f t="shared" si="37"/>
        <v>401.70705812313588</v>
      </c>
      <c r="T359" s="157">
        <f t="shared" si="38"/>
        <v>391.27848669456444</v>
      </c>
      <c r="U359">
        <v>355</v>
      </c>
      <c r="V359">
        <f t="shared" si="40"/>
        <v>0</v>
      </c>
    </row>
    <row r="360" spans="16:22">
      <c r="P360">
        <v>356</v>
      </c>
      <c r="Q360" s="158">
        <f t="shared" si="39"/>
        <v>10.442857142857141</v>
      </c>
      <c r="R360" s="158">
        <f t="shared" si="36"/>
        <v>1640.5911093035452</v>
      </c>
      <c r="S360" s="157">
        <f t="shared" si="37"/>
        <v>410.1477773258863</v>
      </c>
      <c r="T360" s="157">
        <f t="shared" si="38"/>
        <v>399.70492018302917</v>
      </c>
      <c r="U360">
        <v>356</v>
      </c>
      <c r="V360">
        <f t="shared" si="40"/>
        <v>0</v>
      </c>
    </row>
    <row r="361" spans="16:22">
      <c r="P361">
        <v>357</v>
      </c>
      <c r="Q361" s="158">
        <f t="shared" si="39"/>
        <v>10.457142857142856</v>
      </c>
      <c r="R361" s="158">
        <f t="shared" si="36"/>
        <v>1675.0634159263348</v>
      </c>
      <c r="S361" s="157">
        <f t="shared" si="37"/>
        <v>418.76585398158369</v>
      </c>
      <c r="T361" s="157">
        <f t="shared" si="38"/>
        <v>408.30871112444083</v>
      </c>
      <c r="U361">
        <v>357</v>
      </c>
      <c r="V361">
        <f t="shared" si="40"/>
        <v>0</v>
      </c>
    </row>
    <row r="362" spans="16:22">
      <c r="P362">
        <v>358</v>
      </c>
      <c r="Q362" s="158">
        <f t="shared" si="39"/>
        <v>10.47142857142857</v>
      </c>
      <c r="R362" s="158">
        <f t="shared" si="36"/>
        <v>1710.2600589892993</v>
      </c>
      <c r="S362" s="157">
        <f t="shared" si="37"/>
        <v>427.56501474732482</v>
      </c>
      <c r="T362" s="157">
        <f t="shared" si="38"/>
        <v>417.09358617589623</v>
      </c>
      <c r="U362">
        <v>358</v>
      </c>
      <c r="V362">
        <f t="shared" si="40"/>
        <v>0</v>
      </c>
    </row>
    <row r="363" spans="16:22">
      <c r="P363">
        <v>359</v>
      </c>
      <c r="Q363" s="158">
        <f t="shared" si="39"/>
        <v>10.485714285714284</v>
      </c>
      <c r="R363" s="158">
        <f t="shared" si="36"/>
        <v>1746.196258340774</v>
      </c>
      <c r="S363" s="157">
        <f t="shared" si="37"/>
        <v>436.54906458519349</v>
      </c>
      <c r="T363" s="157">
        <f t="shared" si="38"/>
        <v>426.06335029947923</v>
      </c>
      <c r="U363">
        <v>359</v>
      </c>
      <c r="V363">
        <f t="shared" si="40"/>
        <v>0</v>
      </c>
    </row>
    <row r="364" spans="16:22">
      <c r="P364">
        <v>360</v>
      </c>
      <c r="Q364" s="158">
        <f t="shared" si="39"/>
        <v>10.499999999999998</v>
      </c>
      <c r="R364" s="158">
        <f t="shared" si="36"/>
        <v>1782.8875536304608</v>
      </c>
      <c r="S364" s="157">
        <f t="shared" si="37"/>
        <v>445.72188840761521</v>
      </c>
      <c r="T364" s="157">
        <f t="shared" si="38"/>
        <v>435.22188840761521</v>
      </c>
      <c r="U364">
        <v>360</v>
      </c>
      <c r="V364">
        <f t="shared" si="40"/>
        <v>445.72188840761521</v>
      </c>
    </row>
    <row r="365" spans="16:22">
      <c r="P365">
        <v>361</v>
      </c>
      <c r="Q365" s="158">
        <f t="shared" si="39"/>
        <v>10.514285714285712</v>
      </c>
      <c r="R365" s="158">
        <f t="shared" si="36"/>
        <v>1820.3498110291341</v>
      </c>
      <c r="S365" s="157">
        <f t="shared" si="37"/>
        <v>455.08745275728353</v>
      </c>
      <c r="T365" s="157">
        <f t="shared" si="38"/>
        <v>444.5731670429978</v>
      </c>
      <c r="U365">
        <v>361</v>
      </c>
      <c r="V365">
        <f t="shared" si="40"/>
        <v>0</v>
      </c>
    </row>
    <row r="366" spans="16:22">
      <c r="P366">
        <v>362</v>
      </c>
      <c r="Q366" s="158">
        <f t="shared" si="39"/>
        <v>10.528571428571427</v>
      </c>
      <c r="R366" s="158">
        <f t="shared" si="36"/>
        <v>1858.5992300895452</v>
      </c>
      <c r="S366" s="157">
        <f t="shared" si="37"/>
        <v>464.64980752238631</v>
      </c>
      <c r="T366" s="157">
        <f t="shared" si="38"/>
        <v>454.1212360938149</v>
      </c>
      <c r="U366">
        <v>362</v>
      </c>
      <c r="V366">
        <f t="shared" si="40"/>
        <v>0</v>
      </c>
    </row>
    <row r="367" spans="16:22">
      <c r="P367">
        <v>363</v>
      </c>
      <c r="Q367" s="158">
        <f t="shared" si="39"/>
        <v>10.542857142857141</v>
      </c>
      <c r="R367" s="158">
        <f t="shared" si="36"/>
        <v>1897.6523507514776</v>
      </c>
      <c r="S367" s="157">
        <f t="shared" si="37"/>
        <v>474.41308768786939</v>
      </c>
      <c r="T367" s="157">
        <f t="shared" si="38"/>
        <v>463.87023054501225</v>
      </c>
      <c r="U367">
        <v>363</v>
      </c>
      <c r="V367">
        <f t="shared" si="40"/>
        <v>0</v>
      </c>
    </row>
    <row r="368" spans="16:22">
      <c r="P368">
        <v>364</v>
      </c>
      <c r="Q368" s="158">
        <f t="shared" si="39"/>
        <v>10.557142857142855</v>
      </c>
      <c r="R368" s="158">
        <f t="shared" si="36"/>
        <v>1937.5260604940199</v>
      </c>
      <c r="S368" s="157">
        <f t="shared" si="37"/>
        <v>484.38151512350498</v>
      </c>
      <c r="T368" s="157">
        <f t="shared" si="38"/>
        <v>473.8243722663621</v>
      </c>
      <c r="U368">
        <v>364</v>
      </c>
      <c r="V368">
        <f t="shared" si="40"/>
        <v>0</v>
      </c>
    </row>
    <row r="369" spans="16:22">
      <c r="P369">
        <v>365</v>
      </c>
      <c r="Q369" s="158">
        <f t="shared" si="39"/>
        <v>10.571428571428569</v>
      </c>
      <c r="R369" s="158">
        <f t="shared" si="36"/>
        <v>1978.2376016380813</v>
      </c>
      <c r="S369" s="157">
        <f t="shared" si="37"/>
        <v>494.55940040952032</v>
      </c>
      <c r="T369" s="157">
        <f t="shared" si="38"/>
        <v>483.98797183809177</v>
      </c>
      <c r="U369">
        <v>365</v>
      </c>
      <c r="V369">
        <f t="shared" si="40"/>
        <v>0</v>
      </c>
    </row>
    <row r="370" spans="16:22">
      <c r="P370">
        <v>366</v>
      </c>
      <c r="Q370" s="158">
        <f t="shared" si="39"/>
        <v>10.585714285714284</v>
      </c>
      <c r="R370" s="158">
        <f t="shared" si="36"/>
        <v>2019.8045788023987</v>
      </c>
      <c r="S370" s="157">
        <f t="shared" si="37"/>
        <v>504.95114470059968</v>
      </c>
      <c r="T370" s="157">
        <f t="shared" si="38"/>
        <v>494.3654304148854</v>
      </c>
      <c r="U370">
        <v>366</v>
      </c>
      <c r="V370">
        <f t="shared" si="40"/>
        <v>0</v>
      </c>
    </row>
    <row r="371" spans="16:22">
      <c r="P371">
        <v>367</v>
      </c>
      <c r="Q371" s="158">
        <f t="shared" si="39"/>
        <v>10.599999999999998</v>
      </c>
      <c r="R371" s="158">
        <f t="shared" si="36"/>
        <v>2062.2449665161589</v>
      </c>
      <c r="S371" s="157">
        <f t="shared" si="37"/>
        <v>515.56124162903973</v>
      </c>
      <c r="T371" s="157">
        <f t="shared" si="38"/>
        <v>504.96124162903971</v>
      </c>
      <c r="U371">
        <v>367</v>
      </c>
      <c r="V371">
        <f t="shared" si="40"/>
        <v>0</v>
      </c>
    </row>
    <row r="372" spans="16:22">
      <c r="P372">
        <v>368</v>
      </c>
      <c r="Q372" s="158">
        <f t="shared" si="39"/>
        <v>10.614285714285712</v>
      </c>
      <c r="R372" s="158">
        <f t="shared" si="36"/>
        <v>2105.5771169916229</v>
      </c>
      <c r="S372" s="157">
        <f t="shared" si="37"/>
        <v>526.39427924790573</v>
      </c>
      <c r="T372" s="157">
        <f t="shared" si="38"/>
        <v>515.77999353361997</v>
      </c>
      <c r="U372">
        <v>368</v>
      </c>
      <c r="V372">
        <f t="shared" si="40"/>
        <v>0</v>
      </c>
    </row>
    <row r="373" spans="16:22">
      <c r="P373">
        <v>369</v>
      </c>
      <c r="Q373" s="158">
        <f t="shared" si="39"/>
        <v>10.628571428571426</v>
      </c>
      <c r="R373" s="158">
        <f t="shared" si="36"/>
        <v>2149.8197680600401</v>
      </c>
      <c r="S373" s="157">
        <f t="shared" si="37"/>
        <v>537.45494201501003</v>
      </c>
      <c r="T373" s="157">
        <f t="shared" si="38"/>
        <v>526.82637058643866</v>
      </c>
      <c r="U373">
        <v>369</v>
      </c>
      <c r="V373">
        <f t="shared" si="40"/>
        <v>0</v>
      </c>
    </row>
    <row r="374" spans="16:22">
      <c r="P374">
        <v>370</v>
      </c>
      <c r="Q374" s="158">
        <f t="shared" si="39"/>
        <v>10.642857142857141</v>
      </c>
      <c r="R374" s="158">
        <f t="shared" si="36"/>
        <v>2194.9920512743288</v>
      </c>
      <c r="S374" s="157">
        <f t="shared" si="37"/>
        <v>548.7480128185822</v>
      </c>
      <c r="T374" s="157">
        <f t="shared" si="38"/>
        <v>538.10515567572509</v>
      </c>
      <c r="U374">
        <v>370</v>
      </c>
      <c r="V374">
        <f t="shared" si="40"/>
        <v>548.7480128185822</v>
      </c>
    </row>
    <row r="375" spans="16:22">
      <c r="P375">
        <v>371</v>
      </c>
      <c r="Q375" s="158">
        <f t="shared" si="39"/>
        <v>10.657142857142855</v>
      </c>
      <c r="R375" s="158">
        <f t="shared" si="36"/>
        <v>2241.1135001819925</v>
      </c>
      <c r="S375" s="157">
        <f t="shared" si="37"/>
        <v>560.27837504549814</v>
      </c>
      <c r="T375" s="157">
        <f t="shared" si="38"/>
        <v>549.62123218835529</v>
      </c>
      <c r="U375">
        <v>371</v>
      </c>
      <c r="V375">
        <f t="shared" si="40"/>
        <v>0</v>
      </c>
    </row>
    <row r="376" spans="16:22">
      <c r="P376">
        <v>372</v>
      </c>
      <c r="Q376" s="158">
        <f t="shared" si="39"/>
        <v>10.671428571428569</v>
      </c>
      <c r="R376" s="158">
        <f t="shared" si="36"/>
        <v>2288.2040587719061</v>
      </c>
      <c r="S376" s="157">
        <f t="shared" si="37"/>
        <v>572.05101469297654</v>
      </c>
      <c r="T376" s="157">
        <f t="shared" si="38"/>
        <v>561.37958612154796</v>
      </c>
      <c r="U376">
        <v>372</v>
      </c>
      <c r="V376">
        <f t="shared" si="40"/>
        <v>0</v>
      </c>
    </row>
    <row r="377" spans="16:22">
      <c r="P377">
        <v>373</v>
      </c>
      <c r="Q377" s="158">
        <f t="shared" si="39"/>
        <v>10.685714285714283</v>
      </c>
      <c r="R377" s="158">
        <f t="shared" si="36"/>
        <v>2336.2840900985293</v>
      </c>
      <c r="S377" s="157">
        <f t="shared" si="37"/>
        <v>584.07102252463233</v>
      </c>
      <c r="T377" s="157">
        <f t="shared" si="38"/>
        <v>573.38530823891801</v>
      </c>
      <c r="U377">
        <v>373</v>
      </c>
      <c r="V377">
        <f t="shared" si="40"/>
        <v>0</v>
      </c>
    </row>
    <row r="378" spans="16:22">
      <c r="P378">
        <v>374</v>
      </c>
      <c r="Q378" s="158">
        <f t="shared" si="39"/>
        <v>10.699999999999998</v>
      </c>
      <c r="R378" s="158">
        <f t="shared" si="36"/>
        <v>2385.3743850873971</v>
      </c>
      <c r="S378" s="157">
        <f t="shared" si="37"/>
        <v>596.34359627184926</v>
      </c>
      <c r="T378" s="157">
        <f t="shared" si="38"/>
        <v>585.64359627184922</v>
      </c>
      <c r="U378">
        <v>374</v>
      </c>
      <c r="V378">
        <f t="shared" si="40"/>
        <v>0</v>
      </c>
    </row>
    <row r="379" spans="16:22">
      <c r="P379">
        <v>375</v>
      </c>
      <c r="Q379" s="158">
        <f t="shared" si="39"/>
        <v>10.714285714285712</v>
      </c>
      <c r="R379" s="158">
        <f t="shared" si="36"/>
        <v>2435.4961715255718</v>
      </c>
      <c r="S379" s="157">
        <f t="shared" si="37"/>
        <v>608.87404288139294</v>
      </c>
      <c r="T379" s="157">
        <f t="shared" si="38"/>
        <v>598.15975716710727</v>
      </c>
      <c r="U379">
        <v>375</v>
      </c>
      <c r="V379">
        <f t="shared" si="40"/>
        <v>0</v>
      </c>
    </row>
    <row r="380" spans="16:22">
      <c r="P380">
        <v>376</v>
      </c>
      <c r="Q380" s="158">
        <f t="shared" si="39"/>
        <v>10.728571428571426</v>
      </c>
      <c r="R380" s="158">
        <f t="shared" si="36"/>
        <v>2486.6711232410526</v>
      </c>
      <c r="S380" s="157">
        <f t="shared" si="37"/>
        <v>621.66778081026314</v>
      </c>
      <c r="T380" s="157">
        <f t="shared" si="38"/>
        <v>610.93920938169174</v>
      </c>
      <c r="U380">
        <v>376</v>
      </c>
      <c r="V380">
        <f t="shared" si="40"/>
        <v>0</v>
      </c>
    </row>
    <row r="381" spans="16:22">
      <c r="P381">
        <v>377</v>
      </c>
      <c r="Q381" s="158">
        <f t="shared" si="39"/>
        <v>10.74285714285714</v>
      </c>
      <c r="R381" s="158">
        <f t="shared" si="36"/>
        <v>2538.9213694750433</v>
      </c>
      <c r="S381" s="157">
        <f t="shared" si="37"/>
        <v>634.73034236876083</v>
      </c>
      <c r="T381" s="157">
        <f t="shared" si="38"/>
        <v>623.9874852259037</v>
      </c>
      <c r="U381">
        <v>377</v>
      </c>
      <c r="V381">
        <f t="shared" si="40"/>
        <v>0</v>
      </c>
    </row>
    <row r="382" spans="16:22">
      <c r="P382">
        <v>378</v>
      </c>
      <c r="Q382" s="158">
        <f t="shared" si="39"/>
        <v>10.757142857142854</v>
      </c>
      <c r="R382" s="158">
        <f t="shared" si="36"/>
        <v>2592.2695044511297</v>
      </c>
      <c r="S382" s="157">
        <f t="shared" si="37"/>
        <v>648.06737611278243</v>
      </c>
      <c r="T382" s="157">
        <f t="shared" si="38"/>
        <v>637.31023325563956</v>
      </c>
      <c r="U382">
        <v>378</v>
      </c>
      <c r="V382">
        <f t="shared" si="40"/>
        <v>0</v>
      </c>
    </row>
    <row r="383" spans="16:22">
      <c r="P383">
        <v>379</v>
      </c>
      <c r="Q383" s="158">
        <f t="shared" si="39"/>
        <v>10.771428571428569</v>
      </c>
      <c r="R383" s="158">
        <f t="shared" si="36"/>
        <v>2646.7385971455824</v>
      </c>
      <c r="S383" s="157">
        <f t="shared" si="37"/>
        <v>661.6846492863956</v>
      </c>
      <c r="T383" s="157">
        <f t="shared" si="38"/>
        <v>650.913220714967</v>
      </c>
      <c r="U383">
        <v>379</v>
      </c>
      <c r="V383">
        <f t="shared" si="40"/>
        <v>0</v>
      </c>
    </row>
    <row r="384" spans="16:22">
      <c r="P384">
        <v>380</v>
      </c>
      <c r="Q384" s="158">
        <f t="shared" si="39"/>
        <v>10.785714285714283</v>
      </c>
      <c r="R384" s="158">
        <f t="shared" si="36"/>
        <v>2702.3522012628855</v>
      </c>
      <c r="S384" s="157">
        <f t="shared" si="37"/>
        <v>675.58805031572138</v>
      </c>
      <c r="T384" s="157">
        <f t="shared" si="38"/>
        <v>664.80233603000704</v>
      </c>
      <c r="U384">
        <v>380</v>
      </c>
      <c r="V384">
        <f t="shared" si="40"/>
        <v>675.58805031572138</v>
      </c>
    </row>
    <row r="385" spans="16:22">
      <c r="P385">
        <v>381</v>
      </c>
      <c r="Q385" s="158">
        <f t="shared" si="39"/>
        <v>10.799999999999997</v>
      </c>
      <c r="R385" s="158">
        <f t="shared" si="36"/>
        <v>2759.1343654209313</v>
      </c>
      <c r="S385" s="157">
        <f t="shared" si="37"/>
        <v>689.78359135523283</v>
      </c>
      <c r="T385" s="157">
        <f t="shared" si="38"/>
        <v>678.98359135523287</v>
      </c>
      <c r="U385">
        <v>381</v>
      </c>
      <c r="V385">
        <f t="shared" si="40"/>
        <v>0</v>
      </c>
    </row>
    <row r="386" spans="16:22">
      <c r="P386">
        <v>382</v>
      </c>
      <c r="Q386" s="158">
        <f t="shared" si="39"/>
        <v>10.814285714285711</v>
      </c>
      <c r="R386" s="158">
        <f t="shared" si="36"/>
        <v>2817.1096435501927</v>
      </c>
      <c r="S386" s="157">
        <f t="shared" si="37"/>
        <v>704.27741088754817</v>
      </c>
      <c r="T386" s="157">
        <f t="shared" si="38"/>
        <v>693.46312517326248</v>
      </c>
      <c r="U386">
        <v>382</v>
      </c>
      <c r="V386">
        <f t="shared" si="40"/>
        <v>0</v>
      </c>
    </row>
    <row r="387" spans="16:22">
      <c r="P387">
        <v>383</v>
      </c>
      <c r="Q387" s="158">
        <f t="shared" si="39"/>
        <v>10.828571428571426</v>
      </c>
      <c r="R387" s="158">
        <f t="shared" si="36"/>
        <v>2876.3031055114179</v>
      </c>
      <c r="S387" s="157">
        <f t="shared" si="37"/>
        <v>719.07577637785448</v>
      </c>
      <c r="T387" s="157">
        <f t="shared" si="38"/>
        <v>708.24720494928306</v>
      </c>
      <c r="U387">
        <v>383</v>
      </c>
      <c r="V387">
        <f t="shared" si="40"/>
        <v>0</v>
      </c>
    </row>
    <row r="388" spans="16:22">
      <c r="P388">
        <v>384</v>
      </c>
      <c r="Q388" s="158">
        <f t="shared" si="39"/>
        <v>10.84285714285714</v>
      </c>
      <c r="R388" s="158">
        <f t="shared" si="36"/>
        <v>2936.7403479364111</v>
      </c>
      <c r="S388" s="157">
        <f t="shared" si="37"/>
        <v>734.18508698410278</v>
      </c>
      <c r="T388" s="157">
        <f t="shared" si="38"/>
        <v>723.34222984124563</v>
      </c>
      <c r="U388">
        <v>384</v>
      </c>
      <c r="V388">
        <f t="shared" si="40"/>
        <v>0</v>
      </c>
    </row>
    <row r="389" spans="16:22">
      <c r="P389">
        <v>385</v>
      </c>
      <c r="Q389" s="158">
        <f t="shared" si="39"/>
        <v>10.857142857142854</v>
      </c>
      <c r="R389" s="158">
        <f t="shared" ref="R389:R452" si="41">POWER(8,P389/100)</f>
        <v>2998.4475052966372</v>
      </c>
      <c r="S389" s="157">
        <f t="shared" si="37"/>
        <v>749.61187632415931</v>
      </c>
      <c r="T389" s="157">
        <f t="shared" si="38"/>
        <v>738.75473346701642</v>
      </c>
      <c r="U389">
        <v>385</v>
      </c>
      <c r="V389">
        <f t="shared" si="40"/>
        <v>0</v>
      </c>
    </row>
    <row r="390" spans="16:22">
      <c r="P390">
        <v>386</v>
      </c>
      <c r="Q390" s="158">
        <f t="shared" si="39"/>
        <v>10.871428571428568</v>
      </c>
      <c r="R390" s="158">
        <f t="shared" si="41"/>
        <v>3061.45126120435</v>
      </c>
      <c r="S390" s="157">
        <f t="shared" si="37"/>
        <v>765.36281530108749</v>
      </c>
      <c r="T390" s="157">
        <f t="shared" si="38"/>
        <v>754.49138672965887</v>
      </c>
      <c r="U390">
        <v>386</v>
      </c>
      <c r="V390">
        <f t="shared" si="40"/>
        <v>0</v>
      </c>
    </row>
    <row r="391" spans="16:22">
      <c r="P391">
        <v>387</v>
      </c>
      <c r="Q391" s="158">
        <f t="shared" si="39"/>
        <v>10.885714285714283</v>
      </c>
      <c r="R391" s="158">
        <f t="shared" si="41"/>
        <v>3125.7788599512264</v>
      </c>
      <c r="S391" s="157">
        <f t="shared" si="37"/>
        <v>781.44471498780661</v>
      </c>
      <c r="T391" s="157">
        <f t="shared" si="38"/>
        <v>770.55900070209236</v>
      </c>
      <c r="U391">
        <v>387</v>
      </c>
      <c r="V391">
        <f t="shared" si="40"/>
        <v>0</v>
      </c>
    </row>
    <row r="392" spans="16:22">
      <c r="P392">
        <v>388</v>
      </c>
      <c r="Q392" s="158">
        <f t="shared" si="39"/>
        <v>10.899999999999997</v>
      </c>
      <c r="R392" s="158">
        <f t="shared" si="41"/>
        <v>3191.4581182894026</v>
      </c>
      <c r="S392" s="157">
        <f t="shared" si="37"/>
        <v>797.86452957235065</v>
      </c>
      <c r="T392" s="157">
        <f t="shared" si="38"/>
        <v>786.96452957235067</v>
      </c>
      <c r="U392">
        <v>388</v>
      </c>
      <c r="V392">
        <f t="shared" si="40"/>
        <v>0</v>
      </c>
    </row>
    <row r="393" spans="16:22">
      <c r="P393">
        <v>389</v>
      </c>
      <c r="Q393" s="158">
        <f t="shared" si="39"/>
        <v>10.914285714285711</v>
      </c>
      <c r="R393" s="158">
        <f t="shared" si="41"/>
        <v>3258.5174374601474</v>
      </c>
      <c r="S393" s="157">
        <f t="shared" si="37"/>
        <v>814.62935936503686</v>
      </c>
      <c r="T393" s="157">
        <f t="shared" si="38"/>
        <v>803.71507365075115</v>
      </c>
      <c r="U393">
        <v>389</v>
      </c>
      <c r="V393">
        <f t="shared" si="40"/>
        <v>0</v>
      </c>
    </row>
    <row r="394" spans="16:22">
      <c r="P394">
        <v>390</v>
      </c>
      <c r="Q394" s="158">
        <f t="shared" si="39"/>
        <v>10.928571428571425</v>
      </c>
      <c r="R394" s="158">
        <f t="shared" si="41"/>
        <v>3326.985815475135</v>
      </c>
      <c r="S394" s="157">
        <f t="shared" ref="S394:S457" si="42">1*R394/4</f>
        <v>831.74645386878376</v>
      </c>
      <c r="T394" s="157">
        <f t="shared" ref="T394:T457" si="43">S394-Q394</f>
        <v>820.81788244021232</v>
      </c>
      <c r="U394">
        <v>390</v>
      </c>
      <c r="V394">
        <f t="shared" si="40"/>
        <v>831.74645386878376</v>
      </c>
    </row>
    <row r="395" spans="16:22">
      <c r="P395">
        <v>391</v>
      </c>
      <c r="Q395" s="158">
        <f t="shared" ref="Q395:Q398" si="44">Q394+(Q$399-Q$329)/(P$399-P$329)</f>
        <v>10.94285714285714</v>
      </c>
      <c r="R395" s="158">
        <f t="shared" si="41"/>
        <v>3396.8928596559535</v>
      </c>
      <c r="S395" s="157">
        <f t="shared" si="42"/>
        <v>849.22321491398839</v>
      </c>
      <c r="T395" s="157">
        <f t="shared" si="43"/>
        <v>838.28035777113121</v>
      </c>
      <c r="U395">
        <v>391</v>
      </c>
      <c r="V395">
        <f t="shared" si="40"/>
        <v>0</v>
      </c>
    </row>
    <row r="396" spans="16:22">
      <c r="P396">
        <v>392</v>
      </c>
      <c r="Q396" s="158">
        <f t="shared" si="44"/>
        <v>10.957142857142854</v>
      </c>
      <c r="R396" s="158">
        <f t="shared" si="41"/>
        <v>3468.2687994369112</v>
      </c>
      <c r="S396" s="157">
        <f t="shared" si="42"/>
        <v>867.0671998592278</v>
      </c>
      <c r="T396" s="157">
        <f t="shared" si="43"/>
        <v>856.110057002085</v>
      </c>
      <c r="U396">
        <v>392</v>
      </c>
      <c r="V396">
        <f t="shared" si="40"/>
        <v>0</v>
      </c>
    </row>
    <row r="397" spans="16:22">
      <c r="P397">
        <v>393</v>
      </c>
      <c r="Q397" s="158">
        <f t="shared" si="44"/>
        <v>10.971428571428568</v>
      </c>
      <c r="R397" s="158">
        <f t="shared" si="41"/>
        <v>3541.1444994370154</v>
      </c>
      <c r="S397" s="157">
        <f t="shared" si="42"/>
        <v>885.28612485925385</v>
      </c>
      <c r="T397" s="157">
        <f t="shared" si="43"/>
        <v>874.31469628782531</v>
      </c>
      <c r="U397">
        <v>393</v>
      </c>
      <c r="V397">
        <f t="shared" si="40"/>
        <v>0</v>
      </c>
    </row>
    <row r="398" spans="16:22">
      <c r="P398">
        <v>394</v>
      </c>
      <c r="Q398" s="158">
        <f t="shared" si="44"/>
        <v>10.985714285714282</v>
      </c>
      <c r="R398" s="158">
        <f t="shared" si="41"/>
        <v>3615.5514728065218</v>
      </c>
      <c r="S398" s="157">
        <f t="shared" si="42"/>
        <v>903.88786820163045</v>
      </c>
      <c r="T398" s="157">
        <f t="shared" si="43"/>
        <v>892.90215391591619</v>
      </c>
      <c r="U398">
        <v>394</v>
      </c>
      <c r="V398">
        <f t="shared" si="40"/>
        <v>0</v>
      </c>
    </row>
    <row r="399" spans="16:22">
      <c r="P399">
        <v>395</v>
      </c>
      <c r="Q399" s="160">
        <f>M13</f>
        <v>11</v>
      </c>
      <c r="R399" s="158">
        <f t="shared" si="41"/>
        <v>3691.5218948539596</v>
      </c>
      <c r="S399" s="157">
        <f t="shared" si="42"/>
        <v>922.88047371348989</v>
      </c>
      <c r="T399" s="157">
        <f t="shared" si="43"/>
        <v>911.88047371348989</v>
      </c>
      <c r="U399">
        <v>395</v>
      </c>
      <c r="V399">
        <f t="shared" ref="V399:V462" si="45">IF(MOD(P399,10)=0,S399,0)</f>
        <v>0</v>
      </c>
    </row>
    <row r="400" spans="16:22">
      <c r="P400">
        <v>396</v>
      </c>
      <c r="Q400" s="158">
        <f>Q399+(Q$474-Q$399)/(P$474-P$399)</f>
        <v>11.013333333333334</v>
      </c>
      <c r="R400" s="158">
        <f t="shared" si="41"/>
        <v>3769.0886169594869</v>
      </c>
      <c r="S400" s="157">
        <f t="shared" si="42"/>
        <v>942.27215423987172</v>
      </c>
      <c r="T400" s="157">
        <f t="shared" si="43"/>
        <v>931.2588209065384</v>
      </c>
      <c r="U400">
        <v>396</v>
      </c>
      <c r="V400">
        <f t="shared" si="45"/>
        <v>0</v>
      </c>
    </row>
    <row r="401" spans="16:22">
      <c r="P401">
        <v>397</v>
      </c>
      <c r="Q401" s="158">
        <f t="shared" ref="Q401:Q464" si="46">Q400+(Q$474-Q$399)/(P$474-P$399)</f>
        <v>11.026666666666667</v>
      </c>
      <c r="R401" s="158">
        <f t="shared" si="41"/>
        <v>3848.2851807805905</v>
      </c>
      <c r="S401" s="157">
        <f t="shared" si="42"/>
        <v>962.07129519514763</v>
      </c>
      <c r="T401" s="157">
        <f t="shared" si="43"/>
        <v>951.04462852848098</v>
      </c>
      <c r="U401">
        <v>397</v>
      </c>
      <c r="V401">
        <f t="shared" si="45"/>
        <v>0</v>
      </c>
    </row>
    <row r="402" spans="16:22">
      <c r="P402">
        <v>398</v>
      </c>
      <c r="Q402" s="158">
        <f t="shared" si="46"/>
        <v>11.040000000000001</v>
      </c>
      <c r="R402" s="158">
        <f t="shared" si="41"/>
        <v>3929.1458327562809</v>
      </c>
      <c r="S402" s="157">
        <f t="shared" si="42"/>
        <v>982.28645818907023</v>
      </c>
      <c r="T402" s="157">
        <f t="shared" si="43"/>
        <v>971.24645818907027</v>
      </c>
      <c r="U402">
        <v>398</v>
      </c>
      <c r="V402">
        <f t="shared" si="45"/>
        <v>0</v>
      </c>
    </row>
    <row r="403" spans="16:22">
      <c r="P403">
        <v>399</v>
      </c>
      <c r="Q403" s="158">
        <f t="shared" si="46"/>
        <v>11.053333333333335</v>
      </c>
      <c r="R403" s="158">
        <f t="shared" si="41"/>
        <v>4011.70553891605</v>
      </c>
      <c r="S403" s="157">
        <f t="shared" si="42"/>
        <v>1002.9263847290125</v>
      </c>
      <c r="T403" s="157">
        <f t="shared" si="43"/>
        <v>991.87305139567923</v>
      </c>
      <c r="U403">
        <v>399</v>
      </c>
      <c r="V403">
        <f t="shared" si="45"/>
        <v>0</v>
      </c>
    </row>
    <row r="404" spans="16:22">
      <c r="P404">
        <v>400</v>
      </c>
      <c r="Q404" s="158">
        <f t="shared" si="46"/>
        <v>11.066666666666668</v>
      </c>
      <c r="R404" s="158">
        <f t="shared" si="41"/>
        <v>4096</v>
      </c>
      <c r="S404" s="157">
        <f t="shared" si="42"/>
        <v>1024</v>
      </c>
      <c r="T404" s="157">
        <f t="shared" si="43"/>
        <v>1012.9333333333333</v>
      </c>
      <c r="U404">
        <v>400</v>
      </c>
      <c r="V404">
        <f t="shared" si="45"/>
        <v>1024</v>
      </c>
    </row>
    <row r="405" spans="16:22">
      <c r="P405">
        <v>401</v>
      </c>
      <c r="Q405" s="158">
        <f t="shared" si="46"/>
        <v>11.080000000000002</v>
      </c>
      <c r="R405" s="158">
        <f t="shared" si="41"/>
        <v>4182.0656668966603</v>
      </c>
      <c r="S405" s="157">
        <f t="shared" si="42"/>
        <v>1045.5164167241651</v>
      </c>
      <c r="T405" s="157">
        <f t="shared" si="43"/>
        <v>1034.4364167241652</v>
      </c>
      <c r="U405">
        <v>401</v>
      </c>
      <c r="V405">
        <f t="shared" si="45"/>
        <v>0</v>
      </c>
    </row>
    <row r="406" spans="16:22">
      <c r="P406">
        <v>402</v>
      </c>
      <c r="Q406" s="158">
        <f t="shared" si="46"/>
        <v>11.093333333333335</v>
      </c>
      <c r="R406" s="158">
        <f t="shared" si="41"/>
        <v>4269.9397564052297</v>
      </c>
      <c r="S406" s="157">
        <f t="shared" si="42"/>
        <v>1067.4849391013074</v>
      </c>
      <c r="T406" s="157">
        <f t="shared" si="43"/>
        <v>1056.3916057679742</v>
      </c>
      <c r="U406">
        <v>402</v>
      </c>
      <c r="V406">
        <f t="shared" si="45"/>
        <v>0</v>
      </c>
    </row>
    <row r="407" spans="16:22">
      <c r="P407">
        <v>403</v>
      </c>
      <c r="Q407" s="158">
        <f t="shared" si="46"/>
        <v>11.106666666666669</v>
      </c>
      <c r="R407" s="158">
        <f t="shared" si="41"/>
        <v>4359.6602673289581</v>
      </c>
      <c r="S407" s="157">
        <f t="shared" si="42"/>
        <v>1089.9150668322395</v>
      </c>
      <c r="T407" s="157">
        <f t="shared" si="43"/>
        <v>1078.8084001655729</v>
      </c>
      <c r="U407">
        <v>403</v>
      </c>
      <c r="V407">
        <f t="shared" si="45"/>
        <v>0</v>
      </c>
    </row>
    <row r="408" spans="16:22">
      <c r="P408">
        <v>404</v>
      </c>
      <c r="Q408" s="158">
        <f t="shared" si="46"/>
        <v>11.120000000000003</v>
      </c>
      <c r="R408" s="158">
        <f t="shared" si="41"/>
        <v>4451.265996906729</v>
      </c>
      <c r="S408" s="157">
        <f t="shared" si="42"/>
        <v>1112.8164992266823</v>
      </c>
      <c r="T408" s="157">
        <f t="shared" si="43"/>
        <v>1101.6964992266824</v>
      </c>
      <c r="U408">
        <v>404</v>
      </c>
      <c r="V408">
        <f t="shared" si="45"/>
        <v>0</v>
      </c>
    </row>
    <row r="409" spans="16:22">
      <c r="P409">
        <v>405</v>
      </c>
      <c r="Q409" s="158">
        <f t="shared" si="46"/>
        <v>11.133333333333336</v>
      </c>
      <c r="R409" s="158">
        <f t="shared" si="41"/>
        <v>4544.7965575898879</v>
      </c>
      <c r="S409" s="157">
        <f t="shared" si="42"/>
        <v>1136.199139397472</v>
      </c>
      <c r="T409" s="157">
        <f t="shared" si="43"/>
        <v>1125.0658060641385</v>
      </c>
      <c r="U409">
        <v>405</v>
      </c>
      <c r="V409">
        <f t="shared" si="45"/>
        <v>0</v>
      </c>
    </row>
    <row r="410" spans="16:22">
      <c r="P410">
        <v>406</v>
      </c>
      <c r="Q410" s="158">
        <f t="shared" si="46"/>
        <v>11.14666666666667</v>
      </c>
      <c r="R410" s="158">
        <f t="shared" si="41"/>
        <v>4640.2923941715853</v>
      </c>
      <c r="S410" s="157">
        <f t="shared" si="42"/>
        <v>1160.0730985428963</v>
      </c>
      <c r="T410" s="157">
        <f t="shared" si="43"/>
        <v>1148.9264318762296</v>
      </c>
      <c r="U410">
        <v>406</v>
      </c>
      <c r="V410">
        <f t="shared" si="45"/>
        <v>0</v>
      </c>
    </row>
    <row r="411" spans="16:22">
      <c r="P411">
        <v>407</v>
      </c>
      <c r="Q411" s="158">
        <f t="shared" si="46"/>
        <v>11.160000000000004</v>
      </c>
      <c r="R411" s="158">
        <f t="shared" si="41"/>
        <v>4737.7948012760598</v>
      </c>
      <c r="S411" s="157">
        <f t="shared" si="42"/>
        <v>1184.448700319015</v>
      </c>
      <c r="T411" s="157">
        <f t="shared" si="43"/>
        <v>1173.2887003190149</v>
      </c>
      <c r="U411">
        <v>407</v>
      </c>
      <c r="V411">
        <f t="shared" si="45"/>
        <v>0</v>
      </c>
    </row>
    <row r="412" spans="16:22">
      <c r="P412">
        <v>408</v>
      </c>
      <c r="Q412" s="158">
        <f t="shared" si="46"/>
        <v>11.173333333333337</v>
      </c>
      <c r="R412" s="158">
        <f t="shared" si="41"/>
        <v>4837.3459412153497</v>
      </c>
      <c r="S412" s="157">
        <f t="shared" si="42"/>
        <v>1209.3364853038374</v>
      </c>
      <c r="T412" s="157">
        <f t="shared" si="43"/>
        <v>1198.163151970504</v>
      </c>
      <c r="U412">
        <v>408</v>
      </c>
      <c r="V412">
        <f t="shared" si="45"/>
        <v>0</v>
      </c>
    </row>
    <row r="413" spans="16:22">
      <c r="P413">
        <v>409</v>
      </c>
      <c r="Q413" s="158">
        <f t="shared" si="46"/>
        <v>11.186666666666671</v>
      </c>
      <c r="R413" s="158">
        <f t="shared" si="41"/>
        <v>4938.9888622213475</v>
      </c>
      <c r="S413" s="157">
        <f t="shared" si="42"/>
        <v>1234.7472155553369</v>
      </c>
      <c r="T413" s="157">
        <f t="shared" si="43"/>
        <v>1223.5605488886702</v>
      </c>
      <c r="U413">
        <v>409</v>
      </c>
      <c r="V413">
        <f t="shared" si="45"/>
        <v>0</v>
      </c>
    </row>
    <row r="414" spans="16:22">
      <c r="P414">
        <v>410</v>
      </c>
      <c r="Q414" s="158">
        <f t="shared" si="46"/>
        <v>11.200000000000005</v>
      </c>
      <c r="R414" s="158">
        <f t="shared" si="41"/>
        <v>5042.767517060769</v>
      </c>
      <c r="S414" s="157">
        <f t="shared" si="42"/>
        <v>1260.6918792651923</v>
      </c>
      <c r="T414" s="157">
        <f t="shared" si="43"/>
        <v>1249.4918792651922</v>
      </c>
      <c r="U414">
        <v>410</v>
      </c>
      <c r="V414">
        <f t="shared" si="45"/>
        <v>1260.6918792651923</v>
      </c>
    </row>
    <row r="415" spans="16:22">
      <c r="P415">
        <v>411</v>
      </c>
      <c r="Q415" s="158">
        <f t="shared" si="46"/>
        <v>11.213333333333338</v>
      </c>
      <c r="R415" s="158">
        <f t="shared" si="41"/>
        <v>5148.726782041409</v>
      </c>
      <c r="S415" s="157">
        <f t="shared" si="42"/>
        <v>1287.1816955103523</v>
      </c>
      <c r="T415" s="157">
        <f t="shared" si="43"/>
        <v>1275.9683621770189</v>
      </c>
      <c r="U415">
        <v>411</v>
      </c>
      <c r="V415">
        <f t="shared" si="45"/>
        <v>0</v>
      </c>
    </row>
    <row r="416" spans="16:22">
      <c r="P416">
        <v>412</v>
      </c>
      <c r="Q416" s="158">
        <f t="shared" si="46"/>
        <v>11.226666666666672</v>
      </c>
      <c r="R416" s="158">
        <f t="shared" si="41"/>
        <v>5256.9124764176559</v>
      </c>
      <c r="S416" s="157">
        <f t="shared" si="42"/>
        <v>1314.228119104414</v>
      </c>
      <c r="T416" s="157">
        <f t="shared" si="43"/>
        <v>1303.0014524377473</v>
      </c>
      <c r="U416">
        <v>412</v>
      </c>
      <c r="V416">
        <f t="shared" si="45"/>
        <v>0</v>
      </c>
    </row>
    <row r="417" spans="16:22">
      <c r="P417">
        <v>413</v>
      </c>
      <c r="Q417" s="158">
        <f t="shared" si="46"/>
        <v>11.240000000000006</v>
      </c>
      <c r="R417" s="158">
        <f t="shared" si="41"/>
        <v>5367.3713822038462</v>
      </c>
      <c r="S417" s="157">
        <f t="shared" si="42"/>
        <v>1341.8428455509616</v>
      </c>
      <c r="T417" s="157">
        <f t="shared" si="43"/>
        <v>1330.6028455509615</v>
      </c>
      <c r="U417">
        <v>413</v>
      </c>
      <c r="V417">
        <f t="shared" si="45"/>
        <v>0</v>
      </c>
    </row>
    <row r="418" spans="16:22">
      <c r="P418">
        <v>414</v>
      </c>
      <c r="Q418" s="158">
        <f t="shared" si="46"/>
        <v>11.253333333333339</v>
      </c>
      <c r="R418" s="158">
        <f t="shared" si="41"/>
        <v>5480.151264403904</v>
      </c>
      <c r="S418" s="157">
        <f t="shared" si="42"/>
        <v>1370.037816100976</v>
      </c>
      <c r="T418" s="157">
        <f t="shared" si="43"/>
        <v>1358.7844827676427</v>
      </c>
      <c r="U418">
        <v>414</v>
      </c>
      <c r="V418">
        <f t="shared" si="45"/>
        <v>0</v>
      </c>
    </row>
    <row r="419" spans="16:22">
      <c r="P419">
        <v>415</v>
      </c>
      <c r="Q419" s="158">
        <f t="shared" si="46"/>
        <v>11.266666666666673</v>
      </c>
      <c r="R419" s="158">
        <f t="shared" si="41"/>
        <v>5595.3008916660028</v>
      </c>
      <c r="S419" s="157">
        <f t="shared" si="42"/>
        <v>1398.8252229165007</v>
      </c>
      <c r="T419" s="157">
        <f t="shared" si="43"/>
        <v>1387.5585562498341</v>
      </c>
      <c r="U419">
        <v>415</v>
      </c>
      <c r="V419">
        <f t="shared" si="45"/>
        <v>0</v>
      </c>
    </row>
    <row r="420" spans="16:22">
      <c r="P420">
        <v>416</v>
      </c>
      <c r="Q420" s="158">
        <f t="shared" si="46"/>
        <v>11.280000000000006</v>
      </c>
      <c r="R420" s="158">
        <f t="shared" si="41"/>
        <v>5712.8700573712586</v>
      </c>
      <c r="S420" s="157">
        <f t="shared" si="42"/>
        <v>1428.2175143428146</v>
      </c>
      <c r="T420" s="157">
        <f t="shared" si="43"/>
        <v>1416.9375143428147</v>
      </c>
      <c r="U420">
        <v>416</v>
      </c>
      <c r="V420">
        <f t="shared" si="45"/>
        <v>0</v>
      </c>
    </row>
    <row r="421" spans="16:22">
      <c r="P421">
        <v>417</v>
      </c>
      <c r="Q421" s="158">
        <f t="shared" si="46"/>
        <v>11.29333333333334</v>
      </c>
      <c r="R421" s="158">
        <f t="shared" si="41"/>
        <v>5832.9096011656038</v>
      </c>
      <c r="S421" s="157">
        <f t="shared" si="42"/>
        <v>1458.227400291401</v>
      </c>
      <c r="T421" s="157">
        <f t="shared" si="43"/>
        <v>1446.9340669580677</v>
      </c>
      <c r="U421">
        <v>417</v>
      </c>
      <c r="V421">
        <f t="shared" si="45"/>
        <v>0</v>
      </c>
    </row>
    <row r="422" spans="16:22">
      <c r="P422">
        <v>418</v>
      </c>
      <c r="Q422" s="158">
        <f t="shared" si="46"/>
        <v>11.306666666666674</v>
      </c>
      <c r="R422" s="158">
        <f t="shared" si="41"/>
        <v>5955.4714309439887</v>
      </c>
      <c r="S422" s="157">
        <f t="shared" si="42"/>
        <v>1488.8678577359972</v>
      </c>
      <c r="T422" s="157">
        <f t="shared" si="43"/>
        <v>1477.5611910693306</v>
      </c>
      <c r="U422">
        <v>418</v>
      </c>
      <c r="V422">
        <f t="shared" si="45"/>
        <v>0</v>
      </c>
    </row>
    <row r="423" spans="16:22">
      <c r="P423">
        <v>419</v>
      </c>
      <c r="Q423" s="158">
        <f t="shared" si="46"/>
        <v>11.320000000000007</v>
      </c>
      <c r="R423" s="158">
        <f t="shared" si="41"/>
        <v>6080.6085452965817</v>
      </c>
      <c r="S423" s="157">
        <f t="shared" si="42"/>
        <v>1520.1521363241454</v>
      </c>
      <c r="T423" s="157">
        <f t="shared" si="43"/>
        <v>1508.8321363241455</v>
      </c>
      <c r="U423">
        <v>419</v>
      </c>
      <c r="V423">
        <f t="shared" si="45"/>
        <v>0</v>
      </c>
    </row>
    <row r="424" spans="16:22">
      <c r="P424">
        <v>420</v>
      </c>
      <c r="Q424" s="158">
        <f t="shared" si="46"/>
        <v>11.333333333333341</v>
      </c>
      <c r="R424" s="158">
        <f t="shared" si="41"/>
        <v>6208.3750564265865</v>
      </c>
      <c r="S424" s="157">
        <f t="shared" si="42"/>
        <v>1552.0937641066466</v>
      </c>
      <c r="T424" s="157">
        <f t="shared" si="43"/>
        <v>1540.7604307733134</v>
      </c>
      <c r="U424">
        <v>420</v>
      </c>
      <c r="V424">
        <f t="shared" si="45"/>
        <v>1552.0937641066466</v>
      </c>
    </row>
    <row r="425" spans="16:22">
      <c r="P425">
        <v>421</v>
      </c>
      <c r="Q425" s="158">
        <f t="shared" si="46"/>
        <v>11.346666666666675</v>
      </c>
      <c r="R425" s="158">
        <f t="shared" si="41"/>
        <v>6338.8262135496243</v>
      </c>
      <c r="S425" s="157">
        <f t="shared" si="42"/>
        <v>1584.7065533874061</v>
      </c>
      <c r="T425" s="157">
        <f t="shared" si="43"/>
        <v>1573.3598867207395</v>
      </c>
      <c r="U425">
        <v>421</v>
      </c>
      <c r="V425">
        <f t="shared" si="45"/>
        <v>0</v>
      </c>
    </row>
    <row r="426" spans="16:22">
      <c r="P426">
        <v>422</v>
      </c>
      <c r="Q426" s="158">
        <f t="shared" si="46"/>
        <v>11.360000000000008</v>
      </c>
      <c r="R426" s="158">
        <f t="shared" si="41"/>
        <v>6472.0184267847799</v>
      </c>
      <c r="S426" s="157">
        <f t="shared" si="42"/>
        <v>1618.004606696195</v>
      </c>
      <c r="T426" s="157">
        <f t="shared" si="43"/>
        <v>1606.6446066961951</v>
      </c>
      <c r="U426">
        <v>422</v>
      </c>
      <c r="V426">
        <f t="shared" si="45"/>
        <v>0</v>
      </c>
    </row>
    <row r="427" spans="16:22">
      <c r="P427">
        <v>423</v>
      </c>
      <c r="Q427" s="158">
        <f t="shared" si="46"/>
        <v>11.373333333333342</v>
      </c>
      <c r="R427" s="158">
        <f t="shared" si="41"/>
        <v>6608.0092915476644</v>
      </c>
      <c r="S427" s="157">
        <f t="shared" si="42"/>
        <v>1652.0023228869161</v>
      </c>
      <c r="T427" s="157">
        <f t="shared" si="43"/>
        <v>1640.6289895535826</v>
      </c>
      <c r="U427">
        <v>423</v>
      </c>
      <c r="V427">
        <f t="shared" si="45"/>
        <v>0</v>
      </c>
    </row>
    <row r="428" spans="16:22">
      <c r="P428">
        <v>424</v>
      </c>
      <c r="Q428" s="158">
        <f t="shared" si="46"/>
        <v>11.386666666666676</v>
      </c>
      <c r="R428" s="158">
        <f t="shared" si="41"/>
        <v>6746.8576134559526</v>
      </c>
      <c r="S428" s="157">
        <f t="shared" si="42"/>
        <v>1686.7144033639881</v>
      </c>
      <c r="T428" s="157">
        <f t="shared" si="43"/>
        <v>1675.3277366973214</v>
      </c>
      <c r="U428">
        <v>424</v>
      </c>
      <c r="V428">
        <f t="shared" si="45"/>
        <v>0</v>
      </c>
    </row>
    <row r="429" spans="16:22">
      <c r="P429">
        <v>425</v>
      </c>
      <c r="Q429" s="158">
        <f t="shared" si="46"/>
        <v>11.400000000000009</v>
      </c>
      <c r="R429" s="158">
        <f t="shared" si="41"/>
        <v>6888.6234337584219</v>
      </c>
      <c r="S429" s="157">
        <f t="shared" si="42"/>
        <v>1722.1558584396055</v>
      </c>
      <c r="T429" s="157">
        <f t="shared" si="43"/>
        <v>1710.7558584396054</v>
      </c>
      <c r="U429">
        <v>425</v>
      </c>
      <c r="V429">
        <f t="shared" si="45"/>
        <v>0</v>
      </c>
    </row>
    <row r="430" spans="16:22">
      <c r="P430">
        <v>426</v>
      </c>
      <c r="Q430" s="158">
        <f t="shared" si="46"/>
        <v>11.413333333333343</v>
      </c>
      <c r="R430" s="158">
        <f t="shared" si="41"/>
        <v>7033.3680552980704</v>
      </c>
      <c r="S430" s="157">
        <f t="shared" si="42"/>
        <v>1758.3420138245176</v>
      </c>
      <c r="T430" s="157">
        <f t="shared" si="43"/>
        <v>1746.9286804911842</v>
      </c>
      <c r="U430">
        <v>426</v>
      </c>
      <c r="V430">
        <f t="shared" si="45"/>
        <v>0</v>
      </c>
    </row>
    <row r="431" spans="16:22">
      <c r="P431">
        <v>427</v>
      </c>
      <c r="Q431" s="158">
        <f t="shared" si="46"/>
        <v>11.426666666666677</v>
      </c>
      <c r="R431" s="158">
        <f t="shared" si="41"/>
        <v>7181.1540690209504</v>
      </c>
      <c r="S431" s="157">
        <f t="shared" si="42"/>
        <v>1795.2885172552376</v>
      </c>
      <c r="T431" s="157">
        <f t="shared" si="43"/>
        <v>1783.8618505885709</v>
      </c>
      <c r="U431">
        <v>427</v>
      </c>
      <c r="V431">
        <f t="shared" si="45"/>
        <v>0</v>
      </c>
    </row>
    <row r="432" spans="16:22">
      <c r="P432">
        <v>428</v>
      </c>
      <c r="Q432" s="158">
        <f t="shared" si="46"/>
        <v>11.44000000000001</v>
      </c>
      <c r="R432" s="158">
        <f t="shared" si="41"/>
        <v>7332.0453810419531</v>
      </c>
      <c r="S432" s="157">
        <f t="shared" si="42"/>
        <v>1833.0113452604883</v>
      </c>
      <c r="T432" s="157">
        <f t="shared" si="43"/>
        <v>1821.5713452604882</v>
      </c>
      <c r="U432">
        <v>428</v>
      </c>
      <c r="V432">
        <f t="shared" si="45"/>
        <v>0</v>
      </c>
    </row>
    <row r="433" spans="16:22">
      <c r="P433">
        <v>429</v>
      </c>
      <c r="Q433" s="158">
        <f t="shared" si="46"/>
        <v>11.453333333333344</v>
      </c>
      <c r="R433" s="158">
        <f t="shared" si="41"/>
        <v>7486.1072402792388</v>
      </c>
      <c r="S433" s="157">
        <f t="shared" si="42"/>
        <v>1871.5268100698097</v>
      </c>
      <c r="T433" s="157">
        <f t="shared" si="43"/>
        <v>1860.0734767364763</v>
      </c>
      <c r="U433">
        <v>429</v>
      </c>
      <c r="V433">
        <f t="shared" si="45"/>
        <v>0</v>
      </c>
    </row>
    <row r="434" spans="16:22">
      <c r="P434">
        <v>430</v>
      </c>
      <c r="Q434" s="158">
        <f t="shared" si="46"/>
        <v>11.466666666666677</v>
      </c>
      <c r="R434" s="158">
        <f t="shared" si="41"/>
        <v>7643.4062666695145</v>
      </c>
      <c r="S434" s="157">
        <f t="shared" si="42"/>
        <v>1910.8515666673786</v>
      </c>
      <c r="T434" s="157">
        <f t="shared" si="43"/>
        <v>1899.3849000007119</v>
      </c>
      <c r="U434">
        <v>430</v>
      </c>
      <c r="V434">
        <f t="shared" si="45"/>
        <v>1910.8515666673786</v>
      </c>
    </row>
    <row r="435" spans="16:22">
      <c r="P435">
        <v>431</v>
      </c>
      <c r="Q435" s="158">
        <f t="shared" si="46"/>
        <v>11.480000000000011</v>
      </c>
      <c r="R435" s="158">
        <f t="shared" si="41"/>
        <v>7804.0104799759229</v>
      </c>
      <c r="S435" s="157">
        <f t="shared" si="42"/>
        <v>1951.0026199939807</v>
      </c>
      <c r="T435" s="157">
        <f t="shared" si="43"/>
        <v>1939.5226199939807</v>
      </c>
      <c r="U435">
        <v>431</v>
      </c>
      <c r="V435">
        <f t="shared" si="45"/>
        <v>0</v>
      </c>
    </row>
    <row r="436" spans="16:22">
      <c r="P436">
        <v>432</v>
      </c>
      <c r="Q436" s="158">
        <f t="shared" si="46"/>
        <v>11.493333333333345</v>
      </c>
      <c r="R436" s="158">
        <f t="shared" si="41"/>
        <v>7967.989329201444</v>
      </c>
      <c r="S436" s="157">
        <f t="shared" si="42"/>
        <v>1991.997332300361</v>
      </c>
      <c r="T436" s="157">
        <f t="shared" si="43"/>
        <v>1980.5039989670277</v>
      </c>
      <c r="U436">
        <v>432</v>
      </c>
      <c r="V436">
        <f t="shared" si="45"/>
        <v>0</v>
      </c>
    </row>
    <row r="437" spans="16:22">
      <c r="P437">
        <v>433</v>
      </c>
      <c r="Q437" s="158">
        <f t="shared" si="46"/>
        <v>11.506666666666678</v>
      </c>
      <c r="R437" s="158">
        <f t="shared" si="41"/>
        <v>8135.4137226201983</v>
      </c>
      <c r="S437" s="157">
        <f t="shared" si="42"/>
        <v>2033.8534306550496</v>
      </c>
      <c r="T437" s="157">
        <f t="shared" si="43"/>
        <v>2022.3467639883829</v>
      </c>
      <c r="U437">
        <v>433</v>
      </c>
      <c r="V437">
        <f t="shared" si="45"/>
        <v>0</v>
      </c>
    </row>
    <row r="438" spans="16:22">
      <c r="P438">
        <v>434</v>
      </c>
      <c r="Q438" s="158">
        <f t="shared" si="46"/>
        <v>11.520000000000012</v>
      </c>
      <c r="R438" s="158">
        <f t="shared" si="41"/>
        <v>8306.3560584399038</v>
      </c>
      <c r="S438" s="157">
        <f t="shared" si="42"/>
        <v>2076.5890146099759</v>
      </c>
      <c r="T438" s="157">
        <f t="shared" si="43"/>
        <v>2065.069014609976</v>
      </c>
      <c r="U438">
        <v>434</v>
      </c>
      <c r="V438">
        <f t="shared" si="45"/>
        <v>0</v>
      </c>
    </row>
    <row r="439" spans="16:22">
      <c r="P439">
        <v>435</v>
      </c>
      <c r="Q439" s="158">
        <f t="shared" si="46"/>
        <v>11.533333333333346</v>
      </c>
      <c r="R439" s="158">
        <f t="shared" si="41"/>
        <v>8480.8902561085488</v>
      </c>
      <c r="S439" s="157">
        <f t="shared" si="42"/>
        <v>2120.2225640271372</v>
      </c>
      <c r="T439" s="157">
        <f t="shared" si="43"/>
        <v>2108.6892306938039</v>
      </c>
      <c r="U439">
        <v>435</v>
      </c>
      <c r="V439">
        <f t="shared" si="45"/>
        <v>0</v>
      </c>
    </row>
    <row r="440" spans="16:22">
      <c r="P440">
        <v>436</v>
      </c>
      <c r="Q440" s="158">
        <f t="shared" si="46"/>
        <v>11.546666666666679</v>
      </c>
      <c r="R440" s="158">
        <f t="shared" si="41"/>
        <v>8659.0917882788253</v>
      </c>
      <c r="S440" s="157">
        <f t="shared" si="42"/>
        <v>2164.7729470697063</v>
      </c>
      <c r="T440" s="157">
        <f t="shared" si="43"/>
        <v>2153.2262804030397</v>
      </c>
      <c r="U440">
        <v>436</v>
      </c>
      <c r="V440">
        <f t="shared" si="45"/>
        <v>0</v>
      </c>
    </row>
    <row r="441" spans="16:22">
      <c r="P441">
        <v>437</v>
      </c>
      <c r="Q441" s="158">
        <f t="shared" si="46"/>
        <v>11.560000000000013</v>
      </c>
      <c r="R441" s="158">
        <f t="shared" si="41"/>
        <v>8841.0377134442642</v>
      </c>
      <c r="S441" s="157">
        <f t="shared" si="42"/>
        <v>2210.2594283610661</v>
      </c>
      <c r="T441" s="157">
        <f t="shared" si="43"/>
        <v>2198.6994283610661</v>
      </c>
      <c r="U441">
        <v>437</v>
      </c>
      <c r="V441">
        <f t="shared" si="45"/>
        <v>0</v>
      </c>
    </row>
    <row r="442" spans="16:22">
      <c r="P442">
        <v>438</v>
      </c>
      <c r="Q442" s="158">
        <f t="shared" si="46"/>
        <v>11.573333333333347</v>
      </c>
      <c r="R442" s="158">
        <f t="shared" si="41"/>
        <v>9026.8067092611909</v>
      </c>
      <c r="S442" s="157">
        <f t="shared" si="42"/>
        <v>2256.7016773152977</v>
      </c>
      <c r="T442" s="157">
        <f t="shared" si="43"/>
        <v>2245.1283439819645</v>
      </c>
      <c r="U442">
        <v>438</v>
      </c>
      <c r="V442">
        <f t="shared" si="45"/>
        <v>0</v>
      </c>
    </row>
    <row r="443" spans="16:22">
      <c r="P443">
        <v>439</v>
      </c>
      <c r="Q443" s="158">
        <f t="shared" si="46"/>
        <v>11.58666666666668</v>
      </c>
      <c r="R443" s="158">
        <f t="shared" si="41"/>
        <v>9216.479106570705</v>
      </c>
      <c r="S443" s="157">
        <f t="shared" si="42"/>
        <v>2304.1197766426762</v>
      </c>
      <c r="T443" s="157">
        <f t="shared" si="43"/>
        <v>2292.5331099760097</v>
      </c>
      <c r="U443">
        <v>439</v>
      </c>
      <c r="V443">
        <f t="shared" si="45"/>
        <v>0</v>
      </c>
    </row>
    <row r="444" spans="16:22">
      <c r="P444">
        <v>440</v>
      </c>
      <c r="Q444" s="158">
        <f t="shared" si="46"/>
        <v>11.600000000000014</v>
      </c>
      <c r="R444" s="158">
        <f t="shared" si="41"/>
        <v>9410.1369241357042</v>
      </c>
      <c r="S444" s="157">
        <f t="shared" si="42"/>
        <v>2352.5342310339261</v>
      </c>
      <c r="T444" s="157">
        <f t="shared" si="43"/>
        <v>2340.9342310339262</v>
      </c>
      <c r="U444">
        <v>440</v>
      </c>
      <c r="V444">
        <f t="shared" si="45"/>
        <v>2352.5342310339261</v>
      </c>
    </row>
    <row r="445" spans="16:22">
      <c r="P445">
        <v>441</v>
      </c>
      <c r="Q445" s="158">
        <f t="shared" si="46"/>
        <v>11.613333333333347</v>
      </c>
      <c r="R445" s="158">
        <f t="shared" si="41"/>
        <v>9607.8639041075439</v>
      </c>
      <c r="S445" s="157">
        <f t="shared" si="42"/>
        <v>2401.965976026886</v>
      </c>
      <c r="T445" s="157">
        <f t="shared" si="43"/>
        <v>2390.3526426935528</v>
      </c>
      <c r="U445">
        <v>441</v>
      </c>
      <c r="V445">
        <f t="shared" si="45"/>
        <v>0</v>
      </c>
    </row>
    <row r="446" spans="16:22">
      <c r="P446">
        <v>442</v>
      </c>
      <c r="Q446" s="158">
        <f t="shared" si="46"/>
        <v>11.626666666666681</v>
      </c>
      <c r="R446" s="158">
        <f t="shared" si="41"/>
        <v>9809.7455482382557</v>
      </c>
      <c r="S446" s="157">
        <f t="shared" si="42"/>
        <v>2452.4363870595639</v>
      </c>
      <c r="T446" s="157">
        <f t="shared" si="43"/>
        <v>2440.8097203928974</v>
      </c>
      <c r="U446">
        <v>442</v>
      </c>
      <c r="V446">
        <f t="shared" si="45"/>
        <v>0</v>
      </c>
    </row>
    <row r="447" spans="16:22">
      <c r="P447">
        <v>443</v>
      </c>
      <c r="Q447" s="158">
        <f t="shared" si="46"/>
        <v>11.640000000000015</v>
      </c>
      <c r="R447" s="158">
        <f t="shared" si="41"/>
        <v>10015.869154853417</v>
      </c>
      <c r="S447" s="157">
        <f t="shared" si="42"/>
        <v>2503.9672887133543</v>
      </c>
      <c r="T447" s="157">
        <f t="shared" si="43"/>
        <v>2492.3272887133544</v>
      </c>
      <c r="U447">
        <v>443</v>
      </c>
      <c r="V447">
        <f t="shared" si="45"/>
        <v>0</v>
      </c>
    </row>
    <row r="448" spans="16:22">
      <c r="P448">
        <v>444</v>
      </c>
      <c r="Q448" s="158">
        <f t="shared" si="46"/>
        <v>11.653333333333348</v>
      </c>
      <c r="R448" s="158">
        <f t="shared" si="41"/>
        <v>10226.323856602014</v>
      </c>
      <c r="S448" s="157">
        <f t="shared" si="42"/>
        <v>2556.5809641505034</v>
      </c>
      <c r="T448" s="157">
        <f t="shared" si="43"/>
        <v>2544.9276308171702</v>
      </c>
      <c r="U448">
        <v>444</v>
      </c>
      <c r="V448">
        <f t="shared" si="45"/>
        <v>0</v>
      </c>
    </row>
    <row r="449" spans="16:22">
      <c r="P449">
        <v>445</v>
      </c>
      <c r="Q449" s="158">
        <f t="shared" si="46"/>
        <v>11.666666666666682</v>
      </c>
      <c r="R449" s="158">
        <f t="shared" si="41"/>
        <v>10441.200658999385</v>
      </c>
      <c r="S449" s="157">
        <f t="shared" si="42"/>
        <v>2610.3001647498463</v>
      </c>
      <c r="T449" s="157">
        <f t="shared" si="43"/>
        <v>2598.6334980831798</v>
      </c>
      <c r="U449">
        <v>445</v>
      </c>
      <c r="V449">
        <f t="shared" si="45"/>
        <v>0</v>
      </c>
    </row>
    <row r="450" spans="16:22">
      <c r="P450">
        <v>446</v>
      </c>
      <c r="Q450" s="158">
        <f t="shared" si="46"/>
        <v>11.680000000000016</v>
      </c>
      <c r="R450" s="158">
        <f t="shared" si="41"/>
        <v>10660.592479780307</v>
      </c>
      <c r="S450" s="157">
        <f t="shared" si="42"/>
        <v>2665.1481199450768</v>
      </c>
      <c r="T450" s="157">
        <f t="shared" si="43"/>
        <v>2653.468119945077</v>
      </c>
      <c r="U450">
        <v>446</v>
      </c>
      <c r="V450">
        <f t="shared" si="45"/>
        <v>0</v>
      </c>
    </row>
    <row r="451" spans="16:22">
      <c r="P451">
        <v>447</v>
      </c>
      <c r="Q451" s="158">
        <f t="shared" si="46"/>
        <v>11.693333333333349</v>
      </c>
      <c r="R451" s="158">
        <f t="shared" si="41"/>
        <v>10884.594189078609</v>
      </c>
      <c r="S451" s="157">
        <f t="shared" si="42"/>
        <v>2721.1485472696522</v>
      </c>
      <c r="T451" s="157">
        <f t="shared" si="43"/>
        <v>2709.4552139363191</v>
      </c>
      <c r="U451">
        <v>447</v>
      </c>
      <c r="V451">
        <f t="shared" si="45"/>
        <v>0</v>
      </c>
    </row>
    <row r="452" spans="16:22">
      <c r="P452">
        <v>448</v>
      </c>
      <c r="Q452" s="158">
        <f t="shared" si="46"/>
        <v>11.706666666666683</v>
      </c>
      <c r="R452" s="158">
        <f t="shared" si="41"/>
        <v>11113.302650451333</v>
      </c>
      <c r="S452" s="157">
        <f t="shared" si="42"/>
        <v>2778.3256626128332</v>
      </c>
      <c r="T452" s="157">
        <f t="shared" si="43"/>
        <v>2766.6189959461667</v>
      </c>
      <c r="U452">
        <v>448</v>
      </c>
      <c r="V452">
        <f t="shared" si="45"/>
        <v>0</v>
      </c>
    </row>
    <row r="453" spans="16:22">
      <c r="P453">
        <v>449</v>
      </c>
      <c r="Q453" s="158">
        <f t="shared" si="46"/>
        <v>11.720000000000017</v>
      </c>
      <c r="R453" s="158">
        <f t="shared" ref="R453:R503" si="47">POWER(8,P453/100)</f>
        <v>11346.8167627647</v>
      </c>
      <c r="S453" s="157">
        <f t="shared" si="42"/>
        <v>2836.704190691175</v>
      </c>
      <c r="T453" s="157">
        <f t="shared" si="43"/>
        <v>2824.9841906911752</v>
      </c>
      <c r="U453">
        <v>449</v>
      </c>
      <c r="V453">
        <f t="shared" si="45"/>
        <v>0</v>
      </c>
    </row>
    <row r="454" spans="16:22">
      <c r="P454">
        <v>450</v>
      </c>
      <c r="Q454" s="158">
        <f t="shared" si="46"/>
        <v>11.73333333333335</v>
      </c>
      <c r="R454" s="158">
        <f t="shared" si="47"/>
        <v>11585.237502960377</v>
      </c>
      <c r="S454" s="157">
        <f t="shared" si="42"/>
        <v>2896.3093757400943</v>
      </c>
      <c r="T454" s="157">
        <f t="shared" si="43"/>
        <v>2884.5760424067607</v>
      </c>
      <c r="U454">
        <v>450</v>
      </c>
      <c r="V454">
        <f t="shared" si="45"/>
        <v>2896.3093757400943</v>
      </c>
    </row>
    <row r="455" spans="16:22">
      <c r="P455">
        <v>451</v>
      </c>
      <c r="Q455" s="158">
        <f t="shared" si="46"/>
        <v>11.746666666666684</v>
      </c>
      <c r="R455" s="158">
        <f t="shared" si="47"/>
        <v>11828.667969720269</v>
      </c>
      <c r="S455" s="157">
        <f t="shared" si="42"/>
        <v>2957.1669924300672</v>
      </c>
      <c r="T455" s="157">
        <f t="shared" si="43"/>
        <v>2945.4203257634003</v>
      </c>
      <c r="U455">
        <v>451</v>
      </c>
      <c r="V455">
        <f t="shared" si="45"/>
        <v>0</v>
      </c>
    </row>
    <row r="456" spans="16:22">
      <c r="P456">
        <v>452</v>
      </c>
      <c r="Q456" s="158">
        <f t="shared" si="46"/>
        <v>11.760000000000018</v>
      </c>
      <c r="R456" s="158">
        <f t="shared" si="47"/>
        <v>12077.213428048681</v>
      </c>
      <c r="S456" s="157">
        <f t="shared" si="42"/>
        <v>3019.3033570121702</v>
      </c>
      <c r="T456" s="157">
        <f t="shared" si="43"/>
        <v>3007.54335701217</v>
      </c>
      <c r="U456">
        <v>452</v>
      </c>
      <c r="V456">
        <f t="shared" si="45"/>
        <v>0</v>
      </c>
    </row>
    <row r="457" spans="16:22">
      <c r="P457">
        <v>453</v>
      </c>
      <c r="Q457" s="158">
        <f t="shared" si="46"/>
        <v>11.773333333333351</v>
      </c>
      <c r="R457" s="158">
        <f t="shared" si="47"/>
        <v>12330.981354791464</v>
      </c>
      <c r="S457" s="157">
        <f t="shared" si="42"/>
        <v>3082.7453386978659</v>
      </c>
      <c r="T457" s="157">
        <f t="shared" si="43"/>
        <v>3070.9720053645324</v>
      </c>
      <c r="U457">
        <v>453</v>
      </c>
      <c r="V457">
        <f t="shared" si="45"/>
        <v>0</v>
      </c>
    </row>
    <row r="458" spans="16:22">
      <c r="P458">
        <v>454</v>
      </c>
      <c r="Q458" s="158">
        <f t="shared" si="46"/>
        <v>11.786666666666685</v>
      </c>
      <c r="R458" s="158">
        <f t="shared" si="47"/>
        <v>12590.081485111397</v>
      </c>
      <c r="S458" s="157">
        <f t="shared" ref="S458:S503" si="48">1*R458/4</f>
        <v>3147.5203712778493</v>
      </c>
      <c r="T458" s="157">
        <f t="shared" ref="T458:T503" si="49">S458-Q458</f>
        <v>3135.7337046111825</v>
      </c>
      <c r="U458">
        <v>454</v>
      </c>
      <c r="V458">
        <f t="shared" si="45"/>
        <v>0</v>
      </c>
    </row>
    <row r="459" spans="16:22">
      <c r="P459">
        <v>455</v>
      </c>
      <c r="Q459" s="158">
        <f t="shared" si="46"/>
        <v>11.800000000000018</v>
      </c>
      <c r="R459" s="158">
        <f t="shared" si="47"/>
        <v>12854.625859940339</v>
      </c>
      <c r="S459" s="157">
        <f t="shared" si="48"/>
        <v>3213.6564649850848</v>
      </c>
      <c r="T459" s="157">
        <f t="shared" si="49"/>
        <v>3201.8564649850846</v>
      </c>
      <c r="U459">
        <v>455</v>
      </c>
      <c r="V459">
        <f t="shared" si="45"/>
        <v>0</v>
      </c>
    </row>
    <row r="460" spans="16:22">
      <c r="P460">
        <v>456</v>
      </c>
      <c r="Q460" s="158">
        <f t="shared" si="46"/>
        <v>11.813333333333352</v>
      </c>
      <c r="R460" s="158">
        <f t="shared" si="47"/>
        <v>13124.728874428341</v>
      </c>
      <c r="S460" s="157">
        <f t="shared" si="48"/>
        <v>3281.1822186070854</v>
      </c>
      <c r="T460" s="157">
        <f t="shared" si="49"/>
        <v>3269.3688852737519</v>
      </c>
      <c r="U460">
        <v>456</v>
      </c>
      <c r="V460">
        <f t="shared" si="45"/>
        <v>0</v>
      </c>
    </row>
    <row r="461" spans="16:22">
      <c r="P461">
        <v>457</v>
      </c>
      <c r="Q461" s="158">
        <f t="shared" si="46"/>
        <v>11.826666666666686</v>
      </c>
      <c r="R461" s="158">
        <f t="shared" si="47"/>
        <v>13400.507327410682</v>
      </c>
      <c r="S461" s="157">
        <f t="shared" si="48"/>
        <v>3350.1268318526704</v>
      </c>
      <c r="T461" s="157">
        <f t="shared" si="49"/>
        <v>3338.3001651860036</v>
      </c>
      <c r="U461">
        <v>457</v>
      </c>
      <c r="V461">
        <f t="shared" si="45"/>
        <v>0</v>
      </c>
    </row>
    <row r="462" spans="16:22">
      <c r="P462">
        <v>458</v>
      </c>
      <c r="Q462" s="158">
        <f t="shared" si="46"/>
        <v>11.840000000000019</v>
      </c>
      <c r="R462" s="158">
        <f t="shared" si="47"/>
        <v>13682.080471914398</v>
      </c>
      <c r="S462" s="157">
        <f t="shared" si="48"/>
        <v>3420.5201179785995</v>
      </c>
      <c r="T462" s="157">
        <f t="shared" si="49"/>
        <v>3408.6801179785994</v>
      </c>
      <c r="U462">
        <v>458</v>
      </c>
      <c r="V462">
        <f t="shared" si="45"/>
        <v>0</v>
      </c>
    </row>
    <row r="463" spans="16:22">
      <c r="P463">
        <v>459</v>
      </c>
      <c r="Q463" s="158">
        <f t="shared" si="46"/>
        <v>11.853333333333353</v>
      </c>
      <c r="R463" s="158">
        <f t="shared" si="47"/>
        <v>13969.570066726195</v>
      </c>
      <c r="S463" s="157">
        <f t="shared" si="48"/>
        <v>3492.3925166815488</v>
      </c>
      <c r="T463" s="157">
        <f t="shared" si="49"/>
        <v>3480.5391833482154</v>
      </c>
      <c r="U463">
        <v>459</v>
      </c>
      <c r="V463">
        <f t="shared" ref="V463:V503" si="50">IF(MOD(P463,10)=0,S463,0)</f>
        <v>0</v>
      </c>
    </row>
    <row r="464" spans="16:22">
      <c r="P464">
        <v>460</v>
      </c>
      <c r="Q464" s="158">
        <f t="shared" si="46"/>
        <v>11.866666666666687</v>
      </c>
      <c r="R464" s="158">
        <f t="shared" si="47"/>
        <v>14263.100429043665</v>
      </c>
      <c r="S464" s="157">
        <f t="shared" si="48"/>
        <v>3565.7751072609162</v>
      </c>
      <c r="T464" s="157">
        <f t="shared" si="49"/>
        <v>3553.9084405942494</v>
      </c>
      <c r="U464">
        <v>460</v>
      </c>
      <c r="V464">
        <f t="shared" si="50"/>
        <v>3565.7751072609162</v>
      </c>
    </row>
    <row r="465" spans="16:22">
      <c r="P465">
        <v>461</v>
      </c>
      <c r="Q465" s="158">
        <f t="shared" ref="Q465:Q473" si="51">Q464+(Q$474-Q$399)/(P$474-P$399)</f>
        <v>11.88000000000002</v>
      </c>
      <c r="R465" s="158">
        <f t="shared" si="47"/>
        <v>14562.798488233077</v>
      </c>
      <c r="S465" s="157">
        <f t="shared" si="48"/>
        <v>3640.6996220582691</v>
      </c>
      <c r="T465" s="157">
        <f t="shared" si="49"/>
        <v>3628.819622058269</v>
      </c>
      <c r="U465">
        <v>461</v>
      </c>
      <c r="V465">
        <f t="shared" si="50"/>
        <v>0</v>
      </c>
    </row>
    <row r="466" spans="16:22">
      <c r="P466">
        <v>462</v>
      </c>
      <c r="Q466" s="158">
        <f t="shared" si="51"/>
        <v>11.893333333333354</v>
      </c>
      <c r="R466" s="158">
        <f t="shared" si="47"/>
        <v>14868.793840716353</v>
      </c>
      <c r="S466" s="157">
        <f t="shared" si="48"/>
        <v>3717.1984601790882</v>
      </c>
      <c r="T466" s="157">
        <f t="shared" si="49"/>
        <v>3705.3051268457548</v>
      </c>
      <c r="U466">
        <v>462</v>
      </c>
      <c r="V466">
        <f t="shared" si="50"/>
        <v>0</v>
      </c>
    </row>
    <row r="467" spans="16:22">
      <c r="P467">
        <v>463</v>
      </c>
      <c r="Q467" s="158">
        <f t="shared" si="51"/>
        <v>11.906666666666688</v>
      </c>
      <c r="R467" s="158">
        <f t="shared" si="47"/>
        <v>15181.218806011824</v>
      </c>
      <c r="S467" s="157">
        <f t="shared" si="48"/>
        <v>3795.304701502956</v>
      </c>
      <c r="T467" s="157">
        <f t="shared" si="49"/>
        <v>3783.3980348362893</v>
      </c>
      <c r="U467">
        <v>463</v>
      </c>
      <c r="V467">
        <f t="shared" si="50"/>
        <v>0</v>
      </c>
    </row>
    <row r="468" spans="16:22">
      <c r="P468">
        <v>464</v>
      </c>
      <c r="Q468" s="158">
        <f t="shared" si="51"/>
        <v>11.920000000000021</v>
      </c>
      <c r="R468" s="158">
        <f t="shared" si="47"/>
        <v>15500.208483952149</v>
      </c>
      <c r="S468" s="157">
        <f t="shared" si="48"/>
        <v>3875.0521209880371</v>
      </c>
      <c r="T468" s="157">
        <f t="shared" si="49"/>
        <v>3863.1321209880371</v>
      </c>
      <c r="U468">
        <v>464</v>
      </c>
      <c r="V468">
        <f t="shared" si="50"/>
        <v>0</v>
      </c>
    </row>
    <row r="469" spans="16:22">
      <c r="P469">
        <v>465</v>
      </c>
      <c r="Q469" s="158">
        <f t="shared" si="51"/>
        <v>11.933333333333355</v>
      </c>
      <c r="R469" s="158">
        <f t="shared" si="47"/>
        <v>15825.900813104681</v>
      </c>
      <c r="S469" s="157">
        <f t="shared" si="48"/>
        <v>3956.4752032761703</v>
      </c>
      <c r="T469" s="157">
        <f t="shared" si="49"/>
        <v>3944.5418699428369</v>
      </c>
      <c r="U469">
        <v>465</v>
      </c>
      <c r="V469">
        <f t="shared" si="50"/>
        <v>0</v>
      </c>
    </row>
    <row r="470" spans="16:22">
      <c r="P470">
        <v>466</v>
      </c>
      <c r="Q470" s="158">
        <f t="shared" si="51"/>
        <v>11.946666666666689</v>
      </c>
      <c r="R470" s="158">
        <f t="shared" si="47"/>
        <v>16158.436630419179</v>
      </c>
      <c r="S470" s="157">
        <f t="shared" si="48"/>
        <v>4039.6091576047947</v>
      </c>
      <c r="T470" s="157">
        <f t="shared" si="49"/>
        <v>4027.662490938128</v>
      </c>
      <c r="U470">
        <v>466</v>
      </c>
      <c r="V470">
        <f t="shared" si="50"/>
        <v>0</v>
      </c>
    </row>
    <row r="471" spans="16:22">
      <c r="P471">
        <v>467</v>
      </c>
      <c r="Q471" s="158">
        <f t="shared" si="51"/>
        <v>11.960000000000022</v>
      </c>
      <c r="R471" s="158">
        <f t="shared" si="47"/>
        <v>16497.95973212926</v>
      </c>
      <c r="S471" s="157">
        <f t="shared" si="48"/>
        <v>4124.4899330323151</v>
      </c>
      <c r="T471" s="157">
        <f t="shared" si="49"/>
        <v>4112.5299330323151</v>
      </c>
      <c r="U471">
        <v>467</v>
      </c>
      <c r="V471">
        <f t="shared" si="50"/>
        <v>0</v>
      </c>
    </row>
    <row r="472" spans="16:22">
      <c r="P472">
        <v>468</v>
      </c>
      <c r="Q472" s="158">
        <f t="shared" si="51"/>
        <v>11.973333333333356</v>
      </c>
      <c r="R472" s="158">
        <f t="shared" si="47"/>
        <v>16844.616935932972</v>
      </c>
      <c r="S472" s="157">
        <f t="shared" si="48"/>
        <v>4211.1542339832431</v>
      </c>
      <c r="T472" s="157">
        <f t="shared" si="49"/>
        <v>4199.1809006499097</v>
      </c>
      <c r="U472">
        <v>468</v>
      </c>
      <c r="V472">
        <f t="shared" si="50"/>
        <v>0</v>
      </c>
    </row>
    <row r="473" spans="16:22">
      <c r="P473">
        <v>469</v>
      </c>
      <c r="Q473" s="158">
        <f t="shared" si="51"/>
        <v>11.986666666666689</v>
      </c>
      <c r="R473" s="158">
        <f t="shared" si="47"/>
        <v>17198.558144480343</v>
      </c>
      <c r="S473" s="157">
        <f t="shared" si="48"/>
        <v>4299.6395361200857</v>
      </c>
      <c r="T473" s="157">
        <f t="shared" si="49"/>
        <v>4287.652869453419</v>
      </c>
      <c r="U473">
        <v>469</v>
      </c>
      <c r="V473">
        <f t="shared" si="50"/>
        <v>0</v>
      </c>
    </row>
    <row r="474" spans="16:22">
      <c r="P474">
        <v>470</v>
      </c>
      <c r="Q474" s="160">
        <f>M14</f>
        <v>12</v>
      </c>
      <c r="R474" s="158">
        <f t="shared" si="47"/>
        <v>17559.936410194634</v>
      </c>
      <c r="S474" s="157">
        <f t="shared" si="48"/>
        <v>4389.9841025486585</v>
      </c>
      <c r="T474" s="157">
        <f t="shared" si="49"/>
        <v>4377.9841025486585</v>
      </c>
      <c r="U474">
        <v>470</v>
      </c>
      <c r="V474">
        <f t="shared" si="50"/>
        <v>4389.9841025486585</v>
      </c>
    </row>
    <row r="475" spans="16:22">
      <c r="P475">
        <v>471</v>
      </c>
      <c r="R475" s="158">
        <f t="shared" si="47"/>
        <v>17928.908001455929</v>
      </c>
      <c r="S475" s="157">
        <f t="shared" si="48"/>
        <v>4482.2270003639824</v>
      </c>
      <c r="T475" s="157">
        <f t="shared" si="49"/>
        <v>4482.2270003639824</v>
      </c>
      <c r="V475">
        <f t="shared" si="50"/>
        <v>0</v>
      </c>
    </row>
    <row r="476" spans="16:22">
      <c r="P476">
        <v>472</v>
      </c>
      <c r="R476" s="158">
        <f t="shared" si="47"/>
        <v>18305.632470175224</v>
      </c>
      <c r="S476" s="157">
        <f t="shared" si="48"/>
        <v>4576.4081175438059</v>
      </c>
      <c r="T476" s="157">
        <f t="shared" si="49"/>
        <v>4576.4081175438059</v>
      </c>
      <c r="V476">
        <f t="shared" si="50"/>
        <v>0</v>
      </c>
    </row>
    <row r="477" spans="16:22">
      <c r="P477">
        <v>473</v>
      </c>
      <c r="R477" s="158">
        <f t="shared" si="47"/>
        <v>18690.272720788256</v>
      </c>
      <c r="S477" s="157">
        <f t="shared" si="48"/>
        <v>4672.5681801970641</v>
      </c>
      <c r="T477" s="157">
        <f t="shared" si="49"/>
        <v>4672.5681801970641</v>
      </c>
      <c r="V477">
        <f t="shared" si="50"/>
        <v>0</v>
      </c>
    </row>
    <row r="478" spans="16:22">
      <c r="P478">
        <v>474</v>
      </c>
      <c r="R478" s="158">
        <f t="shared" si="47"/>
        <v>19082.99508069918</v>
      </c>
      <c r="S478" s="157">
        <f t="shared" si="48"/>
        <v>4770.748770174795</v>
      </c>
      <c r="T478" s="157">
        <f t="shared" si="49"/>
        <v>4770.748770174795</v>
      </c>
      <c r="V478">
        <f t="shared" si="50"/>
        <v>0</v>
      </c>
    </row>
    <row r="479" spans="16:22">
      <c r="P479">
        <v>475</v>
      </c>
      <c r="R479" s="158">
        <f t="shared" si="47"/>
        <v>19483.969372204581</v>
      </c>
      <c r="S479" s="157">
        <f t="shared" si="48"/>
        <v>4870.9923430511453</v>
      </c>
      <c r="T479" s="157">
        <f t="shared" si="49"/>
        <v>4870.9923430511453</v>
      </c>
      <c r="V479">
        <f t="shared" si="50"/>
        <v>0</v>
      </c>
    </row>
    <row r="480" spans="16:22">
      <c r="P480">
        <v>476</v>
      </c>
      <c r="R480" s="158">
        <f t="shared" si="47"/>
        <v>19893.36898592841</v>
      </c>
      <c r="S480" s="157">
        <f t="shared" si="48"/>
        <v>4973.3422464821024</v>
      </c>
      <c r="T480" s="157">
        <f t="shared" si="49"/>
        <v>4973.3422464821024</v>
      </c>
      <c r="V480">
        <f t="shared" si="50"/>
        <v>0</v>
      </c>
    </row>
    <row r="481" spans="16:22">
      <c r="P481">
        <v>477</v>
      </c>
      <c r="R481" s="158">
        <f t="shared" si="47"/>
        <v>20311.370955800314</v>
      </c>
      <c r="S481" s="157">
        <f t="shared" si="48"/>
        <v>5077.8427389500785</v>
      </c>
      <c r="T481" s="157">
        <f t="shared" si="49"/>
        <v>5077.8427389500785</v>
      </c>
      <c r="V481">
        <f t="shared" si="50"/>
        <v>0</v>
      </c>
    </row>
    <row r="482" spans="16:22">
      <c r="P482">
        <v>478</v>
      </c>
      <c r="R482" s="158">
        <f t="shared" si="47"/>
        <v>20738.156035609059</v>
      </c>
      <c r="S482" s="157">
        <f t="shared" si="48"/>
        <v>5184.5390089022649</v>
      </c>
      <c r="T482" s="157">
        <f t="shared" si="49"/>
        <v>5184.5390089022649</v>
      </c>
      <c r="V482">
        <f t="shared" si="50"/>
        <v>0</v>
      </c>
    </row>
    <row r="483" spans="16:22">
      <c r="P483">
        <v>479</v>
      </c>
      <c r="R483" s="158">
        <f t="shared" si="47"/>
        <v>21173.908777164663</v>
      </c>
      <c r="S483" s="157">
        <f t="shared" si="48"/>
        <v>5293.4771942911657</v>
      </c>
      <c r="T483" s="157">
        <f t="shared" si="49"/>
        <v>5293.4771942911657</v>
      </c>
      <c r="V483">
        <f t="shared" si="50"/>
        <v>0</v>
      </c>
    </row>
    <row r="484" spans="16:22">
      <c r="P484">
        <v>480</v>
      </c>
      <c r="R484" s="158">
        <f t="shared" si="47"/>
        <v>21618.817610103088</v>
      </c>
      <c r="S484" s="157">
        <f t="shared" si="48"/>
        <v>5404.7044025257719</v>
      </c>
      <c r="T484" s="157">
        <f t="shared" si="49"/>
        <v>5404.7044025257719</v>
      </c>
      <c r="V484">
        <f t="shared" si="50"/>
        <v>5404.7044025257719</v>
      </c>
    </row>
    <row r="485" spans="16:22">
      <c r="P485">
        <v>481</v>
      </c>
      <c r="R485" s="158">
        <f t="shared" si="47"/>
        <v>22073.074923367418</v>
      </c>
      <c r="S485" s="157">
        <f t="shared" si="48"/>
        <v>5518.2687308418544</v>
      </c>
      <c r="T485" s="157">
        <f t="shared" si="49"/>
        <v>5518.2687308418544</v>
      </c>
      <c r="V485">
        <f t="shared" si="50"/>
        <v>0</v>
      </c>
    </row>
    <row r="486" spans="16:22">
      <c r="P486">
        <v>482</v>
      </c>
      <c r="R486" s="158">
        <f t="shared" si="47"/>
        <v>22536.877148401545</v>
      </c>
      <c r="S486" s="157">
        <f t="shared" si="48"/>
        <v>5634.2192871003863</v>
      </c>
      <c r="T486" s="157">
        <f t="shared" si="49"/>
        <v>5634.2192871003863</v>
      </c>
      <c r="V486">
        <f t="shared" si="50"/>
        <v>0</v>
      </c>
    </row>
    <row r="487" spans="16:22">
      <c r="P487">
        <v>483</v>
      </c>
      <c r="R487" s="158">
        <f t="shared" si="47"/>
        <v>23010.424844091329</v>
      </c>
      <c r="S487" s="157">
        <f t="shared" si="48"/>
        <v>5752.6062110228322</v>
      </c>
      <c r="T487" s="157">
        <f t="shared" si="49"/>
        <v>5752.6062110228322</v>
      </c>
      <c r="V487">
        <f t="shared" si="50"/>
        <v>0</v>
      </c>
    </row>
    <row r="488" spans="16:22">
      <c r="P488">
        <v>484</v>
      </c>
      <c r="R488" s="158">
        <f t="shared" si="47"/>
        <v>23493.922783491296</v>
      </c>
      <c r="S488" s="157">
        <f t="shared" si="48"/>
        <v>5873.4806958728241</v>
      </c>
      <c r="T488" s="157">
        <f t="shared" si="49"/>
        <v>5873.4806958728241</v>
      </c>
      <c r="V488">
        <f t="shared" si="50"/>
        <v>0</v>
      </c>
    </row>
    <row r="489" spans="16:22">
      <c r="P489">
        <v>485</v>
      </c>
      <c r="R489" s="158">
        <f t="shared" si="47"/>
        <v>23987.580042373105</v>
      </c>
      <c r="S489" s="157">
        <f t="shared" si="48"/>
        <v>5996.8950105932763</v>
      </c>
      <c r="T489" s="157">
        <f t="shared" si="49"/>
        <v>5996.8950105932763</v>
      </c>
      <c r="V489">
        <f t="shared" si="50"/>
        <v>0</v>
      </c>
    </row>
    <row r="490" spans="16:22">
      <c r="P490">
        <v>486</v>
      </c>
      <c r="R490" s="158">
        <f t="shared" si="47"/>
        <v>24491.610089634807</v>
      </c>
      <c r="S490" s="157">
        <f t="shared" si="48"/>
        <v>6122.9025224087018</v>
      </c>
      <c r="T490" s="157">
        <f t="shared" si="49"/>
        <v>6122.9025224087018</v>
      </c>
      <c r="V490">
        <f t="shared" si="50"/>
        <v>0</v>
      </c>
    </row>
    <row r="491" spans="16:22">
      <c r="P491">
        <v>487</v>
      </c>
      <c r="R491" s="158">
        <f t="shared" si="47"/>
        <v>25006.230879609771</v>
      </c>
      <c r="S491" s="157">
        <f t="shared" si="48"/>
        <v>6251.5577199024428</v>
      </c>
      <c r="T491" s="157">
        <f t="shared" si="49"/>
        <v>6251.5577199024428</v>
      </c>
      <c r="V491">
        <f t="shared" si="50"/>
        <v>0</v>
      </c>
    </row>
    <row r="492" spans="16:22">
      <c r="P492">
        <v>488</v>
      </c>
      <c r="R492" s="158">
        <f t="shared" si="47"/>
        <v>25531.664946315228</v>
      </c>
      <c r="S492" s="157">
        <f t="shared" si="48"/>
        <v>6382.916236578807</v>
      </c>
      <c r="T492" s="157">
        <f t="shared" si="49"/>
        <v>6382.916236578807</v>
      </c>
      <c r="V492">
        <f t="shared" si="50"/>
        <v>0</v>
      </c>
    </row>
    <row r="493" spans="16:22">
      <c r="P493">
        <v>489</v>
      </c>
      <c r="R493" s="158">
        <f t="shared" si="47"/>
        <v>26068.139499681143</v>
      </c>
      <c r="S493" s="157">
        <f t="shared" si="48"/>
        <v>6517.0348749202858</v>
      </c>
      <c r="T493" s="157">
        <f t="shared" si="49"/>
        <v>6517.0348749202858</v>
      </c>
      <c r="V493">
        <f t="shared" si="50"/>
        <v>0</v>
      </c>
    </row>
    <row r="494" spans="16:22">
      <c r="P494">
        <v>490</v>
      </c>
      <c r="R494" s="158">
        <f t="shared" si="47"/>
        <v>26615.886523801135</v>
      </c>
      <c r="S494" s="157">
        <f t="shared" si="48"/>
        <v>6653.9716309502837</v>
      </c>
      <c r="T494" s="157">
        <f t="shared" si="49"/>
        <v>6653.9716309502837</v>
      </c>
      <c r="V494">
        <f t="shared" si="50"/>
        <v>6653.9716309502837</v>
      </c>
    </row>
    <row r="495" spans="16:22">
      <c r="P495">
        <v>491</v>
      </c>
      <c r="R495" s="158">
        <f t="shared" si="47"/>
        <v>27175.142877247585</v>
      </c>
      <c r="S495" s="157">
        <f t="shared" si="48"/>
        <v>6793.7857193118962</v>
      </c>
      <c r="T495" s="157">
        <f t="shared" si="49"/>
        <v>6793.7857193118962</v>
      </c>
      <c r="V495">
        <f t="shared" si="50"/>
        <v>0</v>
      </c>
    </row>
    <row r="496" spans="16:22">
      <c r="P496">
        <v>492</v>
      </c>
      <c r="R496" s="158">
        <f t="shared" si="47"/>
        <v>27746.150395495246</v>
      </c>
      <c r="S496" s="157">
        <f t="shared" si="48"/>
        <v>6936.5375988738115</v>
      </c>
      <c r="T496" s="157">
        <f t="shared" si="49"/>
        <v>6936.5375988738115</v>
      </c>
      <c r="V496">
        <f t="shared" si="50"/>
        <v>0</v>
      </c>
    </row>
    <row r="497" spans="16:22">
      <c r="P497">
        <v>493</v>
      </c>
      <c r="R497" s="158">
        <f t="shared" si="47"/>
        <v>28329.155995496079</v>
      </c>
      <c r="S497" s="157">
        <f t="shared" si="48"/>
        <v>7082.2889988740199</v>
      </c>
      <c r="T497" s="157">
        <f t="shared" si="49"/>
        <v>7082.2889988740199</v>
      </c>
      <c r="V497">
        <f t="shared" si="50"/>
        <v>0</v>
      </c>
    </row>
    <row r="498" spans="16:22">
      <c r="P498">
        <v>494</v>
      </c>
      <c r="R498" s="158">
        <f t="shared" si="47"/>
        <v>28924.411782452182</v>
      </c>
      <c r="S498" s="157">
        <f t="shared" si="48"/>
        <v>7231.1029456130454</v>
      </c>
      <c r="T498" s="157">
        <f t="shared" si="49"/>
        <v>7231.1029456130454</v>
      </c>
      <c r="V498">
        <f t="shared" si="50"/>
        <v>0</v>
      </c>
    </row>
    <row r="499" spans="16:22">
      <c r="P499">
        <v>495</v>
      </c>
      <c r="R499" s="158">
        <f t="shared" si="47"/>
        <v>29532.175158831684</v>
      </c>
      <c r="S499" s="157">
        <f t="shared" si="48"/>
        <v>7383.043789707921</v>
      </c>
      <c r="T499" s="157">
        <f t="shared" si="49"/>
        <v>7383.043789707921</v>
      </c>
      <c r="V499">
        <f t="shared" si="50"/>
        <v>0</v>
      </c>
    </row>
    <row r="500" spans="16:22">
      <c r="P500">
        <v>496</v>
      </c>
      <c r="R500" s="158">
        <f t="shared" si="47"/>
        <v>30152.708935675902</v>
      </c>
      <c r="S500" s="157">
        <f t="shared" si="48"/>
        <v>7538.1772339189756</v>
      </c>
      <c r="T500" s="157">
        <f t="shared" si="49"/>
        <v>7538.1772339189756</v>
      </c>
      <c r="V500">
        <f t="shared" si="50"/>
        <v>0</v>
      </c>
    </row>
    <row r="501" spans="16:22">
      <c r="P501">
        <v>497</v>
      </c>
      <c r="R501" s="158">
        <f t="shared" si="47"/>
        <v>30786.281446244677</v>
      </c>
      <c r="S501" s="157">
        <f t="shared" si="48"/>
        <v>7696.5703615611692</v>
      </c>
      <c r="T501" s="157">
        <f t="shared" si="49"/>
        <v>7696.5703615611692</v>
      </c>
      <c r="V501">
        <f t="shared" si="50"/>
        <v>0</v>
      </c>
    </row>
    <row r="502" spans="16:22">
      <c r="P502">
        <v>498</v>
      </c>
      <c r="R502" s="158">
        <f t="shared" si="47"/>
        <v>31433.166662050255</v>
      </c>
      <c r="S502" s="157">
        <f t="shared" si="48"/>
        <v>7858.2916655125637</v>
      </c>
      <c r="T502" s="157">
        <f t="shared" si="49"/>
        <v>7858.2916655125637</v>
      </c>
      <c r="V502">
        <f t="shared" si="50"/>
        <v>0</v>
      </c>
    </row>
    <row r="503" spans="16:22">
      <c r="P503">
        <v>499</v>
      </c>
      <c r="R503" s="158">
        <f t="shared" si="47"/>
        <v>32093.644311328408</v>
      </c>
      <c r="S503" s="157">
        <f t="shared" si="48"/>
        <v>8023.4110778321019</v>
      </c>
      <c r="T503" s="157">
        <f t="shared" si="49"/>
        <v>8023.4110778321019</v>
      </c>
      <c r="V503">
        <f t="shared" si="5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63"/>
  <sheetViews>
    <sheetView tabSelected="1" zoomScale="70" zoomScaleNormal="70" workbookViewId="0">
      <selection activeCell="G25" sqref="G25"/>
    </sheetView>
  </sheetViews>
  <sheetFormatPr defaultRowHeight="16.5"/>
  <cols>
    <col min="1" max="1" width="21.625" bestFit="1" customWidth="1"/>
    <col min="2" max="2" width="9.5" bestFit="1" customWidth="1"/>
    <col min="5" max="5" width="12.875" customWidth="1"/>
  </cols>
  <sheetData>
    <row r="2" spans="1:32">
      <c r="I2" t="s">
        <v>317</v>
      </c>
    </row>
    <row r="3" spans="1:32">
      <c r="H3" t="s">
        <v>319</v>
      </c>
      <c r="I3" t="s">
        <v>318</v>
      </c>
    </row>
    <row r="4" spans="1:32">
      <c r="K4" t="s">
        <v>381</v>
      </c>
    </row>
    <row r="5" spans="1:32">
      <c r="I5" t="s">
        <v>380</v>
      </c>
      <c r="J5" t="s">
        <v>380</v>
      </c>
      <c r="K5" t="s">
        <v>379</v>
      </c>
    </row>
    <row r="6" spans="1:32">
      <c r="B6" t="s">
        <v>169</v>
      </c>
      <c r="I6" t="s">
        <v>377</v>
      </c>
      <c r="J6" t="s">
        <v>377</v>
      </c>
      <c r="K6" t="s">
        <v>378</v>
      </c>
      <c r="L6" s="3"/>
      <c r="N6" s="3">
        <v>2</v>
      </c>
      <c r="O6" s="3">
        <v>6</v>
      </c>
    </row>
    <row r="7" spans="1:32">
      <c r="A7" t="s">
        <v>389</v>
      </c>
      <c r="B7" t="s">
        <v>171</v>
      </c>
      <c r="K7" t="s">
        <v>130</v>
      </c>
      <c r="Y7" t="s">
        <v>315</v>
      </c>
      <c r="AA7" t="s">
        <v>316</v>
      </c>
    </row>
    <row r="8" spans="1:32">
      <c r="A8" t="s">
        <v>374</v>
      </c>
      <c r="B8" s="3" t="s">
        <v>178</v>
      </c>
      <c r="C8" t="s">
        <v>179</v>
      </c>
      <c r="E8" t="s">
        <v>375</v>
      </c>
      <c r="F8" t="s">
        <v>180</v>
      </c>
      <c r="H8" t="s">
        <v>131</v>
      </c>
      <c r="I8" t="s">
        <v>132</v>
      </c>
      <c r="Q8" t="s">
        <v>133</v>
      </c>
      <c r="R8" t="s">
        <v>133</v>
      </c>
      <c r="S8" t="s">
        <v>134</v>
      </c>
      <c r="T8" t="s">
        <v>135</v>
      </c>
      <c r="U8" t="s">
        <v>135</v>
      </c>
      <c r="V8" t="s">
        <v>135</v>
      </c>
      <c r="W8" s="100" t="s">
        <v>136</v>
      </c>
      <c r="X8" t="s">
        <v>182</v>
      </c>
      <c r="Y8" t="s">
        <v>313</v>
      </c>
      <c r="Z8" t="s">
        <v>183</v>
      </c>
      <c r="AA8" t="s">
        <v>314</v>
      </c>
    </row>
    <row r="9" spans="1:32">
      <c r="A9" t="s">
        <v>383</v>
      </c>
      <c r="D9" t="s">
        <v>384</v>
      </c>
      <c r="H9" t="s">
        <v>382</v>
      </c>
      <c r="I9" t="s">
        <v>6</v>
      </c>
      <c r="J9" t="s">
        <v>1</v>
      </c>
      <c r="K9" t="s">
        <v>138</v>
      </c>
      <c r="L9" t="s">
        <v>139</v>
      </c>
      <c r="M9" t="s">
        <v>140</v>
      </c>
      <c r="N9" t="s">
        <v>141</v>
      </c>
      <c r="O9" t="s">
        <v>142</v>
      </c>
      <c r="P9" t="s">
        <v>143</v>
      </c>
      <c r="Q9" t="s">
        <v>144</v>
      </c>
      <c r="R9" t="s">
        <v>145</v>
      </c>
      <c r="T9" t="s">
        <v>144</v>
      </c>
      <c r="U9" t="s">
        <v>145</v>
      </c>
      <c r="V9" t="s">
        <v>146</v>
      </c>
      <c r="AB9" t="s">
        <v>392</v>
      </c>
    </row>
    <row r="10" spans="1:32">
      <c r="A10" s="105">
        <f t="shared" ref="A10:A18" si="0">F10*P10/1000*E10</f>
        <v>49.5</v>
      </c>
      <c r="B10" s="3">
        <f t="shared" ref="B10:B19" si="1">30*W10</f>
        <v>33.104999999999997</v>
      </c>
      <c r="C10">
        <f t="shared" ref="C10:C19" si="2">30000/F10</f>
        <v>6</v>
      </c>
      <c r="D10" s="3">
        <f>A10/E10</f>
        <v>16.5</v>
      </c>
      <c r="E10">
        <v>3</v>
      </c>
      <c r="F10" s="1">
        <v>5000</v>
      </c>
      <c r="G10" s="101" t="s">
        <v>147</v>
      </c>
      <c r="H10" s="166" t="s">
        <v>386</v>
      </c>
      <c r="I10" s="3">
        <v>1</v>
      </c>
      <c r="J10" s="3">
        <v>1</v>
      </c>
      <c r="K10" s="3">
        <v>1</v>
      </c>
      <c r="L10" s="3">
        <v>1</v>
      </c>
      <c r="M10" s="102">
        <v>4.4999999999999998E-2</v>
      </c>
      <c r="N10" s="3">
        <v>3.3</v>
      </c>
      <c r="O10" s="103">
        <f t="shared" ref="O10:P19" si="3">M10*K10</f>
        <v>4.4999999999999998E-2</v>
      </c>
      <c r="P10" s="103">
        <f t="shared" si="3"/>
        <v>3.3</v>
      </c>
      <c r="Q10" s="3">
        <f t="shared" ref="Q10:Q19" si="4">(1-O10)</f>
        <v>0.95499999999999996</v>
      </c>
      <c r="R10" s="3">
        <v>1</v>
      </c>
      <c r="S10" s="104">
        <f t="shared" ref="S10:S19" si="5">Q10*R10</f>
        <v>0.95499999999999996</v>
      </c>
      <c r="T10" s="3">
        <f t="shared" ref="T10:U19" si="6">O10</f>
        <v>4.4999999999999998E-2</v>
      </c>
      <c r="U10" s="3">
        <f t="shared" si="6"/>
        <v>3.3</v>
      </c>
      <c r="V10" s="105">
        <f t="shared" ref="V10:V19" si="7">T10*U10</f>
        <v>0.14849999999999999</v>
      </c>
      <c r="W10" s="106">
        <f t="shared" ref="W10:W19" si="8">S10+V10</f>
        <v>1.1034999999999999</v>
      </c>
      <c r="X10" s="3">
        <f>W10/Z10</f>
        <v>1.1034999999999999</v>
      </c>
      <c r="Y10" s="132">
        <f>I10*J10*X10</f>
        <v>1.1034999999999999</v>
      </c>
      <c r="Z10" s="103">
        <v>1</v>
      </c>
      <c r="AA10" s="3">
        <f>Y10*Z10</f>
        <v>1.1034999999999999</v>
      </c>
      <c r="AB10" s="3">
        <v>3.24</v>
      </c>
      <c r="AD10" s="3"/>
      <c r="AF10" s="3"/>
    </row>
    <row r="11" spans="1:32">
      <c r="A11" s="105">
        <f t="shared" si="0"/>
        <v>50.4</v>
      </c>
      <c r="B11" s="3">
        <f t="shared" si="1"/>
        <v>33.120000000000005</v>
      </c>
      <c r="C11">
        <f t="shared" si="2"/>
        <v>4.2857142857142856</v>
      </c>
      <c r="D11" s="3">
        <f t="shared" ref="D11:D19" si="9">A11/E11</f>
        <v>25.2</v>
      </c>
      <c r="E11">
        <v>2</v>
      </c>
      <c r="F11" s="1">
        <v>7000</v>
      </c>
      <c r="G11" s="101" t="s">
        <v>148</v>
      </c>
      <c r="H11" s="166"/>
      <c r="I11" s="3">
        <f>I10</f>
        <v>1</v>
      </c>
      <c r="J11" s="3">
        <f>J10</f>
        <v>1</v>
      </c>
      <c r="K11" s="3">
        <f>K10</f>
        <v>1</v>
      </c>
      <c r="L11" s="3">
        <f>L10</f>
        <v>1</v>
      </c>
      <c r="M11" s="102">
        <v>0.04</v>
      </c>
      <c r="N11" s="3">
        <v>3.6</v>
      </c>
      <c r="O11" s="103">
        <f t="shared" si="3"/>
        <v>0.04</v>
      </c>
      <c r="P11" s="103">
        <f t="shared" si="3"/>
        <v>3.6</v>
      </c>
      <c r="Q11" s="3">
        <f t="shared" si="4"/>
        <v>0.96</v>
      </c>
      <c r="R11" s="3">
        <v>1</v>
      </c>
      <c r="S11" s="104">
        <f t="shared" si="5"/>
        <v>0.96</v>
      </c>
      <c r="T11" s="3">
        <f t="shared" si="6"/>
        <v>0.04</v>
      </c>
      <c r="U11" s="3">
        <f t="shared" si="6"/>
        <v>3.6</v>
      </c>
      <c r="V11" s="105">
        <f t="shared" si="7"/>
        <v>0.14400000000000002</v>
      </c>
      <c r="W11" s="106">
        <f t="shared" si="8"/>
        <v>1.1040000000000001</v>
      </c>
      <c r="X11" s="3">
        <f t="shared" ref="X11:X19" si="10">W11/Z11</f>
        <v>1.1040000000000001</v>
      </c>
      <c r="Y11" s="132">
        <f t="shared" ref="Y11:Y19" si="11">I11*J11*X11</f>
        <v>1.1040000000000001</v>
      </c>
      <c r="Z11" s="103">
        <v>1</v>
      </c>
      <c r="AA11" s="3">
        <f t="shared" ref="AA11:AA19" si="12">Y11*Z11</f>
        <v>1.1040000000000001</v>
      </c>
      <c r="AD11" s="3"/>
      <c r="AF11" s="3"/>
    </row>
    <row r="12" spans="1:32">
      <c r="A12" s="105">
        <f t="shared" si="0"/>
        <v>50</v>
      </c>
      <c r="B12" s="3">
        <f t="shared" si="1"/>
        <v>33.599999999999994</v>
      </c>
      <c r="C12">
        <f t="shared" si="2"/>
        <v>3</v>
      </c>
      <c r="D12" s="3">
        <f t="shared" si="9"/>
        <v>50</v>
      </c>
      <c r="E12">
        <v>1</v>
      </c>
      <c r="F12" s="1">
        <v>10000</v>
      </c>
      <c r="G12" s="101" t="s">
        <v>149</v>
      </c>
      <c r="H12" s="166"/>
      <c r="I12" s="3">
        <f t="shared" ref="I12:I18" si="13">I11</f>
        <v>1</v>
      </c>
      <c r="J12" s="3">
        <f t="shared" ref="J12:J18" si="14">J11</f>
        <v>1</v>
      </c>
      <c r="K12" s="3">
        <f t="shared" ref="K12:K18" si="15">K11</f>
        <v>1</v>
      </c>
      <c r="L12" s="3">
        <f t="shared" ref="L12:L18" si="16">L11</f>
        <v>1</v>
      </c>
      <c r="M12" s="102">
        <v>0.03</v>
      </c>
      <c r="N12" s="3">
        <v>5</v>
      </c>
      <c r="O12" s="103">
        <f t="shared" si="3"/>
        <v>0.03</v>
      </c>
      <c r="P12" s="103">
        <f t="shared" si="3"/>
        <v>5</v>
      </c>
      <c r="Q12" s="3">
        <f t="shared" si="4"/>
        <v>0.97</v>
      </c>
      <c r="R12" s="3">
        <v>1</v>
      </c>
      <c r="S12" s="104">
        <f t="shared" si="5"/>
        <v>0.97</v>
      </c>
      <c r="T12" s="3">
        <f t="shared" si="6"/>
        <v>0.03</v>
      </c>
      <c r="U12" s="3">
        <f t="shared" si="6"/>
        <v>5</v>
      </c>
      <c r="V12" s="105">
        <f t="shared" si="7"/>
        <v>0.15</v>
      </c>
      <c r="W12" s="106">
        <f t="shared" si="8"/>
        <v>1.1199999999999999</v>
      </c>
      <c r="X12" s="3">
        <f t="shared" si="10"/>
        <v>1.1199999999999999</v>
      </c>
      <c r="Y12" s="132">
        <f t="shared" si="11"/>
        <v>1.1199999999999999</v>
      </c>
      <c r="Z12" s="103">
        <v>1</v>
      </c>
      <c r="AA12" s="3">
        <f t="shared" si="12"/>
        <v>1.1199999999999999</v>
      </c>
      <c r="AD12" s="3"/>
      <c r="AF12" s="3"/>
    </row>
    <row r="13" spans="1:32">
      <c r="A13" s="105">
        <f t="shared" si="0"/>
        <v>50.400000000000006</v>
      </c>
      <c r="B13" s="3">
        <f t="shared" si="1"/>
        <v>33.36</v>
      </c>
      <c r="C13">
        <f t="shared" si="2"/>
        <v>7.5</v>
      </c>
      <c r="D13" s="3">
        <f t="shared" si="9"/>
        <v>16.8</v>
      </c>
      <c r="E13">
        <v>3</v>
      </c>
      <c r="F13" s="1">
        <v>4000</v>
      </c>
      <c r="G13" s="101" t="s">
        <v>150</v>
      </c>
      <c r="H13" s="166" t="s">
        <v>385</v>
      </c>
      <c r="I13" s="3">
        <f t="shared" si="13"/>
        <v>1</v>
      </c>
      <c r="J13" s="3">
        <f t="shared" si="14"/>
        <v>1</v>
      </c>
      <c r="K13" s="3">
        <f t="shared" si="15"/>
        <v>1</v>
      </c>
      <c r="L13" s="3">
        <f t="shared" si="16"/>
        <v>1</v>
      </c>
      <c r="M13" s="102">
        <v>3.5000000000000003E-2</v>
      </c>
      <c r="N13" s="3">
        <v>4.2</v>
      </c>
      <c r="O13" s="103">
        <f t="shared" si="3"/>
        <v>3.5000000000000003E-2</v>
      </c>
      <c r="P13" s="103">
        <f t="shared" si="3"/>
        <v>4.2</v>
      </c>
      <c r="Q13" s="3">
        <f t="shared" si="4"/>
        <v>0.96499999999999997</v>
      </c>
      <c r="R13" s="3">
        <v>1</v>
      </c>
      <c r="S13" s="104">
        <f t="shared" si="5"/>
        <v>0.96499999999999997</v>
      </c>
      <c r="T13" s="3">
        <f t="shared" si="6"/>
        <v>3.5000000000000003E-2</v>
      </c>
      <c r="U13" s="3">
        <f t="shared" si="6"/>
        <v>4.2</v>
      </c>
      <c r="V13" s="105">
        <f t="shared" si="7"/>
        <v>0.14700000000000002</v>
      </c>
      <c r="W13" s="106">
        <f t="shared" si="8"/>
        <v>1.1120000000000001</v>
      </c>
      <c r="X13" s="3">
        <f t="shared" si="10"/>
        <v>1.1120000000000001</v>
      </c>
      <c r="Y13" s="132">
        <f t="shared" si="11"/>
        <v>1.1120000000000001</v>
      </c>
      <c r="Z13" s="103">
        <v>1</v>
      </c>
      <c r="AA13" s="3">
        <f t="shared" si="12"/>
        <v>1.1120000000000001</v>
      </c>
      <c r="AD13" s="3"/>
      <c r="AF13" s="3"/>
    </row>
    <row r="14" spans="1:32">
      <c r="A14" s="105">
        <f t="shared" si="0"/>
        <v>48</v>
      </c>
      <c r="B14" s="3">
        <f t="shared" si="1"/>
        <v>33</v>
      </c>
      <c r="C14">
        <f t="shared" si="2"/>
        <v>3.75</v>
      </c>
      <c r="D14" s="3">
        <f t="shared" si="9"/>
        <v>24</v>
      </c>
      <c r="E14">
        <v>2</v>
      </c>
      <c r="F14" s="1">
        <v>8000</v>
      </c>
      <c r="G14" s="101" t="s">
        <v>151</v>
      </c>
      <c r="H14" s="166" t="s">
        <v>387</v>
      </c>
      <c r="I14" s="3">
        <f t="shared" si="13"/>
        <v>1</v>
      </c>
      <c r="J14" s="3">
        <f t="shared" si="14"/>
        <v>1</v>
      </c>
      <c r="K14" s="3">
        <f t="shared" si="15"/>
        <v>1</v>
      </c>
      <c r="L14" s="3">
        <f t="shared" si="16"/>
        <v>1</v>
      </c>
      <c r="M14" s="102">
        <v>0.05</v>
      </c>
      <c r="N14" s="3">
        <v>3</v>
      </c>
      <c r="O14" s="103">
        <f t="shared" si="3"/>
        <v>0.05</v>
      </c>
      <c r="P14" s="103">
        <f t="shared" si="3"/>
        <v>3</v>
      </c>
      <c r="Q14" s="3">
        <f t="shared" si="4"/>
        <v>0.95</v>
      </c>
      <c r="R14" s="3">
        <v>1</v>
      </c>
      <c r="S14" s="104">
        <f t="shared" si="5"/>
        <v>0.95</v>
      </c>
      <c r="T14" s="3">
        <f t="shared" si="6"/>
        <v>0.05</v>
      </c>
      <c r="U14" s="3">
        <f t="shared" si="6"/>
        <v>3</v>
      </c>
      <c r="V14" s="105">
        <f t="shared" si="7"/>
        <v>0.15000000000000002</v>
      </c>
      <c r="W14" s="106">
        <f t="shared" si="8"/>
        <v>1.1000000000000001</v>
      </c>
      <c r="X14" s="3">
        <f t="shared" si="10"/>
        <v>1.1000000000000001</v>
      </c>
      <c r="Y14" s="132">
        <f t="shared" si="11"/>
        <v>1.1000000000000001</v>
      </c>
      <c r="Z14" s="103">
        <v>1</v>
      </c>
      <c r="AA14" s="3">
        <f t="shared" si="12"/>
        <v>1.1000000000000001</v>
      </c>
      <c r="AD14" s="3"/>
      <c r="AF14" s="3"/>
    </row>
    <row r="15" spans="1:32">
      <c r="A15" s="105">
        <f t="shared" si="0"/>
        <v>50.4</v>
      </c>
      <c r="B15" s="3">
        <f t="shared" si="1"/>
        <v>33.36</v>
      </c>
      <c r="C15">
        <f t="shared" si="2"/>
        <v>2.5</v>
      </c>
      <c r="D15" s="3">
        <f t="shared" si="9"/>
        <v>50.4</v>
      </c>
      <c r="E15">
        <v>1</v>
      </c>
      <c r="F15" s="1">
        <v>12000</v>
      </c>
      <c r="G15" s="101" t="s">
        <v>152</v>
      </c>
      <c r="H15" s="166" t="s">
        <v>385</v>
      </c>
      <c r="I15" s="3">
        <f t="shared" si="13"/>
        <v>1</v>
      </c>
      <c r="J15" s="3">
        <f t="shared" si="14"/>
        <v>1</v>
      </c>
      <c r="K15" s="3">
        <f t="shared" si="15"/>
        <v>1</v>
      </c>
      <c r="L15" s="3">
        <f t="shared" si="16"/>
        <v>1</v>
      </c>
      <c r="M15" s="102">
        <v>3.5000000000000003E-2</v>
      </c>
      <c r="N15" s="3">
        <v>4.2</v>
      </c>
      <c r="O15" s="103">
        <f t="shared" si="3"/>
        <v>3.5000000000000003E-2</v>
      </c>
      <c r="P15" s="103">
        <f t="shared" si="3"/>
        <v>4.2</v>
      </c>
      <c r="Q15" s="3">
        <f t="shared" si="4"/>
        <v>0.96499999999999997</v>
      </c>
      <c r="R15" s="3">
        <v>1</v>
      </c>
      <c r="S15" s="104">
        <f t="shared" si="5"/>
        <v>0.96499999999999997</v>
      </c>
      <c r="T15" s="3">
        <f t="shared" si="6"/>
        <v>3.5000000000000003E-2</v>
      </c>
      <c r="U15" s="3">
        <f t="shared" si="6"/>
        <v>4.2</v>
      </c>
      <c r="V15" s="105">
        <f t="shared" si="7"/>
        <v>0.14700000000000002</v>
      </c>
      <c r="W15" s="106">
        <f t="shared" si="8"/>
        <v>1.1120000000000001</v>
      </c>
      <c r="X15" s="3">
        <f t="shared" si="10"/>
        <v>1.1120000000000001</v>
      </c>
      <c r="Y15" s="132">
        <f t="shared" si="11"/>
        <v>1.1120000000000001</v>
      </c>
      <c r="Z15" s="103">
        <v>1</v>
      </c>
      <c r="AA15" s="3">
        <f t="shared" si="12"/>
        <v>1.1120000000000001</v>
      </c>
      <c r="AD15" s="3"/>
      <c r="AF15" s="3"/>
    </row>
    <row r="16" spans="1:32">
      <c r="A16" s="105">
        <f t="shared" si="0"/>
        <v>49.5</v>
      </c>
      <c r="B16" s="3">
        <f t="shared" si="1"/>
        <v>33.375</v>
      </c>
      <c r="C16">
        <f t="shared" si="2"/>
        <v>10</v>
      </c>
      <c r="D16" s="3">
        <f t="shared" si="9"/>
        <v>16.5</v>
      </c>
      <c r="E16">
        <v>3</v>
      </c>
      <c r="F16" s="1">
        <v>3000</v>
      </c>
      <c r="G16" s="101" t="s">
        <v>153</v>
      </c>
      <c r="H16" s="166"/>
      <c r="I16" s="3">
        <f t="shared" si="13"/>
        <v>1</v>
      </c>
      <c r="J16" s="3">
        <f t="shared" si="14"/>
        <v>1</v>
      </c>
      <c r="K16" s="3">
        <f t="shared" si="15"/>
        <v>1</v>
      </c>
      <c r="L16" s="3">
        <f t="shared" si="16"/>
        <v>1</v>
      </c>
      <c r="M16" s="102">
        <v>2.5000000000000001E-2</v>
      </c>
      <c r="N16" s="3">
        <v>5.5</v>
      </c>
      <c r="O16" s="103">
        <f t="shared" si="3"/>
        <v>2.5000000000000001E-2</v>
      </c>
      <c r="P16" s="103">
        <f t="shared" si="3"/>
        <v>5.5</v>
      </c>
      <c r="Q16" s="3">
        <f t="shared" si="4"/>
        <v>0.97499999999999998</v>
      </c>
      <c r="R16" s="3">
        <v>1</v>
      </c>
      <c r="S16" s="104">
        <f t="shared" si="5"/>
        <v>0.97499999999999998</v>
      </c>
      <c r="T16" s="3">
        <f t="shared" si="6"/>
        <v>2.5000000000000001E-2</v>
      </c>
      <c r="U16" s="3">
        <f t="shared" si="6"/>
        <v>5.5</v>
      </c>
      <c r="V16" s="105">
        <f t="shared" si="7"/>
        <v>0.13750000000000001</v>
      </c>
      <c r="W16" s="106">
        <f t="shared" si="8"/>
        <v>1.1125</v>
      </c>
      <c r="X16" s="3">
        <f t="shared" si="10"/>
        <v>1.1125</v>
      </c>
      <c r="Y16" s="132">
        <f t="shared" si="11"/>
        <v>1.1125</v>
      </c>
      <c r="Z16" s="103">
        <v>1</v>
      </c>
      <c r="AA16" s="3">
        <f t="shared" si="12"/>
        <v>1.1125</v>
      </c>
      <c r="AD16" s="3"/>
      <c r="AF16" s="3"/>
    </row>
    <row r="17" spans="1:32">
      <c r="A17" s="105">
        <f t="shared" si="0"/>
        <v>50.4</v>
      </c>
      <c r="B17" s="3">
        <f t="shared" si="1"/>
        <v>32.97</v>
      </c>
      <c r="C17">
        <f t="shared" si="2"/>
        <v>3.3333333333333335</v>
      </c>
      <c r="D17" s="3">
        <f t="shared" si="9"/>
        <v>25.2</v>
      </c>
      <c r="E17">
        <v>2</v>
      </c>
      <c r="F17" s="1">
        <v>9000</v>
      </c>
      <c r="G17" s="101" t="s">
        <v>154</v>
      </c>
      <c r="H17" s="166"/>
      <c r="I17" s="3">
        <f t="shared" si="13"/>
        <v>1</v>
      </c>
      <c r="J17" s="3">
        <f t="shared" si="14"/>
        <v>1</v>
      </c>
      <c r="K17" s="3">
        <f t="shared" si="15"/>
        <v>1</v>
      </c>
      <c r="L17" s="3">
        <f t="shared" si="16"/>
        <v>1</v>
      </c>
      <c r="M17" s="102">
        <v>5.5E-2</v>
      </c>
      <c r="N17" s="3">
        <v>2.8</v>
      </c>
      <c r="O17" s="103">
        <f t="shared" si="3"/>
        <v>5.5E-2</v>
      </c>
      <c r="P17" s="103">
        <f t="shared" si="3"/>
        <v>2.8</v>
      </c>
      <c r="Q17" s="3">
        <f t="shared" si="4"/>
        <v>0.94499999999999995</v>
      </c>
      <c r="R17" s="3">
        <v>1</v>
      </c>
      <c r="S17" s="104">
        <f t="shared" si="5"/>
        <v>0.94499999999999995</v>
      </c>
      <c r="T17" s="3">
        <f t="shared" si="6"/>
        <v>5.5E-2</v>
      </c>
      <c r="U17" s="3">
        <f t="shared" si="6"/>
        <v>2.8</v>
      </c>
      <c r="V17" s="105">
        <f t="shared" si="7"/>
        <v>0.154</v>
      </c>
      <c r="W17" s="106">
        <f t="shared" si="8"/>
        <v>1.099</v>
      </c>
      <c r="X17" s="3">
        <f t="shared" si="10"/>
        <v>1.099</v>
      </c>
      <c r="Y17" s="132">
        <f t="shared" si="11"/>
        <v>1.099</v>
      </c>
      <c r="Z17" s="103">
        <v>1</v>
      </c>
      <c r="AA17" s="3">
        <f t="shared" si="12"/>
        <v>1.099</v>
      </c>
      <c r="AD17" s="3"/>
      <c r="AF17" s="3"/>
    </row>
    <row r="18" spans="1:32">
      <c r="A18" s="105">
        <f t="shared" si="0"/>
        <v>49.5</v>
      </c>
      <c r="B18" s="3">
        <f t="shared" si="1"/>
        <v>33.104999999999997</v>
      </c>
      <c r="C18">
        <f t="shared" si="2"/>
        <v>2</v>
      </c>
      <c r="D18" s="3">
        <f t="shared" si="9"/>
        <v>49.5</v>
      </c>
      <c r="E18">
        <v>1</v>
      </c>
      <c r="F18" s="1">
        <v>15000</v>
      </c>
      <c r="G18" s="101" t="s">
        <v>158</v>
      </c>
      <c r="H18" s="166"/>
      <c r="I18" s="3">
        <f t="shared" si="13"/>
        <v>1</v>
      </c>
      <c r="J18" s="3">
        <f t="shared" si="14"/>
        <v>1</v>
      </c>
      <c r="K18" s="3">
        <f t="shared" si="15"/>
        <v>1</v>
      </c>
      <c r="L18" s="3">
        <f t="shared" si="16"/>
        <v>1</v>
      </c>
      <c r="M18" s="102">
        <v>4.4999999999999998E-2</v>
      </c>
      <c r="N18" s="3">
        <v>3.3</v>
      </c>
      <c r="O18" s="103">
        <f t="shared" si="3"/>
        <v>4.4999999999999998E-2</v>
      </c>
      <c r="P18" s="103">
        <f t="shared" si="3"/>
        <v>3.3</v>
      </c>
      <c r="Q18" s="3">
        <f t="shared" si="4"/>
        <v>0.95499999999999996</v>
      </c>
      <c r="R18" s="3">
        <v>1</v>
      </c>
      <c r="S18" s="104">
        <f t="shared" si="5"/>
        <v>0.95499999999999996</v>
      </c>
      <c r="T18" s="3">
        <f t="shared" si="6"/>
        <v>4.4999999999999998E-2</v>
      </c>
      <c r="U18" s="3">
        <f t="shared" si="6"/>
        <v>3.3</v>
      </c>
      <c r="V18" s="105">
        <f t="shared" si="7"/>
        <v>0.14849999999999999</v>
      </c>
      <c r="W18" s="106">
        <f t="shared" si="8"/>
        <v>1.1034999999999999</v>
      </c>
      <c r="X18" s="3">
        <f t="shared" si="10"/>
        <v>1.1034999999999999</v>
      </c>
      <c r="Y18" s="132">
        <f t="shared" si="11"/>
        <v>1.1034999999999999</v>
      </c>
      <c r="Z18" s="103">
        <v>1</v>
      </c>
      <c r="AA18" s="3">
        <f t="shared" si="12"/>
        <v>1.1034999999999999</v>
      </c>
      <c r="AD18" s="3"/>
      <c r="AF18" s="3"/>
    </row>
    <row r="19" spans="1:32">
      <c r="A19" s="105">
        <f>W19*F19/1000*E19</f>
        <v>54</v>
      </c>
      <c r="B19" s="3">
        <f t="shared" si="1"/>
        <v>32.400000000000006</v>
      </c>
      <c r="C19">
        <f t="shared" si="2"/>
        <v>6</v>
      </c>
      <c r="D19" s="3">
        <f t="shared" si="9"/>
        <v>5.4</v>
      </c>
      <c r="E19">
        <v>10</v>
      </c>
      <c r="F19" s="1">
        <v>5000</v>
      </c>
      <c r="G19" s="107" t="s">
        <v>159</v>
      </c>
      <c r="H19" s="166"/>
      <c r="I19" s="3">
        <f>I18</f>
        <v>1</v>
      </c>
      <c r="J19" s="3">
        <f>J18</f>
        <v>1</v>
      </c>
      <c r="K19" s="3">
        <f>K18</f>
        <v>1</v>
      </c>
      <c r="L19" s="3">
        <f>L18</f>
        <v>1</v>
      </c>
      <c r="M19" s="102">
        <v>0.08</v>
      </c>
      <c r="N19" s="3">
        <v>2</v>
      </c>
      <c r="O19" s="103">
        <f t="shared" si="3"/>
        <v>0.08</v>
      </c>
      <c r="P19" s="103">
        <f t="shared" si="3"/>
        <v>2</v>
      </c>
      <c r="Q19" s="3">
        <f t="shared" si="4"/>
        <v>0.92</v>
      </c>
      <c r="R19" s="3">
        <v>1</v>
      </c>
      <c r="S19" s="104">
        <f t="shared" si="5"/>
        <v>0.92</v>
      </c>
      <c r="T19" s="3">
        <f t="shared" si="6"/>
        <v>0.08</v>
      </c>
      <c r="U19" s="3">
        <f t="shared" si="6"/>
        <v>2</v>
      </c>
      <c r="V19" s="105">
        <f t="shared" si="7"/>
        <v>0.16</v>
      </c>
      <c r="W19" s="106">
        <f t="shared" si="8"/>
        <v>1.08</v>
      </c>
      <c r="X19" s="3">
        <f t="shared" si="10"/>
        <v>1.08</v>
      </c>
      <c r="Y19" s="132">
        <f t="shared" si="11"/>
        <v>1.08</v>
      </c>
      <c r="Z19" s="103">
        <v>1</v>
      </c>
      <c r="AA19" s="3">
        <f t="shared" si="12"/>
        <v>1.08</v>
      </c>
    </row>
    <row r="20" spans="1:32">
      <c r="A20" t="s">
        <v>376</v>
      </c>
      <c r="I20" t="s">
        <v>391</v>
      </c>
      <c r="J20" t="s">
        <v>391</v>
      </c>
      <c r="K20" t="s">
        <v>390</v>
      </c>
      <c r="L20" t="s">
        <v>390</v>
      </c>
    </row>
    <row r="21" spans="1:32">
      <c r="A21" s="3">
        <v>200</v>
      </c>
      <c r="Q21" t="s">
        <v>373</v>
      </c>
    </row>
    <row r="22" spans="1:32">
      <c r="N22" s="3">
        <v>1.55</v>
      </c>
      <c r="O22">
        <v>31</v>
      </c>
      <c r="P22">
        <v>5</v>
      </c>
      <c r="Q22" s="164">
        <v>0.12</v>
      </c>
      <c r="R22" s="165">
        <v>6.75</v>
      </c>
    </row>
    <row r="23" spans="1:32">
      <c r="J23" t="s">
        <v>163</v>
      </c>
      <c r="K23" t="s">
        <v>164</v>
      </c>
      <c r="L23" t="s">
        <v>165</v>
      </c>
      <c r="N23" s="3">
        <v>0.1</v>
      </c>
      <c r="Q23" s="164">
        <v>0.1</v>
      </c>
      <c r="R23" s="165">
        <v>8</v>
      </c>
    </row>
    <row r="24" spans="1:32">
      <c r="J24" t="s">
        <v>166</v>
      </c>
      <c r="K24" s="3">
        <v>3</v>
      </c>
      <c r="L24" s="3">
        <v>3</v>
      </c>
      <c r="Q24" s="164">
        <v>0.05</v>
      </c>
      <c r="R24" s="165">
        <v>15.5</v>
      </c>
    </row>
    <row r="25" spans="1:32">
      <c r="Q25" s="164">
        <v>7.4999999999999997E-2</v>
      </c>
      <c r="R25" s="165">
        <v>10.5</v>
      </c>
      <c r="X25" t="s">
        <v>155</v>
      </c>
      <c r="Y25" t="s">
        <v>156</v>
      </c>
      <c r="Z25" t="s">
        <v>157</v>
      </c>
    </row>
    <row r="26" spans="1:32">
      <c r="K26" t="s">
        <v>167</v>
      </c>
      <c r="L26" t="s">
        <v>167</v>
      </c>
      <c r="Q26" s="164">
        <v>0.15</v>
      </c>
      <c r="R26" s="165">
        <v>5.5</v>
      </c>
    </row>
    <row r="27" spans="1:32">
      <c r="K27" t="s">
        <v>168</v>
      </c>
      <c r="L27" t="s">
        <v>168</v>
      </c>
      <c r="Q27" s="164">
        <v>0.03</v>
      </c>
      <c r="R27" s="165">
        <v>25.5</v>
      </c>
      <c r="Y27" t="s">
        <v>40</v>
      </c>
      <c r="Z27" t="s">
        <v>160</v>
      </c>
    </row>
    <row r="28" spans="1:32">
      <c r="Q28" s="164">
        <v>0.05</v>
      </c>
      <c r="R28" s="165">
        <v>15.5</v>
      </c>
      <c r="Y28" t="s">
        <v>161</v>
      </c>
      <c r="Z28" t="s">
        <v>162</v>
      </c>
    </row>
    <row r="29" spans="1:32">
      <c r="Q29" s="164">
        <v>0.06</v>
      </c>
      <c r="R29" s="165">
        <v>13</v>
      </c>
    </row>
    <row r="30" spans="1:32">
      <c r="G30" t="s">
        <v>388</v>
      </c>
      <c r="Q30" s="164">
        <v>0.03</v>
      </c>
      <c r="R30" s="165">
        <v>25.5</v>
      </c>
    </row>
    <row r="31" spans="1:32">
      <c r="H31" t="s">
        <v>170</v>
      </c>
      <c r="Q31" s="164">
        <v>0.2</v>
      </c>
      <c r="R31" s="165">
        <v>4.25</v>
      </c>
    </row>
    <row r="32" spans="1:32">
      <c r="H32" t="s">
        <v>172</v>
      </c>
      <c r="I32" t="s">
        <v>173</v>
      </c>
      <c r="J32" t="s">
        <v>174</v>
      </c>
      <c r="K32" t="s">
        <v>175</v>
      </c>
      <c r="L32" t="s">
        <v>176</v>
      </c>
      <c r="W32" t="s">
        <v>177</v>
      </c>
      <c r="Y32" t="s">
        <v>315</v>
      </c>
      <c r="AA32" t="s">
        <v>316</v>
      </c>
    </row>
    <row r="33" spans="1:27">
      <c r="B33" s="3"/>
      <c r="Q33" t="s">
        <v>133</v>
      </c>
      <c r="R33" t="s">
        <v>133</v>
      </c>
      <c r="S33" t="s">
        <v>134</v>
      </c>
      <c r="T33" t="s">
        <v>135</v>
      </c>
      <c r="U33" t="s">
        <v>135</v>
      </c>
      <c r="V33" t="s">
        <v>135</v>
      </c>
      <c r="W33" s="100" t="s">
        <v>181</v>
      </c>
      <c r="X33" t="s">
        <v>182</v>
      </c>
      <c r="Y33" t="s">
        <v>313</v>
      </c>
      <c r="Z33" t="s">
        <v>183</v>
      </c>
      <c r="AA33" t="s">
        <v>314</v>
      </c>
    </row>
    <row r="34" spans="1:27">
      <c r="I34" t="s">
        <v>141</v>
      </c>
      <c r="J34" t="s">
        <v>137</v>
      </c>
      <c r="K34" t="s">
        <v>138</v>
      </c>
      <c r="L34" t="s">
        <v>139</v>
      </c>
      <c r="M34" t="s">
        <v>140</v>
      </c>
      <c r="N34" t="s">
        <v>141</v>
      </c>
      <c r="O34" t="s">
        <v>142</v>
      </c>
      <c r="P34" t="s">
        <v>143</v>
      </c>
      <c r="Q34" t="s">
        <v>144</v>
      </c>
      <c r="R34" t="s">
        <v>145</v>
      </c>
      <c r="T34" t="s">
        <v>144</v>
      </c>
      <c r="U34" t="s">
        <v>145</v>
      </c>
      <c r="V34" t="s">
        <v>146</v>
      </c>
    </row>
    <row r="35" spans="1:27">
      <c r="A35" s="108"/>
      <c r="B35" s="3"/>
      <c r="G35" s="101" t="s">
        <v>147</v>
      </c>
      <c r="H35" s="3">
        <v>1</v>
      </c>
      <c r="I35" s="100">
        <f>100%+$H$35/2</f>
        <v>1.5</v>
      </c>
      <c r="J35" s="100">
        <f>100%+$H$35/2</f>
        <v>1.5</v>
      </c>
      <c r="K35" s="100">
        <f>100%+$H$35</f>
        <v>2</v>
      </c>
      <c r="L35" s="100">
        <f>100%+$H$35</f>
        <v>2</v>
      </c>
      <c r="M35" s="102">
        <v>0.12</v>
      </c>
      <c r="N35" s="3">
        <v>6.75</v>
      </c>
      <c r="O35" s="103">
        <f t="shared" ref="O35:P44" si="17">M35*K35</f>
        <v>0.24</v>
      </c>
      <c r="P35" s="103">
        <f t="shared" si="17"/>
        <v>13.5</v>
      </c>
      <c r="Q35" s="3">
        <f t="shared" ref="Q35:Q44" si="18">(1-O35)</f>
        <v>0.76</v>
      </c>
      <c r="R35" s="3">
        <v>1</v>
      </c>
      <c r="S35" s="104">
        <f t="shared" ref="S35:S44" si="19">Q35*R35</f>
        <v>0.76</v>
      </c>
      <c r="T35" s="3">
        <f t="shared" ref="T35:U44" si="20">O35</f>
        <v>0.24</v>
      </c>
      <c r="U35" s="3">
        <f t="shared" si="20"/>
        <v>13.5</v>
      </c>
      <c r="V35" s="105">
        <f t="shared" ref="V35:V44" si="21">T35*U35</f>
        <v>3.2399999999999998</v>
      </c>
      <c r="W35" s="106">
        <f t="shared" ref="W35:W44" si="22">S35+V35</f>
        <v>4</v>
      </c>
      <c r="X35" s="3">
        <f>W35/Z35</f>
        <v>2.3668639053254439</v>
      </c>
      <c r="Y35" s="132">
        <f>I35*J35*X35</f>
        <v>5.3254437869822491</v>
      </c>
      <c r="Z35" s="103">
        <v>1.69</v>
      </c>
      <c r="AA35" s="3">
        <f>Y35*Z35</f>
        <v>9</v>
      </c>
    </row>
    <row r="36" spans="1:27">
      <c r="A36" s="108"/>
      <c r="B36" s="3"/>
      <c r="G36" s="101" t="s">
        <v>148</v>
      </c>
      <c r="I36" s="100">
        <f>I35</f>
        <v>1.5</v>
      </c>
      <c r="J36" s="100">
        <f t="shared" ref="J36:L44" si="23">J35</f>
        <v>1.5</v>
      </c>
      <c r="K36" s="100">
        <f t="shared" si="23"/>
        <v>2</v>
      </c>
      <c r="L36" s="100">
        <f t="shared" si="23"/>
        <v>2</v>
      </c>
      <c r="M36" s="102">
        <v>0.1</v>
      </c>
      <c r="N36" s="3">
        <v>8</v>
      </c>
      <c r="O36" s="103">
        <f t="shared" si="17"/>
        <v>0.2</v>
      </c>
      <c r="P36" s="103">
        <f t="shared" si="17"/>
        <v>16</v>
      </c>
      <c r="Q36" s="3">
        <f t="shared" si="18"/>
        <v>0.8</v>
      </c>
      <c r="R36" s="3">
        <v>1</v>
      </c>
      <c r="S36" s="104">
        <f t="shared" si="19"/>
        <v>0.8</v>
      </c>
      <c r="T36" s="3">
        <f t="shared" si="20"/>
        <v>0.2</v>
      </c>
      <c r="U36" s="3">
        <f t="shared" si="20"/>
        <v>16</v>
      </c>
      <c r="V36" s="105">
        <f t="shared" si="21"/>
        <v>3.2</v>
      </c>
      <c r="W36" s="106">
        <f t="shared" si="22"/>
        <v>4</v>
      </c>
      <c r="X36" s="3">
        <f t="shared" ref="X36:X44" si="24">W36/Z36</f>
        <v>2.3529411764705879</v>
      </c>
      <c r="Y36" s="132">
        <f t="shared" ref="Y36:Y44" si="25">I36*J36*X36</f>
        <v>5.2941176470588225</v>
      </c>
      <c r="Z36" s="103">
        <v>1.7000000000000002</v>
      </c>
      <c r="AA36" s="3">
        <f t="shared" ref="AA36:AA44" si="26">Y36*Z36</f>
        <v>9</v>
      </c>
    </row>
    <row r="37" spans="1:27">
      <c r="A37" s="108"/>
      <c r="B37" s="3"/>
      <c r="G37" s="101" t="s">
        <v>149</v>
      </c>
      <c r="I37" s="100">
        <f t="shared" ref="I37:I44" si="27">I36</f>
        <v>1.5</v>
      </c>
      <c r="J37" s="100">
        <f t="shared" si="23"/>
        <v>1.5</v>
      </c>
      <c r="K37" s="100">
        <f t="shared" si="23"/>
        <v>2</v>
      </c>
      <c r="L37" s="100">
        <f t="shared" si="23"/>
        <v>2</v>
      </c>
      <c r="M37" s="102">
        <v>0.05</v>
      </c>
      <c r="N37" s="3">
        <v>15.5</v>
      </c>
      <c r="O37" s="103">
        <f t="shared" si="17"/>
        <v>0.1</v>
      </c>
      <c r="P37" s="103">
        <f t="shared" si="17"/>
        <v>31</v>
      </c>
      <c r="Q37" s="3">
        <f t="shared" si="18"/>
        <v>0.9</v>
      </c>
      <c r="R37" s="3">
        <v>1</v>
      </c>
      <c r="S37" s="104">
        <f t="shared" si="19"/>
        <v>0.9</v>
      </c>
      <c r="T37" s="3">
        <f t="shared" si="20"/>
        <v>0.1</v>
      </c>
      <c r="U37" s="3">
        <f t="shared" si="20"/>
        <v>31</v>
      </c>
      <c r="V37" s="105">
        <f t="shared" si="21"/>
        <v>3.1</v>
      </c>
      <c r="W37" s="106">
        <f t="shared" si="22"/>
        <v>4</v>
      </c>
      <c r="X37" s="3">
        <f t="shared" si="24"/>
        <v>2.318840579710145</v>
      </c>
      <c r="Y37" s="132">
        <f t="shared" si="25"/>
        <v>5.2173913043478262</v>
      </c>
      <c r="Z37" s="103">
        <v>1.7250000000000001</v>
      </c>
      <c r="AA37" s="3">
        <f t="shared" si="26"/>
        <v>9</v>
      </c>
    </row>
    <row r="38" spans="1:27">
      <c r="A38" s="108"/>
      <c r="B38" s="3"/>
      <c r="G38" s="101" t="s">
        <v>150</v>
      </c>
      <c r="I38" s="100">
        <f t="shared" si="27"/>
        <v>1.5</v>
      </c>
      <c r="J38" s="100">
        <f t="shared" si="23"/>
        <v>1.5</v>
      </c>
      <c r="K38" s="100">
        <f t="shared" si="23"/>
        <v>2</v>
      </c>
      <c r="L38" s="100">
        <f t="shared" si="23"/>
        <v>2</v>
      </c>
      <c r="M38" s="102">
        <v>7.4999999999999997E-2</v>
      </c>
      <c r="N38" s="3">
        <v>10.5</v>
      </c>
      <c r="O38" s="103">
        <f t="shared" si="17"/>
        <v>0.15</v>
      </c>
      <c r="P38" s="103">
        <f t="shared" si="17"/>
        <v>21</v>
      </c>
      <c r="Q38" s="3">
        <f t="shared" si="18"/>
        <v>0.85</v>
      </c>
      <c r="R38" s="3">
        <v>1</v>
      </c>
      <c r="S38" s="104">
        <f t="shared" si="19"/>
        <v>0.85</v>
      </c>
      <c r="T38" s="3">
        <f t="shared" si="20"/>
        <v>0.15</v>
      </c>
      <c r="U38" s="3">
        <f t="shared" si="20"/>
        <v>21</v>
      </c>
      <c r="V38" s="105">
        <f t="shared" si="21"/>
        <v>3.15</v>
      </c>
      <c r="W38" s="106">
        <f t="shared" si="22"/>
        <v>4</v>
      </c>
      <c r="X38" s="3">
        <f t="shared" si="24"/>
        <v>2.3357664233576645</v>
      </c>
      <c r="Y38" s="132">
        <f t="shared" si="25"/>
        <v>5.2554744525547452</v>
      </c>
      <c r="Z38" s="103">
        <v>1.7124999999999999</v>
      </c>
      <c r="AA38" s="3">
        <f t="shared" si="26"/>
        <v>9</v>
      </c>
    </row>
    <row r="39" spans="1:27">
      <c r="A39" s="108"/>
      <c r="B39" s="3"/>
      <c r="G39" s="101" t="s">
        <v>151</v>
      </c>
      <c r="I39" s="100">
        <f t="shared" si="27"/>
        <v>1.5</v>
      </c>
      <c r="J39" s="100">
        <f t="shared" si="23"/>
        <v>1.5</v>
      </c>
      <c r="K39" s="100">
        <f t="shared" si="23"/>
        <v>2</v>
      </c>
      <c r="L39" s="100">
        <f t="shared" si="23"/>
        <v>2</v>
      </c>
      <c r="M39" s="102">
        <v>0.15</v>
      </c>
      <c r="N39" s="3">
        <v>5.5</v>
      </c>
      <c r="O39" s="103">
        <f t="shared" si="17"/>
        <v>0.3</v>
      </c>
      <c r="P39" s="103">
        <f t="shared" si="17"/>
        <v>11</v>
      </c>
      <c r="Q39" s="3">
        <f t="shared" si="18"/>
        <v>0.7</v>
      </c>
      <c r="R39" s="3">
        <v>1</v>
      </c>
      <c r="S39" s="104">
        <f t="shared" si="19"/>
        <v>0.7</v>
      </c>
      <c r="T39" s="3">
        <f t="shared" si="20"/>
        <v>0.3</v>
      </c>
      <c r="U39" s="3">
        <f t="shared" si="20"/>
        <v>11</v>
      </c>
      <c r="V39" s="105">
        <f t="shared" si="21"/>
        <v>3.3</v>
      </c>
      <c r="W39" s="106">
        <f t="shared" si="22"/>
        <v>4</v>
      </c>
      <c r="X39" s="3">
        <f t="shared" si="24"/>
        <v>2.3880597014925375</v>
      </c>
      <c r="Y39" s="132">
        <f t="shared" si="25"/>
        <v>5.3731343283582094</v>
      </c>
      <c r="Z39" s="103">
        <v>1.6749999999999998</v>
      </c>
      <c r="AA39" s="3">
        <f t="shared" si="26"/>
        <v>9</v>
      </c>
    </row>
    <row r="40" spans="1:27">
      <c r="A40" s="108"/>
      <c r="B40" s="3"/>
      <c r="G40" s="101" t="s">
        <v>152</v>
      </c>
      <c r="I40" s="100">
        <f t="shared" si="27"/>
        <v>1.5</v>
      </c>
      <c r="J40" s="100">
        <f t="shared" si="23"/>
        <v>1.5</v>
      </c>
      <c r="K40" s="100">
        <f t="shared" si="23"/>
        <v>2</v>
      </c>
      <c r="L40" s="100">
        <f t="shared" si="23"/>
        <v>2</v>
      </c>
      <c r="M40" s="102">
        <v>0.03</v>
      </c>
      <c r="N40" s="3">
        <v>25.5</v>
      </c>
      <c r="O40" s="103">
        <f t="shared" si="17"/>
        <v>0.06</v>
      </c>
      <c r="P40" s="103">
        <f t="shared" si="17"/>
        <v>51</v>
      </c>
      <c r="Q40" s="3">
        <f t="shared" si="18"/>
        <v>0.94</v>
      </c>
      <c r="R40" s="3">
        <v>1</v>
      </c>
      <c r="S40" s="104">
        <f t="shared" si="19"/>
        <v>0.94</v>
      </c>
      <c r="T40" s="3">
        <f t="shared" si="20"/>
        <v>0.06</v>
      </c>
      <c r="U40" s="3">
        <f t="shared" si="20"/>
        <v>51</v>
      </c>
      <c r="V40" s="105">
        <f t="shared" si="21"/>
        <v>3.06</v>
      </c>
      <c r="W40" s="106">
        <f t="shared" si="22"/>
        <v>4</v>
      </c>
      <c r="X40" s="3">
        <f t="shared" si="24"/>
        <v>2.3054755043227666</v>
      </c>
      <c r="Y40" s="132">
        <f t="shared" si="25"/>
        <v>5.1873198847262252</v>
      </c>
      <c r="Z40" s="103">
        <v>1.7349999999999999</v>
      </c>
      <c r="AA40" s="3">
        <f t="shared" si="26"/>
        <v>9</v>
      </c>
    </row>
    <row r="41" spans="1:27">
      <c r="A41" s="108"/>
      <c r="B41" s="3"/>
      <c r="G41" s="101" t="s">
        <v>153</v>
      </c>
      <c r="I41" s="100">
        <f t="shared" si="27"/>
        <v>1.5</v>
      </c>
      <c r="J41" s="100">
        <f t="shared" si="23"/>
        <v>1.5</v>
      </c>
      <c r="K41" s="100">
        <f t="shared" si="23"/>
        <v>2</v>
      </c>
      <c r="L41" s="100">
        <f t="shared" si="23"/>
        <v>2</v>
      </c>
      <c r="M41" s="102">
        <v>0.05</v>
      </c>
      <c r="N41" s="3">
        <v>15.5</v>
      </c>
      <c r="O41" s="103">
        <f t="shared" si="17"/>
        <v>0.1</v>
      </c>
      <c r="P41" s="103">
        <f t="shared" si="17"/>
        <v>31</v>
      </c>
      <c r="Q41" s="3">
        <f t="shared" si="18"/>
        <v>0.9</v>
      </c>
      <c r="R41" s="3">
        <v>1</v>
      </c>
      <c r="S41" s="104">
        <f t="shared" si="19"/>
        <v>0.9</v>
      </c>
      <c r="T41" s="3">
        <f t="shared" si="20"/>
        <v>0.1</v>
      </c>
      <c r="U41" s="3">
        <f t="shared" si="20"/>
        <v>31</v>
      </c>
      <c r="V41" s="105">
        <f t="shared" si="21"/>
        <v>3.1</v>
      </c>
      <c r="W41" s="106">
        <f t="shared" si="22"/>
        <v>4</v>
      </c>
      <c r="X41" s="3">
        <f t="shared" si="24"/>
        <v>2.318840579710145</v>
      </c>
      <c r="Y41" s="132">
        <f t="shared" si="25"/>
        <v>5.2173913043478262</v>
      </c>
      <c r="Z41" s="103">
        <v>1.7250000000000001</v>
      </c>
      <c r="AA41" s="3">
        <f t="shared" si="26"/>
        <v>9</v>
      </c>
    </row>
    <row r="42" spans="1:27">
      <c r="A42" s="108"/>
      <c r="B42" s="3"/>
      <c r="G42" s="101" t="s">
        <v>154</v>
      </c>
      <c r="I42" s="100">
        <f t="shared" si="27"/>
        <v>1.5</v>
      </c>
      <c r="J42" s="100">
        <f t="shared" si="23"/>
        <v>1.5</v>
      </c>
      <c r="K42" s="100">
        <f t="shared" si="23"/>
        <v>2</v>
      </c>
      <c r="L42" s="100">
        <f t="shared" si="23"/>
        <v>2</v>
      </c>
      <c r="M42" s="102">
        <v>0.06</v>
      </c>
      <c r="N42" s="3">
        <v>13</v>
      </c>
      <c r="O42" s="103">
        <f t="shared" si="17"/>
        <v>0.12</v>
      </c>
      <c r="P42" s="103">
        <f t="shared" si="17"/>
        <v>26</v>
      </c>
      <c r="Q42" s="3">
        <f t="shared" si="18"/>
        <v>0.88</v>
      </c>
      <c r="R42" s="3">
        <v>1</v>
      </c>
      <c r="S42" s="104">
        <f t="shared" si="19"/>
        <v>0.88</v>
      </c>
      <c r="T42" s="3">
        <f t="shared" si="20"/>
        <v>0.12</v>
      </c>
      <c r="U42" s="3">
        <f t="shared" si="20"/>
        <v>26</v>
      </c>
      <c r="V42" s="105">
        <f t="shared" si="21"/>
        <v>3.12</v>
      </c>
      <c r="W42" s="106">
        <f t="shared" si="22"/>
        <v>4</v>
      </c>
      <c r="X42" s="3">
        <f t="shared" si="24"/>
        <v>2.3255813953488373</v>
      </c>
      <c r="Y42" s="132">
        <f t="shared" si="25"/>
        <v>5.2325581395348841</v>
      </c>
      <c r="Z42" s="103">
        <v>1.72</v>
      </c>
      <c r="AA42" s="3">
        <f t="shared" si="26"/>
        <v>9</v>
      </c>
    </row>
    <row r="43" spans="1:27">
      <c r="A43" s="108"/>
      <c r="B43" s="3"/>
      <c r="G43" s="101" t="s">
        <v>158</v>
      </c>
      <c r="I43" s="100">
        <f t="shared" si="27"/>
        <v>1.5</v>
      </c>
      <c r="J43" s="100">
        <f t="shared" si="23"/>
        <v>1.5</v>
      </c>
      <c r="K43" s="100">
        <f t="shared" si="23"/>
        <v>2</v>
      </c>
      <c r="L43" s="100">
        <f t="shared" si="23"/>
        <v>2</v>
      </c>
      <c r="M43" s="102">
        <v>0.03</v>
      </c>
      <c r="N43" s="3">
        <v>25.5</v>
      </c>
      <c r="O43" s="103">
        <f t="shared" si="17"/>
        <v>0.06</v>
      </c>
      <c r="P43" s="103">
        <f t="shared" si="17"/>
        <v>51</v>
      </c>
      <c r="Q43" s="3">
        <f t="shared" si="18"/>
        <v>0.94</v>
      </c>
      <c r="R43" s="3">
        <v>1</v>
      </c>
      <c r="S43" s="104">
        <f t="shared" si="19"/>
        <v>0.94</v>
      </c>
      <c r="T43" s="3">
        <f t="shared" si="20"/>
        <v>0.06</v>
      </c>
      <c r="U43" s="3">
        <f t="shared" si="20"/>
        <v>51</v>
      </c>
      <c r="V43" s="105">
        <f t="shared" si="21"/>
        <v>3.06</v>
      </c>
      <c r="W43" s="106">
        <f t="shared" si="22"/>
        <v>4</v>
      </c>
      <c r="X43" s="3">
        <f t="shared" si="24"/>
        <v>2.3054755043227666</v>
      </c>
      <c r="Y43" s="132">
        <f t="shared" si="25"/>
        <v>5.1873198847262252</v>
      </c>
      <c r="Z43" s="103">
        <v>1.7349999999999999</v>
      </c>
      <c r="AA43" s="3">
        <f t="shared" si="26"/>
        <v>9</v>
      </c>
    </row>
    <row r="44" spans="1:27">
      <c r="A44" s="108"/>
      <c r="B44" s="3"/>
      <c r="G44" s="107" t="s">
        <v>159</v>
      </c>
      <c r="I44" s="100">
        <f t="shared" si="27"/>
        <v>1.5</v>
      </c>
      <c r="J44" s="100">
        <f t="shared" si="23"/>
        <v>1.5</v>
      </c>
      <c r="K44" s="100">
        <f t="shared" si="23"/>
        <v>2</v>
      </c>
      <c r="L44" s="100">
        <f t="shared" si="23"/>
        <v>2</v>
      </c>
      <c r="M44" s="102">
        <v>0.2</v>
      </c>
      <c r="N44" s="3">
        <v>4.25</v>
      </c>
      <c r="O44" s="103">
        <f t="shared" si="17"/>
        <v>0.4</v>
      </c>
      <c r="P44" s="103">
        <f t="shared" si="17"/>
        <v>8.5</v>
      </c>
      <c r="Q44" s="3">
        <f t="shared" si="18"/>
        <v>0.6</v>
      </c>
      <c r="R44" s="3">
        <v>1</v>
      </c>
      <c r="S44" s="104">
        <f t="shared" si="19"/>
        <v>0.6</v>
      </c>
      <c r="T44" s="3">
        <f t="shared" si="20"/>
        <v>0.4</v>
      </c>
      <c r="U44" s="3">
        <f t="shared" si="20"/>
        <v>8.5</v>
      </c>
      <c r="V44" s="105">
        <f t="shared" si="21"/>
        <v>3.4000000000000004</v>
      </c>
      <c r="W44" s="106">
        <f t="shared" si="22"/>
        <v>4</v>
      </c>
      <c r="X44" s="3">
        <f t="shared" si="24"/>
        <v>2.4242424242424239</v>
      </c>
      <c r="Y44" s="132">
        <f t="shared" si="25"/>
        <v>5.4545454545454533</v>
      </c>
      <c r="Z44" s="103">
        <v>1.6500000000000001</v>
      </c>
      <c r="AA44" s="3">
        <f t="shared" si="26"/>
        <v>8.9999999999999982</v>
      </c>
    </row>
    <row r="45" spans="1:27">
      <c r="A45" s="100"/>
      <c r="B45" s="100"/>
    </row>
    <row r="47" spans="1:27">
      <c r="O47" t="s">
        <v>184</v>
      </c>
      <c r="S47" t="s">
        <v>185</v>
      </c>
    </row>
    <row r="48" spans="1:27">
      <c r="G48" s="101" t="s">
        <v>147</v>
      </c>
      <c r="K48" t="s">
        <v>186</v>
      </c>
      <c r="O48" t="s">
        <v>187</v>
      </c>
      <c r="P48">
        <v>10</v>
      </c>
      <c r="Q48" t="s">
        <v>188</v>
      </c>
      <c r="R48" s="3">
        <v>0.1</v>
      </c>
      <c r="S48" t="s">
        <v>189</v>
      </c>
    </row>
    <row r="49" spans="7:19">
      <c r="G49" s="101" t="s">
        <v>148</v>
      </c>
      <c r="K49" t="s">
        <v>190</v>
      </c>
      <c r="O49" t="s">
        <v>191</v>
      </c>
      <c r="P49">
        <v>10</v>
      </c>
      <c r="Q49" t="s">
        <v>192</v>
      </c>
      <c r="R49" s="3">
        <v>0.1</v>
      </c>
    </row>
    <row r="50" spans="7:19">
      <c r="G50" s="101" t="s">
        <v>149</v>
      </c>
      <c r="K50" t="s">
        <v>193</v>
      </c>
      <c r="L50" t="s">
        <v>194</v>
      </c>
      <c r="O50" t="s">
        <v>193</v>
      </c>
      <c r="P50">
        <v>10</v>
      </c>
      <c r="Q50" t="s">
        <v>195</v>
      </c>
      <c r="R50" s="3">
        <v>0.05</v>
      </c>
    </row>
    <row r="51" spans="7:19">
      <c r="G51" s="101" t="s">
        <v>150</v>
      </c>
      <c r="Q51" t="s">
        <v>196</v>
      </c>
      <c r="R51" s="3">
        <v>0.1</v>
      </c>
      <c r="S51" t="s">
        <v>197</v>
      </c>
    </row>
    <row r="52" spans="7:19">
      <c r="G52" s="101" t="s">
        <v>151</v>
      </c>
      <c r="Q52" t="s">
        <v>198</v>
      </c>
      <c r="R52" s="3">
        <v>0.1</v>
      </c>
      <c r="S52" t="s">
        <v>199</v>
      </c>
    </row>
    <row r="53" spans="7:19">
      <c r="G53" s="101" t="s">
        <v>152</v>
      </c>
      <c r="Q53" t="s">
        <v>200</v>
      </c>
      <c r="R53" s="3">
        <v>0.1</v>
      </c>
      <c r="S53" t="s">
        <v>201</v>
      </c>
    </row>
    <row r="54" spans="7:19">
      <c r="G54" s="101" t="s">
        <v>153</v>
      </c>
    </row>
    <row r="55" spans="7:19">
      <c r="G55" s="101" t="s">
        <v>154</v>
      </c>
      <c r="O55" t="s">
        <v>202</v>
      </c>
      <c r="P55" t="s">
        <v>203</v>
      </c>
      <c r="Q55" t="s">
        <v>204</v>
      </c>
    </row>
    <row r="56" spans="7:19">
      <c r="G56" s="101" t="s">
        <v>158</v>
      </c>
      <c r="O56">
        <v>1</v>
      </c>
      <c r="P56">
        <v>0.5</v>
      </c>
      <c r="Q56" t="s">
        <v>205</v>
      </c>
    </row>
    <row r="57" spans="7:19">
      <c r="G57" s="107" t="s">
        <v>159</v>
      </c>
    </row>
    <row r="63" spans="7:19" ht="148.5">
      <c r="O63" s="167" t="s">
        <v>393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4"/>
  <sheetViews>
    <sheetView zoomScale="70" zoomScaleNormal="70" workbookViewId="0">
      <selection activeCell="O11" sqref="O1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8</v>
      </c>
      <c r="C1" t="s">
        <v>11</v>
      </c>
      <c r="D1" t="s">
        <v>11</v>
      </c>
      <c r="E1" t="s">
        <v>12</v>
      </c>
      <c r="F1" t="s">
        <v>12</v>
      </c>
      <c r="H1" s="1" t="s">
        <v>15</v>
      </c>
      <c r="I1" s="1" t="s">
        <v>14</v>
      </c>
      <c r="J1" s="1" t="s">
        <v>9</v>
      </c>
      <c r="K1" s="1" t="s">
        <v>18</v>
      </c>
      <c r="L1" s="1" t="s">
        <v>18</v>
      </c>
      <c r="M1" s="16" t="s">
        <v>16</v>
      </c>
      <c r="R1" t="s">
        <v>47</v>
      </c>
      <c r="T1">
        <v>60</v>
      </c>
      <c r="U1" t="s">
        <v>48</v>
      </c>
    </row>
    <row r="2" spans="1:26">
      <c r="A2" t="s">
        <v>19</v>
      </c>
      <c r="C2">
        <v>0.3</v>
      </c>
      <c r="D2">
        <v>0.7</v>
      </c>
      <c r="G2" s="1" t="s">
        <v>13</v>
      </c>
      <c r="H2" s="1" t="s">
        <v>17</v>
      </c>
      <c r="I2" s="1"/>
      <c r="J2" s="1">
        <v>60</v>
      </c>
      <c r="K2" s="1" t="s">
        <v>17</v>
      </c>
      <c r="L2" s="1"/>
      <c r="M2" t="s">
        <v>10</v>
      </c>
      <c r="R2" t="s">
        <v>49</v>
      </c>
      <c r="T2">
        <v>300</v>
      </c>
    </row>
    <row r="3" spans="1:26">
      <c r="A3" t="s">
        <v>20</v>
      </c>
      <c r="C3">
        <v>0.3</v>
      </c>
      <c r="D3">
        <v>0.7</v>
      </c>
      <c r="J3">
        <v>60</v>
      </c>
    </row>
    <row r="4" spans="1:26">
      <c r="G4" s="19"/>
      <c r="H4" s="18"/>
      <c r="Q4" t="s">
        <v>51</v>
      </c>
      <c r="R4" t="s">
        <v>50</v>
      </c>
      <c r="S4">
        <v>0.2</v>
      </c>
      <c r="T4">
        <f>S4*T$2</f>
        <v>60</v>
      </c>
      <c r="U4" t="s">
        <v>53</v>
      </c>
    </row>
    <row r="5" spans="1:26">
      <c r="G5" s="19"/>
      <c r="H5" s="18"/>
      <c r="Q5" t="s">
        <v>52</v>
      </c>
      <c r="R5" t="s">
        <v>50</v>
      </c>
      <c r="S5">
        <v>0.8</v>
      </c>
      <c r="T5">
        <f>S5*T$2</f>
        <v>240</v>
      </c>
      <c r="U5" t="s">
        <v>54</v>
      </c>
    </row>
    <row r="6" spans="1:26">
      <c r="G6" s="19"/>
      <c r="H6" s="18"/>
    </row>
    <row r="7" spans="1:26">
      <c r="G7" s="19"/>
      <c r="H7" s="18"/>
    </row>
    <row r="8" spans="1:26">
      <c r="G8" s="19"/>
      <c r="H8" s="18"/>
    </row>
    <row r="9" spans="1:26">
      <c r="G9" s="19"/>
      <c r="H9" s="18"/>
      <c r="L9" s="17"/>
    </row>
    <row r="10" spans="1:26">
      <c r="G10" s="19"/>
      <c r="H10" s="18"/>
      <c r="L10" s="17"/>
    </row>
    <row r="11" spans="1:26">
      <c r="G11" s="19"/>
      <c r="H11" s="18"/>
      <c r="L11" s="17"/>
    </row>
    <row r="12" spans="1:26">
      <c r="B12" s="20"/>
      <c r="G12" s="19"/>
      <c r="H12" s="18"/>
      <c r="K12" s="17"/>
      <c r="L12" s="17"/>
    </row>
    <row r="15" spans="1:26" ht="17.25"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Z15" s="6"/>
    </row>
    <row r="16" spans="1:26" ht="17.25"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</row>
    <row r="17" spans="9:26" ht="19.5"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9:26" ht="19.5">
      <c r="I18" s="18"/>
      <c r="N18" s="1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9:26">
      <c r="I19" s="18"/>
    </row>
    <row r="20" spans="9:26">
      <c r="I20" s="18"/>
    </row>
    <row r="21" spans="9:26">
      <c r="I21" s="18"/>
    </row>
    <row r="22" spans="9:26">
      <c r="I22" s="18"/>
      <c r="O22" s="14"/>
      <c r="P22" s="14"/>
      <c r="Q22" s="14"/>
      <c r="R22" s="14"/>
    </row>
    <row r="23" spans="9:26">
      <c r="I23" s="18"/>
      <c r="O23" s="14"/>
      <c r="P23" s="14"/>
      <c r="Q23" s="14"/>
      <c r="R23" s="14"/>
    </row>
    <row r="24" spans="9:26">
      <c r="I24" s="18"/>
      <c r="O24" s="14"/>
      <c r="P24" s="14"/>
      <c r="Q24" s="14"/>
      <c r="R24" s="14"/>
    </row>
    <row r="25" spans="9:26">
      <c r="I25" s="18"/>
      <c r="O25" s="14"/>
      <c r="P25" s="14"/>
      <c r="Q25" s="14"/>
      <c r="R25" s="14"/>
    </row>
    <row r="26" spans="9:26">
      <c r="O26" s="14"/>
      <c r="P26" s="14"/>
      <c r="Q26" s="14"/>
      <c r="R26" s="14"/>
    </row>
    <row r="27" spans="9:26">
      <c r="O27" s="14"/>
      <c r="P27" s="14"/>
      <c r="Q27" s="14"/>
      <c r="R27" s="14"/>
    </row>
    <row r="28" spans="9:26">
      <c r="O28" s="14"/>
      <c r="P28" s="14"/>
      <c r="Q28" s="14"/>
      <c r="R28" s="14"/>
    </row>
    <row r="29" spans="9:26">
      <c r="O29" s="14"/>
      <c r="P29" s="14"/>
      <c r="Q29" s="14"/>
      <c r="R29" s="14"/>
    </row>
    <row r="30" spans="9:26">
      <c r="O30" s="14"/>
      <c r="P30" s="14"/>
      <c r="Q30" s="14"/>
      <c r="R30" s="14"/>
    </row>
    <row r="31" spans="9:26">
      <c r="O31" s="14"/>
      <c r="P31" s="14"/>
      <c r="Q31" s="14"/>
      <c r="R31" s="14"/>
    </row>
    <row r="32" spans="9:26">
      <c r="O32" s="14"/>
      <c r="P32" s="14"/>
      <c r="Q32" s="14"/>
      <c r="R32" s="14"/>
    </row>
    <row r="33" spans="15:18">
      <c r="O33" s="14"/>
      <c r="P33" s="14"/>
      <c r="Q33" s="14"/>
      <c r="R33" s="14"/>
    </row>
    <row r="34" spans="15:18">
      <c r="O34" s="14"/>
      <c r="P34" s="14"/>
      <c r="Q34" s="14"/>
      <c r="R3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66"/>
  <sheetViews>
    <sheetView topLeftCell="C11" zoomScaleNormal="100" workbookViewId="0">
      <selection activeCell="L65" sqref="L65"/>
    </sheetView>
  </sheetViews>
  <sheetFormatPr defaultRowHeight="11.25"/>
  <cols>
    <col min="1" max="1" width="26.625" style="66" customWidth="1"/>
    <col min="2" max="2" width="26" style="66" customWidth="1"/>
    <col min="3" max="4" width="9" style="66"/>
    <col min="5" max="27" width="6.625" style="66" customWidth="1"/>
    <col min="28" max="28" width="8.5" style="66" customWidth="1"/>
    <col min="29" max="30" width="6.625" style="66" customWidth="1"/>
    <col min="31" max="16384" width="9" style="66"/>
  </cols>
  <sheetData>
    <row r="1" spans="1:32" ht="22.5">
      <c r="A1" s="67" t="s">
        <v>92</v>
      </c>
      <c r="B1" s="2" t="s">
        <v>65</v>
      </c>
      <c r="C1" s="67" t="s">
        <v>87</v>
      </c>
      <c r="D1" s="67" t="s">
        <v>58</v>
      </c>
      <c r="E1" s="67" t="s">
        <v>59</v>
      </c>
      <c r="F1" s="67" t="s">
        <v>60</v>
      </c>
      <c r="G1" s="67" t="s">
        <v>61</v>
      </c>
      <c r="H1" s="67" t="s">
        <v>62</v>
      </c>
    </row>
    <row r="2" spans="1:32" ht="12.75">
      <c r="A2" s="67" t="s">
        <v>66</v>
      </c>
      <c r="B2" s="2">
        <v>3.3330000000000002</v>
      </c>
      <c r="C2" s="68" t="s">
        <v>88</v>
      </c>
      <c r="D2" s="68">
        <v>0.01</v>
      </c>
      <c r="E2" s="2" t="s">
        <v>67</v>
      </c>
      <c r="F2" s="68">
        <v>0.7</v>
      </c>
      <c r="G2" s="2" t="s">
        <v>68</v>
      </c>
      <c r="H2" s="68">
        <v>0.2</v>
      </c>
    </row>
    <row r="3" spans="1:32" ht="12.75">
      <c r="A3" s="67" t="s">
        <v>69</v>
      </c>
      <c r="B3" s="2">
        <v>3.3330000000000002</v>
      </c>
      <c r="C3" s="68"/>
      <c r="D3" s="68">
        <v>0.1</v>
      </c>
      <c r="E3" s="2" t="s">
        <v>67</v>
      </c>
      <c r="F3" s="68">
        <v>8</v>
      </c>
      <c r="G3" s="2" t="s">
        <v>68</v>
      </c>
      <c r="H3" s="68">
        <v>3</v>
      </c>
    </row>
    <row r="4" spans="1:32" ht="12.75">
      <c r="A4" s="67" t="s">
        <v>70</v>
      </c>
      <c r="B4" s="2">
        <v>3.3330000000000002</v>
      </c>
      <c r="C4" s="68"/>
      <c r="D4" s="68">
        <v>0.05</v>
      </c>
      <c r="E4" s="2" t="s">
        <v>67</v>
      </c>
      <c r="F4" s="68">
        <v>4</v>
      </c>
      <c r="G4" s="2" t="s">
        <v>68</v>
      </c>
      <c r="H4" s="68">
        <v>1.5</v>
      </c>
    </row>
    <row r="5" spans="1:32" ht="12.75">
      <c r="A5" s="2" t="s">
        <v>71</v>
      </c>
      <c r="B5" s="69" t="s">
        <v>72</v>
      </c>
      <c r="C5" s="2" t="s">
        <v>89</v>
      </c>
      <c r="D5" s="2" t="s">
        <v>73</v>
      </c>
      <c r="E5" s="2" t="s">
        <v>67</v>
      </c>
      <c r="F5" s="67" t="s">
        <v>63</v>
      </c>
      <c r="G5" s="2"/>
      <c r="H5" s="2"/>
    </row>
    <row r="6" spans="1:32" ht="12.75">
      <c r="A6" s="2" t="s">
        <v>74</v>
      </c>
      <c r="B6" s="70" t="s">
        <v>75</v>
      </c>
      <c r="C6" s="2"/>
      <c r="D6" s="2"/>
      <c r="E6" s="2" t="s">
        <v>67</v>
      </c>
      <c r="F6" s="2"/>
      <c r="G6" s="2"/>
      <c r="H6" s="2"/>
    </row>
    <row r="7" spans="1:32" ht="12.75">
      <c r="A7" s="2" t="s">
        <v>76</v>
      </c>
      <c r="B7" s="70" t="s">
        <v>77</v>
      </c>
      <c r="C7" s="2"/>
      <c r="D7" s="2"/>
      <c r="E7" s="2" t="s">
        <v>67</v>
      </c>
      <c r="F7" s="2"/>
      <c r="G7" s="2"/>
      <c r="H7" s="2"/>
    </row>
    <row r="8" spans="1:32" ht="12.75">
      <c r="A8" s="2" t="s">
        <v>78</v>
      </c>
      <c r="B8" s="71"/>
      <c r="C8" s="2"/>
      <c r="D8" s="2"/>
      <c r="E8" s="2" t="s">
        <v>67</v>
      </c>
      <c r="F8" s="2"/>
      <c r="G8" s="2"/>
      <c r="H8" s="2"/>
    </row>
    <row r="9" spans="1:32" ht="12.75">
      <c r="A9" s="2" t="s">
        <v>79</v>
      </c>
      <c r="B9" s="71"/>
      <c r="C9" s="2"/>
      <c r="D9" s="2"/>
      <c r="E9" s="2" t="s">
        <v>67</v>
      </c>
      <c r="F9" s="2"/>
      <c r="G9" s="2"/>
      <c r="H9" s="2"/>
    </row>
    <row r="10" spans="1:32" ht="12.75">
      <c r="A10" s="2" t="s">
        <v>80</v>
      </c>
      <c r="B10" s="71"/>
      <c r="C10" s="2"/>
      <c r="D10" s="2"/>
      <c r="E10" s="2" t="s">
        <v>67</v>
      </c>
      <c r="F10" s="2"/>
      <c r="G10" s="2"/>
      <c r="H10" s="2"/>
    </row>
    <row r="11" spans="1:32" ht="12.75">
      <c r="A11" s="2" t="s">
        <v>81</v>
      </c>
      <c r="B11" s="71"/>
      <c r="C11" s="2"/>
      <c r="D11" s="2"/>
      <c r="E11" s="2" t="s">
        <v>67</v>
      </c>
      <c r="F11" s="2"/>
      <c r="G11" s="2"/>
      <c r="H11" s="2"/>
    </row>
    <row r="12" spans="1:32" ht="12.75">
      <c r="A12" s="2" t="s">
        <v>82</v>
      </c>
      <c r="B12" s="71"/>
      <c r="C12" s="2"/>
      <c r="D12" s="2"/>
      <c r="E12" s="2" t="s">
        <v>67</v>
      </c>
      <c r="F12" s="2"/>
      <c r="G12" s="2"/>
      <c r="H12" s="2"/>
    </row>
    <row r="13" spans="1:32" ht="12.75">
      <c r="A13" s="2" t="s">
        <v>83</v>
      </c>
      <c r="B13" s="71"/>
      <c r="C13" s="2"/>
      <c r="D13" s="2"/>
      <c r="E13" s="2" t="s">
        <v>67</v>
      </c>
      <c r="F13" s="2"/>
      <c r="G13" s="2"/>
      <c r="H13" s="2"/>
      <c r="W13" s="66" t="s">
        <v>345</v>
      </c>
      <c r="AD13" s="66" t="s">
        <v>350</v>
      </c>
      <c r="AF13" s="66" t="s">
        <v>352</v>
      </c>
    </row>
    <row r="14" spans="1:32" ht="12.75">
      <c r="A14" s="2"/>
      <c r="B14" s="72"/>
      <c r="C14" s="2"/>
      <c r="D14" s="2"/>
      <c r="E14" s="2" t="s">
        <v>67</v>
      </c>
      <c r="F14" s="2"/>
      <c r="G14" s="2"/>
      <c r="H14" s="2"/>
      <c r="Q14" s="110">
        <v>6.75</v>
      </c>
      <c r="R14" s="66">
        <v>1.69</v>
      </c>
      <c r="W14" s="66" t="s">
        <v>346</v>
      </c>
      <c r="AD14" s="66" t="s">
        <v>351</v>
      </c>
    </row>
    <row r="15" spans="1:32" ht="12.75">
      <c r="A15" s="67" t="s">
        <v>84</v>
      </c>
      <c r="B15" s="2">
        <v>1</v>
      </c>
      <c r="C15" s="2" t="s">
        <v>90</v>
      </c>
      <c r="D15" s="2"/>
      <c r="E15" s="2"/>
      <c r="F15" s="2"/>
      <c r="G15" s="2"/>
      <c r="H15" s="2"/>
      <c r="Q15" s="110">
        <v>8</v>
      </c>
      <c r="R15" s="66">
        <v>1.7000000000000002</v>
      </c>
      <c r="W15" s="66" t="s">
        <v>349</v>
      </c>
      <c r="AA15" s="66" t="s">
        <v>353</v>
      </c>
    </row>
    <row r="16" spans="1:32" ht="12.75">
      <c r="A16" s="2" t="s">
        <v>85</v>
      </c>
      <c r="B16" s="2">
        <v>1</v>
      </c>
      <c r="C16" s="2" t="s">
        <v>90</v>
      </c>
      <c r="D16" s="2"/>
      <c r="E16" s="2"/>
      <c r="F16" s="2"/>
      <c r="G16" s="2"/>
      <c r="H16" s="2"/>
      <c r="Q16" s="110">
        <v>15.5</v>
      </c>
      <c r="R16" s="66">
        <v>1.7250000000000001</v>
      </c>
    </row>
    <row r="17" spans="1:40" ht="12.75">
      <c r="A17" s="67" t="s">
        <v>86</v>
      </c>
      <c r="B17" s="2">
        <v>1</v>
      </c>
      <c r="C17" s="2" t="s">
        <v>90</v>
      </c>
      <c r="D17" s="2"/>
      <c r="E17" s="2"/>
      <c r="F17" s="2"/>
      <c r="G17" s="2"/>
      <c r="H17" s="2"/>
      <c r="Q17" s="110">
        <v>10.5</v>
      </c>
      <c r="R17" s="66">
        <v>1.7124999999999999</v>
      </c>
      <c r="W17" s="66" t="s">
        <v>347</v>
      </c>
    </row>
    <row r="18" spans="1:40">
      <c r="Q18" s="110">
        <v>5.5</v>
      </c>
      <c r="R18" s="66">
        <v>1.6749999999999998</v>
      </c>
      <c r="W18" s="66" t="s">
        <v>348</v>
      </c>
    </row>
    <row r="19" spans="1:40">
      <c r="C19" s="66" t="s">
        <v>91</v>
      </c>
      <c r="Q19" s="110">
        <v>25.5</v>
      </c>
      <c r="R19" s="66">
        <v>1.7349999999999999</v>
      </c>
      <c r="W19" s="66">
        <v>3</v>
      </c>
      <c r="AB19" s="66">
        <v>3</v>
      </c>
      <c r="AF19" s="66">
        <v>3</v>
      </c>
      <c r="AJ19" s="66">
        <v>5</v>
      </c>
    </row>
    <row r="20" spans="1:40">
      <c r="Q20" s="110">
        <v>15.5</v>
      </c>
      <c r="R20" s="66">
        <v>1.7250000000000001</v>
      </c>
      <c r="W20" s="66">
        <v>1</v>
      </c>
      <c r="X20" s="66">
        <v>1</v>
      </c>
      <c r="Y20" s="66">
        <v>1</v>
      </c>
      <c r="AB20" s="66">
        <v>3</v>
      </c>
      <c r="AC20" s="66">
        <v>1</v>
      </c>
      <c r="AD20" s="66">
        <v>1</v>
      </c>
      <c r="AF20" s="66">
        <v>5</v>
      </c>
      <c r="AG20" s="66">
        <v>1</v>
      </c>
      <c r="AH20" s="66">
        <v>1</v>
      </c>
      <c r="AJ20" s="66">
        <v>1</v>
      </c>
      <c r="AK20" s="66">
        <v>1</v>
      </c>
      <c r="AL20" s="66">
        <v>1</v>
      </c>
      <c r="AM20" s="66">
        <v>1</v>
      </c>
      <c r="AN20" s="66">
        <v>1</v>
      </c>
    </row>
    <row r="21" spans="1:40">
      <c r="Q21" s="110">
        <v>13</v>
      </c>
      <c r="R21" s="66">
        <v>1.72</v>
      </c>
    </row>
    <row r="22" spans="1:40">
      <c r="Q22" s="110">
        <v>25.5</v>
      </c>
      <c r="R22" s="66">
        <v>1.7349999999999999</v>
      </c>
      <c r="AF22" s="66">
        <v>3</v>
      </c>
      <c r="AJ22" s="66">
        <v>5</v>
      </c>
    </row>
    <row r="23" spans="1:40">
      <c r="Q23" s="110">
        <v>4.25</v>
      </c>
      <c r="R23" s="66">
        <v>1.6500000000000001</v>
      </c>
      <c r="AF23" s="66">
        <v>3</v>
      </c>
      <c r="AG23" s="66">
        <v>3</v>
      </c>
      <c r="AH23" s="66">
        <v>1</v>
      </c>
      <c r="AJ23" s="66">
        <v>5</v>
      </c>
      <c r="AK23" s="66">
        <v>1</v>
      </c>
      <c r="AL23" s="66">
        <v>1</v>
      </c>
      <c r="AM23" s="66">
        <v>1</v>
      </c>
      <c r="AN23" s="66">
        <v>1</v>
      </c>
    </row>
    <row r="24" spans="1:40">
      <c r="A24" s="66" t="s">
        <v>237</v>
      </c>
    </row>
    <row r="25" spans="1:40">
      <c r="A25" s="66" t="s">
        <v>95</v>
      </c>
      <c r="B25" s="66" t="s">
        <v>97</v>
      </c>
      <c r="K25" s="66" t="s">
        <v>245</v>
      </c>
      <c r="AJ25" s="66">
        <v>5</v>
      </c>
    </row>
    <row r="26" spans="1:40">
      <c r="A26" s="66" t="s">
        <v>96</v>
      </c>
      <c r="B26" s="66" t="s">
        <v>98</v>
      </c>
      <c r="K26" s="66" t="s">
        <v>246</v>
      </c>
      <c r="L26" s="66" t="s">
        <v>247</v>
      </c>
      <c r="M26" s="66" t="s">
        <v>248</v>
      </c>
      <c r="N26" s="66" t="s">
        <v>249</v>
      </c>
      <c r="O26" s="66" t="s">
        <v>250</v>
      </c>
      <c r="Z26" s="66" t="s">
        <v>251</v>
      </c>
      <c r="AJ26" s="66">
        <v>9</v>
      </c>
      <c r="AK26" s="66">
        <v>1</v>
      </c>
      <c r="AL26" s="66">
        <v>1</v>
      </c>
      <c r="AM26" s="66">
        <v>1</v>
      </c>
      <c r="AN26" s="66">
        <v>1</v>
      </c>
    </row>
    <row r="27" spans="1:40">
      <c r="B27" s="66" t="s">
        <v>99</v>
      </c>
      <c r="F27" s="110"/>
      <c r="K27" s="66" t="s">
        <v>272</v>
      </c>
      <c r="L27" s="66" t="s">
        <v>271</v>
      </c>
      <c r="M27" s="66" t="s">
        <v>273</v>
      </c>
      <c r="N27" s="66" t="s">
        <v>274</v>
      </c>
      <c r="O27" s="66" t="s">
        <v>275</v>
      </c>
      <c r="T27" s="66" t="s">
        <v>252</v>
      </c>
      <c r="U27" s="66" t="s">
        <v>252</v>
      </c>
      <c r="V27" s="66" t="s">
        <v>253</v>
      </c>
      <c r="W27" s="66" t="s">
        <v>254</v>
      </c>
      <c r="X27" s="66" t="s">
        <v>254</v>
      </c>
      <c r="Y27" s="66" t="s">
        <v>254</v>
      </c>
      <c r="Z27" s="111" t="s">
        <v>255</v>
      </c>
      <c r="AA27" s="66" t="s">
        <v>256</v>
      </c>
      <c r="AB27" s="66" t="s">
        <v>257</v>
      </c>
      <c r="AC27" s="66" t="s">
        <v>258</v>
      </c>
      <c r="AD27" s="66" t="s">
        <v>259</v>
      </c>
    </row>
    <row r="28" spans="1:40">
      <c r="L28" s="66" t="s">
        <v>260</v>
      </c>
      <c r="M28" s="66" t="s">
        <v>261</v>
      </c>
      <c r="N28" s="66" t="s">
        <v>262</v>
      </c>
      <c r="O28" s="66" t="s">
        <v>263</v>
      </c>
      <c r="P28" s="66" t="s">
        <v>264</v>
      </c>
      <c r="Q28" s="66" t="s">
        <v>260</v>
      </c>
      <c r="R28" s="66" t="s">
        <v>265</v>
      </c>
      <c r="S28" s="66" t="s">
        <v>266</v>
      </c>
      <c r="T28" s="66" t="s">
        <v>267</v>
      </c>
      <c r="U28" s="66" t="s">
        <v>268</v>
      </c>
      <c r="W28" s="66" t="s">
        <v>267</v>
      </c>
      <c r="X28" s="66" t="s">
        <v>268</v>
      </c>
      <c r="Y28" s="66" t="s">
        <v>269</v>
      </c>
    </row>
    <row r="29" spans="1:40">
      <c r="A29" s="66" t="s">
        <v>100</v>
      </c>
      <c r="B29" s="66" t="s">
        <v>97</v>
      </c>
      <c r="E29" s="112"/>
      <c r="F29" s="110"/>
      <c r="J29" s="113" t="s">
        <v>147</v>
      </c>
      <c r="K29" s="110"/>
      <c r="L29" s="111">
        <v>1</v>
      </c>
      <c r="M29" s="111">
        <v>1</v>
      </c>
      <c r="N29" s="111">
        <v>1</v>
      </c>
      <c r="O29" s="111">
        <v>1</v>
      </c>
      <c r="P29" s="114">
        <v>0.04</v>
      </c>
      <c r="Q29" s="110">
        <v>2.25</v>
      </c>
      <c r="R29" s="115">
        <f t="shared" ref="R29:S38" si="0">P29*N29</f>
        <v>0.04</v>
      </c>
      <c r="S29" s="115">
        <f t="shared" si="0"/>
        <v>2.25</v>
      </c>
      <c r="T29" s="110">
        <f t="shared" ref="T29:T38" si="1">(1-R29)</f>
        <v>0.96</v>
      </c>
      <c r="U29" s="110">
        <v>1</v>
      </c>
      <c r="V29" s="116">
        <f t="shared" ref="V29:V38" si="2">T29*U29</f>
        <v>0.96</v>
      </c>
      <c r="W29" s="110">
        <f t="shared" ref="W29:X38" si="3">R29</f>
        <v>0.04</v>
      </c>
      <c r="X29" s="110">
        <f t="shared" si="3"/>
        <v>2.25</v>
      </c>
      <c r="Y29" s="117">
        <f t="shared" ref="Y29:Y38" si="4">W29*X29</f>
        <v>0.09</v>
      </c>
      <c r="Z29" s="118">
        <f t="shared" ref="Z29:Z38" si="5">V29+Y29</f>
        <v>1.05</v>
      </c>
      <c r="AA29" s="110">
        <f>Z29/AC29</f>
        <v>1</v>
      </c>
      <c r="AB29" s="111">
        <f>L29*M29*Z29</f>
        <v>1.05</v>
      </c>
      <c r="AC29" s="121">
        <v>1.05</v>
      </c>
      <c r="AD29" s="110">
        <f>AB29/AC29</f>
        <v>1</v>
      </c>
    </row>
    <row r="30" spans="1:40">
      <c r="A30" s="66" t="s">
        <v>101</v>
      </c>
      <c r="B30" s="66" t="s">
        <v>102</v>
      </c>
      <c r="E30" s="112"/>
      <c r="F30" s="110"/>
      <c r="J30" s="113" t="s">
        <v>148</v>
      </c>
      <c r="L30" s="111">
        <v>1</v>
      </c>
      <c r="M30" s="111">
        <v>1</v>
      </c>
      <c r="N30" s="111">
        <v>1</v>
      </c>
      <c r="O30" s="111">
        <v>1</v>
      </c>
      <c r="P30" s="114">
        <v>0.1</v>
      </c>
      <c r="Q30" s="110">
        <v>8</v>
      </c>
      <c r="R30" s="115">
        <f t="shared" si="0"/>
        <v>0.1</v>
      </c>
      <c r="S30" s="115">
        <f t="shared" si="0"/>
        <v>8</v>
      </c>
      <c r="T30" s="110">
        <f t="shared" si="1"/>
        <v>0.9</v>
      </c>
      <c r="U30" s="110">
        <v>1</v>
      </c>
      <c r="V30" s="116">
        <f t="shared" si="2"/>
        <v>0.9</v>
      </c>
      <c r="W30" s="110">
        <f t="shared" si="3"/>
        <v>0.1</v>
      </c>
      <c r="X30" s="110">
        <f t="shared" si="3"/>
        <v>8</v>
      </c>
      <c r="Y30" s="117">
        <f t="shared" si="4"/>
        <v>0.8</v>
      </c>
      <c r="Z30" s="118">
        <f t="shared" si="5"/>
        <v>1.7000000000000002</v>
      </c>
      <c r="AA30" s="110">
        <f t="shared" ref="AA30:AA38" si="6">Z30/AC30</f>
        <v>1</v>
      </c>
      <c r="AB30" s="111">
        <f t="shared" ref="AB30:AB38" si="7">L30*M30*Z30</f>
        <v>1.7000000000000002</v>
      </c>
      <c r="AC30" s="66">
        <v>1.7000000000000002</v>
      </c>
      <c r="AD30" s="110">
        <f t="shared" ref="AD30:AD38" si="8">AB30/AC30</f>
        <v>1</v>
      </c>
    </row>
    <row r="31" spans="1:40">
      <c r="B31" s="66" t="s">
        <v>103</v>
      </c>
      <c r="E31" s="112"/>
      <c r="F31" s="110"/>
      <c r="J31" s="113" t="s">
        <v>149</v>
      </c>
      <c r="L31" s="111">
        <v>1</v>
      </c>
      <c r="M31" s="111">
        <v>1</v>
      </c>
      <c r="N31" s="111">
        <v>1</v>
      </c>
      <c r="O31" s="111">
        <v>1</v>
      </c>
      <c r="P31" s="114">
        <v>0.05</v>
      </c>
      <c r="Q31" s="110">
        <v>15.5</v>
      </c>
      <c r="R31" s="115">
        <f t="shared" si="0"/>
        <v>0.05</v>
      </c>
      <c r="S31" s="115">
        <f t="shared" si="0"/>
        <v>15.5</v>
      </c>
      <c r="T31" s="110">
        <f t="shared" si="1"/>
        <v>0.95</v>
      </c>
      <c r="U31" s="110">
        <v>1</v>
      </c>
      <c r="V31" s="116">
        <f t="shared" si="2"/>
        <v>0.95</v>
      </c>
      <c r="W31" s="110">
        <f t="shared" si="3"/>
        <v>0.05</v>
      </c>
      <c r="X31" s="110">
        <f t="shared" si="3"/>
        <v>15.5</v>
      </c>
      <c r="Y31" s="117">
        <f t="shared" si="4"/>
        <v>0.77500000000000002</v>
      </c>
      <c r="Z31" s="118">
        <f t="shared" si="5"/>
        <v>1.7250000000000001</v>
      </c>
      <c r="AA31" s="110">
        <f t="shared" si="6"/>
        <v>1</v>
      </c>
      <c r="AB31" s="111">
        <f t="shared" si="7"/>
        <v>1.7250000000000001</v>
      </c>
      <c r="AC31" s="66">
        <v>1.7250000000000001</v>
      </c>
      <c r="AD31" s="110">
        <f t="shared" si="8"/>
        <v>1</v>
      </c>
    </row>
    <row r="32" spans="1:40">
      <c r="A32" s="66" t="s">
        <v>129</v>
      </c>
      <c r="E32" s="112"/>
      <c r="F32" s="110"/>
      <c r="J32" s="113" t="s">
        <v>150</v>
      </c>
      <c r="L32" s="111">
        <v>1</v>
      </c>
      <c r="M32" s="111">
        <v>1</v>
      </c>
      <c r="N32" s="111">
        <v>1</v>
      </c>
      <c r="O32" s="111">
        <v>1</v>
      </c>
      <c r="P32" s="114">
        <v>7.4999999999999997E-2</v>
      </c>
      <c r="Q32" s="110">
        <v>10.5</v>
      </c>
      <c r="R32" s="115">
        <f t="shared" si="0"/>
        <v>7.4999999999999997E-2</v>
      </c>
      <c r="S32" s="115">
        <f t="shared" si="0"/>
        <v>10.5</v>
      </c>
      <c r="T32" s="110">
        <f t="shared" si="1"/>
        <v>0.92500000000000004</v>
      </c>
      <c r="U32" s="110">
        <v>1</v>
      </c>
      <c r="V32" s="116">
        <f t="shared" si="2"/>
        <v>0.92500000000000004</v>
      </c>
      <c r="W32" s="110">
        <f t="shared" si="3"/>
        <v>7.4999999999999997E-2</v>
      </c>
      <c r="X32" s="110">
        <f t="shared" si="3"/>
        <v>10.5</v>
      </c>
      <c r="Y32" s="117">
        <f t="shared" si="4"/>
        <v>0.78749999999999998</v>
      </c>
      <c r="Z32" s="118">
        <f t="shared" si="5"/>
        <v>1.7124999999999999</v>
      </c>
      <c r="AA32" s="110">
        <f t="shared" si="6"/>
        <v>1</v>
      </c>
      <c r="AB32" s="111">
        <f t="shared" si="7"/>
        <v>1.7124999999999999</v>
      </c>
      <c r="AC32" s="66">
        <v>1.7124999999999999</v>
      </c>
      <c r="AD32" s="110">
        <f t="shared" si="8"/>
        <v>1</v>
      </c>
    </row>
    <row r="33" spans="1:32">
      <c r="E33" s="112"/>
      <c r="F33" s="110"/>
      <c r="J33" s="113" t="s">
        <v>151</v>
      </c>
      <c r="L33" s="111">
        <v>1</v>
      </c>
      <c r="M33" s="111">
        <v>1</v>
      </c>
      <c r="N33" s="111">
        <v>1</v>
      </c>
      <c r="O33" s="111">
        <v>1</v>
      </c>
      <c r="P33" s="114">
        <v>0.15</v>
      </c>
      <c r="Q33" s="110">
        <v>5.5</v>
      </c>
      <c r="R33" s="115">
        <f t="shared" si="0"/>
        <v>0.15</v>
      </c>
      <c r="S33" s="115">
        <f t="shared" si="0"/>
        <v>5.5</v>
      </c>
      <c r="T33" s="110">
        <f t="shared" si="1"/>
        <v>0.85</v>
      </c>
      <c r="U33" s="110">
        <v>1</v>
      </c>
      <c r="V33" s="116">
        <f t="shared" si="2"/>
        <v>0.85</v>
      </c>
      <c r="W33" s="110">
        <f t="shared" si="3"/>
        <v>0.15</v>
      </c>
      <c r="X33" s="110">
        <f t="shared" si="3"/>
        <v>5.5</v>
      </c>
      <c r="Y33" s="117">
        <f t="shared" si="4"/>
        <v>0.82499999999999996</v>
      </c>
      <c r="Z33" s="118">
        <f t="shared" si="5"/>
        <v>1.6749999999999998</v>
      </c>
      <c r="AA33" s="110">
        <f t="shared" si="6"/>
        <v>1</v>
      </c>
      <c r="AB33" s="111">
        <f t="shared" si="7"/>
        <v>1.6749999999999998</v>
      </c>
      <c r="AC33" s="66">
        <v>1.6749999999999998</v>
      </c>
      <c r="AD33" s="110">
        <f t="shared" si="8"/>
        <v>1</v>
      </c>
    </row>
    <row r="34" spans="1:32">
      <c r="E34" s="112"/>
      <c r="F34" s="110"/>
      <c r="J34" s="113" t="s">
        <v>152</v>
      </c>
      <c r="L34" s="111">
        <v>1</v>
      </c>
      <c r="M34" s="111">
        <v>1</v>
      </c>
      <c r="N34" s="111">
        <v>1</v>
      </c>
      <c r="O34" s="111">
        <v>1</v>
      </c>
      <c r="P34" s="114">
        <v>0.03</v>
      </c>
      <c r="Q34" s="110">
        <v>25.5</v>
      </c>
      <c r="R34" s="115">
        <f t="shared" si="0"/>
        <v>0.03</v>
      </c>
      <c r="S34" s="115">
        <f t="shared" si="0"/>
        <v>25.5</v>
      </c>
      <c r="T34" s="110">
        <f t="shared" si="1"/>
        <v>0.97</v>
      </c>
      <c r="U34" s="110">
        <v>1</v>
      </c>
      <c r="V34" s="116">
        <f t="shared" si="2"/>
        <v>0.97</v>
      </c>
      <c r="W34" s="110">
        <f t="shared" si="3"/>
        <v>0.03</v>
      </c>
      <c r="X34" s="110">
        <f t="shared" si="3"/>
        <v>25.5</v>
      </c>
      <c r="Y34" s="117">
        <f t="shared" si="4"/>
        <v>0.76500000000000001</v>
      </c>
      <c r="Z34" s="118">
        <f t="shared" si="5"/>
        <v>1.7349999999999999</v>
      </c>
      <c r="AA34" s="110">
        <f t="shared" si="6"/>
        <v>1</v>
      </c>
      <c r="AB34" s="111">
        <f t="shared" si="7"/>
        <v>1.7349999999999999</v>
      </c>
      <c r="AC34" s="66">
        <v>1.7349999999999999</v>
      </c>
      <c r="AD34" s="110">
        <f t="shared" si="8"/>
        <v>1</v>
      </c>
    </row>
    <row r="35" spans="1:32">
      <c r="A35" s="66" t="s">
        <v>127</v>
      </c>
      <c r="E35" s="112"/>
      <c r="F35" s="110"/>
      <c r="J35" s="113" t="s">
        <v>153</v>
      </c>
      <c r="L35" s="111">
        <v>1</v>
      </c>
      <c r="M35" s="111">
        <v>1</v>
      </c>
      <c r="N35" s="111">
        <v>1</v>
      </c>
      <c r="O35" s="111">
        <v>1</v>
      </c>
      <c r="P35" s="114">
        <v>0.05</v>
      </c>
      <c r="Q35" s="110">
        <v>15.5</v>
      </c>
      <c r="R35" s="115">
        <f t="shared" si="0"/>
        <v>0.05</v>
      </c>
      <c r="S35" s="115">
        <f t="shared" si="0"/>
        <v>15.5</v>
      </c>
      <c r="T35" s="110">
        <f t="shared" si="1"/>
        <v>0.95</v>
      </c>
      <c r="U35" s="110">
        <v>1</v>
      </c>
      <c r="V35" s="116">
        <f t="shared" si="2"/>
        <v>0.95</v>
      </c>
      <c r="W35" s="110">
        <f t="shared" si="3"/>
        <v>0.05</v>
      </c>
      <c r="X35" s="110">
        <f t="shared" si="3"/>
        <v>15.5</v>
      </c>
      <c r="Y35" s="117">
        <f t="shared" si="4"/>
        <v>0.77500000000000002</v>
      </c>
      <c r="Z35" s="118">
        <f t="shared" si="5"/>
        <v>1.7250000000000001</v>
      </c>
      <c r="AA35" s="110">
        <f t="shared" si="6"/>
        <v>1</v>
      </c>
      <c r="AB35" s="111">
        <f t="shared" si="7"/>
        <v>1.7250000000000001</v>
      </c>
      <c r="AC35" s="66">
        <v>1.7250000000000001</v>
      </c>
      <c r="AD35" s="110">
        <f t="shared" si="8"/>
        <v>1</v>
      </c>
    </row>
    <row r="36" spans="1:32">
      <c r="A36" s="66" t="s">
        <v>128</v>
      </c>
      <c r="E36" s="112"/>
      <c r="F36" s="110"/>
      <c r="J36" s="113" t="s">
        <v>154</v>
      </c>
      <c r="L36" s="111">
        <v>1</v>
      </c>
      <c r="M36" s="111">
        <v>1</v>
      </c>
      <c r="N36" s="111">
        <v>1</v>
      </c>
      <c r="O36" s="111">
        <v>1</v>
      </c>
      <c r="P36" s="114">
        <v>0.06</v>
      </c>
      <c r="Q36" s="110">
        <v>13</v>
      </c>
      <c r="R36" s="115">
        <f t="shared" si="0"/>
        <v>0.06</v>
      </c>
      <c r="S36" s="115">
        <f t="shared" si="0"/>
        <v>13</v>
      </c>
      <c r="T36" s="110">
        <f t="shared" si="1"/>
        <v>0.94</v>
      </c>
      <c r="U36" s="110">
        <v>1</v>
      </c>
      <c r="V36" s="116">
        <f t="shared" si="2"/>
        <v>0.94</v>
      </c>
      <c r="W36" s="110">
        <f t="shared" si="3"/>
        <v>0.06</v>
      </c>
      <c r="X36" s="110">
        <f t="shared" si="3"/>
        <v>13</v>
      </c>
      <c r="Y36" s="117">
        <f t="shared" si="4"/>
        <v>0.78</v>
      </c>
      <c r="Z36" s="118">
        <f t="shared" si="5"/>
        <v>1.72</v>
      </c>
      <c r="AA36" s="110">
        <f t="shared" si="6"/>
        <v>1</v>
      </c>
      <c r="AB36" s="111">
        <f t="shared" si="7"/>
        <v>1.72</v>
      </c>
      <c r="AC36" s="66">
        <v>1.72</v>
      </c>
      <c r="AD36" s="110">
        <f t="shared" si="8"/>
        <v>1</v>
      </c>
    </row>
    <row r="37" spans="1:32">
      <c r="E37" s="112"/>
      <c r="F37" s="110"/>
      <c r="J37" s="113" t="s">
        <v>158</v>
      </c>
      <c r="L37" s="111">
        <v>1</v>
      </c>
      <c r="M37" s="111">
        <v>1</v>
      </c>
      <c r="N37" s="111">
        <v>1</v>
      </c>
      <c r="O37" s="111">
        <v>1</v>
      </c>
      <c r="P37" s="114">
        <v>0.03</v>
      </c>
      <c r="Q37" s="110">
        <v>25.5</v>
      </c>
      <c r="R37" s="115">
        <f t="shared" si="0"/>
        <v>0.03</v>
      </c>
      <c r="S37" s="115">
        <f t="shared" si="0"/>
        <v>25.5</v>
      </c>
      <c r="T37" s="110">
        <f t="shared" si="1"/>
        <v>0.97</v>
      </c>
      <c r="U37" s="110">
        <v>1</v>
      </c>
      <c r="V37" s="116">
        <f t="shared" si="2"/>
        <v>0.97</v>
      </c>
      <c r="W37" s="110">
        <f t="shared" si="3"/>
        <v>0.03</v>
      </c>
      <c r="X37" s="110">
        <f t="shared" si="3"/>
        <v>25.5</v>
      </c>
      <c r="Y37" s="117">
        <f t="shared" si="4"/>
        <v>0.76500000000000001</v>
      </c>
      <c r="Z37" s="118">
        <f t="shared" si="5"/>
        <v>1.7349999999999999</v>
      </c>
      <c r="AA37" s="110">
        <f t="shared" si="6"/>
        <v>1</v>
      </c>
      <c r="AB37" s="111">
        <f t="shared" si="7"/>
        <v>1.7349999999999999</v>
      </c>
      <c r="AC37" s="66">
        <v>1.7349999999999999</v>
      </c>
      <c r="AD37" s="110">
        <f t="shared" si="8"/>
        <v>1</v>
      </c>
    </row>
    <row r="38" spans="1:32">
      <c r="E38" s="112"/>
      <c r="F38" s="110"/>
      <c r="I38" s="66" t="s">
        <v>276</v>
      </c>
      <c r="J38" s="119" t="s">
        <v>270</v>
      </c>
      <c r="L38" s="111">
        <v>1</v>
      </c>
      <c r="M38" s="111">
        <v>1</v>
      </c>
      <c r="N38" s="111">
        <v>1</v>
      </c>
      <c r="O38" s="111">
        <v>1</v>
      </c>
      <c r="P38" s="114">
        <v>0.2</v>
      </c>
      <c r="Q38" s="110">
        <v>4.25</v>
      </c>
      <c r="R38" s="115">
        <f t="shared" si="0"/>
        <v>0.2</v>
      </c>
      <c r="S38" s="115">
        <f t="shared" si="0"/>
        <v>4.25</v>
      </c>
      <c r="T38" s="110">
        <f t="shared" si="1"/>
        <v>0.8</v>
      </c>
      <c r="U38" s="110">
        <v>1</v>
      </c>
      <c r="V38" s="116">
        <f t="shared" si="2"/>
        <v>0.8</v>
      </c>
      <c r="W38" s="110">
        <f t="shared" si="3"/>
        <v>0.2</v>
      </c>
      <c r="X38" s="110">
        <f t="shared" si="3"/>
        <v>4.25</v>
      </c>
      <c r="Y38" s="117">
        <f t="shared" si="4"/>
        <v>0.85000000000000009</v>
      </c>
      <c r="Z38" s="118">
        <f t="shared" si="5"/>
        <v>1.6500000000000001</v>
      </c>
      <c r="AA38" s="110">
        <f t="shared" si="6"/>
        <v>1</v>
      </c>
      <c r="AB38" s="111">
        <f t="shared" si="7"/>
        <v>1.6500000000000001</v>
      </c>
      <c r="AC38" s="66">
        <v>1.6500000000000001</v>
      </c>
      <c r="AD38" s="110">
        <f t="shared" si="8"/>
        <v>1</v>
      </c>
    </row>
    <row r="40" spans="1:32">
      <c r="A40" s="66" t="s">
        <v>238</v>
      </c>
      <c r="C40" s="66" t="s">
        <v>296</v>
      </c>
      <c r="H40" s="66" t="s">
        <v>311</v>
      </c>
    </row>
    <row r="41" spans="1:32">
      <c r="A41" s="66" t="s">
        <v>291</v>
      </c>
      <c r="B41" s="66" t="s">
        <v>292</v>
      </c>
      <c r="C41" s="66" t="s">
        <v>292</v>
      </c>
      <c r="I41" s="146" t="s">
        <v>308</v>
      </c>
    </row>
    <row r="42" spans="1:32">
      <c r="A42" s="66" t="s">
        <v>290</v>
      </c>
      <c r="B42" s="66" t="s">
        <v>293</v>
      </c>
      <c r="C42" s="66" t="s">
        <v>292</v>
      </c>
      <c r="Z42" s="66" t="s">
        <v>251</v>
      </c>
    </row>
    <row r="43" spans="1:32">
      <c r="A43" s="66" t="s">
        <v>294</v>
      </c>
      <c r="B43" s="66" t="s">
        <v>295</v>
      </c>
      <c r="C43" s="66" t="s">
        <v>292</v>
      </c>
      <c r="I43" s="66" t="s">
        <v>280</v>
      </c>
      <c r="J43" s="66">
        <v>137</v>
      </c>
      <c r="T43" s="66" t="s">
        <v>252</v>
      </c>
      <c r="U43" s="66" t="s">
        <v>252</v>
      </c>
      <c r="V43" s="66" t="s">
        <v>253</v>
      </c>
      <c r="W43" s="66" t="s">
        <v>254</v>
      </c>
      <c r="X43" s="66" t="s">
        <v>254</v>
      </c>
      <c r="Y43" s="66" t="s">
        <v>254</v>
      </c>
      <c r="Z43" s="111" t="s">
        <v>255</v>
      </c>
      <c r="AA43" s="66" t="s">
        <v>256</v>
      </c>
      <c r="AB43" s="66" t="s">
        <v>257</v>
      </c>
      <c r="AC43" s="66" t="s">
        <v>258</v>
      </c>
      <c r="AD43" s="66" t="s">
        <v>259</v>
      </c>
      <c r="AE43" s="66" t="s">
        <v>281</v>
      </c>
      <c r="AF43" s="66" t="s">
        <v>282</v>
      </c>
    </row>
    <row r="44" spans="1:32">
      <c r="K44" s="66" t="s">
        <v>279</v>
      </c>
      <c r="L44" s="66" t="s">
        <v>260</v>
      </c>
      <c r="M44" s="66" t="s">
        <v>261</v>
      </c>
      <c r="N44" s="66" t="s">
        <v>262</v>
      </c>
      <c r="O44" s="66" t="s">
        <v>263</v>
      </c>
      <c r="P44" s="66" t="s">
        <v>264</v>
      </c>
      <c r="Q44" s="66" t="s">
        <v>260</v>
      </c>
      <c r="R44" s="66" t="s">
        <v>265</v>
      </c>
      <c r="S44" s="66" t="s">
        <v>266</v>
      </c>
      <c r="T44" s="66" t="s">
        <v>267</v>
      </c>
      <c r="U44" s="66" t="s">
        <v>268</v>
      </c>
      <c r="W44" s="66" t="s">
        <v>267</v>
      </c>
      <c r="X44" s="66" t="s">
        <v>268</v>
      </c>
      <c r="Y44" s="66" t="s">
        <v>269</v>
      </c>
    </row>
    <row r="45" spans="1:32">
      <c r="J45" s="113" t="s">
        <v>147</v>
      </c>
      <c r="K45" s="110">
        <f>100%+$J$43/200</f>
        <v>1.6850000000000001</v>
      </c>
      <c r="L45" s="110">
        <f>100%+$J$43/100</f>
        <v>2.37</v>
      </c>
      <c r="M45" s="110">
        <v>1</v>
      </c>
      <c r="N45" s="111">
        <v>1</v>
      </c>
      <c r="O45" s="111">
        <v>1</v>
      </c>
      <c r="P45" s="114">
        <v>0.12</v>
      </c>
      <c r="Q45" s="110">
        <v>6.75</v>
      </c>
      <c r="R45" s="115">
        <f t="shared" ref="R45:R46" si="9">P45*N45</f>
        <v>0.12</v>
      </c>
      <c r="S45" s="115">
        <f t="shared" ref="S45:S46" si="10">Q45*O45</f>
        <v>6.75</v>
      </c>
      <c r="T45" s="110">
        <f t="shared" ref="T45:T46" si="11">(1-R45)</f>
        <v>0.88</v>
      </c>
      <c r="U45" s="110">
        <v>1</v>
      </c>
      <c r="V45" s="116">
        <f t="shared" ref="V45:V46" si="12">T45*U45</f>
        <v>0.88</v>
      </c>
      <c r="W45" s="110">
        <f t="shared" ref="W45:W46" si="13">R45</f>
        <v>0.12</v>
      </c>
      <c r="X45" s="110">
        <f t="shared" ref="X45:X46" si="14">S45</f>
        <v>6.75</v>
      </c>
      <c r="Y45" s="117">
        <f t="shared" ref="Y45:Y46" si="15">W45*X45</f>
        <v>0.80999999999999994</v>
      </c>
      <c r="Z45" s="118">
        <f t="shared" ref="Z45:Z46" si="16">V45+Y45</f>
        <v>1.69</v>
      </c>
      <c r="AA45" s="110">
        <f>Z45/AC45</f>
        <v>1</v>
      </c>
      <c r="AB45" s="111">
        <f>L45*M45*Z45</f>
        <v>4.0053000000000001</v>
      </c>
      <c r="AC45" s="66">
        <v>1.69</v>
      </c>
      <c r="AD45" s="110">
        <f>AB45/AC45</f>
        <v>2.37</v>
      </c>
      <c r="AE45" s="122">
        <f>AB45*K45</f>
        <v>6.7489305000000002</v>
      </c>
      <c r="AF45" s="121">
        <f>AE45/AC45</f>
        <v>3.9934500000000002</v>
      </c>
    </row>
    <row r="46" spans="1:32">
      <c r="A46" s="66" t="s">
        <v>239</v>
      </c>
      <c r="B46" s="66" t="s">
        <v>240</v>
      </c>
      <c r="I46" s="66" t="s">
        <v>276</v>
      </c>
      <c r="J46" s="119" t="s">
        <v>270</v>
      </c>
      <c r="K46" s="110">
        <f>100%+$J$43/200</f>
        <v>1.6850000000000001</v>
      </c>
      <c r="L46" s="110">
        <f>100%+$J$43/100</f>
        <v>2.37</v>
      </c>
      <c r="M46" s="110">
        <v>1</v>
      </c>
      <c r="N46" s="111">
        <v>1</v>
      </c>
      <c r="O46" s="111">
        <v>1</v>
      </c>
      <c r="P46" s="114">
        <v>0.2</v>
      </c>
      <c r="Q46" s="110">
        <v>4.25</v>
      </c>
      <c r="R46" s="115">
        <f t="shared" si="9"/>
        <v>0.2</v>
      </c>
      <c r="S46" s="115">
        <f t="shared" si="10"/>
        <v>4.25</v>
      </c>
      <c r="T46" s="110">
        <f t="shared" si="11"/>
        <v>0.8</v>
      </c>
      <c r="U46" s="110">
        <v>1</v>
      </c>
      <c r="V46" s="116">
        <f t="shared" si="12"/>
        <v>0.8</v>
      </c>
      <c r="W46" s="110">
        <f t="shared" si="13"/>
        <v>0.2</v>
      </c>
      <c r="X46" s="110">
        <f t="shared" si="14"/>
        <v>4.25</v>
      </c>
      <c r="Y46" s="117">
        <f t="shared" si="15"/>
        <v>0.85000000000000009</v>
      </c>
      <c r="Z46" s="118">
        <f t="shared" si="16"/>
        <v>1.6500000000000001</v>
      </c>
      <c r="AA46" s="110">
        <f t="shared" ref="AA46" si="17">Z46/AC46</f>
        <v>1</v>
      </c>
      <c r="AB46" s="111">
        <f t="shared" ref="AB46" si="18">L46*M46*Z46</f>
        <v>3.9105000000000003</v>
      </c>
      <c r="AC46" s="66">
        <v>1.6500000000000001</v>
      </c>
      <c r="AD46" s="110">
        <f t="shared" ref="AD46" si="19">AB46/AC46</f>
        <v>2.37</v>
      </c>
      <c r="AE46" s="122">
        <f>AB46*K46</f>
        <v>6.5891925000000011</v>
      </c>
      <c r="AF46" s="121">
        <f>AE46/AC46</f>
        <v>3.9934500000000002</v>
      </c>
    </row>
    <row r="47" spans="1:32">
      <c r="A47" s="66" t="s">
        <v>297</v>
      </c>
      <c r="B47" s="66" t="s">
        <v>298</v>
      </c>
    </row>
    <row r="48" spans="1:32">
      <c r="A48" s="66" t="s">
        <v>299</v>
      </c>
      <c r="B48" s="66" t="s">
        <v>300</v>
      </c>
      <c r="AB48" s="66" t="s">
        <v>278</v>
      </c>
    </row>
    <row r="49" spans="1:32">
      <c r="A49" s="66" t="s">
        <v>288</v>
      </c>
      <c r="B49" s="66" t="s">
        <v>301</v>
      </c>
      <c r="AB49" s="120">
        <f>AB45+AB46</f>
        <v>7.9158000000000008</v>
      </c>
      <c r="AC49" s="66">
        <f>AC45+AC46</f>
        <v>3.34</v>
      </c>
      <c r="AD49" s="121">
        <f>AB49/AC49</f>
        <v>2.3700000000000006</v>
      </c>
      <c r="AE49" s="120">
        <f>AE45+AE46</f>
        <v>13.338123000000001</v>
      </c>
      <c r="AF49" s="121">
        <f>AE49/AC49</f>
        <v>3.9934500000000006</v>
      </c>
    </row>
    <row r="50" spans="1:32">
      <c r="A50" s="66" t="s">
        <v>302</v>
      </c>
      <c r="B50" s="66" t="s">
        <v>303</v>
      </c>
    </row>
    <row r="51" spans="1:32">
      <c r="A51" s="66" t="s">
        <v>243</v>
      </c>
      <c r="B51" s="66" t="s">
        <v>244</v>
      </c>
    </row>
    <row r="52" spans="1:32">
      <c r="A52" s="66" t="s">
        <v>283</v>
      </c>
      <c r="B52" s="66" t="s">
        <v>287</v>
      </c>
      <c r="C52" s="66" t="s">
        <v>284</v>
      </c>
    </row>
    <row r="53" spans="1:32">
      <c r="A53" s="66" t="s">
        <v>285</v>
      </c>
      <c r="B53" s="66" t="s">
        <v>286</v>
      </c>
    </row>
    <row r="56" spans="1:32">
      <c r="A56" s="66" t="s">
        <v>277</v>
      </c>
    </row>
    <row r="58" spans="1:32">
      <c r="A58" s="66" t="s">
        <v>289</v>
      </c>
      <c r="B58" s="66" t="s">
        <v>241</v>
      </c>
    </row>
    <row r="59" spans="1:32">
      <c r="B59" s="66" t="s">
        <v>242</v>
      </c>
    </row>
    <row r="61" spans="1:32">
      <c r="A61" s="66" t="s">
        <v>340</v>
      </c>
    </row>
    <row r="62" spans="1:32">
      <c r="A62" s="66" t="s">
        <v>341</v>
      </c>
    </row>
    <row r="63" spans="1:32">
      <c r="A63" s="66" t="s">
        <v>307</v>
      </c>
    </row>
    <row r="65" spans="1:3" ht="12" thickBot="1">
      <c r="A65" s="53" t="s">
        <v>304</v>
      </c>
      <c r="C65" s="66" t="s">
        <v>305</v>
      </c>
    </row>
    <row r="66" spans="1:3">
      <c r="C66" s="66" t="s">
        <v>306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I28" sqref="A28:I28"/>
    </sheetView>
  </sheetViews>
  <sheetFormatPr defaultRowHeight="16.5"/>
  <cols>
    <col min="2" max="2" width="7.5" style="85" bestFit="1" customWidth="1"/>
    <col min="3" max="3" width="8.375" style="84" bestFit="1" customWidth="1"/>
    <col min="4" max="4" width="5.625" style="83" bestFit="1" customWidth="1"/>
    <col min="5" max="6" width="6.75" style="83" bestFit="1" customWidth="1"/>
    <col min="7" max="7" width="6.875" style="83" bestFit="1" customWidth="1"/>
    <col min="8" max="8" width="8.125" style="83" bestFit="1" customWidth="1"/>
    <col min="9" max="9" width="11" style="98" bestFit="1" customWidth="1"/>
    <col min="10" max="10" width="11" style="81" bestFit="1" customWidth="1"/>
    <col min="11" max="11" width="9" style="3"/>
    <col min="13" max="13" width="4.25" style="26" bestFit="1" customWidth="1"/>
  </cols>
  <sheetData>
    <row r="1" spans="2:32">
      <c r="B1" s="85" t="s">
        <v>34</v>
      </c>
      <c r="C1" s="84" t="s">
        <v>7</v>
      </c>
      <c r="I1" s="97" t="s">
        <v>7</v>
      </c>
      <c r="J1" s="86" t="s">
        <v>94</v>
      </c>
      <c r="M1" s="26" t="s">
        <v>0</v>
      </c>
      <c r="R1" t="s">
        <v>109</v>
      </c>
      <c r="S1" t="s">
        <v>110</v>
      </c>
      <c r="T1" t="s">
        <v>111</v>
      </c>
      <c r="U1" t="s">
        <v>112</v>
      </c>
      <c r="AD1" t="s">
        <v>119</v>
      </c>
      <c r="AE1" t="s">
        <v>110</v>
      </c>
      <c r="AF1" t="s">
        <v>120</v>
      </c>
    </row>
    <row r="2" spans="2:32">
      <c r="C2" s="84" t="s">
        <v>55</v>
      </c>
      <c r="D2" s="77" t="s">
        <v>4</v>
      </c>
      <c r="E2" s="77"/>
      <c r="F2" s="83" t="s">
        <v>5</v>
      </c>
      <c r="G2" s="83" t="s">
        <v>5</v>
      </c>
      <c r="I2" s="97" t="s">
        <v>56</v>
      </c>
      <c r="J2" s="86"/>
      <c r="R2" s="3">
        <v>0.1</v>
      </c>
      <c r="S2" s="3">
        <v>2</v>
      </c>
      <c r="T2" s="3">
        <v>1</v>
      </c>
      <c r="U2" s="3">
        <v>1</v>
      </c>
      <c r="W2" t="s">
        <v>123</v>
      </c>
      <c r="AD2">
        <v>10</v>
      </c>
      <c r="AE2">
        <v>200</v>
      </c>
      <c r="AF2">
        <v>100</v>
      </c>
    </row>
    <row r="3" spans="2:32">
      <c r="D3" s="78" t="s">
        <v>2</v>
      </c>
      <c r="E3" s="78" t="s">
        <v>3</v>
      </c>
      <c r="F3" s="78" t="s">
        <v>1</v>
      </c>
      <c r="G3" s="78" t="s">
        <v>6</v>
      </c>
      <c r="I3" s="97" t="s">
        <v>57</v>
      </c>
      <c r="J3" s="86"/>
      <c r="Q3" t="s">
        <v>121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122</v>
      </c>
      <c r="AD3">
        <v>50</v>
      </c>
      <c r="AE3">
        <v>600</v>
      </c>
      <c r="AF3">
        <v>300</v>
      </c>
    </row>
    <row r="4" spans="2:32" ht="17.25" thickBot="1">
      <c r="B4" s="88"/>
      <c r="C4" s="87"/>
      <c r="I4" s="97"/>
      <c r="J4" s="86"/>
      <c r="M4" s="36"/>
      <c r="Q4" t="s">
        <v>106</v>
      </c>
      <c r="R4" s="79">
        <f>R2+R6*R3</f>
        <v>0.30000000000000004</v>
      </c>
      <c r="S4" s="79">
        <f>S2+S7*S3</f>
        <v>4</v>
      </c>
      <c r="T4" s="79">
        <f>T2+T8*T3</f>
        <v>1.4</v>
      </c>
      <c r="U4" s="79">
        <f>U2+U9*U3</f>
        <v>1</v>
      </c>
      <c r="V4" s="80">
        <f>((1-R4)+R4*S4)*T4*U4</f>
        <v>2.66</v>
      </c>
      <c r="X4" s="79">
        <v>0.1</v>
      </c>
      <c r="Y4" s="79">
        <v>2</v>
      </c>
      <c r="Z4" s="79">
        <v>1</v>
      </c>
      <c r="AA4" s="79">
        <v>1</v>
      </c>
      <c r="AB4" s="80">
        <f>(1-X4)+X4*Y4*Z4*AA4</f>
        <v>1.1000000000000001</v>
      </c>
      <c r="AC4" t="s">
        <v>118</v>
      </c>
      <c r="AD4" s="79">
        <v>0.01</v>
      </c>
      <c r="AE4" s="79">
        <v>0.1</v>
      </c>
      <c r="AF4" s="3">
        <v>0.05</v>
      </c>
    </row>
    <row r="5" spans="2:32">
      <c r="B5" s="90"/>
      <c r="C5" s="89">
        <v>0</v>
      </c>
      <c r="I5" s="97">
        <v>1</v>
      </c>
      <c r="J5" s="86"/>
      <c r="M5" s="43"/>
      <c r="R5" t="s">
        <v>107</v>
      </c>
      <c r="X5" s="79">
        <v>0.4</v>
      </c>
      <c r="Y5" s="79">
        <v>5</v>
      </c>
      <c r="Z5" s="79">
        <v>1</v>
      </c>
      <c r="AA5" s="79">
        <v>1</v>
      </c>
      <c r="AB5" s="80">
        <f>(1-X5)+X5*Y5*Z5*AA5</f>
        <v>2.6</v>
      </c>
    </row>
    <row r="6" spans="2:32">
      <c r="B6" s="91">
        <f>1+M6/200</f>
        <v>1</v>
      </c>
      <c r="C6" s="89">
        <f t="shared" ref="C6:C69" si="0">IF(B6&gt;0,C5+B6,C5)</f>
        <v>1</v>
      </c>
      <c r="D6" s="79">
        <v>0</v>
      </c>
      <c r="E6" s="79">
        <v>0</v>
      </c>
      <c r="F6" s="79">
        <f>100%+M6/200</f>
        <v>1</v>
      </c>
      <c r="G6" s="79">
        <v>1</v>
      </c>
      <c r="H6" s="80">
        <f>((1-D6)+D6*E6)*F6*G6</f>
        <v>1</v>
      </c>
      <c r="I6" s="98">
        <f>H6*I$5</f>
        <v>1</v>
      </c>
      <c r="J6" s="82">
        <f t="shared" ref="J6:J69" si="1">C6+I6</f>
        <v>2</v>
      </c>
      <c r="K6" s="3">
        <f>I6/J6</f>
        <v>0.5</v>
      </c>
      <c r="M6" s="26">
        <v>0</v>
      </c>
      <c r="R6" s="3">
        <v>0.05</v>
      </c>
      <c r="S6" s="3">
        <v>0</v>
      </c>
      <c r="T6" s="3">
        <v>0</v>
      </c>
      <c r="U6" s="3">
        <v>0</v>
      </c>
      <c r="V6" s="80"/>
      <c r="AC6" t="s">
        <v>117</v>
      </c>
      <c r="AD6">
        <v>40</v>
      </c>
      <c r="AE6">
        <v>400</v>
      </c>
      <c r="AF6">
        <v>200</v>
      </c>
    </row>
    <row r="7" spans="2:32">
      <c r="B7" s="90"/>
      <c r="C7" s="89">
        <f t="shared" si="0"/>
        <v>1</v>
      </c>
      <c r="D7" s="79">
        <v>0</v>
      </c>
      <c r="E7" s="79">
        <v>0</v>
      </c>
      <c r="F7" s="79">
        <f t="shared" ref="F7:F70" si="2">100%+M7/200</f>
        <v>1.0049999999999999</v>
      </c>
      <c r="G7" s="79">
        <v>1</v>
      </c>
      <c r="H7" s="80">
        <f t="shared" ref="H7:H56" si="3">((1-D7)+D7*E7)*F7*G7</f>
        <v>1.0049999999999999</v>
      </c>
      <c r="I7" s="98">
        <f t="shared" ref="I7:I70" si="4">H7*I$5</f>
        <v>1.0049999999999999</v>
      </c>
      <c r="J7" s="82">
        <f t="shared" si="1"/>
        <v>2.0049999999999999</v>
      </c>
      <c r="K7" s="3">
        <f t="shared" ref="K7:K70" si="5">I7/J7</f>
        <v>0.50124688279301743</v>
      </c>
      <c r="M7" s="26">
        <v>1</v>
      </c>
      <c r="R7" s="3">
        <v>0</v>
      </c>
      <c r="S7" s="3">
        <v>0.5</v>
      </c>
      <c r="T7" s="3">
        <v>0</v>
      </c>
      <c r="U7" s="3">
        <v>0</v>
      </c>
    </row>
    <row r="8" spans="2:32">
      <c r="B8" s="90"/>
      <c r="C8" s="89">
        <f t="shared" si="0"/>
        <v>1</v>
      </c>
      <c r="D8" s="79">
        <v>0</v>
      </c>
      <c r="E8" s="79">
        <v>0</v>
      </c>
      <c r="F8" s="79">
        <f t="shared" si="2"/>
        <v>1.01</v>
      </c>
      <c r="G8" s="79">
        <v>1</v>
      </c>
      <c r="H8" s="80">
        <f t="shared" si="3"/>
        <v>1.01</v>
      </c>
      <c r="I8" s="98">
        <f t="shared" si="4"/>
        <v>1.01</v>
      </c>
      <c r="J8" s="82">
        <f t="shared" si="1"/>
        <v>2.0099999999999998</v>
      </c>
      <c r="K8" s="3">
        <f t="shared" si="5"/>
        <v>0.50248756218905477</v>
      </c>
      <c r="M8" s="26">
        <v>2</v>
      </c>
      <c r="R8" s="3">
        <v>0</v>
      </c>
      <c r="S8" s="3">
        <v>0</v>
      </c>
      <c r="T8" s="3">
        <v>0.1</v>
      </c>
      <c r="U8" s="3">
        <v>0</v>
      </c>
    </row>
    <row r="9" spans="2:32">
      <c r="B9" s="90"/>
      <c r="C9" s="89">
        <f t="shared" si="0"/>
        <v>1</v>
      </c>
      <c r="D9" s="79">
        <v>0</v>
      </c>
      <c r="E9" s="79">
        <v>0</v>
      </c>
      <c r="F9" s="79">
        <f t="shared" si="2"/>
        <v>1.0149999999999999</v>
      </c>
      <c r="G9" s="79">
        <v>1</v>
      </c>
      <c r="H9" s="80">
        <f t="shared" si="3"/>
        <v>1.0149999999999999</v>
      </c>
      <c r="I9" s="98">
        <f t="shared" si="4"/>
        <v>1.0149999999999999</v>
      </c>
      <c r="J9" s="82">
        <f t="shared" si="1"/>
        <v>2.0149999999999997</v>
      </c>
      <c r="K9" s="3">
        <f t="shared" si="5"/>
        <v>0.50372208436724564</v>
      </c>
      <c r="M9" s="26">
        <v>3</v>
      </c>
      <c r="R9" s="3">
        <v>0</v>
      </c>
      <c r="S9" s="3">
        <v>0</v>
      </c>
      <c r="T9" s="3">
        <v>0</v>
      </c>
      <c r="U9" s="3">
        <v>0</v>
      </c>
    </row>
    <row r="10" spans="2:32">
      <c r="B10" s="90"/>
      <c r="C10" s="89">
        <f t="shared" si="0"/>
        <v>1</v>
      </c>
      <c r="D10" s="79">
        <v>0</v>
      </c>
      <c r="E10" s="79">
        <v>0</v>
      </c>
      <c r="F10" s="79">
        <f t="shared" si="2"/>
        <v>1.02</v>
      </c>
      <c r="G10" s="79">
        <v>1</v>
      </c>
      <c r="H10" s="80">
        <f t="shared" si="3"/>
        <v>1.02</v>
      </c>
      <c r="I10" s="98">
        <f t="shared" si="4"/>
        <v>1.02</v>
      </c>
      <c r="J10" s="82">
        <f t="shared" si="1"/>
        <v>2.02</v>
      </c>
      <c r="K10" s="3">
        <f t="shared" si="5"/>
        <v>0.50495049504950495</v>
      </c>
      <c r="M10" s="26">
        <v>4</v>
      </c>
    </row>
    <row r="11" spans="2:32">
      <c r="B11" s="90"/>
      <c r="C11" s="89">
        <f t="shared" si="0"/>
        <v>1</v>
      </c>
      <c r="D11" s="79">
        <v>0</v>
      </c>
      <c r="E11" s="79">
        <v>0</v>
      </c>
      <c r="F11" s="79">
        <f t="shared" si="2"/>
        <v>1.0249999999999999</v>
      </c>
      <c r="G11" s="79">
        <v>1</v>
      </c>
      <c r="H11" s="80">
        <f t="shared" si="3"/>
        <v>1.0249999999999999</v>
      </c>
      <c r="I11" s="98">
        <f t="shared" si="4"/>
        <v>1.0249999999999999</v>
      </c>
      <c r="J11" s="82">
        <f t="shared" si="1"/>
        <v>2.0249999999999999</v>
      </c>
      <c r="K11" s="3">
        <f t="shared" si="5"/>
        <v>0.50617283950617287</v>
      </c>
      <c r="M11" s="26">
        <v>5</v>
      </c>
    </row>
    <row r="12" spans="2:32">
      <c r="B12" s="90"/>
      <c r="C12" s="89">
        <f t="shared" si="0"/>
        <v>1</v>
      </c>
      <c r="D12" s="79">
        <v>0</v>
      </c>
      <c r="E12" s="79">
        <v>0</v>
      </c>
      <c r="F12" s="79">
        <f t="shared" si="2"/>
        <v>1.03</v>
      </c>
      <c r="G12" s="79">
        <v>1</v>
      </c>
      <c r="H12" s="80">
        <f t="shared" si="3"/>
        <v>1.03</v>
      </c>
      <c r="I12" s="98">
        <f t="shared" si="4"/>
        <v>1.03</v>
      </c>
      <c r="J12" s="82">
        <f t="shared" si="1"/>
        <v>2.0300000000000002</v>
      </c>
      <c r="K12" s="3">
        <f t="shared" si="5"/>
        <v>0.50738916256157629</v>
      </c>
      <c r="M12" s="26">
        <v>6</v>
      </c>
      <c r="R12" t="s">
        <v>108</v>
      </c>
      <c r="V12" t="s">
        <v>124</v>
      </c>
      <c r="X12">
        <v>50</v>
      </c>
      <c r="Y12">
        <v>600</v>
      </c>
      <c r="Z12" t="s">
        <v>113</v>
      </c>
      <c r="AA12" t="s">
        <v>114</v>
      </c>
    </row>
    <row r="13" spans="2:32">
      <c r="B13" s="90"/>
      <c r="C13" s="89">
        <f t="shared" si="0"/>
        <v>1</v>
      </c>
      <c r="D13" s="79">
        <v>0</v>
      </c>
      <c r="E13" s="79">
        <v>0</v>
      </c>
      <c r="F13" s="79">
        <f t="shared" si="2"/>
        <v>1.0349999999999999</v>
      </c>
      <c r="G13" s="79">
        <v>1</v>
      </c>
      <c r="H13" s="80">
        <f t="shared" si="3"/>
        <v>1.0349999999999999</v>
      </c>
      <c r="I13" s="98">
        <f t="shared" si="4"/>
        <v>1.0349999999999999</v>
      </c>
      <c r="J13" s="82">
        <f t="shared" si="1"/>
        <v>2.0350000000000001</v>
      </c>
      <c r="K13" s="3">
        <f t="shared" si="5"/>
        <v>0.50859950859950853</v>
      </c>
      <c r="M13" s="26">
        <v>7</v>
      </c>
      <c r="R13" s="3">
        <f t="shared" ref="R13:U16" si="6">R$4+R6</f>
        <v>0.35000000000000003</v>
      </c>
      <c r="S13" s="3">
        <f t="shared" si="6"/>
        <v>4</v>
      </c>
      <c r="T13" s="3">
        <f t="shared" si="6"/>
        <v>1.4</v>
      </c>
      <c r="U13" s="3">
        <f t="shared" si="6"/>
        <v>1</v>
      </c>
      <c r="V13" s="96">
        <f>((1-R13)+R13*S13)*T13*U13</f>
        <v>2.8699999999999997</v>
      </c>
      <c r="AA13" t="s">
        <v>115</v>
      </c>
    </row>
    <row r="14" spans="2:32">
      <c r="B14" s="90"/>
      <c r="C14" s="89">
        <f t="shared" si="0"/>
        <v>1</v>
      </c>
      <c r="D14" s="79">
        <v>0</v>
      </c>
      <c r="E14" s="79">
        <v>0</v>
      </c>
      <c r="F14" s="79">
        <f t="shared" si="2"/>
        <v>1.04</v>
      </c>
      <c r="G14" s="79">
        <v>1</v>
      </c>
      <c r="H14" s="80">
        <f t="shared" si="3"/>
        <v>1.04</v>
      </c>
      <c r="I14" s="98">
        <f t="shared" si="4"/>
        <v>1.04</v>
      </c>
      <c r="J14" s="82">
        <f t="shared" si="1"/>
        <v>2.04</v>
      </c>
      <c r="K14" s="3">
        <f t="shared" si="5"/>
        <v>0.50980392156862742</v>
      </c>
      <c r="M14" s="26">
        <v>8</v>
      </c>
      <c r="R14" s="3">
        <f t="shared" si="6"/>
        <v>0.30000000000000004</v>
      </c>
      <c r="S14" s="3">
        <f t="shared" si="6"/>
        <v>4.5</v>
      </c>
      <c r="T14" s="3">
        <f t="shared" si="6"/>
        <v>1.4</v>
      </c>
      <c r="U14" s="3">
        <f t="shared" si="6"/>
        <v>1</v>
      </c>
      <c r="V14" s="96">
        <f>((1-R14)+R14*S14)*T14*U14</f>
        <v>2.8699999999999997</v>
      </c>
      <c r="AA14" t="s">
        <v>116</v>
      </c>
    </row>
    <row r="15" spans="2:32">
      <c r="B15" s="90"/>
      <c r="C15" s="89">
        <f t="shared" si="0"/>
        <v>1</v>
      </c>
      <c r="D15" s="79">
        <v>0</v>
      </c>
      <c r="E15" s="79">
        <v>0</v>
      </c>
      <c r="F15" s="79">
        <f t="shared" si="2"/>
        <v>1.0449999999999999</v>
      </c>
      <c r="G15" s="79">
        <v>1</v>
      </c>
      <c r="H15" s="80">
        <f t="shared" si="3"/>
        <v>1.0449999999999999</v>
      </c>
      <c r="I15" s="98">
        <f t="shared" si="4"/>
        <v>1.0449999999999999</v>
      </c>
      <c r="J15" s="82">
        <f t="shared" si="1"/>
        <v>2.0449999999999999</v>
      </c>
      <c r="K15" s="3">
        <f t="shared" si="5"/>
        <v>0.51100244498777503</v>
      </c>
      <c r="M15" s="26">
        <v>9</v>
      </c>
      <c r="R15" s="3">
        <f t="shared" si="6"/>
        <v>0.30000000000000004</v>
      </c>
      <c r="S15" s="3">
        <f t="shared" si="6"/>
        <v>4</v>
      </c>
      <c r="T15" s="3">
        <f t="shared" si="6"/>
        <v>1.5</v>
      </c>
      <c r="U15" s="3">
        <f t="shared" si="6"/>
        <v>1</v>
      </c>
      <c r="V15" s="96">
        <f>((1-R15)+R15*S15)*T15*U15</f>
        <v>2.85</v>
      </c>
    </row>
    <row r="16" spans="2:32">
      <c r="B16" s="92"/>
      <c r="C16" s="89">
        <f t="shared" si="0"/>
        <v>1</v>
      </c>
      <c r="D16" s="79">
        <v>0</v>
      </c>
      <c r="E16" s="79">
        <v>0</v>
      </c>
      <c r="F16" s="79">
        <f t="shared" si="2"/>
        <v>1.05</v>
      </c>
      <c r="G16" s="79">
        <v>1</v>
      </c>
      <c r="H16" s="80">
        <f t="shared" si="3"/>
        <v>1.05</v>
      </c>
      <c r="I16" s="98">
        <f t="shared" si="4"/>
        <v>1.05</v>
      </c>
      <c r="J16" s="82">
        <f t="shared" si="1"/>
        <v>2.0499999999999998</v>
      </c>
      <c r="K16" s="3">
        <f t="shared" si="5"/>
        <v>0.51219512195121952</v>
      </c>
      <c r="M16" s="26">
        <v>10</v>
      </c>
      <c r="R16" s="3">
        <f t="shared" si="6"/>
        <v>0.30000000000000004</v>
      </c>
      <c r="S16" s="3">
        <f t="shared" si="6"/>
        <v>4</v>
      </c>
      <c r="T16" s="3">
        <f t="shared" si="6"/>
        <v>1.4</v>
      </c>
      <c r="U16" s="3">
        <f t="shared" si="6"/>
        <v>1</v>
      </c>
      <c r="V16" s="96">
        <f>((1-R16)+R16*S16)*T16*U16</f>
        <v>2.66</v>
      </c>
    </row>
    <row r="17" spans="2:22">
      <c r="B17" s="90"/>
      <c r="C17" s="89">
        <f t="shared" si="0"/>
        <v>1</v>
      </c>
      <c r="D17" s="79">
        <v>0</v>
      </c>
      <c r="E17" s="79">
        <v>0</v>
      </c>
      <c r="F17" s="79">
        <f t="shared" si="2"/>
        <v>1.0549999999999999</v>
      </c>
      <c r="G17" s="79">
        <v>1</v>
      </c>
      <c r="H17" s="80">
        <f t="shared" si="3"/>
        <v>1.0549999999999999</v>
      </c>
      <c r="I17" s="98">
        <f t="shared" si="4"/>
        <v>1.0549999999999999</v>
      </c>
      <c r="J17" s="82">
        <f t="shared" si="1"/>
        <v>2.0549999999999997</v>
      </c>
      <c r="K17" s="3">
        <f t="shared" si="5"/>
        <v>0.51338199513381999</v>
      </c>
      <c r="M17" s="26">
        <v>11</v>
      </c>
    </row>
    <row r="18" spans="2:22">
      <c r="B18" s="90"/>
      <c r="C18" s="89">
        <f t="shared" si="0"/>
        <v>1</v>
      </c>
      <c r="D18" s="79">
        <v>0</v>
      </c>
      <c r="E18" s="79">
        <v>0</v>
      </c>
      <c r="F18" s="79">
        <f t="shared" si="2"/>
        <v>1.06</v>
      </c>
      <c r="G18" s="79">
        <v>1</v>
      </c>
      <c r="H18" s="80">
        <f t="shared" si="3"/>
        <v>1.06</v>
      </c>
      <c r="I18" s="98">
        <f t="shared" si="4"/>
        <v>1.06</v>
      </c>
      <c r="J18" s="82">
        <f t="shared" si="1"/>
        <v>2.06</v>
      </c>
      <c r="K18" s="3">
        <f t="shared" si="5"/>
        <v>0.5145631067961165</v>
      </c>
      <c r="M18" s="26">
        <v>12</v>
      </c>
    </row>
    <row r="19" spans="2:22">
      <c r="B19" s="90"/>
      <c r="C19" s="89">
        <f t="shared" si="0"/>
        <v>1</v>
      </c>
      <c r="D19" s="79">
        <v>0</v>
      </c>
      <c r="E19" s="79">
        <v>0</v>
      </c>
      <c r="F19" s="79">
        <f t="shared" si="2"/>
        <v>1.0649999999999999</v>
      </c>
      <c r="G19" s="79">
        <v>1</v>
      </c>
      <c r="H19" s="80">
        <f t="shared" si="3"/>
        <v>1.0649999999999999</v>
      </c>
      <c r="I19" s="98">
        <f t="shared" si="4"/>
        <v>1.0649999999999999</v>
      </c>
      <c r="J19" s="82">
        <f t="shared" si="1"/>
        <v>2.0649999999999999</v>
      </c>
      <c r="K19" s="3">
        <f t="shared" si="5"/>
        <v>0.51573849878934619</v>
      </c>
      <c r="M19" s="26">
        <v>13</v>
      </c>
      <c r="V19" t="s">
        <v>123</v>
      </c>
    </row>
    <row r="20" spans="2:22">
      <c r="B20" s="90"/>
      <c r="C20" s="89">
        <f t="shared" si="0"/>
        <v>1</v>
      </c>
      <c r="D20" s="79">
        <v>0</v>
      </c>
      <c r="E20" s="79">
        <v>0</v>
      </c>
      <c r="F20" s="79">
        <f t="shared" si="2"/>
        <v>1.07</v>
      </c>
      <c r="G20" s="79">
        <v>1</v>
      </c>
      <c r="H20" s="80">
        <f t="shared" si="3"/>
        <v>1.07</v>
      </c>
      <c r="I20" s="98">
        <f t="shared" si="4"/>
        <v>1.07</v>
      </c>
      <c r="J20" s="82">
        <f t="shared" si="1"/>
        <v>2.0700000000000003</v>
      </c>
      <c r="K20" s="3">
        <f t="shared" si="5"/>
        <v>0.51690821256038644</v>
      </c>
      <c r="M20" s="26">
        <v>14</v>
      </c>
      <c r="V20" t="s">
        <v>122</v>
      </c>
    </row>
    <row r="21" spans="2:22">
      <c r="B21" s="91">
        <f>1+M21/200</f>
        <v>1.075</v>
      </c>
      <c r="C21" s="89">
        <f t="shared" si="0"/>
        <v>2.0750000000000002</v>
      </c>
      <c r="D21" s="79">
        <v>0</v>
      </c>
      <c r="E21" s="79">
        <v>0</v>
      </c>
      <c r="F21" s="79">
        <f t="shared" si="2"/>
        <v>1.075</v>
      </c>
      <c r="G21" s="79">
        <v>1</v>
      </c>
      <c r="H21" s="80">
        <f t="shared" si="3"/>
        <v>1.075</v>
      </c>
      <c r="I21" s="98">
        <f t="shared" si="4"/>
        <v>1.075</v>
      </c>
      <c r="J21" s="82">
        <f t="shared" si="1"/>
        <v>3.1500000000000004</v>
      </c>
      <c r="K21" s="3">
        <f t="shared" si="5"/>
        <v>0.34126984126984122</v>
      </c>
      <c r="M21" s="26">
        <v>15</v>
      </c>
      <c r="V21" t="s">
        <v>125</v>
      </c>
    </row>
    <row r="22" spans="2:22">
      <c r="B22" s="93"/>
      <c r="C22" s="89">
        <f t="shared" si="0"/>
        <v>2.0750000000000002</v>
      </c>
      <c r="D22" s="79">
        <v>0</v>
      </c>
      <c r="E22" s="79">
        <v>0</v>
      </c>
      <c r="F22" s="79">
        <f t="shared" si="2"/>
        <v>1.08</v>
      </c>
      <c r="G22" s="79">
        <v>1</v>
      </c>
      <c r="H22" s="80">
        <f t="shared" si="3"/>
        <v>1.08</v>
      </c>
      <c r="I22" s="98">
        <f t="shared" si="4"/>
        <v>1.08</v>
      </c>
      <c r="J22" s="82">
        <f t="shared" si="1"/>
        <v>3.1550000000000002</v>
      </c>
      <c r="K22" s="3">
        <f t="shared" si="5"/>
        <v>0.34231378763866877</v>
      </c>
      <c r="M22" s="26">
        <v>16</v>
      </c>
      <c r="V22" t="s">
        <v>126</v>
      </c>
    </row>
    <row r="23" spans="2:22">
      <c r="B23" s="93"/>
      <c r="C23" s="89">
        <f t="shared" si="0"/>
        <v>2.0750000000000002</v>
      </c>
      <c r="D23" s="79">
        <v>0</v>
      </c>
      <c r="E23" s="79">
        <v>0</v>
      </c>
      <c r="F23" s="79">
        <f t="shared" si="2"/>
        <v>1.085</v>
      </c>
      <c r="G23" s="79">
        <v>1</v>
      </c>
      <c r="H23" s="80">
        <f t="shared" si="3"/>
        <v>1.085</v>
      </c>
      <c r="I23" s="98">
        <f t="shared" si="4"/>
        <v>1.085</v>
      </c>
      <c r="J23" s="82">
        <f t="shared" si="1"/>
        <v>3.16</v>
      </c>
      <c r="K23" s="3">
        <f t="shared" si="5"/>
        <v>0.34335443037974683</v>
      </c>
      <c r="M23" s="26">
        <v>17</v>
      </c>
    </row>
    <row r="24" spans="2:22">
      <c r="B24" s="93"/>
      <c r="C24" s="89">
        <f t="shared" si="0"/>
        <v>2.0750000000000002</v>
      </c>
      <c r="D24" s="79">
        <v>0</v>
      </c>
      <c r="E24" s="79">
        <v>0</v>
      </c>
      <c r="F24" s="79">
        <f t="shared" si="2"/>
        <v>1.0900000000000001</v>
      </c>
      <c r="G24" s="79">
        <v>1</v>
      </c>
      <c r="H24" s="80">
        <f t="shared" si="3"/>
        <v>1.0900000000000001</v>
      </c>
      <c r="I24" s="98">
        <f t="shared" si="4"/>
        <v>1.0900000000000001</v>
      </c>
      <c r="J24" s="82">
        <f t="shared" si="1"/>
        <v>3.165</v>
      </c>
      <c r="K24" s="3">
        <f t="shared" si="5"/>
        <v>0.34439178515007901</v>
      </c>
      <c r="M24" s="26">
        <v>18</v>
      </c>
    </row>
    <row r="25" spans="2:22">
      <c r="B25" s="93"/>
      <c r="C25" s="89">
        <f t="shared" si="0"/>
        <v>2.0750000000000002</v>
      </c>
      <c r="D25" s="79">
        <v>0</v>
      </c>
      <c r="E25" s="79">
        <v>0</v>
      </c>
      <c r="F25" s="79">
        <f t="shared" si="2"/>
        <v>1.095</v>
      </c>
      <c r="G25" s="79">
        <v>1</v>
      </c>
      <c r="H25" s="80">
        <f t="shared" si="3"/>
        <v>1.095</v>
      </c>
      <c r="I25" s="98">
        <f t="shared" si="4"/>
        <v>1.095</v>
      </c>
      <c r="J25" s="82">
        <f t="shared" si="1"/>
        <v>3.17</v>
      </c>
      <c r="K25" s="3">
        <f t="shared" si="5"/>
        <v>0.34542586750788645</v>
      </c>
      <c r="M25" s="26">
        <v>19</v>
      </c>
    </row>
    <row r="26" spans="2:22">
      <c r="B26" s="93"/>
      <c r="C26" s="89">
        <f t="shared" si="0"/>
        <v>2.0750000000000002</v>
      </c>
      <c r="D26" s="79">
        <v>0</v>
      </c>
      <c r="E26" s="79">
        <v>0</v>
      </c>
      <c r="F26" s="79">
        <f t="shared" si="2"/>
        <v>1.1000000000000001</v>
      </c>
      <c r="G26" s="79">
        <v>1</v>
      </c>
      <c r="H26" s="80">
        <f t="shared" si="3"/>
        <v>1.1000000000000001</v>
      </c>
      <c r="I26" s="98">
        <f t="shared" si="4"/>
        <v>1.1000000000000001</v>
      </c>
      <c r="J26" s="82">
        <f t="shared" si="1"/>
        <v>3.1750000000000003</v>
      </c>
      <c r="K26" s="3">
        <f t="shared" si="5"/>
        <v>0.34645669291338582</v>
      </c>
      <c r="M26" s="26">
        <v>20</v>
      </c>
    </row>
    <row r="27" spans="2:22">
      <c r="B27" s="93"/>
      <c r="C27" s="89">
        <f t="shared" si="0"/>
        <v>2.0750000000000002</v>
      </c>
      <c r="D27" s="79">
        <v>0</v>
      </c>
      <c r="E27" s="79">
        <v>0</v>
      </c>
      <c r="F27" s="79">
        <f t="shared" si="2"/>
        <v>1.105</v>
      </c>
      <c r="G27" s="79">
        <v>1</v>
      </c>
      <c r="H27" s="80">
        <f t="shared" si="3"/>
        <v>1.105</v>
      </c>
      <c r="I27" s="98">
        <f t="shared" si="4"/>
        <v>1.105</v>
      </c>
      <c r="J27" s="82">
        <f t="shared" si="1"/>
        <v>3.18</v>
      </c>
      <c r="K27" s="3">
        <f t="shared" si="5"/>
        <v>0.34748427672955973</v>
      </c>
      <c r="M27" s="26">
        <v>21</v>
      </c>
    </row>
    <row r="28" spans="2:22">
      <c r="B28" s="93"/>
      <c r="C28" s="89">
        <f t="shared" si="0"/>
        <v>2.0750000000000002</v>
      </c>
      <c r="D28" s="79">
        <v>0</v>
      </c>
      <c r="E28" s="79">
        <v>0</v>
      </c>
      <c r="F28" s="79">
        <f t="shared" si="2"/>
        <v>1.1100000000000001</v>
      </c>
      <c r="G28" s="79">
        <v>1</v>
      </c>
      <c r="H28" s="80">
        <f t="shared" si="3"/>
        <v>1.1100000000000001</v>
      </c>
      <c r="I28" s="98">
        <f t="shared" si="4"/>
        <v>1.1100000000000001</v>
      </c>
      <c r="J28" s="82">
        <f t="shared" si="1"/>
        <v>3.1850000000000005</v>
      </c>
      <c r="K28" s="3">
        <f t="shared" si="5"/>
        <v>0.34850863422291989</v>
      </c>
      <c r="M28" s="26">
        <v>22</v>
      </c>
    </row>
    <row r="29" spans="2:22">
      <c r="B29" s="93"/>
      <c r="C29" s="89">
        <f t="shared" si="0"/>
        <v>2.0750000000000002</v>
      </c>
      <c r="D29" s="79">
        <v>0</v>
      </c>
      <c r="E29" s="79">
        <v>0</v>
      </c>
      <c r="F29" s="79">
        <f t="shared" si="2"/>
        <v>1.115</v>
      </c>
      <c r="G29" s="79">
        <v>1</v>
      </c>
      <c r="H29" s="80">
        <f t="shared" si="3"/>
        <v>1.115</v>
      </c>
      <c r="I29" s="98">
        <f t="shared" si="4"/>
        <v>1.115</v>
      </c>
      <c r="J29" s="82">
        <f t="shared" si="1"/>
        <v>3.1900000000000004</v>
      </c>
      <c r="K29" s="3">
        <f t="shared" si="5"/>
        <v>0.34952978056426326</v>
      </c>
      <c r="M29" s="26">
        <v>23</v>
      </c>
    </row>
    <row r="30" spans="2:22">
      <c r="B30" s="93"/>
      <c r="C30" s="89">
        <f t="shared" si="0"/>
        <v>2.0750000000000002</v>
      </c>
      <c r="D30" s="79">
        <v>0</v>
      </c>
      <c r="E30" s="79">
        <v>0</v>
      </c>
      <c r="F30" s="79">
        <f t="shared" si="2"/>
        <v>1.1200000000000001</v>
      </c>
      <c r="G30" s="79">
        <v>1</v>
      </c>
      <c r="H30" s="80">
        <f t="shared" si="3"/>
        <v>1.1200000000000001</v>
      </c>
      <c r="I30" s="98">
        <f t="shared" si="4"/>
        <v>1.1200000000000001</v>
      </c>
      <c r="J30" s="82">
        <f t="shared" si="1"/>
        <v>3.1950000000000003</v>
      </c>
      <c r="K30" s="3">
        <f t="shared" si="5"/>
        <v>0.35054773082942098</v>
      </c>
      <c r="M30" s="26">
        <v>24</v>
      </c>
    </row>
    <row r="31" spans="2:22">
      <c r="B31" s="93"/>
      <c r="C31" s="89">
        <f t="shared" si="0"/>
        <v>2.0750000000000002</v>
      </c>
      <c r="D31" s="79">
        <v>0</v>
      </c>
      <c r="E31" s="79">
        <v>0</v>
      </c>
      <c r="F31" s="79">
        <f t="shared" si="2"/>
        <v>1.125</v>
      </c>
      <c r="G31" s="79">
        <v>1</v>
      </c>
      <c r="H31" s="80">
        <f t="shared" si="3"/>
        <v>1.125</v>
      </c>
      <c r="I31" s="98">
        <f t="shared" si="4"/>
        <v>1.125</v>
      </c>
      <c r="J31" s="82">
        <f t="shared" si="1"/>
        <v>3.2</v>
      </c>
      <c r="K31" s="3">
        <f t="shared" si="5"/>
        <v>0.3515625</v>
      </c>
      <c r="M31" s="26">
        <v>25</v>
      </c>
    </row>
    <row r="32" spans="2:22">
      <c r="B32" s="93"/>
      <c r="C32" s="89">
        <f t="shared" si="0"/>
        <v>2.0750000000000002</v>
      </c>
      <c r="D32" s="79">
        <v>0</v>
      </c>
      <c r="E32" s="79">
        <v>0</v>
      </c>
      <c r="F32" s="79">
        <f t="shared" si="2"/>
        <v>1.1299999999999999</v>
      </c>
      <c r="G32" s="79">
        <v>1</v>
      </c>
      <c r="H32" s="80">
        <f t="shared" si="3"/>
        <v>1.1299999999999999</v>
      </c>
      <c r="I32" s="98">
        <f t="shared" si="4"/>
        <v>1.1299999999999999</v>
      </c>
      <c r="J32" s="82">
        <f t="shared" si="1"/>
        <v>3.2050000000000001</v>
      </c>
      <c r="K32" s="3">
        <f t="shared" si="5"/>
        <v>0.35257410296411851</v>
      </c>
      <c r="M32" s="26">
        <v>26</v>
      </c>
    </row>
    <row r="33" spans="2:13">
      <c r="B33" s="93"/>
      <c r="C33" s="89">
        <f t="shared" si="0"/>
        <v>2.0750000000000002</v>
      </c>
      <c r="D33" s="79">
        <v>0</v>
      </c>
      <c r="E33" s="79">
        <v>0</v>
      </c>
      <c r="F33" s="79">
        <f t="shared" si="2"/>
        <v>1.135</v>
      </c>
      <c r="G33" s="79">
        <v>1</v>
      </c>
      <c r="H33" s="80">
        <f t="shared" si="3"/>
        <v>1.135</v>
      </c>
      <c r="I33" s="98">
        <f t="shared" si="4"/>
        <v>1.135</v>
      </c>
      <c r="J33" s="82">
        <f t="shared" si="1"/>
        <v>3.21</v>
      </c>
      <c r="K33" s="3">
        <f t="shared" si="5"/>
        <v>0.35358255451713394</v>
      </c>
      <c r="M33" s="26">
        <v>27</v>
      </c>
    </row>
    <row r="34" spans="2:13">
      <c r="B34" s="93"/>
      <c r="C34" s="89">
        <f t="shared" si="0"/>
        <v>2.0750000000000002</v>
      </c>
      <c r="D34" s="79">
        <v>0</v>
      </c>
      <c r="E34" s="79">
        <v>0</v>
      </c>
      <c r="F34" s="79">
        <f t="shared" si="2"/>
        <v>1.1400000000000001</v>
      </c>
      <c r="G34" s="79">
        <v>1</v>
      </c>
      <c r="H34" s="80">
        <f t="shared" si="3"/>
        <v>1.1400000000000001</v>
      </c>
      <c r="I34" s="98">
        <f t="shared" si="4"/>
        <v>1.1400000000000001</v>
      </c>
      <c r="J34" s="82">
        <f t="shared" si="1"/>
        <v>3.2150000000000003</v>
      </c>
      <c r="K34" s="3">
        <f t="shared" si="5"/>
        <v>0.35458786936236392</v>
      </c>
      <c r="M34" s="26">
        <v>28</v>
      </c>
    </row>
    <row r="35" spans="2:13">
      <c r="B35" s="93"/>
      <c r="C35" s="89">
        <f t="shared" si="0"/>
        <v>2.0750000000000002</v>
      </c>
      <c r="D35" s="79">
        <v>0</v>
      </c>
      <c r="E35" s="79">
        <v>0</v>
      </c>
      <c r="F35" s="79">
        <f t="shared" si="2"/>
        <v>1.145</v>
      </c>
      <c r="G35" s="79">
        <v>1</v>
      </c>
      <c r="H35" s="80">
        <f t="shared" si="3"/>
        <v>1.145</v>
      </c>
      <c r="I35" s="98">
        <f t="shared" si="4"/>
        <v>1.145</v>
      </c>
      <c r="J35" s="82">
        <f t="shared" si="1"/>
        <v>3.22</v>
      </c>
      <c r="K35" s="3">
        <f t="shared" si="5"/>
        <v>0.35559006211180122</v>
      </c>
      <c r="M35" s="26">
        <v>29</v>
      </c>
    </row>
    <row r="36" spans="2:13">
      <c r="B36" s="93"/>
      <c r="C36" s="89">
        <f t="shared" si="0"/>
        <v>2.0750000000000002</v>
      </c>
      <c r="D36" s="79">
        <v>0</v>
      </c>
      <c r="E36" s="79">
        <v>0</v>
      </c>
      <c r="F36" s="79">
        <f t="shared" si="2"/>
        <v>1.1499999999999999</v>
      </c>
      <c r="G36" s="79">
        <v>1</v>
      </c>
      <c r="H36" s="80">
        <f t="shared" si="3"/>
        <v>1.1499999999999999</v>
      </c>
      <c r="I36" s="98">
        <f t="shared" si="4"/>
        <v>1.1499999999999999</v>
      </c>
      <c r="J36" s="82">
        <f t="shared" si="1"/>
        <v>3.2250000000000001</v>
      </c>
      <c r="K36" s="3">
        <f t="shared" si="5"/>
        <v>0.35658914728682167</v>
      </c>
      <c r="M36" s="26">
        <v>30</v>
      </c>
    </row>
    <row r="37" spans="2:13">
      <c r="B37" s="93"/>
      <c r="C37" s="89">
        <f t="shared" si="0"/>
        <v>2.0750000000000002</v>
      </c>
      <c r="D37" s="79">
        <v>0</v>
      </c>
      <c r="E37" s="79">
        <v>0</v>
      </c>
      <c r="F37" s="79">
        <f t="shared" si="2"/>
        <v>1.155</v>
      </c>
      <c r="G37" s="79">
        <v>1</v>
      </c>
      <c r="H37" s="80">
        <f t="shared" si="3"/>
        <v>1.155</v>
      </c>
      <c r="I37" s="98">
        <f t="shared" si="4"/>
        <v>1.155</v>
      </c>
      <c r="J37" s="82">
        <f t="shared" si="1"/>
        <v>3.2300000000000004</v>
      </c>
      <c r="K37" s="3">
        <f t="shared" si="5"/>
        <v>0.35758513931888541</v>
      </c>
      <c r="M37" s="26">
        <v>31</v>
      </c>
    </row>
    <row r="38" spans="2:13">
      <c r="B38" s="93"/>
      <c r="C38" s="89">
        <f t="shared" si="0"/>
        <v>2.0750000000000002</v>
      </c>
      <c r="D38" s="79">
        <v>0</v>
      </c>
      <c r="E38" s="79">
        <v>0</v>
      </c>
      <c r="F38" s="79">
        <f t="shared" si="2"/>
        <v>1.1599999999999999</v>
      </c>
      <c r="G38" s="79">
        <v>1</v>
      </c>
      <c r="H38" s="80">
        <f t="shared" si="3"/>
        <v>1.1599999999999999</v>
      </c>
      <c r="I38" s="98">
        <f t="shared" si="4"/>
        <v>1.1599999999999999</v>
      </c>
      <c r="J38" s="82">
        <f t="shared" si="1"/>
        <v>3.2350000000000003</v>
      </c>
      <c r="K38" s="3">
        <f t="shared" si="5"/>
        <v>0.35857805255023179</v>
      </c>
      <c r="M38" s="26">
        <v>32</v>
      </c>
    </row>
    <row r="39" spans="2:13">
      <c r="B39" s="93"/>
      <c r="C39" s="89">
        <f t="shared" si="0"/>
        <v>2.0750000000000002</v>
      </c>
      <c r="D39" s="79">
        <v>0</v>
      </c>
      <c r="E39" s="79">
        <v>0</v>
      </c>
      <c r="F39" s="79">
        <f t="shared" si="2"/>
        <v>1.165</v>
      </c>
      <c r="G39" s="79">
        <v>1</v>
      </c>
      <c r="H39" s="80">
        <f t="shared" si="3"/>
        <v>1.165</v>
      </c>
      <c r="I39" s="98">
        <f t="shared" si="4"/>
        <v>1.165</v>
      </c>
      <c r="J39" s="82">
        <f t="shared" si="1"/>
        <v>3.24</v>
      </c>
      <c r="K39" s="3">
        <f t="shared" si="5"/>
        <v>0.35956790123456789</v>
      </c>
      <c r="M39" s="26">
        <v>33</v>
      </c>
    </row>
    <row r="40" spans="2:13">
      <c r="B40" s="93"/>
      <c r="C40" s="89">
        <f t="shared" si="0"/>
        <v>2.0750000000000002</v>
      </c>
      <c r="D40" s="79">
        <v>0</v>
      </c>
      <c r="E40" s="79">
        <v>0</v>
      </c>
      <c r="F40" s="79">
        <f t="shared" si="2"/>
        <v>1.17</v>
      </c>
      <c r="G40" s="79">
        <v>1</v>
      </c>
      <c r="H40" s="80">
        <f t="shared" si="3"/>
        <v>1.17</v>
      </c>
      <c r="I40" s="98">
        <f t="shared" si="4"/>
        <v>1.17</v>
      </c>
      <c r="J40" s="82">
        <f t="shared" si="1"/>
        <v>3.2450000000000001</v>
      </c>
      <c r="K40" s="3">
        <f t="shared" si="5"/>
        <v>0.36055469953775038</v>
      </c>
      <c r="M40" s="26">
        <v>34</v>
      </c>
    </row>
    <row r="41" spans="2:13">
      <c r="B41" s="91">
        <f>1+M41/200</f>
        <v>1.175</v>
      </c>
      <c r="C41" s="89">
        <f t="shared" si="0"/>
        <v>3.25</v>
      </c>
      <c r="D41" s="79">
        <v>0</v>
      </c>
      <c r="E41" s="79">
        <v>0</v>
      </c>
      <c r="F41" s="79">
        <f t="shared" si="2"/>
        <v>1.175</v>
      </c>
      <c r="G41" s="79">
        <v>1</v>
      </c>
      <c r="H41" s="80">
        <f t="shared" si="3"/>
        <v>1.175</v>
      </c>
      <c r="I41" s="98">
        <f t="shared" si="4"/>
        <v>1.175</v>
      </c>
      <c r="J41" s="82">
        <f t="shared" si="1"/>
        <v>4.4249999999999998</v>
      </c>
      <c r="K41" s="3">
        <f t="shared" si="5"/>
        <v>0.2655367231638418</v>
      </c>
      <c r="M41" s="26">
        <v>35</v>
      </c>
    </row>
    <row r="42" spans="2:13">
      <c r="B42" s="93"/>
      <c r="C42" s="89">
        <f t="shared" si="0"/>
        <v>3.25</v>
      </c>
      <c r="D42" s="79">
        <v>0</v>
      </c>
      <c r="E42" s="79">
        <v>0</v>
      </c>
      <c r="F42" s="79">
        <f t="shared" si="2"/>
        <v>1.18</v>
      </c>
      <c r="G42" s="79">
        <v>1</v>
      </c>
      <c r="H42" s="80">
        <f t="shared" si="3"/>
        <v>1.18</v>
      </c>
      <c r="I42" s="98">
        <f t="shared" si="4"/>
        <v>1.18</v>
      </c>
      <c r="J42" s="82">
        <f t="shared" si="1"/>
        <v>4.43</v>
      </c>
      <c r="K42" s="3">
        <f t="shared" si="5"/>
        <v>0.26636568848758463</v>
      </c>
      <c r="M42" s="26">
        <v>36</v>
      </c>
    </row>
    <row r="43" spans="2:13">
      <c r="B43" s="93"/>
      <c r="C43" s="89">
        <f t="shared" si="0"/>
        <v>3.25</v>
      </c>
      <c r="D43" s="79">
        <v>0</v>
      </c>
      <c r="E43" s="79">
        <v>0</v>
      </c>
      <c r="F43" s="79">
        <f t="shared" si="2"/>
        <v>1.1850000000000001</v>
      </c>
      <c r="G43" s="79">
        <v>1</v>
      </c>
      <c r="H43" s="80">
        <f t="shared" si="3"/>
        <v>1.1850000000000001</v>
      </c>
      <c r="I43" s="98">
        <f t="shared" si="4"/>
        <v>1.1850000000000001</v>
      </c>
      <c r="J43" s="82">
        <f t="shared" si="1"/>
        <v>4.4350000000000005</v>
      </c>
      <c r="K43" s="3">
        <f t="shared" si="5"/>
        <v>0.26719278466741825</v>
      </c>
      <c r="M43" s="26">
        <v>37</v>
      </c>
    </row>
    <row r="44" spans="2:13">
      <c r="B44" s="93"/>
      <c r="C44" s="89">
        <f t="shared" si="0"/>
        <v>3.25</v>
      </c>
      <c r="D44" s="79">
        <v>0</v>
      </c>
      <c r="E44" s="79">
        <v>0</v>
      </c>
      <c r="F44" s="79">
        <f t="shared" si="2"/>
        <v>1.19</v>
      </c>
      <c r="G44" s="79">
        <v>1</v>
      </c>
      <c r="H44" s="80">
        <f t="shared" si="3"/>
        <v>1.19</v>
      </c>
      <c r="I44" s="98">
        <f t="shared" si="4"/>
        <v>1.19</v>
      </c>
      <c r="J44" s="82">
        <f t="shared" si="1"/>
        <v>4.4399999999999995</v>
      </c>
      <c r="K44" s="3">
        <f t="shared" si="5"/>
        <v>0.26801801801801806</v>
      </c>
      <c r="M44" s="26">
        <v>38</v>
      </c>
    </row>
    <row r="45" spans="2:13">
      <c r="B45" s="93"/>
      <c r="C45" s="89">
        <f t="shared" si="0"/>
        <v>3.25</v>
      </c>
      <c r="D45" s="79">
        <v>0</v>
      </c>
      <c r="E45" s="79">
        <v>0</v>
      </c>
      <c r="F45" s="79">
        <f t="shared" si="2"/>
        <v>1.1950000000000001</v>
      </c>
      <c r="G45" s="79">
        <v>1</v>
      </c>
      <c r="H45" s="80">
        <f t="shared" si="3"/>
        <v>1.1950000000000001</v>
      </c>
      <c r="I45" s="98">
        <f t="shared" si="4"/>
        <v>1.1950000000000001</v>
      </c>
      <c r="J45" s="82">
        <f t="shared" si="1"/>
        <v>4.4450000000000003</v>
      </c>
      <c r="K45" s="3">
        <f t="shared" si="5"/>
        <v>0.26884139482564678</v>
      </c>
      <c r="M45" s="26">
        <v>39</v>
      </c>
    </row>
    <row r="46" spans="2:13">
      <c r="B46" s="93"/>
      <c r="C46" s="89">
        <f t="shared" si="0"/>
        <v>3.25</v>
      </c>
      <c r="D46" s="79">
        <v>0</v>
      </c>
      <c r="E46" s="79">
        <v>0</v>
      </c>
      <c r="F46" s="79">
        <f t="shared" si="2"/>
        <v>1.2</v>
      </c>
      <c r="G46" s="79">
        <v>1</v>
      </c>
      <c r="H46" s="80">
        <f t="shared" si="3"/>
        <v>1.2</v>
      </c>
      <c r="I46" s="98">
        <f t="shared" si="4"/>
        <v>1.2</v>
      </c>
      <c r="J46" s="82">
        <f t="shared" si="1"/>
        <v>4.45</v>
      </c>
      <c r="K46" s="3">
        <f t="shared" si="5"/>
        <v>0.2696629213483146</v>
      </c>
      <c r="M46" s="26">
        <v>40</v>
      </c>
    </row>
    <row r="47" spans="2:13">
      <c r="B47" s="93"/>
      <c r="C47" s="89">
        <f t="shared" si="0"/>
        <v>3.25</v>
      </c>
      <c r="D47" s="79">
        <v>0</v>
      </c>
      <c r="E47" s="79">
        <v>0</v>
      </c>
      <c r="F47" s="79">
        <f t="shared" si="2"/>
        <v>1.2050000000000001</v>
      </c>
      <c r="G47" s="79">
        <v>1</v>
      </c>
      <c r="H47" s="80">
        <f t="shared" si="3"/>
        <v>1.2050000000000001</v>
      </c>
      <c r="I47" s="98">
        <f t="shared" si="4"/>
        <v>1.2050000000000001</v>
      </c>
      <c r="J47" s="82">
        <f t="shared" si="1"/>
        <v>4.4550000000000001</v>
      </c>
      <c r="K47" s="3">
        <f t="shared" si="5"/>
        <v>0.27048260381593714</v>
      </c>
      <c r="M47" s="26">
        <v>41</v>
      </c>
    </row>
    <row r="48" spans="2:13">
      <c r="B48" s="93"/>
      <c r="C48" s="89">
        <f t="shared" si="0"/>
        <v>3.25</v>
      </c>
      <c r="D48" s="79">
        <v>0</v>
      </c>
      <c r="E48" s="79">
        <v>0</v>
      </c>
      <c r="F48" s="79">
        <f t="shared" si="2"/>
        <v>1.21</v>
      </c>
      <c r="G48" s="79">
        <v>1</v>
      </c>
      <c r="H48" s="80">
        <f t="shared" si="3"/>
        <v>1.21</v>
      </c>
      <c r="I48" s="98">
        <f t="shared" si="4"/>
        <v>1.21</v>
      </c>
      <c r="J48" s="82">
        <f t="shared" si="1"/>
        <v>4.46</v>
      </c>
      <c r="K48" s="3">
        <f t="shared" si="5"/>
        <v>0.27130044843049328</v>
      </c>
      <c r="M48" s="26">
        <v>42</v>
      </c>
    </row>
    <row r="49" spans="2:13">
      <c r="B49" s="93"/>
      <c r="C49" s="89">
        <f t="shared" si="0"/>
        <v>3.25</v>
      </c>
      <c r="D49" s="79">
        <v>0</v>
      </c>
      <c r="E49" s="79">
        <v>0</v>
      </c>
      <c r="F49" s="79">
        <f t="shared" si="2"/>
        <v>1.2150000000000001</v>
      </c>
      <c r="G49" s="79">
        <v>1</v>
      </c>
      <c r="H49" s="80">
        <f t="shared" si="3"/>
        <v>1.2150000000000001</v>
      </c>
      <c r="I49" s="98">
        <f t="shared" si="4"/>
        <v>1.2150000000000001</v>
      </c>
      <c r="J49" s="82">
        <f t="shared" si="1"/>
        <v>4.4649999999999999</v>
      </c>
      <c r="K49" s="3">
        <f t="shared" si="5"/>
        <v>0.27211646136618145</v>
      </c>
      <c r="M49" s="26">
        <v>43</v>
      </c>
    </row>
    <row r="50" spans="2:13">
      <c r="B50" s="93"/>
      <c r="C50" s="89">
        <f t="shared" si="0"/>
        <v>3.25</v>
      </c>
      <c r="D50" s="79">
        <v>0</v>
      </c>
      <c r="E50" s="79">
        <v>0</v>
      </c>
      <c r="F50" s="79">
        <f t="shared" si="2"/>
        <v>1.22</v>
      </c>
      <c r="G50" s="79">
        <v>1</v>
      </c>
      <c r="H50" s="80">
        <f t="shared" si="3"/>
        <v>1.22</v>
      </c>
      <c r="I50" s="98">
        <f t="shared" si="4"/>
        <v>1.22</v>
      </c>
      <c r="J50" s="82">
        <f t="shared" si="1"/>
        <v>4.47</v>
      </c>
      <c r="K50" s="3">
        <f t="shared" si="5"/>
        <v>0.27293064876957496</v>
      </c>
      <c r="M50" s="26">
        <v>44</v>
      </c>
    </row>
    <row r="51" spans="2:13">
      <c r="B51" s="93"/>
      <c r="C51" s="89">
        <f t="shared" si="0"/>
        <v>3.25</v>
      </c>
      <c r="D51" s="79">
        <v>0</v>
      </c>
      <c r="E51" s="79">
        <v>0</v>
      </c>
      <c r="F51" s="79">
        <f t="shared" si="2"/>
        <v>1.2250000000000001</v>
      </c>
      <c r="G51" s="79">
        <v>1</v>
      </c>
      <c r="H51" s="80">
        <f t="shared" si="3"/>
        <v>1.2250000000000001</v>
      </c>
      <c r="I51" s="98">
        <f t="shared" si="4"/>
        <v>1.2250000000000001</v>
      </c>
      <c r="J51" s="82">
        <f t="shared" si="1"/>
        <v>4.4749999999999996</v>
      </c>
      <c r="K51" s="3">
        <f t="shared" si="5"/>
        <v>0.27374301675977658</v>
      </c>
      <c r="M51" s="26">
        <v>45</v>
      </c>
    </row>
    <row r="52" spans="2:13">
      <c r="B52" s="93"/>
      <c r="C52" s="89">
        <f t="shared" si="0"/>
        <v>3.25</v>
      </c>
      <c r="D52" s="79">
        <v>0</v>
      </c>
      <c r="E52" s="79">
        <v>0</v>
      </c>
      <c r="F52" s="79">
        <f t="shared" si="2"/>
        <v>1.23</v>
      </c>
      <c r="G52" s="79">
        <v>1</v>
      </c>
      <c r="H52" s="80">
        <f t="shared" si="3"/>
        <v>1.23</v>
      </c>
      <c r="I52" s="98">
        <f t="shared" si="4"/>
        <v>1.23</v>
      </c>
      <c r="J52" s="82">
        <f t="shared" si="1"/>
        <v>4.4800000000000004</v>
      </c>
      <c r="K52" s="3">
        <f t="shared" si="5"/>
        <v>0.2745535714285714</v>
      </c>
      <c r="M52" s="26">
        <v>46</v>
      </c>
    </row>
    <row r="53" spans="2:13">
      <c r="B53" s="93"/>
      <c r="C53" s="89">
        <f t="shared" si="0"/>
        <v>3.25</v>
      </c>
      <c r="D53" s="79">
        <v>0</v>
      </c>
      <c r="E53" s="79">
        <v>0</v>
      </c>
      <c r="F53" s="79">
        <f t="shared" si="2"/>
        <v>1.2349999999999999</v>
      </c>
      <c r="G53" s="79">
        <v>1</v>
      </c>
      <c r="H53" s="80">
        <f t="shared" si="3"/>
        <v>1.2349999999999999</v>
      </c>
      <c r="I53" s="98">
        <f t="shared" si="4"/>
        <v>1.2349999999999999</v>
      </c>
      <c r="J53" s="82">
        <f t="shared" si="1"/>
        <v>4.4849999999999994</v>
      </c>
      <c r="K53" s="3">
        <f t="shared" si="5"/>
        <v>0.27536231884057971</v>
      </c>
      <c r="M53" s="26">
        <v>47</v>
      </c>
    </row>
    <row r="54" spans="2:13">
      <c r="B54" s="93"/>
      <c r="C54" s="89">
        <f t="shared" si="0"/>
        <v>3.25</v>
      </c>
      <c r="D54" s="79">
        <v>0</v>
      </c>
      <c r="E54" s="79">
        <v>0</v>
      </c>
      <c r="F54" s="79">
        <f t="shared" si="2"/>
        <v>1.24</v>
      </c>
      <c r="G54" s="79">
        <v>1</v>
      </c>
      <c r="H54" s="80">
        <f t="shared" si="3"/>
        <v>1.24</v>
      </c>
      <c r="I54" s="98">
        <f t="shared" si="4"/>
        <v>1.24</v>
      </c>
      <c r="J54" s="82">
        <f t="shared" si="1"/>
        <v>4.49</v>
      </c>
      <c r="K54" s="3">
        <f t="shared" si="5"/>
        <v>0.27616926503340755</v>
      </c>
      <c r="M54" s="26">
        <v>48</v>
      </c>
    </row>
    <row r="55" spans="2:13">
      <c r="B55" s="93"/>
      <c r="C55" s="89">
        <f t="shared" si="0"/>
        <v>3.25</v>
      </c>
      <c r="D55" s="79">
        <v>0</v>
      </c>
      <c r="E55" s="79">
        <v>0</v>
      </c>
      <c r="F55" s="79">
        <f t="shared" si="2"/>
        <v>1.2450000000000001</v>
      </c>
      <c r="G55" s="79">
        <v>1</v>
      </c>
      <c r="H55" s="80">
        <f t="shared" si="3"/>
        <v>1.2450000000000001</v>
      </c>
      <c r="I55" s="98">
        <f t="shared" si="4"/>
        <v>1.2450000000000001</v>
      </c>
      <c r="J55" s="82">
        <f t="shared" si="1"/>
        <v>4.4950000000000001</v>
      </c>
      <c r="K55" s="3">
        <f t="shared" si="5"/>
        <v>0.27697441601779754</v>
      </c>
      <c r="M55" s="26">
        <v>49</v>
      </c>
    </row>
    <row r="56" spans="2:13">
      <c r="B56" s="93"/>
      <c r="C56" s="89">
        <f t="shared" si="0"/>
        <v>3.25</v>
      </c>
      <c r="D56" s="79">
        <v>0</v>
      </c>
      <c r="E56" s="79">
        <v>0</v>
      </c>
      <c r="F56" s="79">
        <f t="shared" si="2"/>
        <v>1.25</v>
      </c>
      <c r="G56" s="79">
        <v>1</v>
      </c>
      <c r="H56" s="80">
        <f t="shared" si="3"/>
        <v>1.25</v>
      </c>
      <c r="I56" s="98">
        <f t="shared" si="4"/>
        <v>1.25</v>
      </c>
      <c r="J56" s="82">
        <f t="shared" si="1"/>
        <v>4.5</v>
      </c>
      <c r="K56" s="3">
        <f t="shared" si="5"/>
        <v>0.27777777777777779</v>
      </c>
      <c r="L56" t="s">
        <v>104</v>
      </c>
      <c r="M56" s="26">
        <v>50</v>
      </c>
    </row>
    <row r="57" spans="2:13">
      <c r="B57" s="93"/>
      <c r="C57" s="89">
        <f t="shared" si="0"/>
        <v>3.25</v>
      </c>
      <c r="D57" s="79">
        <v>0</v>
      </c>
      <c r="E57" s="79">
        <v>0</v>
      </c>
      <c r="F57" s="79">
        <f t="shared" si="2"/>
        <v>1.2549999999999999</v>
      </c>
      <c r="G57" s="79">
        <v>1</v>
      </c>
      <c r="H57" s="80">
        <f t="shared" ref="H57:H120" si="7">((1-D57)+D57*E57)*F57*G57</f>
        <v>1.2549999999999999</v>
      </c>
      <c r="I57" s="98">
        <f t="shared" si="4"/>
        <v>1.2549999999999999</v>
      </c>
      <c r="J57" s="82">
        <f t="shared" si="1"/>
        <v>4.5049999999999999</v>
      </c>
      <c r="K57" s="3">
        <f t="shared" si="5"/>
        <v>0.27857935627081021</v>
      </c>
      <c r="M57" s="26">
        <v>51</v>
      </c>
    </row>
    <row r="58" spans="2:13">
      <c r="B58" s="93"/>
      <c r="C58" s="89">
        <f t="shared" si="0"/>
        <v>3.25</v>
      </c>
      <c r="D58" s="79">
        <v>0</v>
      </c>
      <c r="E58" s="79">
        <v>0</v>
      </c>
      <c r="F58" s="79">
        <f t="shared" si="2"/>
        <v>1.26</v>
      </c>
      <c r="G58" s="79">
        <v>1</v>
      </c>
      <c r="H58" s="80">
        <f t="shared" si="7"/>
        <v>1.26</v>
      </c>
      <c r="I58" s="98">
        <f t="shared" si="4"/>
        <v>1.26</v>
      </c>
      <c r="J58" s="82">
        <f t="shared" si="1"/>
        <v>4.51</v>
      </c>
      <c r="K58" s="3">
        <f t="shared" si="5"/>
        <v>0.27937915742793795</v>
      </c>
      <c r="M58" s="26">
        <v>52</v>
      </c>
    </row>
    <row r="59" spans="2:13">
      <c r="B59" s="93"/>
      <c r="C59" s="89">
        <f t="shared" si="0"/>
        <v>3.25</v>
      </c>
      <c r="D59" s="79">
        <v>0</v>
      </c>
      <c r="E59" s="79">
        <v>0</v>
      </c>
      <c r="F59" s="79">
        <f t="shared" si="2"/>
        <v>1.2650000000000001</v>
      </c>
      <c r="G59" s="79">
        <v>1</v>
      </c>
      <c r="H59" s="80">
        <f t="shared" si="7"/>
        <v>1.2650000000000001</v>
      </c>
      <c r="I59" s="98">
        <f t="shared" si="4"/>
        <v>1.2650000000000001</v>
      </c>
      <c r="J59" s="82">
        <f t="shared" si="1"/>
        <v>4.5150000000000006</v>
      </c>
      <c r="K59" s="3">
        <f t="shared" si="5"/>
        <v>0.28017718715393131</v>
      </c>
      <c r="M59" s="26">
        <v>53</v>
      </c>
    </row>
    <row r="60" spans="2:13">
      <c r="B60" s="93"/>
      <c r="C60" s="89">
        <f t="shared" si="0"/>
        <v>3.25</v>
      </c>
      <c r="D60" s="79">
        <v>0</v>
      </c>
      <c r="E60" s="79">
        <v>0</v>
      </c>
      <c r="F60" s="79">
        <f t="shared" si="2"/>
        <v>1.27</v>
      </c>
      <c r="G60" s="79">
        <v>1</v>
      </c>
      <c r="H60" s="80">
        <f t="shared" si="7"/>
        <v>1.27</v>
      </c>
      <c r="I60" s="98">
        <f t="shared" si="4"/>
        <v>1.27</v>
      </c>
      <c r="J60" s="82">
        <f t="shared" si="1"/>
        <v>4.5199999999999996</v>
      </c>
      <c r="K60" s="3">
        <f t="shared" si="5"/>
        <v>0.28097345132743368</v>
      </c>
      <c r="M60" s="26">
        <v>54</v>
      </c>
    </row>
    <row r="61" spans="2:13">
      <c r="B61" s="93"/>
      <c r="C61" s="89">
        <f t="shared" si="0"/>
        <v>3.25</v>
      </c>
      <c r="D61" s="79">
        <v>0</v>
      </c>
      <c r="E61" s="79">
        <v>0</v>
      </c>
      <c r="F61" s="79">
        <f t="shared" si="2"/>
        <v>1.2749999999999999</v>
      </c>
      <c r="G61" s="79">
        <v>1</v>
      </c>
      <c r="H61" s="80">
        <f t="shared" si="7"/>
        <v>1.2749999999999999</v>
      </c>
      <c r="I61" s="98">
        <f t="shared" si="4"/>
        <v>1.2749999999999999</v>
      </c>
      <c r="J61" s="82">
        <f t="shared" si="1"/>
        <v>4.5250000000000004</v>
      </c>
      <c r="K61" s="3">
        <f t="shared" si="5"/>
        <v>0.28176795580110492</v>
      </c>
      <c r="M61" s="26">
        <v>55</v>
      </c>
    </row>
    <row r="62" spans="2:13">
      <c r="B62" s="95"/>
      <c r="C62" s="89">
        <f t="shared" si="0"/>
        <v>3.25</v>
      </c>
      <c r="D62" s="79">
        <v>0</v>
      </c>
      <c r="E62" s="79">
        <v>0</v>
      </c>
      <c r="F62" s="79">
        <f t="shared" si="2"/>
        <v>1.28</v>
      </c>
      <c r="G62" s="79">
        <v>1</v>
      </c>
      <c r="H62" s="80">
        <f t="shared" si="7"/>
        <v>1.28</v>
      </c>
      <c r="I62" s="98">
        <f t="shared" si="4"/>
        <v>1.28</v>
      </c>
      <c r="J62" s="82">
        <f t="shared" si="1"/>
        <v>4.53</v>
      </c>
      <c r="K62" s="3">
        <f t="shared" si="5"/>
        <v>0.282560706401766</v>
      </c>
      <c r="M62" s="26">
        <v>56</v>
      </c>
    </row>
    <row r="63" spans="2:13">
      <c r="B63" s="95"/>
      <c r="C63" s="89">
        <f t="shared" si="0"/>
        <v>3.25</v>
      </c>
      <c r="D63" s="79">
        <v>0</v>
      </c>
      <c r="E63" s="79">
        <v>0</v>
      </c>
      <c r="F63" s="79">
        <f t="shared" si="2"/>
        <v>1.2849999999999999</v>
      </c>
      <c r="G63" s="79">
        <v>1</v>
      </c>
      <c r="H63" s="80">
        <f t="shared" si="7"/>
        <v>1.2849999999999999</v>
      </c>
      <c r="I63" s="98">
        <f t="shared" si="4"/>
        <v>1.2849999999999999</v>
      </c>
      <c r="J63" s="82">
        <f t="shared" si="1"/>
        <v>4.5350000000000001</v>
      </c>
      <c r="K63" s="3">
        <f t="shared" si="5"/>
        <v>0.28335170893054024</v>
      </c>
      <c r="M63" s="26">
        <v>57</v>
      </c>
    </row>
    <row r="64" spans="2:13">
      <c r="B64" s="95"/>
      <c r="C64" s="89">
        <f t="shared" si="0"/>
        <v>3.25</v>
      </c>
      <c r="D64" s="79">
        <v>0</v>
      </c>
      <c r="E64" s="79">
        <v>0</v>
      </c>
      <c r="F64" s="79">
        <f t="shared" si="2"/>
        <v>1.29</v>
      </c>
      <c r="G64" s="79">
        <v>1</v>
      </c>
      <c r="H64" s="80">
        <f t="shared" si="7"/>
        <v>1.29</v>
      </c>
      <c r="I64" s="98">
        <f t="shared" si="4"/>
        <v>1.29</v>
      </c>
      <c r="J64" s="82">
        <f t="shared" si="1"/>
        <v>4.54</v>
      </c>
      <c r="K64" s="3">
        <f t="shared" si="5"/>
        <v>0.28414096916299558</v>
      </c>
      <c r="M64" s="26">
        <v>58</v>
      </c>
    </row>
    <row r="65" spans="2:13">
      <c r="B65" s="95"/>
      <c r="C65" s="89">
        <f t="shared" si="0"/>
        <v>3.25</v>
      </c>
      <c r="D65" s="79">
        <v>0</v>
      </c>
      <c r="E65" s="79">
        <v>0</v>
      </c>
      <c r="F65" s="79">
        <f t="shared" si="2"/>
        <v>1.2949999999999999</v>
      </c>
      <c r="G65" s="79">
        <v>1</v>
      </c>
      <c r="H65" s="80">
        <f t="shared" si="7"/>
        <v>1.2949999999999999</v>
      </c>
      <c r="I65" s="98">
        <f t="shared" si="4"/>
        <v>1.2949999999999999</v>
      </c>
      <c r="J65" s="82">
        <f t="shared" si="1"/>
        <v>4.5449999999999999</v>
      </c>
      <c r="K65" s="3">
        <f t="shared" si="5"/>
        <v>0.2849284928492849</v>
      </c>
      <c r="M65" s="26">
        <v>59</v>
      </c>
    </row>
    <row r="66" spans="2:13">
      <c r="B66" s="91">
        <f>1+M66/200</f>
        <v>1.3</v>
      </c>
      <c r="C66" s="89">
        <f t="shared" si="0"/>
        <v>4.55</v>
      </c>
      <c r="D66" s="79">
        <v>0</v>
      </c>
      <c r="E66" s="79">
        <v>0</v>
      </c>
      <c r="F66" s="79">
        <f t="shared" si="2"/>
        <v>1.3</v>
      </c>
      <c r="G66" s="79">
        <v>1</v>
      </c>
      <c r="H66" s="80">
        <f t="shared" si="7"/>
        <v>1.3</v>
      </c>
      <c r="I66" s="98">
        <f t="shared" si="4"/>
        <v>1.3</v>
      </c>
      <c r="J66" s="82">
        <f t="shared" si="1"/>
        <v>5.85</v>
      </c>
      <c r="K66" s="3">
        <f t="shared" si="5"/>
        <v>0.22222222222222224</v>
      </c>
      <c r="M66" s="26">
        <v>60</v>
      </c>
    </row>
    <row r="67" spans="2:13">
      <c r="B67" s="95"/>
      <c r="C67" s="89">
        <f t="shared" si="0"/>
        <v>4.55</v>
      </c>
      <c r="D67" s="79">
        <v>0</v>
      </c>
      <c r="E67" s="79">
        <v>0</v>
      </c>
      <c r="F67" s="79">
        <f t="shared" si="2"/>
        <v>1.3049999999999999</v>
      </c>
      <c r="G67" s="79">
        <v>1</v>
      </c>
      <c r="H67" s="80">
        <f t="shared" si="7"/>
        <v>1.3049999999999999</v>
      </c>
      <c r="I67" s="98">
        <f t="shared" si="4"/>
        <v>1.3049999999999999</v>
      </c>
      <c r="J67" s="82">
        <f t="shared" si="1"/>
        <v>5.8549999999999995</v>
      </c>
      <c r="K67" s="3">
        <f t="shared" si="5"/>
        <v>0.22288642186165672</v>
      </c>
      <c r="M67" s="26">
        <v>61</v>
      </c>
    </row>
    <row r="68" spans="2:13">
      <c r="B68" s="95"/>
      <c r="C68" s="89">
        <f t="shared" si="0"/>
        <v>4.55</v>
      </c>
      <c r="D68" s="79">
        <v>0</v>
      </c>
      <c r="E68" s="79">
        <v>0</v>
      </c>
      <c r="F68" s="79">
        <f t="shared" si="2"/>
        <v>1.31</v>
      </c>
      <c r="G68" s="79">
        <v>1</v>
      </c>
      <c r="H68" s="80">
        <f t="shared" si="7"/>
        <v>1.31</v>
      </c>
      <c r="I68" s="98">
        <f t="shared" si="4"/>
        <v>1.31</v>
      </c>
      <c r="J68" s="82">
        <f t="shared" si="1"/>
        <v>5.8599999999999994</v>
      </c>
      <c r="K68" s="3">
        <f t="shared" si="5"/>
        <v>0.22354948805460753</v>
      </c>
      <c r="M68" s="26">
        <v>62</v>
      </c>
    </row>
    <row r="69" spans="2:13">
      <c r="B69" s="95"/>
      <c r="C69" s="89">
        <f t="shared" si="0"/>
        <v>4.55</v>
      </c>
      <c r="D69" s="79">
        <v>0</v>
      </c>
      <c r="E69" s="79">
        <v>0</v>
      </c>
      <c r="F69" s="79">
        <f t="shared" si="2"/>
        <v>1.3149999999999999</v>
      </c>
      <c r="G69" s="79">
        <v>1</v>
      </c>
      <c r="H69" s="80">
        <f t="shared" si="7"/>
        <v>1.3149999999999999</v>
      </c>
      <c r="I69" s="98">
        <f t="shared" si="4"/>
        <v>1.3149999999999999</v>
      </c>
      <c r="J69" s="82">
        <f t="shared" si="1"/>
        <v>5.8650000000000002</v>
      </c>
      <c r="K69" s="3">
        <f t="shared" si="5"/>
        <v>0.22421142369991473</v>
      </c>
      <c r="M69" s="26">
        <v>63</v>
      </c>
    </row>
    <row r="70" spans="2:13">
      <c r="B70" s="95"/>
      <c r="C70" s="89">
        <f t="shared" ref="C70:C133" si="8">IF(B70&gt;0,C69+B70,C69)</f>
        <v>4.55</v>
      </c>
      <c r="D70" s="79">
        <v>0</v>
      </c>
      <c r="E70" s="79">
        <v>0</v>
      </c>
      <c r="F70" s="79">
        <f t="shared" si="2"/>
        <v>1.32</v>
      </c>
      <c r="G70" s="79">
        <v>1</v>
      </c>
      <c r="H70" s="80">
        <f t="shared" si="7"/>
        <v>1.32</v>
      </c>
      <c r="I70" s="98">
        <f t="shared" si="4"/>
        <v>1.32</v>
      </c>
      <c r="J70" s="82">
        <f t="shared" ref="J70:J133" si="9">C70+I70</f>
        <v>5.87</v>
      </c>
      <c r="K70" s="3">
        <f t="shared" si="5"/>
        <v>0.22487223168654175</v>
      </c>
      <c r="M70" s="26">
        <v>64</v>
      </c>
    </row>
    <row r="71" spans="2:13">
      <c r="B71" s="92"/>
      <c r="C71" s="89">
        <f t="shared" si="8"/>
        <v>4.55</v>
      </c>
      <c r="D71" s="79">
        <v>0</v>
      </c>
      <c r="E71" s="79">
        <v>0</v>
      </c>
      <c r="F71" s="79">
        <f t="shared" ref="F71:F134" si="10">100%+M71/200</f>
        <v>1.325</v>
      </c>
      <c r="G71" s="79">
        <v>1</v>
      </c>
      <c r="H71" s="80">
        <f t="shared" si="7"/>
        <v>1.325</v>
      </c>
      <c r="I71" s="98">
        <f t="shared" ref="I71:I134" si="11">H71*I$5</f>
        <v>1.325</v>
      </c>
      <c r="J71" s="82">
        <f t="shared" si="9"/>
        <v>5.875</v>
      </c>
      <c r="K71" s="3">
        <f t="shared" ref="K71:K134" si="12">I71/J71</f>
        <v>0.22553191489361701</v>
      </c>
      <c r="M71" s="26">
        <v>65</v>
      </c>
    </row>
    <row r="72" spans="2:13">
      <c r="B72" s="95"/>
      <c r="C72" s="89">
        <f t="shared" si="8"/>
        <v>4.55</v>
      </c>
      <c r="D72" s="79">
        <v>0</v>
      </c>
      <c r="E72" s="79">
        <v>0</v>
      </c>
      <c r="F72" s="79">
        <f t="shared" si="10"/>
        <v>1.33</v>
      </c>
      <c r="G72" s="79">
        <v>1</v>
      </c>
      <c r="H72" s="80">
        <f t="shared" si="7"/>
        <v>1.33</v>
      </c>
      <c r="I72" s="98">
        <f t="shared" si="11"/>
        <v>1.33</v>
      </c>
      <c r="J72" s="82">
        <f t="shared" si="9"/>
        <v>5.88</v>
      </c>
      <c r="K72" s="3">
        <f t="shared" si="12"/>
        <v>0.22619047619047622</v>
      </c>
      <c r="M72" s="26">
        <v>66</v>
      </c>
    </row>
    <row r="73" spans="2:13">
      <c r="B73" s="95"/>
      <c r="C73" s="89">
        <f t="shared" si="8"/>
        <v>4.55</v>
      </c>
      <c r="D73" s="79">
        <v>0</v>
      </c>
      <c r="E73" s="79">
        <v>0</v>
      </c>
      <c r="F73" s="79">
        <f t="shared" si="10"/>
        <v>1.335</v>
      </c>
      <c r="G73" s="79">
        <v>1</v>
      </c>
      <c r="H73" s="80">
        <f t="shared" si="7"/>
        <v>1.335</v>
      </c>
      <c r="I73" s="98">
        <f t="shared" si="11"/>
        <v>1.335</v>
      </c>
      <c r="J73" s="82">
        <f t="shared" si="9"/>
        <v>5.8849999999999998</v>
      </c>
      <c r="K73" s="3">
        <f t="shared" si="12"/>
        <v>0.22684791843670349</v>
      </c>
      <c r="M73" s="26">
        <v>67</v>
      </c>
    </row>
    <row r="74" spans="2:13">
      <c r="B74" s="95"/>
      <c r="C74" s="89">
        <f t="shared" si="8"/>
        <v>4.55</v>
      </c>
      <c r="D74" s="79">
        <v>0</v>
      </c>
      <c r="E74" s="79">
        <v>0</v>
      </c>
      <c r="F74" s="79">
        <f t="shared" si="10"/>
        <v>1.34</v>
      </c>
      <c r="G74" s="79">
        <v>1</v>
      </c>
      <c r="H74" s="80">
        <f t="shared" si="7"/>
        <v>1.34</v>
      </c>
      <c r="I74" s="98">
        <f t="shared" si="11"/>
        <v>1.34</v>
      </c>
      <c r="J74" s="82">
        <f t="shared" si="9"/>
        <v>5.89</v>
      </c>
      <c r="K74" s="3">
        <f t="shared" si="12"/>
        <v>0.22750424448217321</v>
      </c>
      <c r="M74" s="26">
        <v>68</v>
      </c>
    </row>
    <row r="75" spans="2:13">
      <c r="B75" s="95"/>
      <c r="C75" s="89">
        <f t="shared" si="8"/>
        <v>4.55</v>
      </c>
      <c r="D75" s="79">
        <v>0</v>
      </c>
      <c r="E75" s="79">
        <v>0</v>
      </c>
      <c r="F75" s="79">
        <f t="shared" si="10"/>
        <v>1.345</v>
      </c>
      <c r="G75" s="79">
        <v>1</v>
      </c>
      <c r="H75" s="80">
        <f t="shared" si="7"/>
        <v>1.345</v>
      </c>
      <c r="I75" s="98">
        <f t="shared" si="11"/>
        <v>1.345</v>
      </c>
      <c r="J75" s="82">
        <f t="shared" si="9"/>
        <v>5.8949999999999996</v>
      </c>
      <c r="K75" s="3">
        <f t="shared" si="12"/>
        <v>0.22815945716709077</v>
      </c>
      <c r="M75" s="26">
        <v>69</v>
      </c>
    </row>
    <row r="76" spans="2:13">
      <c r="B76" s="95"/>
      <c r="C76" s="89">
        <f t="shared" si="8"/>
        <v>4.55</v>
      </c>
      <c r="D76" s="79">
        <v>0</v>
      </c>
      <c r="E76" s="79">
        <v>0</v>
      </c>
      <c r="F76" s="79">
        <f t="shared" si="10"/>
        <v>1.35</v>
      </c>
      <c r="G76" s="79">
        <v>1</v>
      </c>
      <c r="H76" s="80">
        <f t="shared" si="7"/>
        <v>1.35</v>
      </c>
      <c r="I76" s="98">
        <f t="shared" si="11"/>
        <v>1.35</v>
      </c>
      <c r="J76" s="82">
        <f t="shared" si="9"/>
        <v>5.9</v>
      </c>
      <c r="K76" s="3">
        <f t="shared" si="12"/>
        <v>0.2288135593220339</v>
      </c>
      <c r="M76" s="26">
        <v>70</v>
      </c>
    </row>
    <row r="77" spans="2:13">
      <c r="B77" s="95"/>
      <c r="C77" s="89">
        <f t="shared" si="8"/>
        <v>4.55</v>
      </c>
      <c r="D77" s="79">
        <v>0</v>
      </c>
      <c r="E77" s="79">
        <v>0</v>
      </c>
      <c r="F77" s="79">
        <f t="shared" si="10"/>
        <v>1.355</v>
      </c>
      <c r="G77" s="79">
        <v>1</v>
      </c>
      <c r="H77" s="80">
        <f t="shared" si="7"/>
        <v>1.355</v>
      </c>
      <c r="I77" s="98">
        <f t="shared" si="11"/>
        <v>1.355</v>
      </c>
      <c r="J77" s="82">
        <f t="shared" si="9"/>
        <v>5.9049999999999994</v>
      </c>
      <c r="K77" s="3">
        <f t="shared" si="12"/>
        <v>0.22946655376799324</v>
      </c>
      <c r="M77" s="26">
        <v>71</v>
      </c>
    </row>
    <row r="78" spans="2:13">
      <c r="B78" s="95"/>
      <c r="C78" s="89">
        <f t="shared" si="8"/>
        <v>4.55</v>
      </c>
      <c r="D78" s="79">
        <v>0</v>
      </c>
      <c r="E78" s="79">
        <v>0</v>
      </c>
      <c r="F78" s="79">
        <f t="shared" si="10"/>
        <v>1.3599999999999999</v>
      </c>
      <c r="G78" s="79">
        <v>1</v>
      </c>
      <c r="H78" s="80">
        <f t="shared" si="7"/>
        <v>1.3599999999999999</v>
      </c>
      <c r="I78" s="98">
        <f t="shared" si="11"/>
        <v>1.3599999999999999</v>
      </c>
      <c r="J78" s="82">
        <f t="shared" si="9"/>
        <v>5.91</v>
      </c>
      <c r="K78" s="3">
        <f t="shared" si="12"/>
        <v>0.23011844331641285</v>
      </c>
      <c r="M78" s="26">
        <v>72</v>
      </c>
    </row>
    <row r="79" spans="2:13">
      <c r="B79" s="95"/>
      <c r="C79" s="89">
        <f t="shared" si="8"/>
        <v>4.55</v>
      </c>
      <c r="D79" s="79">
        <v>0</v>
      </c>
      <c r="E79" s="79">
        <v>0</v>
      </c>
      <c r="F79" s="79">
        <f t="shared" si="10"/>
        <v>1.365</v>
      </c>
      <c r="G79" s="79">
        <v>1</v>
      </c>
      <c r="H79" s="80">
        <f t="shared" si="7"/>
        <v>1.365</v>
      </c>
      <c r="I79" s="98">
        <f t="shared" si="11"/>
        <v>1.365</v>
      </c>
      <c r="J79" s="82">
        <f t="shared" si="9"/>
        <v>5.915</v>
      </c>
      <c r="K79" s="3">
        <f t="shared" si="12"/>
        <v>0.23076923076923075</v>
      </c>
      <c r="M79" s="26">
        <v>73</v>
      </c>
    </row>
    <row r="80" spans="2:13">
      <c r="B80" s="95"/>
      <c r="C80" s="89">
        <f t="shared" si="8"/>
        <v>4.55</v>
      </c>
      <c r="D80" s="79">
        <v>0</v>
      </c>
      <c r="E80" s="79">
        <v>0</v>
      </c>
      <c r="F80" s="79">
        <f t="shared" si="10"/>
        <v>1.37</v>
      </c>
      <c r="G80" s="79">
        <v>1</v>
      </c>
      <c r="H80" s="80">
        <f t="shared" si="7"/>
        <v>1.37</v>
      </c>
      <c r="I80" s="98">
        <f t="shared" si="11"/>
        <v>1.37</v>
      </c>
      <c r="J80" s="82">
        <f t="shared" si="9"/>
        <v>5.92</v>
      </c>
      <c r="K80" s="3">
        <f t="shared" si="12"/>
        <v>0.23141891891891894</v>
      </c>
      <c r="M80" s="26">
        <v>74</v>
      </c>
    </row>
    <row r="81" spans="2:15">
      <c r="B81" s="95"/>
      <c r="C81" s="89">
        <f t="shared" si="8"/>
        <v>4.55</v>
      </c>
      <c r="D81" s="79">
        <v>0</v>
      </c>
      <c r="E81" s="79">
        <v>0</v>
      </c>
      <c r="F81" s="79">
        <f t="shared" si="10"/>
        <v>1.375</v>
      </c>
      <c r="G81" s="79">
        <v>1</v>
      </c>
      <c r="H81" s="80">
        <f t="shared" si="7"/>
        <v>1.375</v>
      </c>
      <c r="I81" s="98">
        <f t="shared" si="11"/>
        <v>1.375</v>
      </c>
      <c r="J81" s="82">
        <f t="shared" si="9"/>
        <v>5.9249999999999998</v>
      </c>
      <c r="K81" s="3">
        <f t="shared" si="12"/>
        <v>0.2320675105485232</v>
      </c>
      <c r="M81" s="26">
        <v>75</v>
      </c>
    </row>
    <row r="82" spans="2:15">
      <c r="B82" s="95"/>
      <c r="C82" s="89">
        <f t="shared" si="8"/>
        <v>4.55</v>
      </c>
      <c r="D82" s="79">
        <v>0</v>
      </c>
      <c r="E82" s="79">
        <v>0</v>
      </c>
      <c r="F82" s="79">
        <f t="shared" si="10"/>
        <v>1.38</v>
      </c>
      <c r="G82" s="79">
        <v>1</v>
      </c>
      <c r="H82" s="80">
        <f t="shared" si="7"/>
        <v>1.38</v>
      </c>
      <c r="I82" s="98">
        <f t="shared" si="11"/>
        <v>1.38</v>
      </c>
      <c r="J82" s="82">
        <f t="shared" si="9"/>
        <v>5.93</v>
      </c>
      <c r="K82" s="3">
        <f t="shared" si="12"/>
        <v>0.2327150084317032</v>
      </c>
      <c r="M82" s="26">
        <v>76</v>
      </c>
    </row>
    <row r="83" spans="2:15">
      <c r="B83" s="95"/>
      <c r="C83" s="89">
        <f t="shared" si="8"/>
        <v>4.55</v>
      </c>
      <c r="D83" s="79">
        <v>0</v>
      </c>
      <c r="E83" s="79">
        <v>0</v>
      </c>
      <c r="F83" s="79">
        <f t="shared" si="10"/>
        <v>1.385</v>
      </c>
      <c r="G83" s="79">
        <v>1</v>
      </c>
      <c r="H83" s="80">
        <f t="shared" si="7"/>
        <v>1.385</v>
      </c>
      <c r="I83" s="98">
        <f t="shared" si="11"/>
        <v>1.385</v>
      </c>
      <c r="J83" s="82">
        <f t="shared" si="9"/>
        <v>5.9349999999999996</v>
      </c>
      <c r="K83" s="3">
        <f t="shared" si="12"/>
        <v>0.23336141533277172</v>
      </c>
      <c r="M83" s="26">
        <v>77</v>
      </c>
    </row>
    <row r="84" spans="2:15">
      <c r="B84" s="95"/>
      <c r="C84" s="89">
        <f t="shared" si="8"/>
        <v>4.55</v>
      </c>
      <c r="D84" s="79">
        <v>0</v>
      </c>
      <c r="E84" s="79">
        <v>0</v>
      </c>
      <c r="F84" s="79">
        <f t="shared" si="10"/>
        <v>1.3900000000000001</v>
      </c>
      <c r="G84" s="79">
        <v>1</v>
      </c>
      <c r="H84" s="80">
        <f t="shared" si="7"/>
        <v>1.3900000000000001</v>
      </c>
      <c r="I84" s="98">
        <f t="shared" si="11"/>
        <v>1.3900000000000001</v>
      </c>
      <c r="J84" s="82">
        <f t="shared" si="9"/>
        <v>5.9399999999999995</v>
      </c>
      <c r="K84" s="3">
        <f t="shared" si="12"/>
        <v>0.23400673400673405</v>
      </c>
      <c r="M84" s="26">
        <v>78</v>
      </c>
    </row>
    <row r="85" spans="2:15">
      <c r="B85" s="95"/>
      <c r="C85" s="89">
        <f t="shared" si="8"/>
        <v>4.55</v>
      </c>
      <c r="D85" s="79">
        <v>0</v>
      </c>
      <c r="E85" s="79">
        <v>0</v>
      </c>
      <c r="F85" s="79">
        <f t="shared" si="10"/>
        <v>1.395</v>
      </c>
      <c r="G85" s="79">
        <v>1</v>
      </c>
      <c r="H85" s="80">
        <f t="shared" si="7"/>
        <v>1.395</v>
      </c>
      <c r="I85" s="98">
        <f t="shared" si="11"/>
        <v>1.395</v>
      </c>
      <c r="J85" s="82">
        <f t="shared" si="9"/>
        <v>5.9450000000000003</v>
      </c>
      <c r="K85" s="3">
        <f t="shared" si="12"/>
        <v>0.23465096719932715</v>
      </c>
      <c r="M85" s="26">
        <v>79</v>
      </c>
    </row>
    <row r="86" spans="2:15">
      <c r="B86" s="95"/>
      <c r="C86" s="89">
        <f t="shared" si="8"/>
        <v>4.55</v>
      </c>
      <c r="D86" s="79">
        <v>0</v>
      </c>
      <c r="E86" s="79">
        <v>0</v>
      </c>
      <c r="F86" s="79">
        <f t="shared" si="10"/>
        <v>1.4</v>
      </c>
      <c r="G86" s="79">
        <v>1</v>
      </c>
      <c r="H86" s="80">
        <f t="shared" si="7"/>
        <v>1.4</v>
      </c>
      <c r="I86" s="98">
        <f t="shared" si="11"/>
        <v>1.4</v>
      </c>
      <c r="J86" s="82">
        <f t="shared" si="9"/>
        <v>5.9499999999999993</v>
      </c>
      <c r="K86" s="3">
        <f t="shared" si="12"/>
        <v>0.23529411764705885</v>
      </c>
      <c r="M86" s="26">
        <v>80</v>
      </c>
    </row>
    <row r="87" spans="2:15">
      <c r="B87" s="95"/>
      <c r="C87" s="89">
        <f t="shared" si="8"/>
        <v>4.55</v>
      </c>
      <c r="D87" s="79">
        <v>0</v>
      </c>
      <c r="E87" s="79">
        <v>0</v>
      </c>
      <c r="F87" s="79">
        <f t="shared" si="10"/>
        <v>1.405</v>
      </c>
      <c r="G87" s="79">
        <v>1</v>
      </c>
      <c r="H87" s="80">
        <f t="shared" si="7"/>
        <v>1.405</v>
      </c>
      <c r="I87" s="98">
        <f t="shared" si="11"/>
        <v>1.405</v>
      </c>
      <c r="J87" s="82">
        <f t="shared" si="9"/>
        <v>5.9550000000000001</v>
      </c>
      <c r="K87" s="3">
        <f t="shared" si="12"/>
        <v>0.23593618807724601</v>
      </c>
      <c r="M87" s="26">
        <v>81</v>
      </c>
    </row>
    <row r="88" spans="2:15">
      <c r="B88" s="95"/>
      <c r="C88" s="89">
        <f t="shared" si="8"/>
        <v>4.55</v>
      </c>
      <c r="D88" s="79">
        <v>0</v>
      </c>
      <c r="E88" s="79">
        <v>0</v>
      </c>
      <c r="F88" s="79">
        <f t="shared" si="10"/>
        <v>1.41</v>
      </c>
      <c r="G88" s="79">
        <v>1</v>
      </c>
      <c r="H88" s="80">
        <f t="shared" si="7"/>
        <v>1.41</v>
      </c>
      <c r="I88" s="98">
        <f t="shared" si="11"/>
        <v>1.41</v>
      </c>
      <c r="J88" s="82">
        <f t="shared" si="9"/>
        <v>5.96</v>
      </c>
      <c r="K88" s="3">
        <f t="shared" si="12"/>
        <v>0.23657718120805368</v>
      </c>
      <c r="M88" s="26">
        <v>82</v>
      </c>
    </row>
    <row r="89" spans="2:15">
      <c r="B89" s="95"/>
      <c r="C89" s="89">
        <f t="shared" si="8"/>
        <v>4.55</v>
      </c>
      <c r="D89" s="79">
        <v>0</v>
      </c>
      <c r="E89" s="79">
        <v>0</v>
      </c>
      <c r="F89" s="79">
        <f t="shared" si="10"/>
        <v>1.415</v>
      </c>
      <c r="G89" s="79">
        <v>1</v>
      </c>
      <c r="H89" s="80">
        <f t="shared" si="7"/>
        <v>1.415</v>
      </c>
      <c r="I89" s="98">
        <f t="shared" si="11"/>
        <v>1.415</v>
      </c>
      <c r="J89" s="82">
        <f t="shared" si="9"/>
        <v>5.9649999999999999</v>
      </c>
      <c r="K89" s="3">
        <f t="shared" si="12"/>
        <v>0.23721709974853311</v>
      </c>
      <c r="M89" s="26">
        <v>83</v>
      </c>
    </row>
    <row r="90" spans="2:15">
      <c r="B90" s="95"/>
      <c r="C90" s="89">
        <f t="shared" si="8"/>
        <v>4.55</v>
      </c>
      <c r="D90" s="79">
        <v>0</v>
      </c>
      <c r="E90" s="79">
        <v>0</v>
      </c>
      <c r="F90" s="79">
        <f t="shared" si="10"/>
        <v>1.42</v>
      </c>
      <c r="G90" s="79">
        <v>1</v>
      </c>
      <c r="H90" s="80">
        <f t="shared" si="7"/>
        <v>1.42</v>
      </c>
      <c r="I90" s="98">
        <f t="shared" si="11"/>
        <v>1.42</v>
      </c>
      <c r="J90" s="82">
        <f t="shared" si="9"/>
        <v>5.97</v>
      </c>
      <c r="K90" s="3">
        <f t="shared" si="12"/>
        <v>0.23785594639865995</v>
      </c>
      <c r="M90" s="26">
        <v>84</v>
      </c>
    </row>
    <row r="91" spans="2:15">
      <c r="B91" s="92"/>
      <c r="C91" s="89">
        <f t="shared" si="8"/>
        <v>4.55</v>
      </c>
      <c r="D91" s="79">
        <v>0</v>
      </c>
      <c r="E91" s="79">
        <v>0</v>
      </c>
      <c r="F91" s="79">
        <f t="shared" si="10"/>
        <v>1.425</v>
      </c>
      <c r="G91" s="79">
        <v>1</v>
      </c>
      <c r="H91" s="80">
        <f t="shared" si="7"/>
        <v>1.425</v>
      </c>
      <c r="I91" s="98">
        <f t="shared" si="11"/>
        <v>1.425</v>
      </c>
      <c r="J91" s="82">
        <f t="shared" si="9"/>
        <v>5.9749999999999996</v>
      </c>
      <c r="K91" s="3">
        <f t="shared" si="12"/>
        <v>0.2384937238493724</v>
      </c>
      <c r="M91" s="26">
        <v>85</v>
      </c>
      <c r="O91" t="s">
        <v>105</v>
      </c>
    </row>
    <row r="92" spans="2:15">
      <c r="B92" s="95"/>
      <c r="C92" s="89">
        <f t="shared" si="8"/>
        <v>4.55</v>
      </c>
      <c r="D92" s="79">
        <v>0</v>
      </c>
      <c r="E92" s="79">
        <v>0</v>
      </c>
      <c r="F92" s="79">
        <f t="shared" si="10"/>
        <v>1.43</v>
      </c>
      <c r="G92" s="79">
        <v>1</v>
      </c>
      <c r="H92" s="80">
        <f t="shared" si="7"/>
        <v>1.43</v>
      </c>
      <c r="I92" s="98">
        <f t="shared" si="11"/>
        <v>1.43</v>
      </c>
      <c r="J92" s="82">
        <f t="shared" si="9"/>
        <v>5.9799999999999995</v>
      </c>
      <c r="K92" s="3">
        <f t="shared" si="12"/>
        <v>0.2391304347826087</v>
      </c>
      <c r="M92" s="26">
        <v>86</v>
      </c>
    </row>
    <row r="93" spans="2:15">
      <c r="B93" s="95"/>
      <c r="C93" s="89">
        <f t="shared" si="8"/>
        <v>4.55</v>
      </c>
      <c r="D93" s="79">
        <v>0</v>
      </c>
      <c r="E93" s="79">
        <v>0</v>
      </c>
      <c r="F93" s="79">
        <f t="shared" si="10"/>
        <v>1.4350000000000001</v>
      </c>
      <c r="G93" s="79">
        <v>1</v>
      </c>
      <c r="H93" s="80">
        <f t="shared" si="7"/>
        <v>1.4350000000000001</v>
      </c>
      <c r="I93" s="98">
        <f t="shared" si="11"/>
        <v>1.4350000000000001</v>
      </c>
      <c r="J93" s="82">
        <f t="shared" si="9"/>
        <v>5.9849999999999994</v>
      </c>
      <c r="K93" s="3">
        <f t="shared" si="12"/>
        <v>0.23976608187134507</v>
      </c>
      <c r="M93" s="26">
        <v>87</v>
      </c>
    </row>
    <row r="94" spans="2:15">
      <c r="B94" s="95"/>
      <c r="C94" s="89">
        <f t="shared" si="8"/>
        <v>4.55</v>
      </c>
      <c r="D94" s="79">
        <v>0</v>
      </c>
      <c r="E94" s="79">
        <v>0</v>
      </c>
      <c r="F94" s="79">
        <f t="shared" si="10"/>
        <v>1.44</v>
      </c>
      <c r="G94" s="79">
        <v>1</v>
      </c>
      <c r="H94" s="80">
        <f t="shared" si="7"/>
        <v>1.44</v>
      </c>
      <c r="I94" s="98">
        <f t="shared" si="11"/>
        <v>1.44</v>
      </c>
      <c r="J94" s="82">
        <f t="shared" si="9"/>
        <v>5.99</v>
      </c>
      <c r="K94" s="3">
        <f t="shared" si="12"/>
        <v>0.2404006677796327</v>
      </c>
      <c r="M94" s="26">
        <v>88</v>
      </c>
    </row>
    <row r="95" spans="2:15">
      <c r="B95" s="95"/>
      <c r="C95" s="89">
        <f t="shared" si="8"/>
        <v>4.55</v>
      </c>
      <c r="D95" s="79">
        <v>0</v>
      </c>
      <c r="E95" s="79">
        <v>0</v>
      </c>
      <c r="F95" s="79">
        <f t="shared" si="10"/>
        <v>1.4450000000000001</v>
      </c>
      <c r="G95" s="79">
        <v>1</v>
      </c>
      <c r="H95" s="80">
        <f t="shared" si="7"/>
        <v>1.4450000000000001</v>
      </c>
      <c r="I95" s="98">
        <f t="shared" si="11"/>
        <v>1.4450000000000001</v>
      </c>
      <c r="J95" s="82">
        <f t="shared" si="9"/>
        <v>5.9950000000000001</v>
      </c>
      <c r="K95" s="3">
        <f t="shared" si="12"/>
        <v>0.24103419516263552</v>
      </c>
      <c r="M95" s="26">
        <v>89</v>
      </c>
    </row>
    <row r="96" spans="2:15">
      <c r="B96" s="91">
        <f>1+M96/200</f>
        <v>1.45</v>
      </c>
      <c r="C96" s="89">
        <f t="shared" si="8"/>
        <v>6</v>
      </c>
      <c r="D96" s="79">
        <v>0</v>
      </c>
      <c r="E96" s="79">
        <v>0</v>
      </c>
      <c r="F96" s="79">
        <f t="shared" si="10"/>
        <v>1.45</v>
      </c>
      <c r="G96" s="79">
        <v>1</v>
      </c>
      <c r="H96" s="80">
        <f t="shared" si="7"/>
        <v>1.45</v>
      </c>
      <c r="I96" s="98">
        <f t="shared" si="11"/>
        <v>1.45</v>
      </c>
      <c r="J96" s="82">
        <f t="shared" si="9"/>
        <v>7.45</v>
      </c>
      <c r="K96" s="3">
        <f t="shared" si="12"/>
        <v>0.19463087248322147</v>
      </c>
      <c r="M96" s="26">
        <v>90</v>
      </c>
    </row>
    <row r="97" spans="2:13">
      <c r="B97" s="95"/>
      <c r="C97" s="89">
        <f t="shared" si="8"/>
        <v>6</v>
      </c>
      <c r="D97" s="79">
        <v>0</v>
      </c>
      <c r="E97" s="79">
        <v>0</v>
      </c>
      <c r="F97" s="79">
        <f t="shared" si="10"/>
        <v>1.4550000000000001</v>
      </c>
      <c r="G97" s="79">
        <v>1</v>
      </c>
      <c r="H97" s="80">
        <f t="shared" si="7"/>
        <v>1.4550000000000001</v>
      </c>
      <c r="I97" s="98">
        <f t="shared" si="11"/>
        <v>1.4550000000000001</v>
      </c>
      <c r="J97" s="82">
        <f t="shared" si="9"/>
        <v>7.4550000000000001</v>
      </c>
      <c r="K97" s="3">
        <f t="shared" si="12"/>
        <v>0.19517102615694165</v>
      </c>
      <c r="M97" s="26">
        <v>91</v>
      </c>
    </row>
    <row r="98" spans="2:13">
      <c r="B98" s="95"/>
      <c r="C98" s="89">
        <f t="shared" si="8"/>
        <v>6</v>
      </c>
      <c r="D98" s="79">
        <v>0</v>
      </c>
      <c r="E98" s="79">
        <v>0</v>
      </c>
      <c r="F98" s="79">
        <f t="shared" si="10"/>
        <v>1.46</v>
      </c>
      <c r="G98" s="79">
        <v>1</v>
      </c>
      <c r="H98" s="80">
        <f t="shared" si="7"/>
        <v>1.46</v>
      </c>
      <c r="I98" s="98">
        <f t="shared" si="11"/>
        <v>1.46</v>
      </c>
      <c r="J98" s="82">
        <f t="shared" si="9"/>
        <v>7.46</v>
      </c>
      <c r="K98" s="3">
        <f t="shared" si="12"/>
        <v>0.19571045576407506</v>
      </c>
      <c r="M98" s="26">
        <v>92</v>
      </c>
    </row>
    <row r="99" spans="2:13">
      <c r="B99" s="95"/>
      <c r="C99" s="89">
        <f t="shared" si="8"/>
        <v>6</v>
      </c>
      <c r="D99" s="79">
        <v>0</v>
      </c>
      <c r="E99" s="79">
        <v>0</v>
      </c>
      <c r="F99" s="79">
        <f t="shared" si="10"/>
        <v>1.4650000000000001</v>
      </c>
      <c r="G99" s="79">
        <v>1</v>
      </c>
      <c r="H99" s="80">
        <f t="shared" si="7"/>
        <v>1.4650000000000001</v>
      </c>
      <c r="I99" s="98">
        <f t="shared" si="11"/>
        <v>1.4650000000000001</v>
      </c>
      <c r="J99" s="82">
        <f t="shared" si="9"/>
        <v>7.4649999999999999</v>
      </c>
      <c r="K99" s="3">
        <f t="shared" si="12"/>
        <v>0.19624916275954454</v>
      </c>
      <c r="M99" s="26">
        <v>93</v>
      </c>
    </row>
    <row r="100" spans="2:13">
      <c r="B100" s="95"/>
      <c r="C100" s="89">
        <f t="shared" si="8"/>
        <v>6</v>
      </c>
      <c r="D100" s="79">
        <v>0</v>
      </c>
      <c r="E100" s="79">
        <v>0</v>
      </c>
      <c r="F100" s="79">
        <f t="shared" si="10"/>
        <v>1.47</v>
      </c>
      <c r="G100" s="79">
        <v>1</v>
      </c>
      <c r="H100" s="80">
        <f t="shared" si="7"/>
        <v>1.47</v>
      </c>
      <c r="I100" s="98">
        <f t="shared" si="11"/>
        <v>1.47</v>
      </c>
      <c r="J100" s="82">
        <f t="shared" si="9"/>
        <v>7.47</v>
      </c>
      <c r="K100" s="3">
        <f t="shared" si="12"/>
        <v>0.19678714859437751</v>
      </c>
      <c r="M100" s="26">
        <v>94</v>
      </c>
    </row>
    <row r="101" spans="2:13">
      <c r="B101" s="95"/>
      <c r="C101" s="89">
        <f t="shared" si="8"/>
        <v>6</v>
      </c>
      <c r="D101" s="79">
        <v>0</v>
      </c>
      <c r="E101" s="79">
        <v>0</v>
      </c>
      <c r="F101" s="79">
        <f t="shared" si="10"/>
        <v>1.4750000000000001</v>
      </c>
      <c r="G101" s="79">
        <v>1</v>
      </c>
      <c r="H101" s="80">
        <f t="shared" si="7"/>
        <v>1.4750000000000001</v>
      </c>
      <c r="I101" s="98">
        <f t="shared" si="11"/>
        <v>1.4750000000000001</v>
      </c>
      <c r="J101" s="82">
        <f t="shared" si="9"/>
        <v>7.4749999999999996</v>
      </c>
      <c r="K101" s="3">
        <f t="shared" si="12"/>
        <v>0.1973244147157191</v>
      </c>
      <c r="M101" s="26">
        <v>95</v>
      </c>
    </row>
    <row r="102" spans="2:13">
      <c r="B102" s="95"/>
      <c r="C102" s="89">
        <f t="shared" si="8"/>
        <v>6</v>
      </c>
      <c r="D102" s="79">
        <v>0</v>
      </c>
      <c r="E102" s="79">
        <v>0</v>
      </c>
      <c r="F102" s="79">
        <f t="shared" si="10"/>
        <v>1.48</v>
      </c>
      <c r="G102" s="79">
        <v>1</v>
      </c>
      <c r="H102" s="80">
        <f t="shared" si="7"/>
        <v>1.48</v>
      </c>
      <c r="I102" s="98">
        <f t="shared" si="11"/>
        <v>1.48</v>
      </c>
      <c r="J102" s="82">
        <f t="shared" si="9"/>
        <v>7.48</v>
      </c>
      <c r="K102" s="3">
        <f t="shared" si="12"/>
        <v>0.19786096256684491</v>
      </c>
      <c r="M102" s="26">
        <v>96</v>
      </c>
    </row>
    <row r="103" spans="2:13">
      <c r="B103" s="95"/>
      <c r="C103" s="89">
        <f t="shared" si="8"/>
        <v>6</v>
      </c>
      <c r="D103" s="79">
        <v>0</v>
      </c>
      <c r="E103" s="79">
        <v>0</v>
      </c>
      <c r="F103" s="79">
        <f t="shared" si="10"/>
        <v>1.4849999999999999</v>
      </c>
      <c r="G103" s="79">
        <v>1</v>
      </c>
      <c r="H103" s="80">
        <f t="shared" si="7"/>
        <v>1.4849999999999999</v>
      </c>
      <c r="I103" s="98">
        <f t="shared" si="11"/>
        <v>1.4849999999999999</v>
      </c>
      <c r="J103" s="82">
        <f t="shared" si="9"/>
        <v>7.4849999999999994</v>
      </c>
      <c r="K103" s="3">
        <f t="shared" si="12"/>
        <v>0.19839679358717435</v>
      </c>
      <c r="M103" s="26">
        <v>97</v>
      </c>
    </row>
    <row r="104" spans="2:13">
      <c r="B104" s="95"/>
      <c r="C104" s="89">
        <f t="shared" si="8"/>
        <v>6</v>
      </c>
      <c r="D104" s="79">
        <v>0</v>
      </c>
      <c r="E104" s="79">
        <v>0</v>
      </c>
      <c r="F104" s="79">
        <f t="shared" si="10"/>
        <v>1.49</v>
      </c>
      <c r="G104" s="79">
        <v>1</v>
      </c>
      <c r="H104" s="80">
        <f t="shared" si="7"/>
        <v>1.49</v>
      </c>
      <c r="I104" s="98">
        <f t="shared" si="11"/>
        <v>1.49</v>
      </c>
      <c r="J104" s="82">
        <f t="shared" si="9"/>
        <v>7.49</v>
      </c>
      <c r="K104" s="3">
        <f t="shared" si="12"/>
        <v>0.19893190921228304</v>
      </c>
      <c r="M104" s="26">
        <v>98</v>
      </c>
    </row>
    <row r="105" spans="2:13">
      <c r="B105" s="95"/>
      <c r="C105" s="89">
        <f t="shared" si="8"/>
        <v>6</v>
      </c>
      <c r="D105" s="79">
        <v>0</v>
      </c>
      <c r="E105" s="79">
        <v>0</v>
      </c>
      <c r="F105" s="79">
        <f t="shared" si="10"/>
        <v>1.4950000000000001</v>
      </c>
      <c r="G105" s="79">
        <v>1</v>
      </c>
      <c r="H105" s="80">
        <f t="shared" si="7"/>
        <v>1.4950000000000001</v>
      </c>
      <c r="I105" s="98">
        <f t="shared" si="11"/>
        <v>1.4950000000000001</v>
      </c>
      <c r="J105" s="82">
        <f t="shared" si="9"/>
        <v>7.4950000000000001</v>
      </c>
      <c r="K105" s="3">
        <f t="shared" si="12"/>
        <v>0.19946631087391595</v>
      </c>
      <c r="M105" s="26">
        <v>99</v>
      </c>
    </row>
    <row r="106" spans="2:13">
      <c r="B106" s="95"/>
      <c r="C106" s="89">
        <f t="shared" si="8"/>
        <v>6</v>
      </c>
      <c r="D106" s="79">
        <v>0</v>
      </c>
      <c r="E106" s="79">
        <v>0</v>
      </c>
      <c r="F106" s="79">
        <f t="shared" si="10"/>
        <v>1.5</v>
      </c>
      <c r="G106" s="79">
        <v>1</v>
      </c>
      <c r="H106" s="80">
        <f t="shared" si="7"/>
        <v>1.5</v>
      </c>
      <c r="I106" s="98">
        <f t="shared" si="11"/>
        <v>1.5</v>
      </c>
      <c r="J106" s="82">
        <f t="shared" si="9"/>
        <v>7.5</v>
      </c>
      <c r="K106" s="3">
        <f t="shared" si="12"/>
        <v>0.2</v>
      </c>
      <c r="L106" t="s">
        <v>104</v>
      </c>
      <c r="M106" s="59">
        <v>100</v>
      </c>
    </row>
    <row r="107" spans="2:13">
      <c r="B107" s="95"/>
      <c r="C107" s="89">
        <f t="shared" si="8"/>
        <v>6</v>
      </c>
      <c r="D107" s="79">
        <v>0</v>
      </c>
      <c r="E107" s="79">
        <v>0</v>
      </c>
      <c r="F107" s="79">
        <f t="shared" si="10"/>
        <v>1.5049999999999999</v>
      </c>
      <c r="G107" s="79">
        <v>1</v>
      </c>
      <c r="H107" s="80">
        <f t="shared" si="7"/>
        <v>1.5049999999999999</v>
      </c>
      <c r="I107" s="98">
        <f t="shared" si="11"/>
        <v>1.5049999999999999</v>
      </c>
      <c r="J107" s="82">
        <f t="shared" si="9"/>
        <v>7.5049999999999999</v>
      </c>
      <c r="K107" s="3">
        <f t="shared" si="12"/>
        <v>0.20053297801465689</v>
      </c>
      <c r="M107" s="26">
        <v>101</v>
      </c>
    </row>
    <row r="108" spans="2:13">
      <c r="B108" s="92"/>
      <c r="C108" s="89">
        <f t="shared" si="8"/>
        <v>6</v>
      </c>
      <c r="D108" s="79">
        <v>0</v>
      </c>
      <c r="E108" s="79">
        <v>0</v>
      </c>
      <c r="F108" s="79">
        <f t="shared" si="10"/>
        <v>1.51</v>
      </c>
      <c r="G108" s="79">
        <v>1</v>
      </c>
      <c r="H108" s="80">
        <f t="shared" si="7"/>
        <v>1.51</v>
      </c>
      <c r="I108" s="98">
        <f t="shared" si="11"/>
        <v>1.51</v>
      </c>
      <c r="J108" s="82">
        <f t="shared" si="9"/>
        <v>7.51</v>
      </c>
      <c r="K108" s="3">
        <f t="shared" si="12"/>
        <v>0.20106524633821571</v>
      </c>
      <c r="M108" s="26">
        <v>102</v>
      </c>
    </row>
    <row r="109" spans="2:13">
      <c r="B109" s="95"/>
      <c r="C109" s="89">
        <f t="shared" si="8"/>
        <v>6</v>
      </c>
      <c r="D109" s="79">
        <v>0</v>
      </c>
      <c r="E109" s="79">
        <v>0</v>
      </c>
      <c r="F109" s="79">
        <f t="shared" si="10"/>
        <v>1.5150000000000001</v>
      </c>
      <c r="G109" s="79">
        <v>1</v>
      </c>
      <c r="H109" s="80">
        <f t="shared" si="7"/>
        <v>1.5150000000000001</v>
      </c>
      <c r="I109" s="98">
        <f t="shared" si="11"/>
        <v>1.5150000000000001</v>
      </c>
      <c r="J109" s="82">
        <f t="shared" si="9"/>
        <v>7.5150000000000006</v>
      </c>
      <c r="K109" s="3">
        <f t="shared" si="12"/>
        <v>0.20159680638722555</v>
      </c>
      <c r="M109" s="26">
        <v>103</v>
      </c>
    </row>
    <row r="110" spans="2:13">
      <c r="B110" s="95"/>
      <c r="C110" s="89">
        <f t="shared" si="8"/>
        <v>6</v>
      </c>
      <c r="D110" s="79">
        <v>0</v>
      </c>
      <c r="E110" s="79">
        <v>0</v>
      </c>
      <c r="F110" s="79">
        <f t="shared" si="10"/>
        <v>1.52</v>
      </c>
      <c r="G110" s="79">
        <v>1</v>
      </c>
      <c r="H110" s="80">
        <f t="shared" si="7"/>
        <v>1.52</v>
      </c>
      <c r="I110" s="98">
        <f t="shared" si="11"/>
        <v>1.52</v>
      </c>
      <c r="J110" s="82">
        <f t="shared" si="9"/>
        <v>7.52</v>
      </c>
      <c r="K110" s="3">
        <f t="shared" si="12"/>
        <v>0.2021276595744681</v>
      </c>
      <c r="M110" s="26">
        <v>104</v>
      </c>
    </row>
    <row r="111" spans="2:13">
      <c r="B111" s="95"/>
      <c r="C111" s="89">
        <f t="shared" si="8"/>
        <v>6</v>
      </c>
      <c r="D111" s="79">
        <v>0</v>
      </c>
      <c r="E111" s="79">
        <v>0</v>
      </c>
      <c r="F111" s="79">
        <f t="shared" si="10"/>
        <v>1.5249999999999999</v>
      </c>
      <c r="G111" s="79">
        <v>1</v>
      </c>
      <c r="H111" s="80">
        <f t="shared" si="7"/>
        <v>1.5249999999999999</v>
      </c>
      <c r="I111" s="98">
        <f t="shared" si="11"/>
        <v>1.5249999999999999</v>
      </c>
      <c r="J111" s="82">
        <f t="shared" si="9"/>
        <v>7.5250000000000004</v>
      </c>
      <c r="K111" s="3">
        <f t="shared" si="12"/>
        <v>0.20265780730897007</v>
      </c>
      <c r="M111" s="26">
        <v>105</v>
      </c>
    </row>
    <row r="112" spans="2:13">
      <c r="B112" s="95"/>
      <c r="C112" s="89">
        <f t="shared" si="8"/>
        <v>6</v>
      </c>
      <c r="D112" s="79">
        <v>0</v>
      </c>
      <c r="E112" s="79">
        <v>0</v>
      </c>
      <c r="F112" s="79">
        <f t="shared" si="10"/>
        <v>1.53</v>
      </c>
      <c r="G112" s="79">
        <v>1</v>
      </c>
      <c r="H112" s="80">
        <f t="shared" si="7"/>
        <v>1.53</v>
      </c>
      <c r="I112" s="98">
        <f t="shared" si="11"/>
        <v>1.53</v>
      </c>
      <c r="J112" s="82">
        <f t="shared" si="9"/>
        <v>7.53</v>
      </c>
      <c r="K112" s="3">
        <f t="shared" si="12"/>
        <v>0.20318725099601592</v>
      </c>
      <c r="M112" s="26">
        <v>106</v>
      </c>
    </row>
    <row r="113" spans="2:13">
      <c r="B113" s="95"/>
      <c r="C113" s="89">
        <f t="shared" si="8"/>
        <v>6</v>
      </c>
      <c r="D113" s="79">
        <v>0</v>
      </c>
      <c r="E113" s="79">
        <v>0</v>
      </c>
      <c r="F113" s="79">
        <f t="shared" si="10"/>
        <v>1.5350000000000001</v>
      </c>
      <c r="G113" s="79">
        <v>1</v>
      </c>
      <c r="H113" s="80">
        <f t="shared" si="7"/>
        <v>1.5350000000000001</v>
      </c>
      <c r="I113" s="98">
        <f t="shared" si="11"/>
        <v>1.5350000000000001</v>
      </c>
      <c r="J113" s="82">
        <f t="shared" si="9"/>
        <v>7.5350000000000001</v>
      </c>
      <c r="K113" s="3">
        <f t="shared" si="12"/>
        <v>0.20371599203715993</v>
      </c>
      <c r="M113" s="26">
        <v>107</v>
      </c>
    </row>
    <row r="114" spans="2:13">
      <c r="B114" s="95"/>
      <c r="C114" s="89">
        <f t="shared" si="8"/>
        <v>6</v>
      </c>
      <c r="D114" s="79">
        <v>0</v>
      </c>
      <c r="E114" s="79">
        <v>0</v>
      </c>
      <c r="F114" s="79">
        <f t="shared" si="10"/>
        <v>1.54</v>
      </c>
      <c r="G114" s="79">
        <v>1</v>
      </c>
      <c r="H114" s="80">
        <f t="shared" si="7"/>
        <v>1.54</v>
      </c>
      <c r="I114" s="98">
        <f t="shared" si="11"/>
        <v>1.54</v>
      </c>
      <c r="J114" s="82">
        <f t="shared" si="9"/>
        <v>7.54</v>
      </c>
      <c r="K114" s="3">
        <f t="shared" si="12"/>
        <v>0.20424403183023873</v>
      </c>
      <c r="M114" s="26">
        <v>108</v>
      </c>
    </row>
    <row r="115" spans="2:13">
      <c r="B115" s="95"/>
      <c r="C115" s="89">
        <f t="shared" si="8"/>
        <v>6</v>
      </c>
      <c r="D115" s="79">
        <v>0</v>
      </c>
      <c r="E115" s="79">
        <v>0</v>
      </c>
      <c r="F115" s="79">
        <f t="shared" si="10"/>
        <v>1.5449999999999999</v>
      </c>
      <c r="G115" s="79">
        <v>1</v>
      </c>
      <c r="H115" s="80">
        <f t="shared" si="7"/>
        <v>1.5449999999999999</v>
      </c>
      <c r="I115" s="98">
        <f t="shared" si="11"/>
        <v>1.5449999999999999</v>
      </c>
      <c r="J115" s="82">
        <f t="shared" si="9"/>
        <v>7.5449999999999999</v>
      </c>
      <c r="K115" s="3">
        <f t="shared" si="12"/>
        <v>0.2047713717693837</v>
      </c>
      <c r="M115" s="26">
        <v>109</v>
      </c>
    </row>
    <row r="116" spans="2:13">
      <c r="B116" s="95"/>
      <c r="C116" s="89">
        <f t="shared" si="8"/>
        <v>6</v>
      </c>
      <c r="D116" s="79">
        <v>0</v>
      </c>
      <c r="E116" s="79">
        <v>0</v>
      </c>
      <c r="F116" s="79">
        <f t="shared" si="10"/>
        <v>1.55</v>
      </c>
      <c r="G116" s="79">
        <v>1</v>
      </c>
      <c r="H116" s="80">
        <f t="shared" si="7"/>
        <v>1.55</v>
      </c>
      <c r="I116" s="98">
        <f t="shared" si="11"/>
        <v>1.55</v>
      </c>
      <c r="J116" s="82">
        <f t="shared" si="9"/>
        <v>7.55</v>
      </c>
      <c r="K116" s="3">
        <f t="shared" si="12"/>
        <v>0.20529801324503313</v>
      </c>
      <c r="M116" s="26">
        <v>110</v>
      </c>
    </row>
    <row r="117" spans="2:13">
      <c r="B117" s="95"/>
      <c r="C117" s="89">
        <f t="shared" si="8"/>
        <v>6</v>
      </c>
      <c r="D117" s="79">
        <v>0</v>
      </c>
      <c r="E117" s="79">
        <v>0</v>
      </c>
      <c r="F117" s="79">
        <f t="shared" si="10"/>
        <v>1.5550000000000002</v>
      </c>
      <c r="G117" s="79">
        <v>1</v>
      </c>
      <c r="H117" s="80">
        <f t="shared" si="7"/>
        <v>1.5550000000000002</v>
      </c>
      <c r="I117" s="98">
        <f t="shared" si="11"/>
        <v>1.5550000000000002</v>
      </c>
      <c r="J117" s="82">
        <f t="shared" si="9"/>
        <v>7.5549999999999997</v>
      </c>
      <c r="K117" s="3">
        <f t="shared" si="12"/>
        <v>0.20582395764394443</v>
      </c>
      <c r="M117" s="26">
        <v>111</v>
      </c>
    </row>
    <row r="118" spans="2:13">
      <c r="B118" s="95"/>
      <c r="C118" s="89">
        <f t="shared" si="8"/>
        <v>6</v>
      </c>
      <c r="D118" s="79">
        <v>0</v>
      </c>
      <c r="E118" s="79">
        <v>0</v>
      </c>
      <c r="F118" s="79">
        <f t="shared" si="10"/>
        <v>1.56</v>
      </c>
      <c r="G118" s="79">
        <v>1</v>
      </c>
      <c r="H118" s="80">
        <f t="shared" si="7"/>
        <v>1.56</v>
      </c>
      <c r="I118" s="98">
        <f t="shared" si="11"/>
        <v>1.56</v>
      </c>
      <c r="J118" s="82">
        <f t="shared" si="9"/>
        <v>7.5600000000000005</v>
      </c>
      <c r="K118" s="3">
        <f t="shared" si="12"/>
        <v>0.20634920634920634</v>
      </c>
      <c r="M118" s="26">
        <v>112</v>
      </c>
    </row>
    <row r="119" spans="2:13">
      <c r="B119" s="95"/>
      <c r="C119" s="89">
        <f t="shared" si="8"/>
        <v>6</v>
      </c>
      <c r="D119" s="79">
        <v>0</v>
      </c>
      <c r="E119" s="79">
        <v>0</v>
      </c>
      <c r="F119" s="79">
        <f t="shared" si="10"/>
        <v>1.5649999999999999</v>
      </c>
      <c r="G119" s="79">
        <v>1</v>
      </c>
      <c r="H119" s="80">
        <f t="shared" si="7"/>
        <v>1.5649999999999999</v>
      </c>
      <c r="I119" s="98">
        <f t="shared" si="11"/>
        <v>1.5649999999999999</v>
      </c>
      <c r="J119" s="82">
        <f t="shared" si="9"/>
        <v>7.5649999999999995</v>
      </c>
      <c r="K119" s="3">
        <f t="shared" si="12"/>
        <v>0.20687376074025116</v>
      </c>
      <c r="M119" s="26">
        <v>113</v>
      </c>
    </row>
    <row r="120" spans="2:13">
      <c r="B120" s="95"/>
      <c r="C120" s="89">
        <f t="shared" si="8"/>
        <v>6</v>
      </c>
      <c r="D120" s="79">
        <v>0</v>
      </c>
      <c r="E120" s="79">
        <v>0</v>
      </c>
      <c r="F120" s="79">
        <f t="shared" si="10"/>
        <v>1.5699999999999998</v>
      </c>
      <c r="G120" s="79">
        <v>1</v>
      </c>
      <c r="H120" s="80">
        <f t="shared" si="7"/>
        <v>1.5699999999999998</v>
      </c>
      <c r="I120" s="98">
        <f t="shared" si="11"/>
        <v>1.5699999999999998</v>
      </c>
      <c r="J120" s="82">
        <f t="shared" si="9"/>
        <v>7.57</v>
      </c>
      <c r="K120" s="3">
        <f t="shared" si="12"/>
        <v>0.20739762219286656</v>
      </c>
      <c r="M120" s="26">
        <v>114</v>
      </c>
    </row>
    <row r="121" spans="2:13">
      <c r="B121" s="95"/>
      <c r="C121" s="89">
        <f t="shared" si="8"/>
        <v>6</v>
      </c>
      <c r="D121" s="79">
        <v>0</v>
      </c>
      <c r="E121" s="79">
        <v>0</v>
      </c>
      <c r="F121" s="79">
        <f t="shared" si="10"/>
        <v>1.575</v>
      </c>
      <c r="G121" s="79">
        <v>1</v>
      </c>
      <c r="H121" s="80">
        <f t="shared" ref="H121:H184" si="13">((1-D121)+D121*E121)*F121*G121</f>
        <v>1.575</v>
      </c>
      <c r="I121" s="98">
        <f t="shared" si="11"/>
        <v>1.575</v>
      </c>
      <c r="J121" s="82">
        <f t="shared" si="9"/>
        <v>7.5750000000000002</v>
      </c>
      <c r="K121" s="3">
        <f t="shared" si="12"/>
        <v>0.20792079207920791</v>
      </c>
      <c r="M121" s="26">
        <v>115</v>
      </c>
    </row>
    <row r="122" spans="2:13">
      <c r="B122" s="95"/>
      <c r="C122" s="89">
        <f t="shared" si="8"/>
        <v>6</v>
      </c>
      <c r="D122" s="79">
        <v>0</v>
      </c>
      <c r="E122" s="79">
        <v>0</v>
      </c>
      <c r="F122" s="79">
        <f t="shared" si="10"/>
        <v>1.58</v>
      </c>
      <c r="G122" s="79">
        <v>1</v>
      </c>
      <c r="H122" s="80">
        <f t="shared" si="13"/>
        <v>1.58</v>
      </c>
      <c r="I122" s="98">
        <f t="shared" si="11"/>
        <v>1.58</v>
      </c>
      <c r="J122" s="82">
        <f t="shared" si="9"/>
        <v>7.58</v>
      </c>
      <c r="K122" s="3">
        <f t="shared" si="12"/>
        <v>0.20844327176781002</v>
      </c>
      <c r="M122" s="26">
        <v>116</v>
      </c>
    </row>
    <row r="123" spans="2:13">
      <c r="B123" s="95"/>
      <c r="C123" s="89">
        <f t="shared" si="8"/>
        <v>6</v>
      </c>
      <c r="D123" s="79">
        <v>0</v>
      </c>
      <c r="E123" s="79">
        <v>0</v>
      </c>
      <c r="F123" s="79">
        <f t="shared" si="10"/>
        <v>1.585</v>
      </c>
      <c r="G123" s="79">
        <v>1</v>
      </c>
      <c r="H123" s="80">
        <f t="shared" si="13"/>
        <v>1.585</v>
      </c>
      <c r="I123" s="98">
        <f t="shared" si="11"/>
        <v>1.585</v>
      </c>
      <c r="J123" s="82">
        <f t="shared" si="9"/>
        <v>7.585</v>
      </c>
      <c r="K123" s="3">
        <f t="shared" si="12"/>
        <v>0.20896506262359921</v>
      </c>
      <c r="M123" s="26">
        <v>117</v>
      </c>
    </row>
    <row r="124" spans="2:13">
      <c r="B124" s="95"/>
      <c r="C124" s="89">
        <f t="shared" si="8"/>
        <v>6</v>
      </c>
      <c r="D124" s="79">
        <v>0</v>
      </c>
      <c r="E124" s="79">
        <v>0</v>
      </c>
      <c r="F124" s="79">
        <f t="shared" si="10"/>
        <v>1.5899999999999999</v>
      </c>
      <c r="G124" s="79">
        <v>1</v>
      </c>
      <c r="H124" s="80">
        <f t="shared" si="13"/>
        <v>1.5899999999999999</v>
      </c>
      <c r="I124" s="98">
        <f t="shared" si="11"/>
        <v>1.5899999999999999</v>
      </c>
      <c r="J124" s="82">
        <f t="shared" si="9"/>
        <v>7.59</v>
      </c>
      <c r="K124" s="3">
        <f t="shared" si="12"/>
        <v>0.20948616600790512</v>
      </c>
      <c r="M124" s="26">
        <v>118</v>
      </c>
    </row>
    <row r="125" spans="2:13">
      <c r="B125" s="95"/>
      <c r="C125" s="89">
        <f t="shared" si="8"/>
        <v>6</v>
      </c>
      <c r="D125" s="79">
        <v>0</v>
      </c>
      <c r="E125" s="79">
        <v>0</v>
      </c>
      <c r="F125" s="79">
        <f t="shared" si="10"/>
        <v>1.595</v>
      </c>
      <c r="G125" s="79">
        <v>1</v>
      </c>
      <c r="H125" s="80">
        <f t="shared" si="13"/>
        <v>1.595</v>
      </c>
      <c r="I125" s="98">
        <f t="shared" si="11"/>
        <v>1.595</v>
      </c>
      <c r="J125" s="82">
        <f t="shared" si="9"/>
        <v>7.5949999999999998</v>
      </c>
      <c r="K125" s="3">
        <f t="shared" si="12"/>
        <v>0.21000658327847269</v>
      </c>
      <c r="M125" s="26">
        <v>119</v>
      </c>
    </row>
    <row r="126" spans="2:13">
      <c r="B126" s="95"/>
      <c r="C126" s="89">
        <f t="shared" si="8"/>
        <v>6</v>
      </c>
      <c r="D126" s="79">
        <v>0</v>
      </c>
      <c r="E126" s="79">
        <v>0</v>
      </c>
      <c r="F126" s="79">
        <f t="shared" si="10"/>
        <v>1.6</v>
      </c>
      <c r="G126" s="79">
        <v>1</v>
      </c>
      <c r="H126" s="80">
        <f t="shared" si="13"/>
        <v>1.6</v>
      </c>
      <c r="I126" s="98">
        <f t="shared" si="11"/>
        <v>1.6</v>
      </c>
      <c r="J126" s="82">
        <f t="shared" si="9"/>
        <v>7.6</v>
      </c>
      <c r="K126" s="3">
        <f t="shared" si="12"/>
        <v>0.2105263157894737</v>
      </c>
      <c r="M126" s="26">
        <v>120</v>
      </c>
    </row>
    <row r="127" spans="2:13">
      <c r="B127" s="95"/>
      <c r="C127" s="89">
        <f t="shared" si="8"/>
        <v>6</v>
      </c>
      <c r="D127" s="79">
        <v>0</v>
      </c>
      <c r="E127" s="79">
        <v>0</v>
      </c>
      <c r="F127" s="79">
        <f t="shared" si="10"/>
        <v>1.605</v>
      </c>
      <c r="G127" s="79">
        <v>1</v>
      </c>
      <c r="H127" s="80">
        <f t="shared" si="13"/>
        <v>1.605</v>
      </c>
      <c r="I127" s="98">
        <f t="shared" si="11"/>
        <v>1.605</v>
      </c>
      <c r="J127" s="82">
        <f t="shared" si="9"/>
        <v>7.6050000000000004</v>
      </c>
      <c r="K127" s="3">
        <f t="shared" si="12"/>
        <v>0.21104536489151873</v>
      </c>
      <c r="M127" s="26">
        <v>121</v>
      </c>
    </row>
    <row r="128" spans="2:13">
      <c r="B128" s="92"/>
      <c r="C128" s="89">
        <f t="shared" si="8"/>
        <v>6</v>
      </c>
      <c r="D128" s="79">
        <v>0</v>
      </c>
      <c r="E128" s="79">
        <v>0</v>
      </c>
      <c r="F128" s="79">
        <f t="shared" si="10"/>
        <v>1.6099999999999999</v>
      </c>
      <c r="G128" s="79">
        <v>1</v>
      </c>
      <c r="H128" s="80">
        <f t="shared" si="13"/>
        <v>1.6099999999999999</v>
      </c>
      <c r="I128" s="98">
        <f t="shared" si="11"/>
        <v>1.6099999999999999</v>
      </c>
      <c r="J128" s="82">
        <f t="shared" si="9"/>
        <v>7.6099999999999994</v>
      </c>
      <c r="K128" s="3">
        <f t="shared" si="12"/>
        <v>0.21156373193166886</v>
      </c>
      <c r="M128" s="26">
        <v>122</v>
      </c>
    </row>
    <row r="129" spans="2:13">
      <c r="B129" s="95"/>
      <c r="C129" s="89">
        <f t="shared" si="8"/>
        <v>6</v>
      </c>
      <c r="D129" s="79">
        <v>0</v>
      </c>
      <c r="E129" s="79">
        <v>0</v>
      </c>
      <c r="F129" s="79">
        <f t="shared" si="10"/>
        <v>1.615</v>
      </c>
      <c r="G129" s="79">
        <v>1</v>
      </c>
      <c r="H129" s="80">
        <f t="shared" si="13"/>
        <v>1.615</v>
      </c>
      <c r="I129" s="98">
        <f t="shared" si="11"/>
        <v>1.615</v>
      </c>
      <c r="J129" s="82">
        <f t="shared" si="9"/>
        <v>7.6150000000000002</v>
      </c>
      <c r="K129" s="3">
        <f t="shared" si="12"/>
        <v>0.21208141825344715</v>
      </c>
      <c r="M129" s="26">
        <v>123</v>
      </c>
    </row>
    <row r="130" spans="2:13">
      <c r="B130" s="95"/>
      <c r="C130" s="89">
        <f t="shared" si="8"/>
        <v>6</v>
      </c>
      <c r="D130" s="79">
        <v>0</v>
      </c>
      <c r="E130" s="79">
        <v>0</v>
      </c>
      <c r="F130" s="79">
        <f t="shared" si="10"/>
        <v>1.62</v>
      </c>
      <c r="G130" s="79">
        <v>1</v>
      </c>
      <c r="H130" s="80">
        <f t="shared" si="13"/>
        <v>1.62</v>
      </c>
      <c r="I130" s="98">
        <f t="shared" si="11"/>
        <v>1.62</v>
      </c>
      <c r="J130" s="82">
        <f t="shared" si="9"/>
        <v>7.62</v>
      </c>
      <c r="K130" s="3">
        <f t="shared" si="12"/>
        <v>0.2125984251968504</v>
      </c>
      <c r="M130" s="26">
        <v>124</v>
      </c>
    </row>
    <row r="131" spans="2:13">
      <c r="B131" s="92"/>
      <c r="C131" s="89">
        <f t="shared" si="8"/>
        <v>6</v>
      </c>
      <c r="D131" s="79">
        <v>0</v>
      </c>
      <c r="E131" s="79">
        <v>0</v>
      </c>
      <c r="F131" s="79">
        <f t="shared" si="10"/>
        <v>1.625</v>
      </c>
      <c r="G131" s="79">
        <v>1</v>
      </c>
      <c r="H131" s="80">
        <f t="shared" si="13"/>
        <v>1.625</v>
      </c>
      <c r="I131" s="98">
        <f t="shared" si="11"/>
        <v>1.625</v>
      </c>
      <c r="J131" s="82">
        <f t="shared" si="9"/>
        <v>7.625</v>
      </c>
      <c r="K131" s="3">
        <f t="shared" si="12"/>
        <v>0.21311475409836064</v>
      </c>
      <c r="M131" s="26">
        <v>125</v>
      </c>
    </row>
    <row r="132" spans="2:13">
      <c r="B132" s="95"/>
      <c r="C132" s="89">
        <f t="shared" si="8"/>
        <v>6</v>
      </c>
      <c r="D132" s="79">
        <v>0</v>
      </c>
      <c r="E132" s="79">
        <v>0</v>
      </c>
      <c r="F132" s="79">
        <f t="shared" si="10"/>
        <v>1.63</v>
      </c>
      <c r="G132" s="79">
        <v>1</v>
      </c>
      <c r="H132" s="80">
        <f t="shared" si="13"/>
        <v>1.63</v>
      </c>
      <c r="I132" s="98">
        <f t="shared" si="11"/>
        <v>1.63</v>
      </c>
      <c r="J132" s="82">
        <f t="shared" si="9"/>
        <v>7.63</v>
      </c>
      <c r="K132" s="3">
        <f t="shared" si="12"/>
        <v>0.21363040629095673</v>
      </c>
      <c r="M132" s="26">
        <v>126</v>
      </c>
    </row>
    <row r="133" spans="2:13">
      <c r="B133" s="95"/>
      <c r="C133" s="89">
        <f t="shared" si="8"/>
        <v>6</v>
      </c>
      <c r="D133" s="79">
        <v>0</v>
      </c>
      <c r="E133" s="79">
        <v>0</v>
      </c>
      <c r="F133" s="79">
        <f t="shared" si="10"/>
        <v>1.635</v>
      </c>
      <c r="G133" s="79">
        <v>1</v>
      </c>
      <c r="H133" s="80">
        <f t="shared" si="13"/>
        <v>1.635</v>
      </c>
      <c r="I133" s="98">
        <f t="shared" si="11"/>
        <v>1.635</v>
      </c>
      <c r="J133" s="82">
        <f t="shared" si="9"/>
        <v>7.6349999999999998</v>
      </c>
      <c r="K133" s="3">
        <f t="shared" si="12"/>
        <v>0.21414538310412573</v>
      </c>
      <c r="M133" s="26">
        <v>127</v>
      </c>
    </row>
    <row r="134" spans="2:13">
      <c r="B134" s="95"/>
      <c r="C134" s="89">
        <f t="shared" ref="C134:C197" si="14">IF(B134&gt;0,C133+B134,C133)</f>
        <v>6</v>
      </c>
      <c r="D134" s="79">
        <v>0</v>
      </c>
      <c r="E134" s="79">
        <v>0</v>
      </c>
      <c r="F134" s="79">
        <f t="shared" si="10"/>
        <v>1.6400000000000001</v>
      </c>
      <c r="G134" s="79">
        <v>1</v>
      </c>
      <c r="H134" s="80">
        <f t="shared" si="13"/>
        <v>1.6400000000000001</v>
      </c>
      <c r="I134" s="98">
        <f t="shared" si="11"/>
        <v>1.6400000000000001</v>
      </c>
      <c r="J134" s="82">
        <f t="shared" ref="J134:J197" si="15">C134+I134</f>
        <v>7.6400000000000006</v>
      </c>
      <c r="K134" s="3">
        <f t="shared" si="12"/>
        <v>0.21465968586387435</v>
      </c>
      <c r="M134" s="26">
        <v>128</v>
      </c>
    </row>
    <row r="135" spans="2:13">
      <c r="B135" s="95"/>
      <c r="C135" s="89">
        <f t="shared" si="14"/>
        <v>6</v>
      </c>
      <c r="D135" s="79">
        <v>0</v>
      </c>
      <c r="E135" s="79">
        <v>0</v>
      </c>
      <c r="F135" s="79">
        <f t="shared" ref="F135:F198" si="16">100%+M135/200</f>
        <v>1.645</v>
      </c>
      <c r="G135" s="79">
        <v>1</v>
      </c>
      <c r="H135" s="80">
        <f t="shared" si="13"/>
        <v>1.645</v>
      </c>
      <c r="I135" s="98">
        <f t="shared" ref="I135:I198" si="17">H135*I$5</f>
        <v>1.645</v>
      </c>
      <c r="J135" s="82">
        <f t="shared" si="15"/>
        <v>7.6449999999999996</v>
      </c>
      <c r="K135" s="3">
        <f t="shared" ref="K135:K198" si="18">I135/J135</f>
        <v>0.21517331589274036</v>
      </c>
      <c r="M135" s="26">
        <v>129</v>
      </c>
    </row>
    <row r="136" spans="2:13">
      <c r="B136" s="91">
        <f>1+M136/200</f>
        <v>1.65</v>
      </c>
      <c r="C136" s="89">
        <f t="shared" si="14"/>
        <v>7.65</v>
      </c>
      <c r="D136" s="79">
        <v>0</v>
      </c>
      <c r="E136" s="79">
        <v>0</v>
      </c>
      <c r="F136" s="79">
        <f t="shared" si="16"/>
        <v>1.65</v>
      </c>
      <c r="G136" s="79">
        <v>1</v>
      </c>
      <c r="H136" s="80">
        <f t="shared" si="13"/>
        <v>1.65</v>
      </c>
      <c r="I136" s="98">
        <f t="shared" si="17"/>
        <v>1.65</v>
      </c>
      <c r="J136" s="82">
        <f t="shared" si="15"/>
        <v>9.3000000000000007</v>
      </c>
      <c r="K136" s="3">
        <f t="shared" si="18"/>
        <v>0.17741935483870966</v>
      </c>
      <c r="M136" s="26">
        <v>130</v>
      </c>
    </row>
    <row r="137" spans="2:13">
      <c r="B137" s="95"/>
      <c r="C137" s="89">
        <f t="shared" si="14"/>
        <v>7.65</v>
      </c>
      <c r="D137" s="79">
        <v>0</v>
      </c>
      <c r="E137" s="79">
        <v>0</v>
      </c>
      <c r="F137" s="79">
        <f t="shared" si="16"/>
        <v>1.655</v>
      </c>
      <c r="G137" s="79">
        <v>1</v>
      </c>
      <c r="H137" s="80">
        <f t="shared" si="13"/>
        <v>1.655</v>
      </c>
      <c r="I137" s="98">
        <f t="shared" si="17"/>
        <v>1.655</v>
      </c>
      <c r="J137" s="82">
        <f t="shared" si="15"/>
        <v>9.3049999999999997</v>
      </c>
      <c r="K137" s="3">
        <f t="shared" si="18"/>
        <v>0.17786136485760345</v>
      </c>
      <c r="M137" s="26">
        <v>131</v>
      </c>
    </row>
    <row r="138" spans="2:13">
      <c r="B138" s="95"/>
      <c r="C138" s="89">
        <f t="shared" si="14"/>
        <v>7.65</v>
      </c>
      <c r="D138" s="79">
        <v>0</v>
      </c>
      <c r="E138" s="79">
        <v>0</v>
      </c>
      <c r="F138" s="79">
        <f t="shared" si="16"/>
        <v>1.6600000000000001</v>
      </c>
      <c r="G138" s="79">
        <v>1</v>
      </c>
      <c r="H138" s="80">
        <f t="shared" si="13"/>
        <v>1.6600000000000001</v>
      </c>
      <c r="I138" s="98">
        <f t="shared" si="17"/>
        <v>1.6600000000000001</v>
      </c>
      <c r="J138" s="82">
        <f t="shared" si="15"/>
        <v>9.31</v>
      </c>
      <c r="K138" s="3">
        <f t="shared" si="18"/>
        <v>0.1783029001074114</v>
      </c>
      <c r="M138" s="26">
        <v>132</v>
      </c>
    </row>
    <row r="139" spans="2:13">
      <c r="B139" s="95"/>
      <c r="C139" s="89">
        <f t="shared" si="14"/>
        <v>7.65</v>
      </c>
      <c r="D139" s="79">
        <v>0</v>
      </c>
      <c r="E139" s="79">
        <v>0</v>
      </c>
      <c r="F139" s="79">
        <f t="shared" si="16"/>
        <v>1.665</v>
      </c>
      <c r="G139" s="79">
        <v>1</v>
      </c>
      <c r="H139" s="80">
        <f t="shared" si="13"/>
        <v>1.665</v>
      </c>
      <c r="I139" s="98">
        <f t="shared" si="17"/>
        <v>1.665</v>
      </c>
      <c r="J139" s="82">
        <f t="shared" si="15"/>
        <v>9.3150000000000013</v>
      </c>
      <c r="K139" s="3">
        <f t="shared" si="18"/>
        <v>0.17874396135265699</v>
      </c>
      <c r="M139" s="26">
        <v>133</v>
      </c>
    </row>
    <row r="140" spans="2:13">
      <c r="B140" s="95"/>
      <c r="C140" s="89">
        <f t="shared" si="14"/>
        <v>7.65</v>
      </c>
      <c r="D140" s="79">
        <v>0</v>
      </c>
      <c r="E140" s="79">
        <v>0</v>
      </c>
      <c r="F140" s="79">
        <f t="shared" si="16"/>
        <v>1.67</v>
      </c>
      <c r="G140" s="79">
        <v>1</v>
      </c>
      <c r="H140" s="80">
        <f t="shared" si="13"/>
        <v>1.67</v>
      </c>
      <c r="I140" s="98">
        <f t="shared" si="17"/>
        <v>1.67</v>
      </c>
      <c r="J140" s="82">
        <f t="shared" si="15"/>
        <v>9.32</v>
      </c>
      <c r="K140" s="3">
        <f t="shared" si="18"/>
        <v>0.17918454935622316</v>
      </c>
      <c r="M140" s="26">
        <v>134</v>
      </c>
    </row>
    <row r="141" spans="2:13">
      <c r="B141" s="95"/>
      <c r="C141" s="89">
        <f t="shared" si="14"/>
        <v>7.65</v>
      </c>
      <c r="D141" s="79">
        <v>0</v>
      </c>
      <c r="E141" s="79">
        <v>0</v>
      </c>
      <c r="F141" s="79">
        <f t="shared" si="16"/>
        <v>1.675</v>
      </c>
      <c r="G141" s="79">
        <v>1</v>
      </c>
      <c r="H141" s="80">
        <f t="shared" si="13"/>
        <v>1.675</v>
      </c>
      <c r="I141" s="98">
        <f t="shared" si="17"/>
        <v>1.675</v>
      </c>
      <c r="J141" s="82">
        <f t="shared" si="15"/>
        <v>9.3250000000000011</v>
      </c>
      <c r="K141" s="3">
        <f t="shared" si="18"/>
        <v>0.17962466487935655</v>
      </c>
      <c r="M141" s="26">
        <v>135</v>
      </c>
    </row>
    <row r="142" spans="2:13">
      <c r="B142" s="95"/>
      <c r="C142" s="89">
        <f t="shared" si="14"/>
        <v>7.65</v>
      </c>
      <c r="D142" s="79">
        <v>0</v>
      </c>
      <c r="E142" s="79">
        <v>0</v>
      </c>
      <c r="F142" s="79">
        <f t="shared" si="16"/>
        <v>1.6800000000000002</v>
      </c>
      <c r="G142" s="79">
        <v>1</v>
      </c>
      <c r="H142" s="80">
        <f t="shared" si="13"/>
        <v>1.6800000000000002</v>
      </c>
      <c r="I142" s="98">
        <f t="shared" si="17"/>
        <v>1.6800000000000002</v>
      </c>
      <c r="J142" s="82">
        <f t="shared" si="15"/>
        <v>9.33</v>
      </c>
      <c r="K142" s="3">
        <f t="shared" si="18"/>
        <v>0.18006430868167203</v>
      </c>
      <c r="M142" s="26">
        <v>136</v>
      </c>
    </row>
    <row r="143" spans="2:13">
      <c r="B143" s="95"/>
      <c r="C143" s="89">
        <f t="shared" si="14"/>
        <v>7.65</v>
      </c>
      <c r="D143" s="79">
        <v>0</v>
      </c>
      <c r="E143" s="79">
        <v>0</v>
      </c>
      <c r="F143" s="79">
        <f t="shared" si="16"/>
        <v>1.6850000000000001</v>
      </c>
      <c r="G143" s="79">
        <v>1</v>
      </c>
      <c r="H143" s="80">
        <f t="shared" si="13"/>
        <v>1.6850000000000001</v>
      </c>
      <c r="I143" s="98">
        <f t="shared" si="17"/>
        <v>1.6850000000000001</v>
      </c>
      <c r="J143" s="82">
        <f t="shared" si="15"/>
        <v>9.3350000000000009</v>
      </c>
      <c r="K143" s="3">
        <f t="shared" si="18"/>
        <v>0.18050348152115692</v>
      </c>
      <c r="M143" s="26">
        <v>137</v>
      </c>
    </row>
    <row r="144" spans="2:13">
      <c r="B144" s="95"/>
      <c r="C144" s="89">
        <f t="shared" si="14"/>
        <v>7.65</v>
      </c>
      <c r="D144" s="79">
        <v>0</v>
      </c>
      <c r="E144" s="79">
        <v>0</v>
      </c>
      <c r="F144" s="79">
        <f t="shared" si="16"/>
        <v>1.69</v>
      </c>
      <c r="G144" s="79">
        <v>1</v>
      </c>
      <c r="H144" s="80">
        <f t="shared" si="13"/>
        <v>1.69</v>
      </c>
      <c r="I144" s="98">
        <f t="shared" si="17"/>
        <v>1.69</v>
      </c>
      <c r="J144" s="82">
        <f t="shared" si="15"/>
        <v>9.34</v>
      </c>
      <c r="K144" s="3">
        <f t="shared" si="18"/>
        <v>0.18094218415417559</v>
      </c>
      <c r="M144" s="26">
        <v>138</v>
      </c>
    </row>
    <row r="145" spans="2:13">
      <c r="B145" s="95"/>
      <c r="C145" s="89">
        <f t="shared" si="14"/>
        <v>7.65</v>
      </c>
      <c r="D145" s="79">
        <v>0</v>
      </c>
      <c r="E145" s="79">
        <v>0</v>
      </c>
      <c r="F145" s="79">
        <f t="shared" si="16"/>
        <v>1.6949999999999998</v>
      </c>
      <c r="G145" s="79">
        <v>1</v>
      </c>
      <c r="H145" s="80">
        <f t="shared" si="13"/>
        <v>1.6949999999999998</v>
      </c>
      <c r="I145" s="98">
        <f t="shared" si="17"/>
        <v>1.6949999999999998</v>
      </c>
      <c r="J145" s="82">
        <f t="shared" si="15"/>
        <v>9.3450000000000006</v>
      </c>
      <c r="K145" s="3">
        <f t="shared" si="18"/>
        <v>0.1813804173354735</v>
      </c>
      <c r="M145" s="26">
        <v>139</v>
      </c>
    </row>
    <row r="146" spans="2:13">
      <c r="B146" s="95"/>
      <c r="C146" s="89">
        <f t="shared" si="14"/>
        <v>7.65</v>
      </c>
      <c r="D146" s="79">
        <v>0</v>
      </c>
      <c r="E146" s="79">
        <v>0</v>
      </c>
      <c r="F146" s="79">
        <f t="shared" si="16"/>
        <v>1.7</v>
      </c>
      <c r="G146" s="79">
        <v>1</v>
      </c>
      <c r="H146" s="80">
        <f t="shared" si="13"/>
        <v>1.7</v>
      </c>
      <c r="I146" s="98">
        <f t="shared" si="17"/>
        <v>1.7</v>
      </c>
      <c r="J146" s="82">
        <f t="shared" si="15"/>
        <v>9.35</v>
      </c>
      <c r="K146" s="3">
        <f t="shared" si="18"/>
        <v>0.18181818181818182</v>
      </c>
      <c r="M146" s="26">
        <v>140</v>
      </c>
    </row>
    <row r="147" spans="2:13">
      <c r="B147" s="95"/>
      <c r="C147" s="89">
        <f t="shared" si="14"/>
        <v>7.65</v>
      </c>
      <c r="D147" s="79">
        <v>0</v>
      </c>
      <c r="E147" s="79">
        <v>0</v>
      </c>
      <c r="F147" s="79">
        <f t="shared" si="16"/>
        <v>1.7050000000000001</v>
      </c>
      <c r="G147" s="79">
        <v>1</v>
      </c>
      <c r="H147" s="80">
        <f t="shared" si="13"/>
        <v>1.7050000000000001</v>
      </c>
      <c r="I147" s="98">
        <f t="shared" si="17"/>
        <v>1.7050000000000001</v>
      </c>
      <c r="J147" s="82">
        <f t="shared" si="15"/>
        <v>9.3550000000000004</v>
      </c>
      <c r="K147" s="3">
        <f t="shared" si="18"/>
        <v>0.1822554783538215</v>
      </c>
      <c r="M147" s="26">
        <v>141</v>
      </c>
    </row>
    <row r="148" spans="2:13">
      <c r="B148" s="92"/>
      <c r="C148" s="89">
        <f t="shared" si="14"/>
        <v>7.65</v>
      </c>
      <c r="D148" s="79">
        <v>0</v>
      </c>
      <c r="E148" s="79">
        <v>0</v>
      </c>
      <c r="F148" s="79">
        <f t="shared" si="16"/>
        <v>1.71</v>
      </c>
      <c r="G148" s="79">
        <v>1</v>
      </c>
      <c r="H148" s="80">
        <f t="shared" si="13"/>
        <v>1.71</v>
      </c>
      <c r="I148" s="98">
        <f t="shared" si="17"/>
        <v>1.71</v>
      </c>
      <c r="J148" s="82">
        <f t="shared" si="15"/>
        <v>9.36</v>
      </c>
      <c r="K148" s="3">
        <f t="shared" si="18"/>
        <v>0.18269230769230771</v>
      </c>
      <c r="M148" s="26">
        <v>142</v>
      </c>
    </row>
    <row r="149" spans="2:13">
      <c r="B149" s="95"/>
      <c r="C149" s="89">
        <f t="shared" si="14"/>
        <v>7.65</v>
      </c>
      <c r="D149" s="79">
        <v>0</v>
      </c>
      <c r="E149" s="79">
        <v>0</v>
      </c>
      <c r="F149" s="79">
        <f t="shared" si="16"/>
        <v>1.7149999999999999</v>
      </c>
      <c r="G149" s="79">
        <v>1</v>
      </c>
      <c r="H149" s="80">
        <f t="shared" si="13"/>
        <v>1.7149999999999999</v>
      </c>
      <c r="I149" s="98">
        <f t="shared" si="17"/>
        <v>1.7149999999999999</v>
      </c>
      <c r="J149" s="82">
        <f t="shared" si="15"/>
        <v>9.3650000000000002</v>
      </c>
      <c r="K149" s="3">
        <f t="shared" si="18"/>
        <v>0.18312867058195406</v>
      </c>
      <c r="M149" s="26">
        <v>143</v>
      </c>
    </row>
    <row r="150" spans="2:13">
      <c r="B150" s="95"/>
      <c r="C150" s="89">
        <f t="shared" si="14"/>
        <v>7.65</v>
      </c>
      <c r="D150" s="79">
        <v>0</v>
      </c>
      <c r="E150" s="79">
        <v>0</v>
      </c>
      <c r="F150" s="79">
        <f t="shared" si="16"/>
        <v>1.72</v>
      </c>
      <c r="G150" s="79">
        <v>1</v>
      </c>
      <c r="H150" s="80">
        <f t="shared" si="13"/>
        <v>1.72</v>
      </c>
      <c r="I150" s="98">
        <f t="shared" si="17"/>
        <v>1.72</v>
      </c>
      <c r="J150" s="82">
        <f t="shared" si="15"/>
        <v>9.370000000000001</v>
      </c>
      <c r="K150" s="3">
        <f t="shared" si="18"/>
        <v>0.18356456776947702</v>
      </c>
      <c r="M150" s="26">
        <v>144</v>
      </c>
    </row>
    <row r="151" spans="2:13">
      <c r="B151" s="95"/>
      <c r="C151" s="89">
        <f t="shared" si="14"/>
        <v>7.65</v>
      </c>
      <c r="D151" s="79">
        <v>0</v>
      </c>
      <c r="E151" s="79">
        <v>0</v>
      </c>
      <c r="F151" s="79">
        <f t="shared" si="16"/>
        <v>1.7250000000000001</v>
      </c>
      <c r="G151" s="79">
        <v>1</v>
      </c>
      <c r="H151" s="80">
        <f t="shared" si="13"/>
        <v>1.7250000000000001</v>
      </c>
      <c r="I151" s="98">
        <f t="shared" si="17"/>
        <v>1.7250000000000001</v>
      </c>
      <c r="J151" s="82">
        <f t="shared" si="15"/>
        <v>9.375</v>
      </c>
      <c r="K151" s="3">
        <f t="shared" si="18"/>
        <v>0.184</v>
      </c>
      <c r="M151" s="26">
        <v>145</v>
      </c>
    </row>
    <row r="152" spans="2:13">
      <c r="B152" s="95"/>
      <c r="C152" s="89">
        <f t="shared" si="14"/>
        <v>7.65</v>
      </c>
      <c r="D152" s="79">
        <v>0</v>
      </c>
      <c r="E152" s="79">
        <v>0</v>
      </c>
      <c r="F152" s="79">
        <f t="shared" si="16"/>
        <v>1.73</v>
      </c>
      <c r="G152" s="79">
        <v>1</v>
      </c>
      <c r="H152" s="80">
        <f t="shared" si="13"/>
        <v>1.73</v>
      </c>
      <c r="I152" s="98">
        <f t="shared" si="17"/>
        <v>1.73</v>
      </c>
      <c r="J152" s="82">
        <f t="shared" si="15"/>
        <v>9.3800000000000008</v>
      </c>
      <c r="K152" s="3">
        <f t="shared" si="18"/>
        <v>0.18443496801705755</v>
      </c>
      <c r="M152" s="26">
        <v>146</v>
      </c>
    </row>
    <row r="153" spans="2:13">
      <c r="B153" s="95"/>
      <c r="C153" s="89">
        <f t="shared" si="14"/>
        <v>7.65</v>
      </c>
      <c r="D153" s="79">
        <v>0</v>
      </c>
      <c r="E153" s="79">
        <v>0</v>
      </c>
      <c r="F153" s="79">
        <f t="shared" si="16"/>
        <v>1.7349999999999999</v>
      </c>
      <c r="G153" s="79">
        <v>1</v>
      </c>
      <c r="H153" s="80">
        <f t="shared" si="13"/>
        <v>1.7349999999999999</v>
      </c>
      <c r="I153" s="98">
        <f t="shared" si="17"/>
        <v>1.7349999999999999</v>
      </c>
      <c r="J153" s="82">
        <f t="shared" si="15"/>
        <v>9.3849999999999998</v>
      </c>
      <c r="K153" s="3">
        <f t="shared" si="18"/>
        <v>0.18486947256259989</v>
      </c>
      <c r="M153" s="26">
        <v>147</v>
      </c>
    </row>
    <row r="154" spans="2:13">
      <c r="B154" s="95"/>
      <c r="C154" s="89">
        <f t="shared" si="14"/>
        <v>7.65</v>
      </c>
      <c r="D154" s="79">
        <v>0</v>
      </c>
      <c r="E154" s="79">
        <v>0</v>
      </c>
      <c r="F154" s="79">
        <f t="shared" si="16"/>
        <v>1.74</v>
      </c>
      <c r="G154" s="79">
        <v>1</v>
      </c>
      <c r="H154" s="80">
        <f t="shared" si="13"/>
        <v>1.74</v>
      </c>
      <c r="I154" s="98">
        <f t="shared" si="17"/>
        <v>1.74</v>
      </c>
      <c r="J154" s="82">
        <f t="shared" si="15"/>
        <v>9.39</v>
      </c>
      <c r="K154" s="3">
        <f t="shared" si="18"/>
        <v>0.1853035143769968</v>
      </c>
      <c r="M154" s="26">
        <v>148</v>
      </c>
    </row>
    <row r="155" spans="2:13">
      <c r="B155" s="95"/>
      <c r="C155" s="89">
        <f t="shared" si="14"/>
        <v>7.65</v>
      </c>
      <c r="D155" s="79">
        <v>0</v>
      </c>
      <c r="E155" s="79">
        <v>0</v>
      </c>
      <c r="F155" s="79">
        <f t="shared" si="16"/>
        <v>1.7450000000000001</v>
      </c>
      <c r="G155" s="79">
        <v>1</v>
      </c>
      <c r="H155" s="80">
        <f t="shared" si="13"/>
        <v>1.7450000000000001</v>
      </c>
      <c r="I155" s="98">
        <f t="shared" si="17"/>
        <v>1.7450000000000001</v>
      </c>
      <c r="J155" s="82">
        <f t="shared" si="15"/>
        <v>9.3949999999999996</v>
      </c>
      <c r="K155" s="3">
        <f t="shared" si="18"/>
        <v>0.18573709419904205</v>
      </c>
      <c r="M155" s="26">
        <v>149</v>
      </c>
    </row>
    <row r="156" spans="2:13">
      <c r="B156" s="95"/>
      <c r="C156" s="89">
        <f t="shared" si="14"/>
        <v>7.65</v>
      </c>
      <c r="D156" s="79">
        <v>0</v>
      </c>
      <c r="E156" s="79">
        <v>0</v>
      </c>
      <c r="F156" s="79">
        <f t="shared" si="16"/>
        <v>1.75</v>
      </c>
      <c r="G156" s="79">
        <v>1</v>
      </c>
      <c r="H156" s="80">
        <f t="shared" si="13"/>
        <v>1.75</v>
      </c>
      <c r="I156" s="98">
        <f t="shared" si="17"/>
        <v>1.75</v>
      </c>
      <c r="J156" s="82">
        <f t="shared" si="15"/>
        <v>9.4</v>
      </c>
      <c r="K156" s="3">
        <f t="shared" si="18"/>
        <v>0.18617021276595744</v>
      </c>
      <c r="M156" s="26">
        <v>150</v>
      </c>
    </row>
    <row r="157" spans="2:13">
      <c r="B157" s="95"/>
      <c r="C157" s="89">
        <f t="shared" si="14"/>
        <v>7.65</v>
      </c>
      <c r="D157" s="79">
        <v>0</v>
      </c>
      <c r="E157" s="79">
        <v>0</v>
      </c>
      <c r="F157" s="79">
        <f t="shared" si="16"/>
        <v>1.7549999999999999</v>
      </c>
      <c r="G157" s="79">
        <v>1</v>
      </c>
      <c r="H157" s="80">
        <f t="shared" si="13"/>
        <v>1.7549999999999999</v>
      </c>
      <c r="I157" s="98">
        <f t="shared" si="17"/>
        <v>1.7549999999999999</v>
      </c>
      <c r="J157" s="82">
        <f t="shared" si="15"/>
        <v>9.4050000000000011</v>
      </c>
      <c r="K157" s="3">
        <f t="shared" si="18"/>
        <v>0.1866028708133971</v>
      </c>
      <c r="M157" s="26">
        <v>151</v>
      </c>
    </row>
    <row r="158" spans="2:13">
      <c r="B158" s="92"/>
      <c r="C158" s="89">
        <f t="shared" si="14"/>
        <v>7.65</v>
      </c>
      <c r="D158" s="79">
        <v>0</v>
      </c>
      <c r="E158" s="79">
        <v>0</v>
      </c>
      <c r="F158" s="79">
        <f t="shared" si="16"/>
        <v>1.76</v>
      </c>
      <c r="G158" s="79">
        <v>1</v>
      </c>
      <c r="H158" s="80">
        <f t="shared" si="13"/>
        <v>1.76</v>
      </c>
      <c r="I158" s="98">
        <f t="shared" si="17"/>
        <v>1.76</v>
      </c>
      <c r="J158" s="82">
        <f t="shared" si="15"/>
        <v>9.41</v>
      </c>
      <c r="K158" s="3">
        <f t="shared" si="18"/>
        <v>0.18703506907545164</v>
      </c>
      <c r="M158" s="26">
        <v>152</v>
      </c>
    </row>
    <row r="159" spans="2:13">
      <c r="B159" s="95"/>
      <c r="C159" s="89">
        <f t="shared" si="14"/>
        <v>7.65</v>
      </c>
      <c r="D159" s="79">
        <v>0</v>
      </c>
      <c r="E159" s="79">
        <v>0</v>
      </c>
      <c r="F159" s="79">
        <f t="shared" si="16"/>
        <v>1.7650000000000001</v>
      </c>
      <c r="G159" s="79">
        <v>1</v>
      </c>
      <c r="H159" s="80">
        <f t="shared" si="13"/>
        <v>1.7650000000000001</v>
      </c>
      <c r="I159" s="98">
        <f t="shared" si="17"/>
        <v>1.7650000000000001</v>
      </c>
      <c r="J159" s="82">
        <f t="shared" si="15"/>
        <v>9.4150000000000009</v>
      </c>
      <c r="K159" s="3">
        <f t="shared" si="18"/>
        <v>0.18746680828465215</v>
      </c>
      <c r="M159" s="26">
        <v>153</v>
      </c>
    </row>
    <row r="160" spans="2:13">
      <c r="B160" s="95"/>
      <c r="C160" s="89">
        <f t="shared" si="14"/>
        <v>7.65</v>
      </c>
      <c r="D160" s="79">
        <v>0</v>
      </c>
      <c r="E160" s="79">
        <v>0</v>
      </c>
      <c r="F160" s="79">
        <f t="shared" si="16"/>
        <v>1.77</v>
      </c>
      <c r="G160" s="79">
        <v>1</v>
      </c>
      <c r="H160" s="80">
        <f t="shared" si="13"/>
        <v>1.77</v>
      </c>
      <c r="I160" s="98">
        <f t="shared" si="17"/>
        <v>1.77</v>
      </c>
      <c r="J160" s="82">
        <f t="shared" si="15"/>
        <v>9.42</v>
      </c>
      <c r="K160" s="3">
        <f t="shared" si="18"/>
        <v>0.18789808917197454</v>
      </c>
      <c r="M160" s="26">
        <v>154</v>
      </c>
    </row>
    <row r="161" spans="2:13">
      <c r="B161" s="95"/>
      <c r="C161" s="89">
        <f t="shared" si="14"/>
        <v>7.65</v>
      </c>
      <c r="D161" s="79">
        <v>0</v>
      </c>
      <c r="E161" s="79">
        <v>0</v>
      </c>
      <c r="F161" s="79">
        <f t="shared" si="16"/>
        <v>1.7749999999999999</v>
      </c>
      <c r="G161" s="79">
        <v>1</v>
      </c>
      <c r="H161" s="80">
        <f t="shared" si="13"/>
        <v>1.7749999999999999</v>
      </c>
      <c r="I161" s="98">
        <f t="shared" si="17"/>
        <v>1.7749999999999999</v>
      </c>
      <c r="J161" s="82">
        <f t="shared" si="15"/>
        <v>9.4250000000000007</v>
      </c>
      <c r="K161" s="3">
        <f t="shared" si="18"/>
        <v>0.18832891246684347</v>
      </c>
      <c r="M161" s="26">
        <v>155</v>
      </c>
    </row>
    <row r="162" spans="2:13">
      <c r="B162" s="95"/>
      <c r="C162" s="89">
        <f t="shared" si="14"/>
        <v>7.65</v>
      </c>
      <c r="D162" s="79">
        <v>0</v>
      </c>
      <c r="E162" s="79">
        <v>0</v>
      </c>
      <c r="F162" s="79">
        <f t="shared" si="16"/>
        <v>1.78</v>
      </c>
      <c r="G162" s="79">
        <v>1</v>
      </c>
      <c r="H162" s="80">
        <f t="shared" si="13"/>
        <v>1.78</v>
      </c>
      <c r="I162" s="98">
        <f t="shared" si="17"/>
        <v>1.78</v>
      </c>
      <c r="J162" s="82">
        <f t="shared" si="15"/>
        <v>9.43</v>
      </c>
      <c r="K162" s="3">
        <f t="shared" si="18"/>
        <v>0.18875927889713681</v>
      </c>
      <c r="M162" s="26">
        <v>156</v>
      </c>
    </row>
    <row r="163" spans="2:13">
      <c r="B163" s="95"/>
      <c r="C163" s="89">
        <f t="shared" si="14"/>
        <v>7.65</v>
      </c>
      <c r="D163" s="79">
        <v>0</v>
      </c>
      <c r="E163" s="79">
        <v>0</v>
      </c>
      <c r="F163" s="79">
        <f t="shared" si="16"/>
        <v>1.7850000000000001</v>
      </c>
      <c r="G163" s="79">
        <v>1</v>
      </c>
      <c r="H163" s="80">
        <f t="shared" si="13"/>
        <v>1.7850000000000001</v>
      </c>
      <c r="I163" s="98">
        <f t="shared" si="17"/>
        <v>1.7850000000000001</v>
      </c>
      <c r="J163" s="82">
        <f t="shared" si="15"/>
        <v>9.4350000000000005</v>
      </c>
      <c r="K163" s="3">
        <f t="shared" si="18"/>
        <v>0.1891891891891892</v>
      </c>
      <c r="M163" s="26">
        <v>157</v>
      </c>
    </row>
    <row r="164" spans="2:13">
      <c r="B164" s="95"/>
      <c r="C164" s="89">
        <f t="shared" si="14"/>
        <v>7.65</v>
      </c>
      <c r="D164" s="79">
        <v>0</v>
      </c>
      <c r="E164" s="79">
        <v>0</v>
      </c>
      <c r="F164" s="79">
        <f t="shared" si="16"/>
        <v>1.79</v>
      </c>
      <c r="G164" s="79">
        <v>1</v>
      </c>
      <c r="H164" s="80">
        <f t="shared" si="13"/>
        <v>1.79</v>
      </c>
      <c r="I164" s="98">
        <f t="shared" si="17"/>
        <v>1.79</v>
      </c>
      <c r="J164" s="82">
        <f t="shared" si="15"/>
        <v>9.4400000000000013</v>
      </c>
      <c r="K164" s="3">
        <f t="shared" si="18"/>
        <v>0.18961864406779658</v>
      </c>
      <c r="M164" s="26">
        <v>158</v>
      </c>
    </row>
    <row r="165" spans="2:13">
      <c r="B165" s="95"/>
      <c r="C165" s="89">
        <f t="shared" si="14"/>
        <v>7.65</v>
      </c>
      <c r="D165" s="79">
        <v>0</v>
      </c>
      <c r="E165" s="79">
        <v>0</v>
      </c>
      <c r="F165" s="79">
        <f t="shared" si="16"/>
        <v>1.7949999999999999</v>
      </c>
      <c r="G165" s="79">
        <v>1</v>
      </c>
      <c r="H165" s="80">
        <f t="shared" si="13"/>
        <v>1.7949999999999999</v>
      </c>
      <c r="I165" s="98">
        <f t="shared" si="17"/>
        <v>1.7949999999999999</v>
      </c>
      <c r="J165" s="82">
        <f t="shared" si="15"/>
        <v>9.4450000000000003</v>
      </c>
      <c r="K165" s="3">
        <f t="shared" si="18"/>
        <v>0.1900476442562202</v>
      </c>
      <c r="M165" s="26">
        <v>159</v>
      </c>
    </row>
    <row r="166" spans="2:13">
      <c r="B166" s="95"/>
      <c r="C166" s="89">
        <f t="shared" si="14"/>
        <v>7.65</v>
      </c>
      <c r="D166" s="79">
        <v>0</v>
      </c>
      <c r="E166" s="79">
        <v>0</v>
      </c>
      <c r="F166" s="79">
        <f t="shared" si="16"/>
        <v>1.8</v>
      </c>
      <c r="G166" s="79">
        <v>1</v>
      </c>
      <c r="H166" s="80">
        <f t="shared" si="13"/>
        <v>1.8</v>
      </c>
      <c r="I166" s="98">
        <f t="shared" si="17"/>
        <v>1.8</v>
      </c>
      <c r="J166" s="82">
        <f t="shared" si="15"/>
        <v>9.4500000000000011</v>
      </c>
      <c r="K166" s="3">
        <f t="shared" si="18"/>
        <v>0.19047619047619047</v>
      </c>
      <c r="M166" s="26">
        <v>160</v>
      </c>
    </row>
    <row r="167" spans="2:13">
      <c r="B167" s="95"/>
      <c r="C167" s="89">
        <f t="shared" si="14"/>
        <v>7.65</v>
      </c>
      <c r="D167" s="79">
        <v>0</v>
      </c>
      <c r="E167" s="79">
        <v>0</v>
      </c>
      <c r="F167" s="79">
        <f t="shared" si="16"/>
        <v>1.8050000000000002</v>
      </c>
      <c r="G167" s="79">
        <v>1</v>
      </c>
      <c r="H167" s="80">
        <f t="shared" si="13"/>
        <v>1.8050000000000002</v>
      </c>
      <c r="I167" s="98">
        <f t="shared" si="17"/>
        <v>1.8050000000000002</v>
      </c>
      <c r="J167" s="82">
        <f t="shared" si="15"/>
        <v>9.4550000000000001</v>
      </c>
      <c r="K167" s="3">
        <f t="shared" si="18"/>
        <v>0.19090428344791116</v>
      </c>
      <c r="M167" s="26">
        <v>161</v>
      </c>
    </row>
    <row r="168" spans="2:13">
      <c r="B168" s="95"/>
      <c r="C168" s="89">
        <f t="shared" si="14"/>
        <v>7.65</v>
      </c>
      <c r="D168" s="79">
        <v>0</v>
      </c>
      <c r="E168" s="79">
        <v>0</v>
      </c>
      <c r="F168" s="79">
        <f t="shared" si="16"/>
        <v>1.81</v>
      </c>
      <c r="G168" s="79">
        <v>1</v>
      </c>
      <c r="H168" s="80">
        <f t="shared" si="13"/>
        <v>1.81</v>
      </c>
      <c r="I168" s="98">
        <f t="shared" si="17"/>
        <v>1.81</v>
      </c>
      <c r="J168" s="82">
        <f t="shared" si="15"/>
        <v>9.4600000000000009</v>
      </c>
      <c r="K168" s="3">
        <f t="shared" si="18"/>
        <v>0.19133192389006343</v>
      </c>
      <c r="M168" s="26">
        <v>162</v>
      </c>
    </row>
    <row r="169" spans="2:13">
      <c r="B169" s="95"/>
      <c r="C169" s="89">
        <f t="shared" si="14"/>
        <v>7.65</v>
      </c>
      <c r="D169" s="79">
        <v>0</v>
      </c>
      <c r="E169" s="79">
        <v>0</v>
      </c>
      <c r="F169" s="79">
        <f t="shared" si="16"/>
        <v>1.8149999999999999</v>
      </c>
      <c r="G169" s="79">
        <v>1</v>
      </c>
      <c r="H169" s="80">
        <f t="shared" si="13"/>
        <v>1.8149999999999999</v>
      </c>
      <c r="I169" s="98">
        <f t="shared" si="17"/>
        <v>1.8149999999999999</v>
      </c>
      <c r="J169" s="82">
        <f t="shared" si="15"/>
        <v>9.4649999999999999</v>
      </c>
      <c r="K169" s="3">
        <f t="shared" si="18"/>
        <v>0.19175911251980982</v>
      </c>
      <c r="M169" s="26">
        <v>163</v>
      </c>
    </row>
    <row r="170" spans="2:13">
      <c r="B170" s="95"/>
      <c r="C170" s="89">
        <f t="shared" si="14"/>
        <v>7.65</v>
      </c>
      <c r="D170" s="79">
        <v>0</v>
      </c>
      <c r="E170" s="79">
        <v>0</v>
      </c>
      <c r="F170" s="79">
        <f t="shared" si="16"/>
        <v>1.8199999999999998</v>
      </c>
      <c r="G170" s="79">
        <v>1</v>
      </c>
      <c r="H170" s="80">
        <f t="shared" si="13"/>
        <v>1.8199999999999998</v>
      </c>
      <c r="I170" s="98">
        <f t="shared" si="17"/>
        <v>1.8199999999999998</v>
      </c>
      <c r="J170" s="82">
        <f t="shared" si="15"/>
        <v>9.4700000000000006</v>
      </c>
      <c r="K170" s="3">
        <f t="shared" si="18"/>
        <v>0.19218585005279828</v>
      </c>
      <c r="M170" s="26">
        <v>164</v>
      </c>
    </row>
    <row r="171" spans="2:13">
      <c r="B171" s="92"/>
      <c r="C171" s="89">
        <f t="shared" si="14"/>
        <v>7.65</v>
      </c>
      <c r="D171" s="79">
        <v>0</v>
      </c>
      <c r="E171" s="79">
        <v>0</v>
      </c>
      <c r="F171" s="79">
        <f t="shared" si="16"/>
        <v>1.825</v>
      </c>
      <c r="G171" s="79">
        <v>1</v>
      </c>
      <c r="H171" s="80">
        <f t="shared" si="13"/>
        <v>1.825</v>
      </c>
      <c r="I171" s="98">
        <f t="shared" si="17"/>
        <v>1.825</v>
      </c>
      <c r="J171" s="82">
        <f t="shared" si="15"/>
        <v>9.4749999999999996</v>
      </c>
      <c r="K171" s="3">
        <f t="shared" si="18"/>
        <v>0.19261213720316622</v>
      </c>
      <c r="M171" s="26">
        <v>165</v>
      </c>
    </row>
    <row r="172" spans="2:13">
      <c r="B172" s="95"/>
      <c r="C172" s="89">
        <f t="shared" si="14"/>
        <v>7.65</v>
      </c>
      <c r="D172" s="79">
        <v>0</v>
      </c>
      <c r="E172" s="79">
        <v>0</v>
      </c>
      <c r="F172" s="79">
        <f t="shared" si="16"/>
        <v>1.83</v>
      </c>
      <c r="G172" s="79">
        <v>1</v>
      </c>
      <c r="H172" s="80">
        <f t="shared" si="13"/>
        <v>1.83</v>
      </c>
      <c r="I172" s="98">
        <f t="shared" si="17"/>
        <v>1.83</v>
      </c>
      <c r="J172" s="82">
        <f t="shared" si="15"/>
        <v>9.48</v>
      </c>
      <c r="K172" s="3">
        <f t="shared" si="18"/>
        <v>0.19303797468354431</v>
      </c>
      <c r="M172" s="26">
        <v>166</v>
      </c>
    </row>
    <row r="173" spans="2:13">
      <c r="B173" s="95"/>
      <c r="C173" s="89">
        <f t="shared" si="14"/>
        <v>7.65</v>
      </c>
      <c r="D173" s="79">
        <v>0</v>
      </c>
      <c r="E173" s="79">
        <v>0</v>
      </c>
      <c r="F173" s="79">
        <f t="shared" si="16"/>
        <v>1.835</v>
      </c>
      <c r="G173" s="79">
        <v>1</v>
      </c>
      <c r="H173" s="80">
        <f t="shared" si="13"/>
        <v>1.835</v>
      </c>
      <c r="I173" s="98">
        <f t="shared" si="17"/>
        <v>1.835</v>
      </c>
      <c r="J173" s="82">
        <f t="shared" si="15"/>
        <v>9.4849999999999994</v>
      </c>
      <c r="K173" s="3">
        <f t="shared" si="18"/>
        <v>0.19346336320506063</v>
      </c>
      <c r="M173" s="26">
        <v>167</v>
      </c>
    </row>
    <row r="174" spans="2:13">
      <c r="B174" s="95"/>
      <c r="C174" s="89">
        <f t="shared" si="14"/>
        <v>7.65</v>
      </c>
      <c r="D174" s="79">
        <v>0</v>
      </c>
      <c r="E174" s="79">
        <v>0</v>
      </c>
      <c r="F174" s="79">
        <f t="shared" si="16"/>
        <v>1.8399999999999999</v>
      </c>
      <c r="G174" s="79">
        <v>1</v>
      </c>
      <c r="H174" s="80">
        <f t="shared" si="13"/>
        <v>1.8399999999999999</v>
      </c>
      <c r="I174" s="98">
        <f t="shared" si="17"/>
        <v>1.8399999999999999</v>
      </c>
      <c r="J174" s="82">
        <f t="shared" si="15"/>
        <v>9.49</v>
      </c>
      <c r="K174" s="3">
        <f t="shared" si="18"/>
        <v>0.19388830347734456</v>
      </c>
      <c r="M174" s="26">
        <v>168</v>
      </c>
    </row>
    <row r="175" spans="2:13">
      <c r="B175" s="95"/>
      <c r="C175" s="89">
        <f t="shared" si="14"/>
        <v>7.65</v>
      </c>
      <c r="D175" s="79">
        <v>0</v>
      </c>
      <c r="E175" s="79">
        <v>0</v>
      </c>
      <c r="F175" s="79">
        <f t="shared" si="16"/>
        <v>1.845</v>
      </c>
      <c r="G175" s="79">
        <v>1</v>
      </c>
      <c r="H175" s="80">
        <f t="shared" si="13"/>
        <v>1.845</v>
      </c>
      <c r="I175" s="98">
        <f t="shared" si="17"/>
        <v>1.845</v>
      </c>
      <c r="J175" s="82">
        <f t="shared" si="15"/>
        <v>9.495000000000001</v>
      </c>
      <c r="K175" s="3">
        <f t="shared" si="18"/>
        <v>0.19431279620853079</v>
      </c>
      <c r="M175" s="26">
        <v>169</v>
      </c>
    </row>
    <row r="176" spans="2:13">
      <c r="B176" s="92"/>
      <c r="C176" s="89">
        <f t="shared" si="14"/>
        <v>7.65</v>
      </c>
      <c r="D176" s="79">
        <v>0</v>
      </c>
      <c r="E176" s="79">
        <v>0</v>
      </c>
      <c r="F176" s="79">
        <f t="shared" si="16"/>
        <v>1.85</v>
      </c>
      <c r="G176" s="79">
        <v>1</v>
      </c>
      <c r="H176" s="80">
        <f t="shared" si="13"/>
        <v>1.85</v>
      </c>
      <c r="I176" s="98">
        <f t="shared" si="17"/>
        <v>1.85</v>
      </c>
      <c r="J176" s="82">
        <f t="shared" si="15"/>
        <v>9.5</v>
      </c>
      <c r="K176" s="3">
        <f t="shared" si="18"/>
        <v>0.19473684210526318</v>
      </c>
      <c r="M176" s="26">
        <v>170</v>
      </c>
    </row>
    <row r="177" spans="2:13">
      <c r="B177" s="95"/>
      <c r="C177" s="89">
        <f t="shared" si="14"/>
        <v>7.65</v>
      </c>
      <c r="D177" s="79">
        <v>0</v>
      </c>
      <c r="E177" s="79">
        <v>0</v>
      </c>
      <c r="F177" s="79">
        <f t="shared" si="16"/>
        <v>1.855</v>
      </c>
      <c r="G177" s="79">
        <v>1</v>
      </c>
      <c r="H177" s="80">
        <f t="shared" si="13"/>
        <v>1.855</v>
      </c>
      <c r="I177" s="98">
        <f t="shared" si="17"/>
        <v>1.855</v>
      </c>
      <c r="J177" s="82">
        <f t="shared" si="15"/>
        <v>9.5050000000000008</v>
      </c>
      <c r="K177" s="3">
        <f t="shared" si="18"/>
        <v>0.19516044187269857</v>
      </c>
      <c r="M177" s="26">
        <v>171</v>
      </c>
    </row>
    <row r="178" spans="2:13">
      <c r="B178" s="95"/>
      <c r="C178" s="89">
        <f t="shared" si="14"/>
        <v>7.65</v>
      </c>
      <c r="D178" s="79">
        <v>0</v>
      </c>
      <c r="E178" s="79">
        <v>0</v>
      </c>
      <c r="F178" s="79">
        <f t="shared" si="16"/>
        <v>1.8599999999999999</v>
      </c>
      <c r="G178" s="79">
        <v>1</v>
      </c>
      <c r="H178" s="80">
        <f t="shared" si="13"/>
        <v>1.8599999999999999</v>
      </c>
      <c r="I178" s="98">
        <f t="shared" si="17"/>
        <v>1.8599999999999999</v>
      </c>
      <c r="J178" s="82">
        <f t="shared" si="15"/>
        <v>9.51</v>
      </c>
      <c r="K178" s="3">
        <f t="shared" si="18"/>
        <v>0.19558359621451102</v>
      </c>
      <c r="M178" s="26">
        <v>172</v>
      </c>
    </row>
    <row r="179" spans="2:13">
      <c r="B179" s="95"/>
      <c r="C179" s="89">
        <f t="shared" si="14"/>
        <v>7.65</v>
      </c>
      <c r="D179" s="79">
        <v>0</v>
      </c>
      <c r="E179" s="79">
        <v>0</v>
      </c>
      <c r="F179" s="79">
        <f t="shared" si="16"/>
        <v>1.865</v>
      </c>
      <c r="G179" s="79">
        <v>1</v>
      </c>
      <c r="H179" s="80">
        <f t="shared" si="13"/>
        <v>1.865</v>
      </c>
      <c r="I179" s="98">
        <f t="shared" si="17"/>
        <v>1.865</v>
      </c>
      <c r="J179" s="82">
        <f t="shared" si="15"/>
        <v>9.5150000000000006</v>
      </c>
      <c r="K179" s="3">
        <f t="shared" si="18"/>
        <v>0.19600630583289541</v>
      </c>
      <c r="M179" s="26">
        <v>173</v>
      </c>
    </row>
    <row r="180" spans="2:13">
      <c r="B180" s="95"/>
      <c r="C180" s="89">
        <f t="shared" si="14"/>
        <v>7.65</v>
      </c>
      <c r="D180" s="79">
        <v>0</v>
      </c>
      <c r="E180" s="79">
        <v>0</v>
      </c>
      <c r="F180" s="79">
        <f t="shared" si="16"/>
        <v>1.87</v>
      </c>
      <c r="G180" s="79">
        <v>1</v>
      </c>
      <c r="H180" s="80">
        <f t="shared" si="13"/>
        <v>1.87</v>
      </c>
      <c r="I180" s="98">
        <f t="shared" si="17"/>
        <v>1.87</v>
      </c>
      <c r="J180" s="82">
        <f t="shared" si="15"/>
        <v>9.52</v>
      </c>
      <c r="K180" s="3">
        <f t="shared" si="18"/>
        <v>0.19642857142857145</v>
      </c>
      <c r="M180" s="26">
        <v>174</v>
      </c>
    </row>
    <row r="181" spans="2:13">
      <c r="B181" s="92"/>
      <c r="C181" s="89">
        <f t="shared" si="14"/>
        <v>7.65</v>
      </c>
      <c r="D181" s="79">
        <v>0</v>
      </c>
      <c r="E181" s="79">
        <v>0</v>
      </c>
      <c r="F181" s="79">
        <f t="shared" si="16"/>
        <v>1.875</v>
      </c>
      <c r="G181" s="79">
        <v>1</v>
      </c>
      <c r="H181" s="80">
        <f t="shared" si="13"/>
        <v>1.875</v>
      </c>
      <c r="I181" s="98">
        <f t="shared" si="17"/>
        <v>1.875</v>
      </c>
      <c r="J181" s="82">
        <f t="shared" si="15"/>
        <v>9.5250000000000004</v>
      </c>
      <c r="K181" s="3">
        <f t="shared" si="18"/>
        <v>0.19685039370078738</v>
      </c>
      <c r="M181" s="26">
        <v>175</v>
      </c>
    </row>
    <row r="182" spans="2:13">
      <c r="B182" s="95"/>
      <c r="C182" s="89">
        <f t="shared" si="14"/>
        <v>7.65</v>
      </c>
      <c r="D182" s="79">
        <v>0</v>
      </c>
      <c r="E182" s="79">
        <v>0</v>
      </c>
      <c r="F182" s="79">
        <f t="shared" si="16"/>
        <v>1.88</v>
      </c>
      <c r="G182" s="79">
        <v>1</v>
      </c>
      <c r="H182" s="80">
        <f t="shared" si="13"/>
        <v>1.88</v>
      </c>
      <c r="I182" s="98">
        <f t="shared" si="17"/>
        <v>1.88</v>
      </c>
      <c r="J182" s="82">
        <f t="shared" si="15"/>
        <v>9.5300000000000011</v>
      </c>
      <c r="K182" s="3">
        <f t="shared" si="18"/>
        <v>0.19727177334732421</v>
      </c>
      <c r="M182" s="26">
        <v>176</v>
      </c>
    </row>
    <row r="183" spans="2:13">
      <c r="B183" s="95"/>
      <c r="C183" s="89">
        <f t="shared" si="14"/>
        <v>7.65</v>
      </c>
      <c r="D183" s="79">
        <v>0</v>
      </c>
      <c r="E183" s="79">
        <v>0</v>
      </c>
      <c r="F183" s="79">
        <f t="shared" si="16"/>
        <v>1.885</v>
      </c>
      <c r="G183" s="79">
        <v>1</v>
      </c>
      <c r="H183" s="80">
        <f t="shared" si="13"/>
        <v>1.885</v>
      </c>
      <c r="I183" s="98">
        <f t="shared" si="17"/>
        <v>1.885</v>
      </c>
      <c r="J183" s="82">
        <f t="shared" si="15"/>
        <v>9.5350000000000001</v>
      </c>
      <c r="K183" s="3">
        <f t="shared" si="18"/>
        <v>0.1976927110644992</v>
      </c>
      <c r="M183" s="26">
        <v>177</v>
      </c>
    </row>
    <row r="184" spans="2:13">
      <c r="B184" s="95"/>
      <c r="C184" s="89">
        <f t="shared" si="14"/>
        <v>7.65</v>
      </c>
      <c r="D184" s="79">
        <v>0</v>
      </c>
      <c r="E184" s="79">
        <v>0</v>
      </c>
      <c r="F184" s="79">
        <f t="shared" si="16"/>
        <v>1.8900000000000001</v>
      </c>
      <c r="G184" s="79">
        <v>1</v>
      </c>
      <c r="H184" s="80">
        <f t="shared" si="13"/>
        <v>1.8900000000000001</v>
      </c>
      <c r="I184" s="98">
        <f t="shared" si="17"/>
        <v>1.8900000000000001</v>
      </c>
      <c r="J184" s="82">
        <f t="shared" si="15"/>
        <v>9.5400000000000009</v>
      </c>
      <c r="K184" s="3">
        <f t="shared" si="18"/>
        <v>0.1981132075471698</v>
      </c>
      <c r="M184" s="26">
        <v>178</v>
      </c>
    </row>
    <row r="185" spans="2:13">
      <c r="B185" s="95"/>
      <c r="C185" s="89">
        <f t="shared" si="14"/>
        <v>7.65</v>
      </c>
      <c r="D185" s="79">
        <v>0</v>
      </c>
      <c r="E185" s="79">
        <v>0</v>
      </c>
      <c r="F185" s="79">
        <f t="shared" si="16"/>
        <v>1.895</v>
      </c>
      <c r="G185" s="79">
        <v>1</v>
      </c>
      <c r="H185" s="80">
        <f t="shared" ref="H185:H248" si="19">((1-D185)+D185*E185)*F185*G185</f>
        <v>1.895</v>
      </c>
      <c r="I185" s="98">
        <f t="shared" si="17"/>
        <v>1.895</v>
      </c>
      <c r="J185" s="82">
        <f t="shared" si="15"/>
        <v>9.5449999999999999</v>
      </c>
      <c r="K185" s="3">
        <f t="shared" si="18"/>
        <v>0.19853326348873757</v>
      </c>
      <c r="M185" s="26">
        <v>179</v>
      </c>
    </row>
    <row r="186" spans="2:13">
      <c r="B186" s="91">
        <f>1+M186/200</f>
        <v>1.9</v>
      </c>
      <c r="C186" s="89">
        <f t="shared" si="14"/>
        <v>9.5500000000000007</v>
      </c>
      <c r="D186" s="79">
        <v>0</v>
      </c>
      <c r="E186" s="79">
        <v>0</v>
      </c>
      <c r="F186" s="79">
        <f t="shared" si="16"/>
        <v>1.9</v>
      </c>
      <c r="G186" s="79">
        <v>1</v>
      </c>
      <c r="H186" s="80">
        <f t="shared" si="19"/>
        <v>1.9</v>
      </c>
      <c r="I186" s="98">
        <f t="shared" si="17"/>
        <v>1.9</v>
      </c>
      <c r="J186" s="82">
        <f t="shared" si="15"/>
        <v>11.450000000000001</v>
      </c>
      <c r="K186" s="3">
        <f t="shared" si="18"/>
        <v>0.16593886462882093</v>
      </c>
      <c r="M186" s="26">
        <v>180</v>
      </c>
    </row>
    <row r="187" spans="2:13">
      <c r="B187" s="95"/>
      <c r="C187" s="89">
        <f t="shared" si="14"/>
        <v>9.5500000000000007</v>
      </c>
      <c r="D187" s="79">
        <v>0</v>
      </c>
      <c r="E187" s="79">
        <v>0</v>
      </c>
      <c r="F187" s="79">
        <f t="shared" si="16"/>
        <v>1.905</v>
      </c>
      <c r="G187" s="79">
        <v>1</v>
      </c>
      <c r="H187" s="80">
        <f t="shared" si="19"/>
        <v>1.905</v>
      </c>
      <c r="I187" s="98">
        <f t="shared" si="17"/>
        <v>1.905</v>
      </c>
      <c r="J187" s="82">
        <f t="shared" si="15"/>
        <v>11.455</v>
      </c>
      <c r="K187" s="3">
        <f t="shared" si="18"/>
        <v>0.16630292448712353</v>
      </c>
      <c r="M187" s="26">
        <v>181</v>
      </c>
    </row>
    <row r="188" spans="2:13">
      <c r="B188" s="95"/>
      <c r="C188" s="89">
        <f t="shared" si="14"/>
        <v>9.5500000000000007</v>
      </c>
      <c r="D188" s="79">
        <v>0</v>
      </c>
      <c r="E188" s="79">
        <v>0</v>
      </c>
      <c r="F188" s="79">
        <f t="shared" si="16"/>
        <v>1.9100000000000001</v>
      </c>
      <c r="G188" s="79">
        <v>1</v>
      </c>
      <c r="H188" s="80">
        <f t="shared" si="19"/>
        <v>1.9100000000000001</v>
      </c>
      <c r="I188" s="98">
        <f t="shared" si="17"/>
        <v>1.9100000000000001</v>
      </c>
      <c r="J188" s="82">
        <f t="shared" si="15"/>
        <v>11.46</v>
      </c>
      <c r="K188" s="3">
        <f t="shared" si="18"/>
        <v>0.16666666666666666</v>
      </c>
      <c r="M188" s="26">
        <v>182</v>
      </c>
    </row>
    <row r="189" spans="2:13">
      <c r="B189" s="95"/>
      <c r="C189" s="89">
        <f t="shared" si="14"/>
        <v>9.5500000000000007</v>
      </c>
      <c r="D189" s="79">
        <v>0</v>
      </c>
      <c r="E189" s="79">
        <v>0</v>
      </c>
      <c r="F189" s="79">
        <f t="shared" si="16"/>
        <v>1.915</v>
      </c>
      <c r="G189" s="79">
        <v>1</v>
      </c>
      <c r="H189" s="80">
        <f t="shared" si="19"/>
        <v>1.915</v>
      </c>
      <c r="I189" s="98">
        <f t="shared" si="17"/>
        <v>1.915</v>
      </c>
      <c r="J189" s="82">
        <f t="shared" si="15"/>
        <v>11.465</v>
      </c>
      <c r="K189" s="3">
        <f t="shared" si="18"/>
        <v>0.16703009158307894</v>
      </c>
      <c r="M189" s="26">
        <v>183</v>
      </c>
    </row>
    <row r="190" spans="2:13">
      <c r="B190" s="95"/>
      <c r="C190" s="89">
        <f t="shared" si="14"/>
        <v>9.5500000000000007</v>
      </c>
      <c r="D190" s="79">
        <v>0</v>
      </c>
      <c r="E190" s="79">
        <v>0</v>
      </c>
      <c r="F190" s="79">
        <f t="shared" si="16"/>
        <v>1.92</v>
      </c>
      <c r="G190" s="79">
        <v>1</v>
      </c>
      <c r="H190" s="80">
        <f t="shared" si="19"/>
        <v>1.92</v>
      </c>
      <c r="I190" s="98">
        <f t="shared" si="17"/>
        <v>1.92</v>
      </c>
      <c r="J190" s="82">
        <f t="shared" si="15"/>
        <v>11.47</v>
      </c>
      <c r="K190" s="3">
        <f t="shared" si="18"/>
        <v>0.16739319965126415</v>
      </c>
      <c r="M190" s="26">
        <v>184</v>
      </c>
    </row>
    <row r="191" spans="2:13">
      <c r="B191" s="95"/>
      <c r="C191" s="89">
        <f t="shared" si="14"/>
        <v>9.5500000000000007</v>
      </c>
      <c r="D191" s="79">
        <v>0</v>
      </c>
      <c r="E191" s="79">
        <v>0</v>
      </c>
      <c r="F191" s="79">
        <f t="shared" si="16"/>
        <v>1.925</v>
      </c>
      <c r="G191" s="79">
        <v>1</v>
      </c>
      <c r="H191" s="80">
        <f t="shared" si="19"/>
        <v>1.925</v>
      </c>
      <c r="I191" s="98">
        <f t="shared" si="17"/>
        <v>1.925</v>
      </c>
      <c r="J191" s="82">
        <f t="shared" si="15"/>
        <v>11.475000000000001</v>
      </c>
      <c r="K191" s="3">
        <f t="shared" si="18"/>
        <v>0.16775599128540303</v>
      </c>
      <c r="M191" s="26">
        <v>185</v>
      </c>
    </row>
    <row r="192" spans="2:13">
      <c r="B192" s="95"/>
      <c r="C192" s="89">
        <f t="shared" si="14"/>
        <v>9.5500000000000007</v>
      </c>
      <c r="D192" s="79">
        <v>0</v>
      </c>
      <c r="E192" s="79">
        <v>0</v>
      </c>
      <c r="F192" s="79">
        <f t="shared" si="16"/>
        <v>1.9300000000000002</v>
      </c>
      <c r="G192" s="79">
        <v>1</v>
      </c>
      <c r="H192" s="80">
        <f t="shared" si="19"/>
        <v>1.9300000000000002</v>
      </c>
      <c r="I192" s="98">
        <f t="shared" si="17"/>
        <v>1.9300000000000002</v>
      </c>
      <c r="J192" s="82">
        <f t="shared" si="15"/>
        <v>11.48</v>
      </c>
      <c r="K192" s="3">
        <f t="shared" si="18"/>
        <v>0.16811846689895471</v>
      </c>
      <c r="M192" s="26">
        <v>186</v>
      </c>
    </row>
    <row r="193" spans="2:13">
      <c r="B193" s="95"/>
      <c r="C193" s="89">
        <f t="shared" si="14"/>
        <v>9.5500000000000007</v>
      </c>
      <c r="D193" s="79">
        <v>0</v>
      </c>
      <c r="E193" s="79">
        <v>0</v>
      </c>
      <c r="F193" s="79">
        <f t="shared" si="16"/>
        <v>1.9350000000000001</v>
      </c>
      <c r="G193" s="79">
        <v>1</v>
      </c>
      <c r="H193" s="80">
        <f t="shared" si="19"/>
        <v>1.9350000000000001</v>
      </c>
      <c r="I193" s="98">
        <f t="shared" si="17"/>
        <v>1.9350000000000001</v>
      </c>
      <c r="J193" s="82">
        <f t="shared" si="15"/>
        <v>11.485000000000001</v>
      </c>
      <c r="K193" s="3">
        <f t="shared" si="18"/>
        <v>0.16848062690465823</v>
      </c>
      <c r="M193" s="26">
        <v>187</v>
      </c>
    </row>
    <row r="194" spans="2:13">
      <c r="B194" s="95"/>
      <c r="C194" s="89">
        <f t="shared" si="14"/>
        <v>9.5500000000000007</v>
      </c>
      <c r="D194" s="79">
        <v>0</v>
      </c>
      <c r="E194" s="79">
        <v>0</v>
      </c>
      <c r="F194" s="79">
        <f t="shared" si="16"/>
        <v>1.94</v>
      </c>
      <c r="G194" s="79">
        <v>1</v>
      </c>
      <c r="H194" s="80">
        <f t="shared" si="19"/>
        <v>1.94</v>
      </c>
      <c r="I194" s="98">
        <f t="shared" si="17"/>
        <v>1.94</v>
      </c>
      <c r="J194" s="82">
        <f t="shared" si="15"/>
        <v>11.49</v>
      </c>
      <c r="K194" s="3">
        <f t="shared" si="18"/>
        <v>0.16884247171453437</v>
      </c>
      <c r="M194" s="26">
        <v>188</v>
      </c>
    </row>
    <row r="195" spans="2:13">
      <c r="B195" s="95"/>
      <c r="C195" s="89">
        <f t="shared" si="14"/>
        <v>9.5500000000000007</v>
      </c>
      <c r="D195" s="79">
        <v>0</v>
      </c>
      <c r="E195" s="79">
        <v>0</v>
      </c>
      <c r="F195" s="79">
        <f t="shared" si="16"/>
        <v>1.9449999999999998</v>
      </c>
      <c r="G195" s="79">
        <v>1</v>
      </c>
      <c r="H195" s="80">
        <f t="shared" si="19"/>
        <v>1.9449999999999998</v>
      </c>
      <c r="I195" s="98">
        <f t="shared" si="17"/>
        <v>1.9449999999999998</v>
      </c>
      <c r="J195" s="82">
        <f t="shared" si="15"/>
        <v>11.495000000000001</v>
      </c>
      <c r="K195" s="3">
        <f t="shared" si="18"/>
        <v>0.16920400173988687</v>
      </c>
      <c r="M195" s="26">
        <v>189</v>
      </c>
    </row>
    <row r="196" spans="2:13">
      <c r="B196" s="95"/>
      <c r="C196" s="89">
        <f t="shared" si="14"/>
        <v>9.5500000000000007</v>
      </c>
      <c r="D196" s="79">
        <v>0</v>
      </c>
      <c r="E196" s="79">
        <v>0</v>
      </c>
      <c r="F196" s="79">
        <f t="shared" si="16"/>
        <v>1.95</v>
      </c>
      <c r="G196" s="79">
        <v>1</v>
      </c>
      <c r="H196" s="80">
        <f t="shared" si="19"/>
        <v>1.95</v>
      </c>
      <c r="I196" s="98">
        <f t="shared" si="17"/>
        <v>1.95</v>
      </c>
      <c r="J196" s="82">
        <f t="shared" si="15"/>
        <v>11.5</v>
      </c>
      <c r="K196" s="3">
        <f t="shared" si="18"/>
        <v>0.16956521739130434</v>
      </c>
      <c r="M196" s="26">
        <v>190</v>
      </c>
    </row>
    <row r="197" spans="2:13">
      <c r="B197" s="95"/>
      <c r="C197" s="89">
        <f t="shared" si="14"/>
        <v>9.5500000000000007</v>
      </c>
      <c r="D197" s="79">
        <v>0</v>
      </c>
      <c r="E197" s="79">
        <v>0</v>
      </c>
      <c r="F197" s="79">
        <f t="shared" si="16"/>
        <v>1.9550000000000001</v>
      </c>
      <c r="G197" s="79">
        <v>1</v>
      </c>
      <c r="H197" s="80">
        <f t="shared" si="19"/>
        <v>1.9550000000000001</v>
      </c>
      <c r="I197" s="98">
        <f t="shared" si="17"/>
        <v>1.9550000000000001</v>
      </c>
      <c r="J197" s="82">
        <f t="shared" si="15"/>
        <v>11.505000000000001</v>
      </c>
      <c r="K197" s="3">
        <f t="shared" si="18"/>
        <v>0.16992611907866145</v>
      </c>
      <c r="M197" s="26">
        <v>191</v>
      </c>
    </row>
    <row r="198" spans="2:13">
      <c r="B198" s="95"/>
      <c r="C198" s="89">
        <f t="shared" ref="C198:C261" si="20">IF(B198&gt;0,C197+B198,C197)</f>
        <v>9.5500000000000007</v>
      </c>
      <c r="D198" s="79">
        <v>0</v>
      </c>
      <c r="E198" s="79">
        <v>0</v>
      </c>
      <c r="F198" s="79">
        <f t="shared" si="16"/>
        <v>1.96</v>
      </c>
      <c r="G198" s="79">
        <v>1</v>
      </c>
      <c r="H198" s="80">
        <f t="shared" si="19"/>
        <v>1.96</v>
      </c>
      <c r="I198" s="98">
        <f t="shared" si="17"/>
        <v>1.96</v>
      </c>
      <c r="J198" s="82">
        <f t="shared" ref="J198:J261" si="21">C198+I198</f>
        <v>11.510000000000002</v>
      </c>
      <c r="K198" s="3">
        <f t="shared" si="18"/>
        <v>0.17028670721112074</v>
      </c>
      <c r="M198" s="26">
        <v>192</v>
      </c>
    </row>
    <row r="199" spans="2:13">
      <c r="B199" s="95"/>
      <c r="C199" s="89">
        <f t="shared" si="20"/>
        <v>9.5500000000000007</v>
      </c>
      <c r="D199" s="79">
        <v>0</v>
      </c>
      <c r="E199" s="79">
        <v>0</v>
      </c>
      <c r="F199" s="79">
        <f t="shared" ref="F199:F262" si="22">100%+M199/200</f>
        <v>1.9649999999999999</v>
      </c>
      <c r="G199" s="79">
        <v>1</v>
      </c>
      <c r="H199" s="80">
        <f t="shared" si="19"/>
        <v>1.9649999999999999</v>
      </c>
      <c r="I199" s="98">
        <f t="shared" ref="I199:I262" si="23">H199*I$5</f>
        <v>1.9649999999999999</v>
      </c>
      <c r="J199" s="82">
        <f t="shared" si="21"/>
        <v>11.515000000000001</v>
      </c>
      <c r="K199" s="3">
        <f t="shared" ref="K199:K262" si="24">I199/J199</f>
        <v>0.17064698219713414</v>
      </c>
      <c r="M199" s="26">
        <v>193</v>
      </c>
    </row>
    <row r="200" spans="2:13">
      <c r="B200" s="95"/>
      <c r="C200" s="89">
        <f t="shared" si="20"/>
        <v>9.5500000000000007</v>
      </c>
      <c r="D200" s="79">
        <v>0</v>
      </c>
      <c r="E200" s="79">
        <v>0</v>
      </c>
      <c r="F200" s="79">
        <f t="shared" si="22"/>
        <v>1.97</v>
      </c>
      <c r="G200" s="79">
        <v>1</v>
      </c>
      <c r="H200" s="80">
        <f t="shared" si="19"/>
        <v>1.97</v>
      </c>
      <c r="I200" s="98">
        <f t="shared" si="23"/>
        <v>1.97</v>
      </c>
      <c r="J200" s="82">
        <f t="shared" si="21"/>
        <v>11.520000000000001</v>
      </c>
      <c r="K200" s="3">
        <f t="shared" si="24"/>
        <v>0.17100694444444442</v>
      </c>
      <c r="M200" s="26">
        <v>194</v>
      </c>
    </row>
    <row r="201" spans="2:13">
      <c r="B201" s="95"/>
      <c r="C201" s="89">
        <f t="shared" si="20"/>
        <v>9.5500000000000007</v>
      </c>
      <c r="D201" s="79">
        <v>0</v>
      </c>
      <c r="E201" s="79">
        <v>0</v>
      </c>
      <c r="F201" s="79">
        <f t="shared" si="22"/>
        <v>1.9750000000000001</v>
      </c>
      <c r="G201" s="79">
        <v>1</v>
      </c>
      <c r="H201" s="80">
        <f t="shared" si="19"/>
        <v>1.9750000000000001</v>
      </c>
      <c r="I201" s="98">
        <f t="shared" si="23"/>
        <v>1.9750000000000001</v>
      </c>
      <c r="J201" s="82">
        <f t="shared" si="21"/>
        <v>11.525</v>
      </c>
      <c r="K201" s="3">
        <f t="shared" si="24"/>
        <v>0.17136659436008678</v>
      </c>
      <c r="M201" s="26">
        <v>195</v>
      </c>
    </row>
    <row r="202" spans="2:13">
      <c r="B202" s="95"/>
      <c r="C202" s="89">
        <f t="shared" si="20"/>
        <v>9.5500000000000007</v>
      </c>
      <c r="D202" s="79">
        <v>0</v>
      </c>
      <c r="E202" s="79">
        <v>0</v>
      </c>
      <c r="F202" s="79">
        <f t="shared" si="22"/>
        <v>1.98</v>
      </c>
      <c r="G202" s="79">
        <v>1</v>
      </c>
      <c r="H202" s="80">
        <f t="shared" si="19"/>
        <v>1.98</v>
      </c>
      <c r="I202" s="98">
        <f t="shared" si="23"/>
        <v>1.98</v>
      </c>
      <c r="J202" s="82">
        <f t="shared" si="21"/>
        <v>11.530000000000001</v>
      </c>
      <c r="K202" s="3">
        <f t="shared" si="24"/>
        <v>0.17172593235039027</v>
      </c>
      <c r="M202" s="26">
        <v>196</v>
      </c>
    </row>
    <row r="203" spans="2:13">
      <c r="B203" s="95"/>
      <c r="C203" s="89">
        <f t="shared" si="20"/>
        <v>9.5500000000000007</v>
      </c>
      <c r="D203" s="79">
        <v>0</v>
      </c>
      <c r="E203" s="79">
        <v>0</v>
      </c>
      <c r="F203" s="79">
        <f t="shared" si="22"/>
        <v>1.9849999999999999</v>
      </c>
      <c r="G203" s="79">
        <v>1</v>
      </c>
      <c r="H203" s="80">
        <f t="shared" si="19"/>
        <v>1.9849999999999999</v>
      </c>
      <c r="I203" s="98">
        <f t="shared" si="23"/>
        <v>1.9849999999999999</v>
      </c>
      <c r="J203" s="82">
        <f t="shared" si="21"/>
        <v>11.535</v>
      </c>
      <c r="K203" s="3">
        <f t="shared" si="24"/>
        <v>0.17208495882097963</v>
      </c>
      <c r="M203" s="26">
        <v>197</v>
      </c>
    </row>
    <row r="204" spans="2:13">
      <c r="B204" s="95"/>
      <c r="C204" s="89">
        <f t="shared" si="20"/>
        <v>9.5500000000000007</v>
      </c>
      <c r="D204" s="79">
        <v>0</v>
      </c>
      <c r="E204" s="79">
        <v>0</v>
      </c>
      <c r="F204" s="79">
        <f t="shared" si="22"/>
        <v>1.99</v>
      </c>
      <c r="G204" s="79">
        <v>1</v>
      </c>
      <c r="H204" s="80">
        <f t="shared" si="19"/>
        <v>1.99</v>
      </c>
      <c r="I204" s="98">
        <f t="shared" si="23"/>
        <v>1.99</v>
      </c>
      <c r="J204" s="82">
        <f t="shared" si="21"/>
        <v>11.540000000000001</v>
      </c>
      <c r="K204" s="3">
        <f t="shared" si="24"/>
        <v>0.17244367417677642</v>
      </c>
      <c r="M204" s="26">
        <v>198</v>
      </c>
    </row>
    <row r="205" spans="2:13">
      <c r="B205" s="95"/>
      <c r="C205" s="89">
        <f t="shared" si="20"/>
        <v>9.5500000000000007</v>
      </c>
      <c r="D205" s="79">
        <v>0</v>
      </c>
      <c r="E205" s="79">
        <v>0</v>
      </c>
      <c r="F205" s="79">
        <f t="shared" si="22"/>
        <v>1.9950000000000001</v>
      </c>
      <c r="G205" s="79">
        <v>1</v>
      </c>
      <c r="H205" s="80">
        <f t="shared" si="19"/>
        <v>1.9950000000000001</v>
      </c>
      <c r="I205" s="98">
        <f t="shared" si="23"/>
        <v>1.9950000000000001</v>
      </c>
      <c r="J205" s="82">
        <f t="shared" si="21"/>
        <v>11.545000000000002</v>
      </c>
      <c r="K205" s="3">
        <f t="shared" si="24"/>
        <v>0.17280207882200085</v>
      </c>
      <c r="M205" s="26">
        <v>199</v>
      </c>
    </row>
    <row r="206" spans="2:13">
      <c r="B206" s="95"/>
      <c r="C206" s="89">
        <f t="shared" si="20"/>
        <v>9.5500000000000007</v>
      </c>
      <c r="D206" s="79">
        <v>0</v>
      </c>
      <c r="E206" s="79">
        <v>0</v>
      </c>
      <c r="F206" s="79">
        <f t="shared" si="22"/>
        <v>2</v>
      </c>
      <c r="G206" s="79">
        <v>1</v>
      </c>
      <c r="H206" s="80">
        <f t="shared" si="19"/>
        <v>2</v>
      </c>
      <c r="I206" s="98">
        <f t="shared" si="23"/>
        <v>2</v>
      </c>
      <c r="J206" s="82">
        <f t="shared" si="21"/>
        <v>11.55</v>
      </c>
      <c r="K206" s="3">
        <f t="shared" si="24"/>
        <v>0.17316017316017315</v>
      </c>
      <c r="L206" t="s">
        <v>104</v>
      </c>
      <c r="M206" s="26">
        <v>200</v>
      </c>
    </row>
    <row r="207" spans="2:13">
      <c r="B207" s="95"/>
      <c r="C207" s="89">
        <f t="shared" si="20"/>
        <v>9.5500000000000007</v>
      </c>
      <c r="D207" s="79">
        <v>0</v>
      </c>
      <c r="E207" s="79">
        <v>0</v>
      </c>
      <c r="F207" s="79">
        <f t="shared" si="22"/>
        <v>2.0049999999999999</v>
      </c>
      <c r="G207" s="79">
        <v>1</v>
      </c>
      <c r="H207" s="80">
        <f t="shared" si="19"/>
        <v>2.0049999999999999</v>
      </c>
      <c r="I207" s="98">
        <f t="shared" si="23"/>
        <v>2.0049999999999999</v>
      </c>
      <c r="J207" s="82">
        <f t="shared" si="21"/>
        <v>11.555</v>
      </c>
      <c r="K207" s="3">
        <f t="shared" si="24"/>
        <v>0.17351795759411509</v>
      </c>
      <c r="M207" s="26">
        <v>201</v>
      </c>
    </row>
    <row r="208" spans="2:13">
      <c r="B208" s="95"/>
      <c r="C208" s="89">
        <f t="shared" si="20"/>
        <v>9.5500000000000007</v>
      </c>
      <c r="D208" s="79">
        <v>0</v>
      </c>
      <c r="E208" s="79">
        <v>0</v>
      </c>
      <c r="F208" s="79">
        <f t="shared" si="22"/>
        <v>2.0099999999999998</v>
      </c>
      <c r="G208" s="79">
        <v>1</v>
      </c>
      <c r="H208" s="80">
        <f t="shared" si="19"/>
        <v>2.0099999999999998</v>
      </c>
      <c r="I208" s="98">
        <f t="shared" si="23"/>
        <v>2.0099999999999998</v>
      </c>
      <c r="J208" s="82">
        <f t="shared" si="21"/>
        <v>11.56</v>
      </c>
      <c r="K208" s="3">
        <f t="shared" si="24"/>
        <v>0.17387543252595153</v>
      </c>
      <c r="M208" s="26">
        <v>202</v>
      </c>
    </row>
    <row r="209" spans="2:13">
      <c r="B209" s="95"/>
      <c r="C209" s="89">
        <f t="shared" si="20"/>
        <v>9.5500000000000007</v>
      </c>
      <c r="D209" s="79">
        <v>0</v>
      </c>
      <c r="E209" s="79">
        <v>0</v>
      </c>
      <c r="F209" s="79">
        <f t="shared" si="22"/>
        <v>2.0149999999999997</v>
      </c>
      <c r="G209" s="79">
        <v>1</v>
      </c>
      <c r="H209" s="80">
        <f t="shared" si="19"/>
        <v>2.0149999999999997</v>
      </c>
      <c r="I209" s="98">
        <f t="shared" si="23"/>
        <v>2.0149999999999997</v>
      </c>
      <c r="J209" s="82">
        <f t="shared" si="21"/>
        <v>11.565000000000001</v>
      </c>
      <c r="K209" s="3">
        <f t="shared" si="24"/>
        <v>0.17423259835711194</v>
      </c>
      <c r="M209" s="26">
        <v>203</v>
      </c>
    </row>
    <row r="210" spans="2:13">
      <c r="B210" s="95"/>
      <c r="C210" s="89">
        <f t="shared" si="20"/>
        <v>9.5500000000000007</v>
      </c>
      <c r="D210" s="79">
        <v>0</v>
      </c>
      <c r="E210" s="79">
        <v>0</v>
      </c>
      <c r="F210" s="79">
        <f t="shared" si="22"/>
        <v>2.02</v>
      </c>
      <c r="G210" s="79">
        <v>1</v>
      </c>
      <c r="H210" s="80">
        <f t="shared" si="19"/>
        <v>2.02</v>
      </c>
      <c r="I210" s="98">
        <f t="shared" si="23"/>
        <v>2.02</v>
      </c>
      <c r="J210" s="82">
        <f t="shared" si="21"/>
        <v>11.57</v>
      </c>
      <c r="K210" s="3">
        <f t="shared" si="24"/>
        <v>0.17458945548833188</v>
      </c>
      <c r="M210" s="26">
        <v>204</v>
      </c>
    </row>
    <row r="211" spans="2:13">
      <c r="B211" s="92"/>
      <c r="C211" s="89">
        <f t="shared" si="20"/>
        <v>9.5500000000000007</v>
      </c>
      <c r="D211" s="79">
        <v>0</v>
      </c>
      <c r="E211" s="79">
        <v>0</v>
      </c>
      <c r="F211" s="79">
        <f t="shared" si="22"/>
        <v>2.0249999999999999</v>
      </c>
      <c r="G211" s="79">
        <v>1</v>
      </c>
      <c r="H211" s="80">
        <f t="shared" si="19"/>
        <v>2.0249999999999999</v>
      </c>
      <c r="I211" s="98">
        <f t="shared" si="23"/>
        <v>2.0249999999999999</v>
      </c>
      <c r="J211" s="82">
        <f t="shared" si="21"/>
        <v>11.575000000000001</v>
      </c>
      <c r="K211" s="3">
        <f t="shared" si="24"/>
        <v>0.1749460043196544</v>
      </c>
      <c r="M211" s="26">
        <v>205</v>
      </c>
    </row>
    <row r="212" spans="2:13">
      <c r="B212" s="95"/>
      <c r="C212" s="89">
        <f t="shared" si="20"/>
        <v>9.5500000000000007</v>
      </c>
      <c r="D212" s="79">
        <v>0</v>
      </c>
      <c r="E212" s="79">
        <v>0</v>
      </c>
      <c r="F212" s="79">
        <f t="shared" si="22"/>
        <v>2.0300000000000002</v>
      </c>
      <c r="G212" s="79">
        <v>1</v>
      </c>
      <c r="H212" s="80">
        <f t="shared" si="19"/>
        <v>2.0300000000000002</v>
      </c>
      <c r="I212" s="98">
        <f t="shared" si="23"/>
        <v>2.0300000000000002</v>
      </c>
      <c r="J212" s="82">
        <f t="shared" si="21"/>
        <v>11.580000000000002</v>
      </c>
      <c r="K212" s="3">
        <f t="shared" si="24"/>
        <v>0.17530224525043178</v>
      </c>
      <c r="M212" s="26">
        <v>206</v>
      </c>
    </row>
    <row r="213" spans="2:13">
      <c r="B213" s="92"/>
      <c r="C213" s="89">
        <f t="shared" si="20"/>
        <v>9.5500000000000007</v>
      </c>
      <c r="D213" s="79">
        <v>0</v>
      </c>
      <c r="E213" s="79">
        <v>0</v>
      </c>
      <c r="F213" s="79">
        <f t="shared" si="22"/>
        <v>2.0350000000000001</v>
      </c>
      <c r="G213" s="79">
        <v>1</v>
      </c>
      <c r="H213" s="80">
        <f t="shared" si="19"/>
        <v>2.0350000000000001</v>
      </c>
      <c r="I213" s="98">
        <f t="shared" si="23"/>
        <v>2.0350000000000001</v>
      </c>
      <c r="J213" s="82">
        <f t="shared" si="21"/>
        <v>11.585000000000001</v>
      </c>
      <c r="K213" s="3">
        <f t="shared" si="24"/>
        <v>0.1756581786793267</v>
      </c>
      <c r="M213" s="26">
        <v>207</v>
      </c>
    </row>
    <row r="214" spans="2:13">
      <c r="B214" s="95"/>
      <c r="C214" s="89">
        <f t="shared" si="20"/>
        <v>9.5500000000000007</v>
      </c>
      <c r="D214" s="79">
        <v>0</v>
      </c>
      <c r="E214" s="79">
        <v>0</v>
      </c>
      <c r="F214" s="79">
        <f t="shared" si="22"/>
        <v>2.04</v>
      </c>
      <c r="G214" s="79">
        <v>1</v>
      </c>
      <c r="H214" s="80">
        <f t="shared" si="19"/>
        <v>2.04</v>
      </c>
      <c r="I214" s="98">
        <f t="shared" si="23"/>
        <v>2.04</v>
      </c>
      <c r="J214" s="82">
        <f t="shared" si="21"/>
        <v>11.59</v>
      </c>
      <c r="K214" s="3">
        <f t="shared" si="24"/>
        <v>0.17601380500431407</v>
      </c>
      <c r="M214" s="26">
        <v>208</v>
      </c>
    </row>
    <row r="215" spans="2:13">
      <c r="B215" s="95"/>
      <c r="C215" s="89">
        <f t="shared" si="20"/>
        <v>9.5500000000000007</v>
      </c>
      <c r="D215" s="79">
        <v>0</v>
      </c>
      <c r="E215" s="79">
        <v>0</v>
      </c>
      <c r="F215" s="79">
        <f t="shared" si="22"/>
        <v>2.0449999999999999</v>
      </c>
      <c r="G215" s="79">
        <v>1</v>
      </c>
      <c r="H215" s="80">
        <f t="shared" si="19"/>
        <v>2.0449999999999999</v>
      </c>
      <c r="I215" s="98">
        <f t="shared" si="23"/>
        <v>2.0449999999999999</v>
      </c>
      <c r="J215" s="82">
        <f t="shared" si="21"/>
        <v>11.595000000000001</v>
      </c>
      <c r="K215" s="3">
        <f t="shared" si="24"/>
        <v>0.17636912462268217</v>
      </c>
      <c r="M215" s="26">
        <v>209</v>
      </c>
    </row>
    <row r="216" spans="2:13">
      <c r="B216" s="92"/>
      <c r="C216" s="89">
        <f t="shared" si="20"/>
        <v>9.5500000000000007</v>
      </c>
      <c r="D216" s="79">
        <v>0</v>
      </c>
      <c r="E216" s="79">
        <v>0</v>
      </c>
      <c r="F216" s="79">
        <f t="shared" si="22"/>
        <v>2.0499999999999998</v>
      </c>
      <c r="G216" s="79">
        <v>1</v>
      </c>
      <c r="H216" s="80">
        <f t="shared" si="19"/>
        <v>2.0499999999999998</v>
      </c>
      <c r="I216" s="98">
        <f t="shared" si="23"/>
        <v>2.0499999999999998</v>
      </c>
      <c r="J216" s="82">
        <f t="shared" si="21"/>
        <v>11.600000000000001</v>
      </c>
      <c r="K216" s="3">
        <f t="shared" si="24"/>
        <v>0.17672413793103445</v>
      </c>
      <c r="M216" s="26">
        <v>210</v>
      </c>
    </row>
    <row r="217" spans="2:13">
      <c r="B217" s="95"/>
      <c r="C217" s="89">
        <f t="shared" si="20"/>
        <v>9.5500000000000007</v>
      </c>
      <c r="D217" s="79">
        <v>0</v>
      </c>
      <c r="E217" s="79">
        <v>0</v>
      </c>
      <c r="F217" s="79">
        <f t="shared" si="22"/>
        <v>2.0549999999999997</v>
      </c>
      <c r="G217" s="79">
        <v>1</v>
      </c>
      <c r="H217" s="80">
        <f t="shared" si="19"/>
        <v>2.0549999999999997</v>
      </c>
      <c r="I217" s="98">
        <f t="shared" si="23"/>
        <v>2.0549999999999997</v>
      </c>
      <c r="J217" s="82">
        <f t="shared" si="21"/>
        <v>11.605</v>
      </c>
      <c r="K217" s="3">
        <f t="shared" si="24"/>
        <v>0.17707884532529078</v>
      </c>
      <c r="M217" s="26">
        <v>211</v>
      </c>
    </row>
    <row r="218" spans="2:13">
      <c r="B218" s="95"/>
      <c r="C218" s="89">
        <f t="shared" si="20"/>
        <v>9.5500000000000007</v>
      </c>
      <c r="D218" s="79">
        <v>0</v>
      </c>
      <c r="E218" s="79">
        <v>0</v>
      </c>
      <c r="F218" s="79">
        <f t="shared" si="22"/>
        <v>2.06</v>
      </c>
      <c r="G218" s="79">
        <v>1</v>
      </c>
      <c r="H218" s="80">
        <f t="shared" si="19"/>
        <v>2.06</v>
      </c>
      <c r="I218" s="98">
        <f t="shared" si="23"/>
        <v>2.06</v>
      </c>
      <c r="J218" s="82">
        <f t="shared" si="21"/>
        <v>11.610000000000001</v>
      </c>
      <c r="K218" s="3">
        <f t="shared" si="24"/>
        <v>0.17743324720068904</v>
      </c>
      <c r="M218" s="26">
        <v>212</v>
      </c>
    </row>
    <row r="219" spans="2:13">
      <c r="B219" s="95"/>
      <c r="C219" s="89">
        <f t="shared" si="20"/>
        <v>9.5500000000000007</v>
      </c>
      <c r="D219" s="79">
        <v>0</v>
      </c>
      <c r="E219" s="79">
        <v>0</v>
      </c>
      <c r="F219" s="79">
        <f t="shared" si="22"/>
        <v>2.0649999999999999</v>
      </c>
      <c r="G219" s="79">
        <v>1</v>
      </c>
      <c r="H219" s="80">
        <f t="shared" si="19"/>
        <v>2.0649999999999999</v>
      </c>
      <c r="I219" s="98">
        <f t="shared" si="23"/>
        <v>2.0649999999999999</v>
      </c>
      <c r="J219" s="82">
        <f t="shared" si="21"/>
        <v>11.615</v>
      </c>
      <c r="K219" s="3">
        <f t="shared" si="24"/>
        <v>0.17778734395178647</v>
      </c>
      <c r="M219" s="26">
        <v>213</v>
      </c>
    </row>
    <row r="220" spans="2:13">
      <c r="B220" s="95"/>
      <c r="C220" s="89">
        <f t="shared" si="20"/>
        <v>9.5500000000000007</v>
      </c>
      <c r="D220" s="79">
        <v>0</v>
      </c>
      <c r="E220" s="79">
        <v>0</v>
      </c>
      <c r="F220" s="79">
        <f t="shared" si="22"/>
        <v>2.0700000000000003</v>
      </c>
      <c r="G220" s="79">
        <v>1</v>
      </c>
      <c r="H220" s="80">
        <f t="shared" si="19"/>
        <v>2.0700000000000003</v>
      </c>
      <c r="I220" s="98">
        <f t="shared" si="23"/>
        <v>2.0700000000000003</v>
      </c>
      <c r="J220" s="82">
        <f t="shared" si="21"/>
        <v>11.620000000000001</v>
      </c>
      <c r="K220" s="3">
        <f t="shared" si="24"/>
        <v>0.17814113597246128</v>
      </c>
      <c r="M220" s="26">
        <v>214</v>
      </c>
    </row>
    <row r="221" spans="2:13">
      <c r="B221" s="95"/>
      <c r="C221" s="89">
        <f t="shared" si="20"/>
        <v>9.5500000000000007</v>
      </c>
      <c r="D221" s="79">
        <v>0</v>
      </c>
      <c r="E221" s="79">
        <v>0</v>
      </c>
      <c r="F221" s="79">
        <f t="shared" si="22"/>
        <v>2.0750000000000002</v>
      </c>
      <c r="G221" s="79">
        <v>1</v>
      </c>
      <c r="H221" s="80">
        <f t="shared" si="19"/>
        <v>2.0750000000000002</v>
      </c>
      <c r="I221" s="98">
        <f t="shared" si="23"/>
        <v>2.0750000000000002</v>
      </c>
      <c r="J221" s="82">
        <f t="shared" si="21"/>
        <v>11.625</v>
      </c>
      <c r="K221" s="3">
        <f t="shared" si="24"/>
        <v>0.17849462365591398</v>
      </c>
      <c r="M221" s="26">
        <v>215</v>
      </c>
    </row>
    <row r="222" spans="2:13">
      <c r="B222" s="95"/>
      <c r="C222" s="89">
        <f t="shared" si="20"/>
        <v>9.5500000000000007</v>
      </c>
      <c r="D222" s="79">
        <v>0</v>
      </c>
      <c r="E222" s="79">
        <v>0</v>
      </c>
      <c r="F222" s="79">
        <f t="shared" si="22"/>
        <v>2.08</v>
      </c>
      <c r="G222" s="79">
        <v>1</v>
      </c>
      <c r="H222" s="80">
        <f t="shared" si="19"/>
        <v>2.08</v>
      </c>
      <c r="I222" s="98">
        <f t="shared" si="23"/>
        <v>2.08</v>
      </c>
      <c r="J222" s="82">
        <f t="shared" si="21"/>
        <v>11.63</v>
      </c>
      <c r="K222" s="3">
        <f t="shared" si="24"/>
        <v>0.17884780739466896</v>
      </c>
      <c r="M222" s="26">
        <v>216</v>
      </c>
    </row>
    <row r="223" spans="2:13">
      <c r="B223" s="95"/>
      <c r="C223" s="89">
        <f t="shared" si="20"/>
        <v>9.5500000000000007</v>
      </c>
      <c r="D223" s="79">
        <v>0</v>
      </c>
      <c r="E223" s="79">
        <v>0</v>
      </c>
      <c r="F223" s="79">
        <f t="shared" si="22"/>
        <v>2.085</v>
      </c>
      <c r="G223" s="79">
        <v>1</v>
      </c>
      <c r="H223" s="80">
        <f t="shared" si="19"/>
        <v>2.085</v>
      </c>
      <c r="I223" s="98">
        <f t="shared" si="23"/>
        <v>2.085</v>
      </c>
      <c r="J223" s="82">
        <f t="shared" si="21"/>
        <v>11.635000000000002</v>
      </c>
      <c r="K223" s="3">
        <f t="shared" si="24"/>
        <v>0.17920068758057583</v>
      </c>
      <c r="M223" s="26">
        <v>217</v>
      </c>
    </row>
    <row r="224" spans="2:13">
      <c r="B224" s="95"/>
      <c r="C224" s="89">
        <f t="shared" si="20"/>
        <v>9.5500000000000007</v>
      </c>
      <c r="D224" s="79">
        <v>0</v>
      </c>
      <c r="E224" s="79">
        <v>0</v>
      </c>
      <c r="F224" s="79">
        <f t="shared" si="22"/>
        <v>2.09</v>
      </c>
      <c r="G224" s="79">
        <v>1</v>
      </c>
      <c r="H224" s="80">
        <f t="shared" si="19"/>
        <v>2.09</v>
      </c>
      <c r="I224" s="98">
        <f t="shared" si="23"/>
        <v>2.09</v>
      </c>
      <c r="J224" s="82">
        <f t="shared" si="21"/>
        <v>11.64</v>
      </c>
      <c r="K224" s="3">
        <f t="shared" si="24"/>
        <v>0.17955326460481097</v>
      </c>
      <c r="M224" s="26">
        <v>218</v>
      </c>
    </row>
    <row r="225" spans="2:13">
      <c r="B225" s="95"/>
      <c r="C225" s="89">
        <f t="shared" si="20"/>
        <v>9.5500000000000007</v>
      </c>
      <c r="D225" s="79">
        <v>0</v>
      </c>
      <c r="E225" s="79">
        <v>0</v>
      </c>
      <c r="F225" s="79">
        <f t="shared" si="22"/>
        <v>2.0949999999999998</v>
      </c>
      <c r="G225" s="79">
        <v>1</v>
      </c>
      <c r="H225" s="80">
        <f t="shared" si="19"/>
        <v>2.0949999999999998</v>
      </c>
      <c r="I225" s="98">
        <f t="shared" si="23"/>
        <v>2.0949999999999998</v>
      </c>
      <c r="J225" s="82">
        <f t="shared" si="21"/>
        <v>11.645</v>
      </c>
      <c r="K225" s="3">
        <f t="shared" si="24"/>
        <v>0.17990553885787891</v>
      </c>
      <c r="M225" s="26">
        <v>219</v>
      </c>
    </row>
    <row r="226" spans="2:13">
      <c r="B226" s="95"/>
      <c r="C226" s="89">
        <f t="shared" si="20"/>
        <v>9.5500000000000007</v>
      </c>
      <c r="D226" s="79">
        <v>0</v>
      </c>
      <c r="E226" s="79">
        <v>0</v>
      </c>
      <c r="F226" s="79">
        <f t="shared" si="22"/>
        <v>2.1</v>
      </c>
      <c r="G226" s="79">
        <v>1</v>
      </c>
      <c r="H226" s="80">
        <f t="shared" si="19"/>
        <v>2.1</v>
      </c>
      <c r="I226" s="98">
        <f t="shared" si="23"/>
        <v>2.1</v>
      </c>
      <c r="J226" s="82">
        <f t="shared" si="21"/>
        <v>11.65</v>
      </c>
      <c r="K226" s="3">
        <f t="shared" si="24"/>
        <v>0.18025751072961374</v>
      </c>
      <c r="M226" s="26">
        <v>220</v>
      </c>
    </row>
    <row r="227" spans="2:13">
      <c r="B227" s="95"/>
      <c r="C227" s="89">
        <f t="shared" si="20"/>
        <v>9.5500000000000007</v>
      </c>
      <c r="D227" s="79">
        <v>0</v>
      </c>
      <c r="E227" s="79">
        <v>0</v>
      </c>
      <c r="F227" s="79">
        <f t="shared" si="22"/>
        <v>2.105</v>
      </c>
      <c r="G227" s="79">
        <v>1</v>
      </c>
      <c r="H227" s="80">
        <f t="shared" si="19"/>
        <v>2.105</v>
      </c>
      <c r="I227" s="98">
        <f t="shared" si="23"/>
        <v>2.105</v>
      </c>
      <c r="J227" s="82">
        <f t="shared" si="21"/>
        <v>11.655000000000001</v>
      </c>
      <c r="K227" s="3">
        <f t="shared" si="24"/>
        <v>0.1806091806091806</v>
      </c>
      <c r="M227" s="26">
        <v>221</v>
      </c>
    </row>
    <row r="228" spans="2:13">
      <c r="B228" s="95"/>
      <c r="C228" s="89">
        <f t="shared" si="20"/>
        <v>9.5500000000000007</v>
      </c>
      <c r="D228" s="79">
        <v>0</v>
      </c>
      <c r="E228" s="79">
        <v>0</v>
      </c>
      <c r="F228" s="79">
        <f t="shared" si="22"/>
        <v>2.1100000000000003</v>
      </c>
      <c r="G228" s="79">
        <v>1</v>
      </c>
      <c r="H228" s="80">
        <f t="shared" si="19"/>
        <v>2.1100000000000003</v>
      </c>
      <c r="I228" s="98">
        <f t="shared" si="23"/>
        <v>2.1100000000000003</v>
      </c>
      <c r="J228" s="82">
        <f t="shared" si="21"/>
        <v>11.66</v>
      </c>
      <c r="K228" s="3">
        <f t="shared" si="24"/>
        <v>0.1809605488850772</v>
      </c>
      <c r="M228" s="26">
        <v>222</v>
      </c>
    </row>
    <row r="229" spans="2:13">
      <c r="B229" s="95"/>
      <c r="C229" s="89">
        <f t="shared" si="20"/>
        <v>9.5500000000000007</v>
      </c>
      <c r="D229" s="79">
        <v>0</v>
      </c>
      <c r="E229" s="79">
        <v>0</v>
      </c>
      <c r="F229" s="79">
        <f t="shared" si="22"/>
        <v>2.1150000000000002</v>
      </c>
      <c r="G229" s="79">
        <v>1</v>
      </c>
      <c r="H229" s="80">
        <f t="shared" si="19"/>
        <v>2.1150000000000002</v>
      </c>
      <c r="I229" s="98">
        <f t="shared" si="23"/>
        <v>2.1150000000000002</v>
      </c>
      <c r="J229" s="82">
        <f t="shared" si="21"/>
        <v>11.665000000000001</v>
      </c>
      <c r="K229" s="3">
        <f t="shared" si="24"/>
        <v>0.18131161594513504</v>
      </c>
      <c r="M229" s="26">
        <v>223</v>
      </c>
    </row>
    <row r="230" spans="2:13">
      <c r="B230" s="95"/>
      <c r="C230" s="89">
        <f t="shared" si="20"/>
        <v>9.5500000000000007</v>
      </c>
      <c r="D230" s="79">
        <v>0</v>
      </c>
      <c r="E230" s="79">
        <v>0</v>
      </c>
      <c r="F230" s="79">
        <f t="shared" si="22"/>
        <v>2.12</v>
      </c>
      <c r="G230" s="79">
        <v>1</v>
      </c>
      <c r="H230" s="80">
        <f t="shared" si="19"/>
        <v>2.12</v>
      </c>
      <c r="I230" s="98">
        <f t="shared" si="23"/>
        <v>2.12</v>
      </c>
      <c r="J230" s="82">
        <f t="shared" si="21"/>
        <v>11.670000000000002</v>
      </c>
      <c r="K230" s="3">
        <f t="shared" si="24"/>
        <v>0.18166238217652098</v>
      </c>
      <c r="M230" s="26">
        <v>224</v>
      </c>
    </row>
    <row r="231" spans="2:13">
      <c r="B231" s="95"/>
      <c r="C231" s="89">
        <f t="shared" si="20"/>
        <v>9.5500000000000007</v>
      </c>
      <c r="D231" s="79">
        <v>0</v>
      </c>
      <c r="E231" s="79">
        <v>0</v>
      </c>
      <c r="F231" s="79">
        <f t="shared" si="22"/>
        <v>2.125</v>
      </c>
      <c r="G231" s="79">
        <v>1</v>
      </c>
      <c r="H231" s="80">
        <f t="shared" si="19"/>
        <v>2.125</v>
      </c>
      <c r="I231" s="98">
        <f t="shared" si="23"/>
        <v>2.125</v>
      </c>
      <c r="J231" s="82">
        <f t="shared" si="21"/>
        <v>11.675000000000001</v>
      </c>
      <c r="K231" s="3">
        <f t="shared" si="24"/>
        <v>0.18201284796573874</v>
      </c>
      <c r="M231" s="26">
        <v>225</v>
      </c>
    </row>
    <row r="232" spans="2:13">
      <c r="B232" s="95"/>
      <c r="C232" s="89">
        <f t="shared" si="20"/>
        <v>9.5500000000000007</v>
      </c>
      <c r="D232" s="79">
        <v>0</v>
      </c>
      <c r="E232" s="79">
        <v>0</v>
      </c>
      <c r="F232" s="79">
        <f t="shared" si="22"/>
        <v>2.13</v>
      </c>
      <c r="G232" s="79">
        <v>1</v>
      </c>
      <c r="H232" s="80">
        <f t="shared" si="19"/>
        <v>2.13</v>
      </c>
      <c r="I232" s="98">
        <f t="shared" si="23"/>
        <v>2.13</v>
      </c>
      <c r="J232" s="82">
        <f t="shared" si="21"/>
        <v>11.68</v>
      </c>
      <c r="K232" s="3">
        <f t="shared" si="24"/>
        <v>0.18236301369863014</v>
      </c>
      <c r="M232" s="26">
        <v>226</v>
      </c>
    </row>
    <row r="233" spans="2:13">
      <c r="B233" s="95"/>
      <c r="C233" s="89">
        <f t="shared" si="20"/>
        <v>9.5500000000000007</v>
      </c>
      <c r="D233" s="79">
        <v>0</v>
      </c>
      <c r="E233" s="79">
        <v>0</v>
      </c>
      <c r="F233" s="79">
        <f t="shared" si="22"/>
        <v>2.1349999999999998</v>
      </c>
      <c r="G233" s="79">
        <v>1</v>
      </c>
      <c r="H233" s="80">
        <f t="shared" si="19"/>
        <v>2.1349999999999998</v>
      </c>
      <c r="I233" s="98">
        <f t="shared" si="23"/>
        <v>2.1349999999999998</v>
      </c>
      <c r="J233" s="82">
        <f t="shared" si="21"/>
        <v>11.685</v>
      </c>
      <c r="K233" s="3">
        <f t="shared" si="24"/>
        <v>0.18271287976037653</v>
      </c>
      <c r="M233" s="26">
        <v>227</v>
      </c>
    </row>
    <row r="234" spans="2:13">
      <c r="B234" s="95"/>
      <c r="C234" s="89">
        <f t="shared" si="20"/>
        <v>9.5500000000000007</v>
      </c>
      <c r="D234" s="79">
        <v>0</v>
      </c>
      <c r="E234" s="79">
        <v>0</v>
      </c>
      <c r="F234" s="79">
        <f t="shared" si="22"/>
        <v>2.1399999999999997</v>
      </c>
      <c r="G234" s="79">
        <v>1</v>
      </c>
      <c r="H234" s="80">
        <f t="shared" si="19"/>
        <v>2.1399999999999997</v>
      </c>
      <c r="I234" s="98">
        <f t="shared" si="23"/>
        <v>2.1399999999999997</v>
      </c>
      <c r="J234" s="82">
        <f t="shared" si="21"/>
        <v>11.690000000000001</v>
      </c>
      <c r="K234" s="3">
        <f t="shared" si="24"/>
        <v>0.18306244653550038</v>
      </c>
      <c r="M234" s="26">
        <v>228</v>
      </c>
    </row>
    <row r="235" spans="2:13">
      <c r="B235" s="95"/>
      <c r="C235" s="89">
        <f t="shared" si="20"/>
        <v>9.5500000000000007</v>
      </c>
      <c r="D235" s="79">
        <v>0</v>
      </c>
      <c r="E235" s="79">
        <v>0</v>
      </c>
      <c r="F235" s="79">
        <f t="shared" si="22"/>
        <v>2.145</v>
      </c>
      <c r="G235" s="79">
        <v>1</v>
      </c>
      <c r="H235" s="80">
        <f t="shared" si="19"/>
        <v>2.145</v>
      </c>
      <c r="I235" s="98">
        <f t="shared" si="23"/>
        <v>2.145</v>
      </c>
      <c r="J235" s="82">
        <f t="shared" si="21"/>
        <v>11.695</v>
      </c>
      <c r="K235" s="3">
        <f t="shared" si="24"/>
        <v>0.18341171440786661</v>
      </c>
      <c r="M235" s="26">
        <v>229</v>
      </c>
    </row>
    <row r="236" spans="2:13">
      <c r="B236" s="91">
        <f>1+M236/200</f>
        <v>2.15</v>
      </c>
      <c r="C236" s="89">
        <f t="shared" si="20"/>
        <v>11.700000000000001</v>
      </c>
      <c r="D236" s="79">
        <v>0</v>
      </c>
      <c r="E236" s="79">
        <v>0</v>
      </c>
      <c r="F236" s="79">
        <f t="shared" si="22"/>
        <v>2.15</v>
      </c>
      <c r="G236" s="79">
        <v>1</v>
      </c>
      <c r="H236" s="80">
        <f t="shared" si="19"/>
        <v>2.15</v>
      </c>
      <c r="I236" s="98">
        <f t="shared" si="23"/>
        <v>2.15</v>
      </c>
      <c r="J236" s="82">
        <f t="shared" si="21"/>
        <v>13.850000000000001</v>
      </c>
      <c r="K236" s="3">
        <f t="shared" si="24"/>
        <v>0.15523465703971118</v>
      </c>
      <c r="M236" s="26">
        <v>230</v>
      </c>
    </row>
    <row r="237" spans="2:13">
      <c r="B237" s="95"/>
      <c r="C237" s="89">
        <f t="shared" si="20"/>
        <v>11.700000000000001</v>
      </c>
      <c r="D237" s="79">
        <v>0</v>
      </c>
      <c r="E237" s="79">
        <v>0</v>
      </c>
      <c r="F237" s="79">
        <f t="shared" si="22"/>
        <v>2.1550000000000002</v>
      </c>
      <c r="G237" s="79">
        <v>1</v>
      </c>
      <c r="H237" s="80">
        <f t="shared" si="19"/>
        <v>2.1550000000000002</v>
      </c>
      <c r="I237" s="98">
        <f t="shared" si="23"/>
        <v>2.1550000000000002</v>
      </c>
      <c r="J237" s="82">
        <f t="shared" si="21"/>
        <v>13.855</v>
      </c>
      <c r="K237" s="3">
        <f t="shared" si="24"/>
        <v>0.15553951642006497</v>
      </c>
      <c r="M237" s="26">
        <v>231</v>
      </c>
    </row>
    <row r="238" spans="2:13">
      <c r="B238" s="95"/>
      <c r="C238" s="89">
        <f t="shared" si="20"/>
        <v>11.700000000000001</v>
      </c>
      <c r="D238" s="79">
        <v>0</v>
      </c>
      <c r="E238" s="79">
        <v>0</v>
      </c>
      <c r="F238" s="79">
        <f t="shared" si="22"/>
        <v>2.16</v>
      </c>
      <c r="G238" s="79">
        <v>1</v>
      </c>
      <c r="H238" s="80">
        <f t="shared" si="19"/>
        <v>2.16</v>
      </c>
      <c r="I238" s="98">
        <f t="shared" si="23"/>
        <v>2.16</v>
      </c>
      <c r="J238" s="82">
        <f t="shared" si="21"/>
        <v>13.860000000000001</v>
      </c>
      <c r="K238" s="3">
        <f t="shared" si="24"/>
        <v>0.15584415584415584</v>
      </c>
      <c r="M238" s="26">
        <v>232</v>
      </c>
    </row>
    <row r="239" spans="2:13">
      <c r="B239" s="95"/>
      <c r="C239" s="89">
        <f t="shared" si="20"/>
        <v>11.700000000000001</v>
      </c>
      <c r="D239" s="79">
        <v>0</v>
      </c>
      <c r="E239" s="79">
        <v>0</v>
      </c>
      <c r="F239" s="79">
        <f t="shared" si="22"/>
        <v>2.165</v>
      </c>
      <c r="G239" s="79">
        <v>1</v>
      </c>
      <c r="H239" s="80">
        <f t="shared" si="19"/>
        <v>2.165</v>
      </c>
      <c r="I239" s="98">
        <f t="shared" si="23"/>
        <v>2.165</v>
      </c>
      <c r="J239" s="82">
        <f t="shared" si="21"/>
        <v>13.865000000000002</v>
      </c>
      <c r="K239" s="3">
        <f t="shared" si="24"/>
        <v>0.15614857554994588</v>
      </c>
      <c r="M239" s="26">
        <v>233</v>
      </c>
    </row>
    <row r="240" spans="2:13">
      <c r="B240" s="95"/>
      <c r="C240" s="89">
        <f t="shared" si="20"/>
        <v>11.700000000000001</v>
      </c>
      <c r="D240" s="79">
        <v>0</v>
      </c>
      <c r="E240" s="79">
        <v>0</v>
      </c>
      <c r="F240" s="79">
        <f t="shared" si="22"/>
        <v>2.17</v>
      </c>
      <c r="G240" s="79">
        <v>1</v>
      </c>
      <c r="H240" s="80">
        <f t="shared" si="19"/>
        <v>2.17</v>
      </c>
      <c r="I240" s="98">
        <f t="shared" si="23"/>
        <v>2.17</v>
      </c>
      <c r="J240" s="82">
        <f t="shared" si="21"/>
        <v>13.870000000000001</v>
      </c>
      <c r="K240" s="3">
        <f t="shared" si="24"/>
        <v>0.15645277577505406</v>
      </c>
      <c r="M240" s="26">
        <v>234</v>
      </c>
    </row>
    <row r="241" spans="2:13">
      <c r="B241" s="95"/>
      <c r="C241" s="89">
        <f t="shared" si="20"/>
        <v>11.700000000000001</v>
      </c>
      <c r="D241" s="79">
        <v>0</v>
      </c>
      <c r="E241" s="79">
        <v>0</v>
      </c>
      <c r="F241" s="79">
        <f t="shared" si="22"/>
        <v>2.1749999999999998</v>
      </c>
      <c r="G241" s="79">
        <v>1</v>
      </c>
      <c r="H241" s="80">
        <f t="shared" si="19"/>
        <v>2.1749999999999998</v>
      </c>
      <c r="I241" s="98">
        <f t="shared" si="23"/>
        <v>2.1749999999999998</v>
      </c>
      <c r="J241" s="82">
        <f t="shared" si="21"/>
        <v>13.875</v>
      </c>
      <c r="K241" s="3">
        <f t="shared" si="24"/>
        <v>0.15675675675675674</v>
      </c>
      <c r="M241" s="26">
        <v>235</v>
      </c>
    </row>
    <row r="242" spans="2:13">
      <c r="B242" s="95"/>
      <c r="C242" s="89">
        <f t="shared" si="20"/>
        <v>11.700000000000001</v>
      </c>
      <c r="D242" s="79">
        <v>0</v>
      </c>
      <c r="E242" s="79">
        <v>0</v>
      </c>
      <c r="F242" s="79">
        <f t="shared" si="22"/>
        <v>2.1799999999999997</v>
      </c>
      <c r="G242" s="79">
        <v>1</v>
      </c>
      <c r="H242" s="80">
        <f t="shared" si="19"/>
        <v>2.1799999999999997</v>
      </c>
      <c r="I242" s="98">
        <f t="shared" si="23"/>
        <v>2.1799999999999997</v>
      </c>
      <c r="J242" s="82">
        <f t="shared" si="21"/>
        <v>13.88</v>
      </c>
      <c r="K242" s="3">
        <f t="shared" si="24"/>
        <v>0.15706051873198845</v>
      </c>
      <c r="M242" s="26">
        <v>236</v>
      </c>
    </row>
    <row r="243" spans="2:13">
      <c r="B243" s="95"/>
      <c r="C243" s="89">
        <f t="shared" si="20"/>
        <v>11.700000000000001</v>
      </c>
      <c r="D243" s="79">
        <v>0</v>
      </c>
      <c r="E243" s="79">
        <v>0</v>
      </c>
      <c r="F243" s="79">
        <f t="shared" si="22"/>
        <v>2.1850000000000001</v>
      </c>
      <c r="G243" s="79">
        <v>1</v>
      </c>
      <c r="H243" s="80">
        <f t="shared" si="19"/>
        <v>2.1850000000000001</v>
      </c>
      <c r="I243" s="98">
        <f t="shared" si="23"/>
        <v>2.1850000000000001</v>
      </c>
      <c r="J243" s="82">
        <f t="shared" si="21"/>
        <v>13.885000000000002</v>
      </c>
      <c r="K243" s="3">
        <f t="shared" si="24"/>
        <v>0.15736406193734245</v>
      </c>
      <c r="M243" s="26">
        <v>237</v>
      </c>
    </row>
    <row r="244" spans="2:13">
      <c r="B244" s="95"/>
      <c r="C244" s="89">
        <f t="shared" si="20"/>
        <v>11.700000000000001</v>
      </c>
      <c r="D244" s="79">
        <v>0</v>
      </c>
      <c r="E244" s="79">
        <v>0</v>
      </c>
      <c r="F244" s="79">
        <f t="shared" si="22"/>
        <v>2.19</v>
      </c>
      <c r="G244" s="79">
        <v>1</v>
      </c>
      <c r="H244" s="80">
        <f t="shared" si="19"/>
        <v>2.19</v>
      </c>
      <c r="I244" s="98">
        <f t="shared" si="23"/>
        <v>2.19</v>
      </c>
      <c r="J244" s="82">
        <f t="shared" si="21"/>
        <v>13.89</v>
      </c>
      <c r="K244" s="3">
        <f t="shared" si="24"/>
        <v>0.15766738660907126</v>
      </c>
      <c r="M244" s="26">
        <v>238</v>
      </c>
    </row>
    <row r="245" spans="2:13">
      <c r="B245" s="95"/>
      <c r="C245" s="89">
        <f t="shared" si="20"/>
        <v>11.700000000000001</v>
      </c>
      <c r="D245" s="79">
        <v>0</v>
      </c>
      <c r="E245" s="79">
        <v>0</v>
      </c>
      <c r="F245" s="79">
        <f t="shared" si="22"/>
        <v>2.1950000000000003</v>
      </c>
      <c r="G245" s="79">
        <v>1</v>
      </c>
      <c r="H245" s="80">
        <f t="shared" si="19"/>
        <v>2.1950000000000003</v>
      </c>
      <c r="I245" s="98">
        <f t="shared" si="23"/>
        <v>2.1950000000000003</v>
      </c>
      <c r="J245" s="82">
        <f t="shared" si="21"/>
        <v>13.895000000000001</v>
      </c>
      <c r="K245" s="3">
        <f t="shared" si="24"/>
        <v>0.15797049298308743</v>
      </c>
      <c r="M245" s="26">
        <v>239</v>
      </c>
    </row>
    <row r="246" spans="2:13">
      <c r="B246" s="92"/>
      <c r="C246" s="89">
        <f t="shared" si="20"/>
        <v>11.700000000000001</v>
      </c>
      <c r="D246" s="79">
        <v>0</v>
      </c>
      <c r="E246" s="79">
        <v>0</v>
      </c>
      <c r="F246" s="79">
        <f t="shared" si="22"/>
        <v>2.2000000000000002</v>
      </c>
      <c r="G246" s="79">
        <v>1</v>
      </c>
      <c r="H246" s="80">
        <f t="shared" si="19"/>
        <v>2.2000000000000002</v>
      </c>
      <c r="I246" s="98">
        <f t="shared" si="23"/>
        <v>2.2000000000000002</v>
      </c>
      <c r="J246" s="82">
        <f t="shared" si="21"/>
        <v>13.900000000000002</v>
      </c>
      <c r="K246" s="3">
        <f t="shared" si="24"/>
        <v>0.15827338129496402</v>
      </c>
      <c r="M246" s="26">
        <v>240</v>
      </c>
    </row>
    <row r="247" spans="2:13">
      <c r="B247" s="95"/>
      <c r="C247" s="89">
        <f t="shared" si="20"/>
        <v>11.700000000000001</v>
      </c>
      <c r="D247" s="79">
        <v>0</v>
      </c>
      <c r="E247" s="79">
        <v>0</v>
      </c>
      <c r="F247" s="79">
        <f t="shared" si="22"/>
        <v>2.2050000000000001</v>
      </c>
      <c r="G247" s="79">
        <v>1</v>
      </c>
      <c r="H247" s="80">
        <f t="shared" si="19"/>
        <v>2.2050000000000001</v>
      </c>
      <c r="I247" s="98">
        <f t="shared" si="23"/>
        <v>2.2050000000000001</v>
      </c>
      <c r="J247" s="82">
        <f t="shared" si="21"/>
        <v>13.905000000000001</v>
      </c>
      <c r="K247" s="3">
        <f t="shared" si="24"/>
        <v>0.15857605177993528</v>
      </c>
      <c r="M247" s="26">
        <v>241</v>
      </c>
    </row>
    <row r="248" spans="2:13">
      <c r="B248" s="95"/>
      <c r="C248" s="89">
        <f t="shared" si="20"/>
        <v>11.700000000000001</v>
      </c>
      <c r="D248" s="79">
        <v>0</v>
      </c>
      <c r="E248" s="79">
        <v>0</v>
      </c>
      <c r="F248" s="79">
        <f t="shared" si="22"/>
        <v>2.21</v>
      </c>
      <c r="G248" s="79">
        <v>1</v>
      </c>
      <c r="H248" s="80">
        <f t="shared" si="19"/>
        <v>2.21</v>
      </c>
      <c r="I248" s="98">
        <f t="shared" si="23"/>
        <v>2.21</v>
      </c>
      <c r="J248" s="82">
        <f t="shared" si="21"/>
        <v>13.91</v>
      </c>
      <c r="K248" s="3">
        <f t="shared" si="24"/>
        <v>0.15887850467289719</v>
      </c>
      <c r="M248" s="26">
        <v>242</v>
      </c>
    </row>
    <row r="249" spans="2:13">
      <c r="B249" s="95"/>
      <c r="C249" s="89">
        <f t="shared" si="20"/>
        <v>11.700000000000001</v>
      </c>
      <c r="D249" s="79">
        <v>0</v>
      </c>
      <c r="E249" s="79">
        <v>0</v>
      </c>
      <c r="F249" s="79">
        <f t="shared" si="22"/>
        <v>2.2149999999999999</v>
      </c>
      <c r="G249" s="79">
        <v>1</v>
      </c>
      <c r="H249" s="80">
        <f t="shared" ref="H249:H312" si="25">((1-D249)+D249*E249)*F249*G249</f>
        <v>2.2149999999999999</v>
      </c>
      <c r="I249" s="98">
        <f t="shared" si="23"/>
        <v>2.2149999999999999</v>
      </c>
      <c r="J249" s="82">
        <f t="shared" si="21"/>
        <v>13.915000000000001</v>
      </c>
      <c r="K249" s="3">
        <f t="shared" si="24"/>
        <v>0.15918074020840817</v>
      </c>
      <c r="M249" s="26">
        <v>243</v>
      </c>
    </row>
    <row r="250" spans="2:13">
      <c r="B250" s="95"/>
      <c r="C250" s="89">
        <f t="shared" si="20"/>
        <v>11.700000000000001</v>
      </c>
      <c r="D250" s="79">
        <v>0</v>
      </c>
      <c r="E250" s="79">
        <v>0</v>
      </c>
      <c r="F250" s="79">
        <f t="shared" si="22"/>
        <v>2.2199999999999998</v>
      </c>
      <c r="G250" s="79">
        <v>1</v>
      </c>
      <c r="H250" s="80">
        <f t="shared" si="25"/>
        <v>2.2199999999999998</v>
      </c>
      <c r="I250" s="98">
        <f t="shared" si="23"/>
        <v>2.2199999999999998</v>
      </c>
      <c r="J250" s="82">
        <f t="shared" si="21"/>
        <v>13.920000000000002</v>
      </c>
      <c r="K250" s="3">
        <f t="shared" si="24"/>
        <v>0.15948275862068961</v>
      </c>
      <c r="M250" s="26">
        <v>244</v>
      </c>
    </row>
    <row r="251" spans="2:13">
      <c r="B251" s="92"/>
      <c r="C251" s="89">
        <f t="shared" si="20"/>
        <v>11.700000000000001</v>
      </c>
      <c r="D251" s="79">
        <v>0</v>
      </c>
      <c r="E251" s="79">
        <v>0</v>
      </c>
      <c r="F251" s="79">
        <f t="shared" si="22"/>
        <v>2.2250000000000001</v>
      </c>
      <c r="G251" s="79">
        <v>1</v>
      </c>
      <c r="H251" s="80">
        <f t="shared" si="25"/>
        <v>2.2250000000000001</v>
      </c>
      <c r="I251" s="98">
        <f t="shared" si="23"/>
        <v>2.2250000000000001</v>
      </c>
      <c r="J251" s="82">
        <f t="shared" si="21"/>
        <v>13.925000000000001</v>
      </c>
      <c r="K251" s="3">
        <f t="shared" si="24"/>
        <v>0.15978456014362658</v>
      </c>
      <c r="M251" s="26">
        <v>245</v>
      </c>
    </row>
    <row r="252" spans="2:13">
      <c r="B252" s="95"/>
      <c r="C252" s="89">
        <f t="shared" si="20"/>
        <v>11.700000000000001</v>
      </c>
      <c r="D252" s="79">
        <v>0</v>
      </c>
      <c r="E252" s="79">
        <v>0</v>
      </c>
      <c r="F252" s="79">
        <f t="shared" si="22"/>
        <v>2.23</v>
      </c>
      <c r="G252" s="79">
        <v>1</v>
      </c>
      <c r="H252" s="80">
        <f t="shared" si="25"/>
        <v>2.23</v>
      </c>
      <c r="I252" s="98">
        <f t="shared" si="23"/>
        <v>2.23</v>
      </c>
      <c r="J252" s="82">
        <f t="shared" si="21"/>
        <v>13.930000000000001</v>
      </c>
      <c r="K252" s="3">
        <f t="shared" si="24"/>
        <v>0.16008614501076812</v>
      </c>
      <c r="M252" s="26">
        <v>246</v>
      </c>
    </row>
    <row r="253" spans="2:13">
      <c r="B253" s="95"/>
      <c r="C253" s="89">
        <f t="shared" si="20"/>
        <v>11.700000000000001</v>
      </c>
      <c r="D253" s="79">
        <v>0</v>
      </c>
      <c r="E253" s="79">
        <v>0</v>
      </c>
      <c r="F253" s="79">
        <f t="shared" si="22"/>
        <v>2.2350000000000003</v>
      </c>
      <c r="G253" s="79">
        <v>1</v>
      </c>
      <c r="H253" s="80">
        <f t="shared" si="25"/>
        <v>2.2350000000000003</v>
      </c>
      <c r="I253" s="98">
        <f t="shared" si="23"/>
        <v>2.2350000000000003</v>
      </c>
      <c r="J253" s="82">
        <f t="shared" si="21"/>
        <v>13.935000000000002</v>
      </c>
      <c r="K253" s="3">
        <f t="shared" si="24"/>
        <v>0.16038751345532831</v>
      </c>
      <c r="M253" s="26">
        <v>247</v>
      </c>
    </row>
    <row r="254" spans="2:13">
      <c r="B254" s="95"/>
      <c r="C254" s="89">
        <f t="shared" si="20"/>
        <v>11.700000000000001</v>
      </c>
      <c r="D254" s="79">
        <v>0</v>
      </c>
      <c r="E254" s="79">
        <v>0</v>
      </c>
      <c r="F254" s="79">
        <f t="shared" si="22"/>
        <v>2.2400000000000002</v>
      </c>
      <c r="G254" s="79">
        <v>1</v>
      </c>
      <c r="H254" s="80">
        <f t="shared" si="25"/>
        <v>2.2400000000000002</v>
      </c>
      <c r="I254" s="98">
        <f t="shared" si="23"/>
        <v>2.2400000000000002</v>
      </c>
      <c r="J254" s="82">
        <f t="shared" si="21"/>
        <v>13.940000000000001</v>
      </c>
      <c r="K254" s="3">
        <f t="shared" si="24"/>
        <v>0.1606886657101865</v>
      </c>
      <c r="M254" s="26">
        <v>248</v>
      </c>
    </row>
    <row r="255" spans="2:13">
      <c r="B255" s="95"/>
      <c r="C255" s="89">
        <f t="shared" si="20"/>
        <v>11.700000000000001</v>
      </c>
      <c r="D255" s="79">
        <v>0</v>
      </c>
      <c r="E255" s="79">
        <v>0</v>
      </c>
      <c r="F255" s="79">
        <f t="shared" si="22"/>
        <v>2.2450000000000001</v>
      </c>
      <c r="G255" s="79">
        <v>1</v>
      </c>
      <c r="H255" s="80">
        <f t="shared" si="25"/>
        <v>2.2450000000000001</v>
      </c>
      <c r="I255" s="98">
        <f t="shared" si="23"/>
        <v>2.2450000000000001</v>
      </c>
      <c r="J255" s="82">
        <f t="shared" si="21"/>
        <v>13.945</v>
      </c>
      <c r="K255" s="3">
        <f t="shared" si="24"/>
        <v>0.16098960200788814</v>
      </c>
      <c r="M255" s="26">
        <v>249</v>
      </c>
    </row>
    <row r="256" spans="2:13">
      <c r="B256" s="95"/>
      <c r="C256" s="89">
        <f t="shared" si="20"/>
        <v>11.700000000000001</v>
      </c>
      <c r="D256" s="79">
        <v>0</v>
      </c>
      <c r="E256" s="79">
        <v>0</v>
      </c>
      <c r="F256" s="79">
        <f t="shared" si="22"/>
        <v>2.25</v>
      </c>
      <c r="G256" s="79">
        <v>1</v>
      </c>
      <c r="H256" s="80">
        <f t="shared" si="25"/>
        <v>2.25</v>
      </c>
      <c r="I256" s="98">
        <f t="shared" si="23"/>
        <v>2.25</v>
      </c>
      <c r="J256" s="82">
        <f t="shared" si="21"/>
        <v>13.950000000000001</v>
      </c>
      <c r="K256" s="3">
        <f t="shared" si="24"/>
        <v>0.16129032258064516</v>
      </c>
      <c r="L256" t="s">
        <v>104</v>
      </c>
      <c r="M256" s="26">
        <v>250</v>
      </c>
    </row>
    <row r="257" spans="2:13">
      <c r="B257" s="95"/>
      <c r="C257" s="89">
        <f t="shared" si="20"/>
        <v>11.700000000000001</v>
      </c>
      <c r="D257" s="79">
        <v>0</v>
      </c>
      <c r="E257" s="79">
        <v>0</v>
      </c>
      <c r="F257" s="79">
        <f t="shared" si="22"/>
        <v>2.2549999999999999</v>
      </c>
      <c r="G257" s="79">
        <v>1</v>
      </c>
      <c r="H257" s="80">
        <f t="shared" si="25"/>
        <v>2.2549999999999999</v>
      </c>
      <c r="I257" s="98">
        <f t="shared" si="23"/>
        <v>2.2549999999999999</v>
      </c>
      <c r="J257" s="82">
        <f t="shared" si="21"/>
        <v>13.955000000000002</v>
      </c>
      <c r="K257" s="3">
        <f t="shared" si="24"/>
        <v>0.16159082766033678</v>
      </c>
      <c r="M257" s="26">
        <v>251</v>
      </c>
    </row>
    <row r="258" spans="2:13">
      <c r="B258" s="95"/>
      <c r="C258" s="89">
        <f t="shared" si="20"/>
        <v>11.700000000000001</v>
      </c>
      <c r="D258" s="79">
        <v>0</v>
      </c>
      <c r="E258" s="79">
        <v>0</v>
      </c>
      <c r="F258" s="79">
        <f t="shared" si="22"/>
        <v>2.2599999999999998</v>
      </c>
      <c r="G258" s="79">
        <v>1</v>
      </c>
      <c r="H258" s="80">
        <f t="shared" si="25"/>
        <v>2.2599999999999998</v>
      </c>
      <c r="I258" s="98">
        <f t="shared" si="23"/>
        <v>2.2599999999999998</v>
      </c>
      <c r="J258" s="82">
        <f t="shared" si="21"/>
        <v>13.96</v>
      </c>
      <c r="K258" s="3">
        <f t="shared" si="24"/>
        <v>0.16189111747851001</v>
      </c>
      <c r="M258" s="26">
        <v>252</v>
      </c>
    </row>
    <row r="259" spans="2:13">
      <c r="B259" s="95"/>
      <c r="C259" s="89">
        <f t="shared" si="20"/>
        <v>11.700000000000001</v>
      </c>
      <c r="D259" s="79">
        <v>0</v>
      </c>
      <c r="E259" s="79">
        <v>0</v>
      </c>
      <c r="F259" s="79">
        <f t="shared" si="22"/>
        <v>2.2649999999999997</v>
      </c>
      <c r="G259" s="79">
        <v>1</v>
      </c>
      <c r="H259" s="80">
        <f t="shared" si="25"/>
        <v>2.2649999999999997</v>
      </c>
      <c r="I259" s="98">
        <f t="shared" si="23"/>
        <v>2.2649999999999997</v>
      </c>
      <c r="J259" s="82">
        <f t="shared" si="21"/>
        <v>13.965</v>
      </c>
      <c r="K259" s="3">
        <f t="shared" si="24"/>
        <v>0.16219119226638021</v>
      </c>
      <c r="M259" s="26">
        <v>253</v>
      </c>
    </row>
    <row r="260" spans="2:13">
      <c r="B260" s="95"/>
      <c r="C260" s="89">
        <f t="shared" si="20"/>
        <v>11.700000000000001</v>
      </c>
      <c r="D260" s="79">
        <v>0</v>
      </c>
      <c r="E260" s="79">
        <v>0</v>
      </c>
      <c r="F260" s="79">
        <f t="shared" si="22"/>
        <v>2.27</v>
      </c>
      <c r="G260" s="79">
        <v>1</v>
      </c>
      <c r="H260" s="80">
        <f t="shared" si="25"/>
        <v>2.27</v>
      </c>
      <c r="I260" s="98">
        <f t="shared" si="23"/>
        <v>2.27</v>
      </c>
      <c r="J260" s="82">
        <f t="shared" si="21"/>
        <v>13.97</v>
      </c>
      <c r="K260" s="3">
        <f t="shared" si="24"/>
        <v>0.16249105225483176</v>
      </c>
      <c r="M260" s="26">
        <v>254</v>
      </c>
    </row>
    <row r="261" spans="2:13">
      <c r="B261" s="95"/>
      <c r="C261" s="89">
        <f t="shared" si="20"/>
        <v>11.700000000000001</v>
      </c>
      <c r="D261" s="79">
        <v>0</v>
      </c>
      <c r="E261" s="79">
        <v>0</v>
      </c>
      <c r="F261" s="79">
        <f t="shared" si="22"/>
        <v>2.2749999999999999</v>
      </c>
      <c r="G261" s="79">
        <v>1</v>
      </c>
      <c r="H261" s="80">
        <f t="shared" si="25"/>
        <v>2.2749999999999999</v>
      </c>
      <c r="I261" s="98">
        <f t="shared" si="23"/>
        <v>2.2749999999999999</v>
      </c>
      <c r="J261" s="82">
        <f t="shared" si="21"/>
        <v>13.975000000000001</v>
      </c>
      <c r="K261" s="3">
        <f t="shared" si="24"/>
        <v>0.16279069767441859</v>
      </c>
      <c r="M261" s="26">
        <v>255</v>
      </c>
    </row>
    <row r="262" spans="2:13">
      <c r="B262" s="95"/>
      <c r="C262" s="89">
        <f t="shared" ref="C262:C325" si="26">IF(B262&gt;0,C261+B262,C261)</f>
        <v>11.700000000000001</v>
      </c>
      <c r="D262" s="79">
        <v>0</v>
      </c>
      <c r="E262" s="79">
        <v>0</v>
      </c>
      <c r="F262" s="79">
        <f t="shared" si="22"/>
        <v>2.2800000000000002</v>
      </c>
      <c r="G262" s="79">
        <v>1</v>
      </c>
      <c r="H262" s="80">
        <f t="shared" si="25"/>
        <v>2.2800000000000002</v>
      </c>
      <c r="I262" s="98">
        <f t="shared" si="23"/>
        <v>2.2800000000000002</v>
      </c>
      <c r="J262" s="82">
        <f t="shared" ref="J262:J325" si="27">C262+I262</f>
        <v>13.98</v>
      </c>
      <c r="K262" s="3">
        <f t="shared" si="24"/>
        <v>0.16309012875536483</v>
      </c>
      <c r="M262" s="26">
        <v>256</v>
      </c>
    </row>
    <row r="263" spans="2:13">
      <c r="B263" s="92"/>
      <c r="C263" s="89">
        <f t="shared" si="26"/>
        <v>11.700000000000001</v>
      </c>
      <c r="D263" s="79">
        <v>0</v>
      </c>
      <c r="E263" s="79">
        <v>0</v>
      </c>
      <c r="F263" s="79">
        <f t="shared" ref="F263:F326" si="28">100%+M263/200</f>
        <v>2.2850000000000001</v>
      </c>
      <c r="G263" s="79">
        <v>1</v>
      </c>
      <c r="H263" s="80">
        <f t="shared" si="25"/>
        <v>2.2850000000000001</v>
      </c>
      <c r="I263" s="98">
        <f t="shared" ref="I263:I326" si="29">H263*I$5</f>
        <v>2.2850000000000001</v>
      </c>
      <c r="J263" s="82">
        <f t="shared" si="27"/>
        <v>13.985000000000001</v>
      </c>
      <c r="K263" s="3">
        <f t="shared" ref="K263:K326" si="30">I263/J263</f>
        <v>0.16338934572756525</v>
      </c>
      <c r="M263" s="26">
        <v>257</v>
      </c>
    </row>
    <row r="264" spans="2:13">
      <c r="B264" s="95"/>
      <c r="C264" s="89">
        <f t="shared" si="26"/>
        <v>11.700000000000001</v>
      </c>
      <c r="D264" s="79">
        <v>0</v>
      </c>
      <c r="E264" s="79">
        <v>0</v>
      </c>
      <c r="F264" s="79">
        <f t="shared" si="28"/>
        <v>2.29</v>
      </c>
      <c r="G264" s="79">
        <v>1</v>
      </c>
      <c r="H264" s="80">
        <f t="shared" si="25"/>
        <v>2.29</v>
      </c>
      <c r="I264" s="98">
        <f t="shared" si="29"/>
        <v>2.29</v>
      </c>
      <c r="J264" s="82">
        <f t="shared" si="27"/>
        <v>13.990000000000002</v>
      </c>
      <c r="K264" s="3">
        <f t="shared" si="30"/>
        <v>0.16368834882058611</v>
      </c>
      <c r="M264" s="26">
        <v>258</v>
      </c>
    </row>
    <row r="265" spans="2:13">
      <c r="B265" s="95"/>
      <c r="C265" s="89">
        <f t="shared" si="26"/>
        <v>11.700000000000001</v>
      </c>
      <c r="D265" s="79">
        <v>0</v>
      </c>
      <c r="E265" s="79">
        <v>0</v>
      </c>
      <c r="F265" s="79">
        <f t="shared" si="28"/>
        <v>2.2949999999999999</v>
      </c>
      <c r="G265" s="79">
        <v>1</v>
      </c>
      <c r="H265" s="80">
        <f t="shared" si="25"/>
        <v>2.2949999999999999</v>
      </c>
      <c r="I265" s="98">
        <f t="shared" si="29"/>
        <v>2.2949999999999999</v>
      </c>
      <c r="J265" s="82">
        <f t="shared" si="27"/>
        <v>13.995000000000001</v>
      </c>
      <c r="K265" s="3">
        <f t="shared" si="30"/>
        <v>0.16398713826366557</v>
      </c>
      <c r="M265" s="26">
        <v>259</v>
      </c>
    </row>
    <row r="266" spans="2:13">
      <c r="B266" s="92"/>
      <c r="C266" s="89">
        <f t="shared" si="26"/>
        <v>11.700000000000001</v>
      </c>
      <c r="D266" s="79">
        <v>0</v>
      </c>
      <c r="E266" s="79">
        <v>0</v>
      </c>
      <c r="F266" s="79">
        <f t="shared" si="28"/>
        <v>2.2999999999999998</v>
      </c>
      <c r="G266" s="79">
        <v>1</v>
      </c>
      <c r="H266" s="80">
        <f t="shared" si="25"/>
        <v>2.2999999999999998</v>
      </c>
      <c r="I266" s="98">
        <f t="shared" si="29"/>
        <v>2.2999999999999998</v>
      </c>
      <c r="J266" s="82">
        <f t="shared" si="27"/>
        <v>14</v>
      </c>
      <c r="K266" s="3">
        <f t="shared" si="30"/>
        <v>0.16428571428571428</v>
      </c>
      <c r="M266" s="26">
        <v>260</v>
      </c>
    </row>
    <row r="267" spans="2:13">
      <c r="B267" s="95"/>
      <c r="C267" s="89">
        <f t="shared" si="26"/>
        <v>11.700000000000001</v>
      </c>
      <c r="D267" s="79">
        <v>0</v>
      </c>
      <c r="E267" s="79">
        <v>0</v>
      </c>
      <c r="F267" s="79">
        <f t="shared" si="28"/>
        <v>2.3049999999999997</v>
      </c>
      <c r="G267" s="79">
        <v>1</v>
      </c>
      <c r="H267" s="80">
        <f t="shared" si="25"/>
        <v>2.3049999999999997</v>
      </c>
      <c r="I267" s="98">
        <f t="shared" si="29"/>
        <v>2.3049999999999997</v>
      </c>
      <c r="J267" s="82">
        <f t="shared" si="27"/>
        <v>14.005000000000001</v>
      </c>
      <c r="K267" s="3">
        <f t="shared" si="30"/>
        <v>0.16458407711531592</v>
      </c>
      <c r="M267" s="26">
        <v>261</v>
      </c>
    </row>
    <row r="268" spans="2:13">
      <c r="B268" s="95"/>
      <c r="C268" s="89">
        <f t="shared" si="26"/>
        <v>11.700000000000001</v>
      </c>
      <c r="D268" s="79">
        <v>0</v>
      </c>
      <c r="E268" s="79">
        <v>0</v>
      </c>
      <c r="F268" s="79">
        <f t="shared" si="28"/>
        <v>2.31</v>
      </c>
      <c r="G268" s="79">
        <v>1</v>
      </c>
      <c r="H268" s="80">
        <f t="shared" si="25"/>
        <v>2.31</v>
      </c>
      <c r="I268" s="98">
        <f t="shared" si="29"/>
        <v>2.31</v>
      </c>
      <c r="J268" s="82">
        <f t="shared" si="27"/>
        <v>14.010000000000002</v>
      </c>
      <c r="K268" s="3">
        <f t="shared" si="30"/>
        <v>0.16488222698072805</v>
      </c>
      <c r="M268" s="26">
        <v>262</v>
      </c>
    </row>
    <row r="269" spans="2:13">
      <c r="B269" s="95"/>
      <c r="C269" s="89">
        <f t="shared" si="26"/>
        <v>11.700000000000001</v>
      </c>
      <c r="D269" s="79">
        <v>0</v>
      </c>
      <c r="E269" s="79">
        <v>0</v>
      </c>
      <c r="F269" s="79">
        <f t="shared" si="28"/>
        <v>2.3149999999999999</v>
      </c>
      <c r="G269" s="79">
        <v>1</v>
      </c>
      <c r="H269" s="80">
        <f t="shared" si="25"/>
        <v>2.3149999999999999</v>
      </c>
      <c r="I269" s="98">
        <f t="shared" si="29"/>
        <v>2.3149999999999999</v>
      </c>
      <c r="J269" s="82">
        <f t="shared" si="27"/>
        <v>14.015000000000001</v>
      </c>
      <c r="K269" s="3">
        <f t="shared" si="30"/>
        <v>0.16518016410988226</v>
      </c>
      <c r="M269" s="26">
        <v>263</v>
      </c>
    </row>
    <row r="270" spans="2:13">
      <c r="B270" s="95"/>
      <c r="C270" s="89">
        <f t="shared" si="26"/>
        <v>11.700000000000001</v>
      </c>
      <c r="D270" s="79">
        <v>0</v>
      </c>
      <c r="E270" s="79">
        <v>0</v>
      </c>
      <c r="F270" s="79">
        <f t="shared" si="28"/>
        <v>2.3200000000000003</v>
      </c>
      <c r="G270" s="79">
        <v>1</v>
      </c>
      <c r="H270" s="80">
        <f t="shared" si="25"/>
        <v>2.3200000000000003</v>
      </c>
      <c r="I270" s="98">
        <f t="shared" si="29"/>
        <v>2.3200000000000003</v>
      </c>
      <c r="J270" s="82">
        <f t="shared" si="27"/>
        <v>14.020000000000001</v>
      </c>
      <c r="K270" s="3">
        <f t="shared" si="30"/>
        <v>0.16547788873038516</v>
      </c>
      <c r="M270" s="26">
        <v>264</v>
      </c>
    </row>
    <row r="271" spans="2:13">
      <c r="B271" s="95"/>
      <c r="C271" s="89">
        <f t="shared" si="26"/>
        <v>11.700000000000001</v>
      </c>
      <c r="D271" s="79">
        <v>0</v>
      </c>
      <c r="E271" s="79">
        <v>0</v>
      </c>
      <c r="F271" s="79">
        <f t="shared" si="28"/>
        <v>2.3250000000000002</v>
      </c>
      <c r="G271" s="79">
        <v>1</v>
      </c>
      <c r="H271" s="80">
        <f t="shared" si="25"/>
        <v>2.3250000000000002</v>
      </c>
      <c r="I271" s="98">
        <f t="shared" si="29"/>
        <v>2.3250000000000002</v>
      </c>
      <c r="J271" s="82">
        <f t="shared" si="27"/>
        <v>14.025000000000002</v>
      </c>
      <c r="K271" s="3">
        <f t="shared" si="30"/>
        <v>0.16577540106951871</v>
      </c>
      <c r="M271" s="26">
        <v>265</v>
      </c>
    </row>
    <row r="272" spans="2:13">
      <c r="B272" s="95"/>
      <c r="C272" s="89">
        <f t="shared" si="26"/>
        <v>11.700000000000001</v>
      </c>
      <c r="D272" s="79">
        <v>0</v>
      </c>
      <c r="E272" s="79">
        <v>0</v>
      </c>
      <c r="F272" s="79">
        <f t="shared" si="28"/>
        <v>2.33</v>
      </c>
      <c r="G272" s="79">
        <v>1</v>
      </c>
      <c r="H272" s="80">
        <f t="shared" si="25"/>
        <v>2.33</v>
      </c>
      <c r="I272" s="98">
        <f t="shared" si="29"/>
        <v>2.33</v>
      </c>
      <c r="J272" s="82">
        <f t="shared" si="27"/>
        <v>14.030000000000001</v>
      </c>
      <c r="K272" s="3">
        <f t="shared" si="30"/>
        <v>0.1660727013542409</v>
      </c>
      <c r="M272" s="26">
        <v>266</v>
      </c>
    </row>
    <row r="273" spans="2:13">
      <c r="B273" s="95"/>
      <c r="C273" s="89">
        <f t="shared" si="26"/>
        <v>11.700000000000001</v>
      </c>
      <c r="D273" s="79">
        <v>0</v>
      </c>
      <c r="E273" s="79">
        <v>0</v>
      </c>
      <c r="F273" s="79">
        <f t="shared" si="28"/>
        <v>2.335</v>
      </c>
      <c r="G273" s="79">
        <v>1</v>
      </c>
      <c r="H273" s="80">
        <f t="shared" si="25"/>
        <v>2.335</v>
      </c>
      <c r="I273" s="98">
        <f t="shared" si="29"/>
        <v>2.335</v>
      </c>
      <c r="J273" s="82">
        <f t="shared" si="27"/>
        <v>14.035</v>
      </c>
      <c r="K273" s="3">
        <f t="shared" si="30"/>
        <v>0.1663697898111863</v>
      </c>
      <c r="M273" s="26">
        <v>267</v>
      </c>
    </row>
    <row r="274" spans="2:13">
      <c r="B274" s="95"/>
      <c r="C274" s="89">
        <f t="shared" si="26"/>
        <v>11.700000000000001</v>
      </c>
      <c r="D274" s="79">
        <v>0</v>
      </c>
      <c r="E274" s="79">
        <v>0</v>
      </c>
      <c r="F274" s="79">
        <f t="shared" si="28"/>
        <v>2.34</v>
      </c>
      <c r="G274" s="79">
        <v>1</v>
      </c>
      <c r="H274" s="80">
        <f t="shared" si="25"/>
        <v>2.34</v>
      </c>
      <c r="I274" s="98">
        <f t="shared" si="29"/>
        <v>2.34</v>
      </c>
      <c r="J274" s="82">
        <f t="shared" si="27"/>
        <v>14.040000000000001</v>
      </c>
      <c r="K274" s="3">
        <f t="shared" si="30"/>
        <v>0.16666666666666666</v>
      </c>
      <c r="M274" s="26">
        <v>268</v>
      </c>
    </row>
    <row r="275" spans="2:13">
      <c r="B275" s="95"/>
      <c r="C275" s="89">
        <f t="shared" si="26"/>
        <v>11.700000000000001</v>
      </c>
      <c r="D275" s="79">
        <v>0</v>
      </c>
      <c r="E275" s="79">
        <v>0</v>
      </c>
      <c r="F275" s="79">
        <f t="shared" si="28"/>
        <v>2.3449999999999998</v>
      </c>
      <c r="G275" s="79">
        <v>1</v>
      </c>
      <c r="H275" s="80">
        <f t="shared" si="25"/>
        <v>2.3449999999999998</v>
      </c>
      <c r="I275" s="98">
        <f t="shared" si="29"/>
        <v>2.3449999999999998</v>
      </c>
      <c r="J275" s="82">
        <f t="shared" si="27"/>
        <v>14.045000000000002</v>
      </c>
      <c r="K275" s="3">
        <f t="shared" si="30"/>
        <v>0.16696333214667136</v>
      </c>
      <c r="M275" s="26">
        <v>269</v>
      </c>
    </row>
    <row r="276" spans="2:13">
      <c r="B276" s="95"/>
      <c r="C276" s="89">
        <f t="shared" si="26"/>
        <v>11.700000000000001</v>
      </c>
      <c r="D276" s="79">
        <v>0</v>
      </c>
      <c r="E276" s="79">
        <v>0</v>
      </c>
      <c r="F276" s="79">
        <f t="shared" si="28"/>
        <v>2.35</v>
      </c>
      <c r="G276" s="79">
        <v>1</v>
      </c>
      <c r="H276" s="80">
        <f t="shared" si="25"/>
        <v>2.35</v>
      </c>
      <c r="I276" s="98">
        <f t="shared" si="29"/>
        <v>2.35</v>
      </c>
      <c r="J276" s="82">
        <f t="shared" si="27"/>
        <v>14.05</v>
      </c>
      <c r="K276" s="3">
        <f t="shared" si="30"/>
        <v>0.16725978647686832</v>
      </c>
      <c r="M276" s="26">
        <v>270</v>
      </c>
    </row>
    <row r="277" spans="2:13">
      <c r="B277" s="95"/>
      <c r="C277" s="89">
        <f t="shared" si="26"/>
        <v>11.700000000000001</v>
      </c>
      <c r="D277" s="79">
        <v>0</v>
      </c>
      <c r="E277" s="79">
        <v>0</v>
      </c>
      <c r="F277" s="79">
        <f t="shared" si="28"/>
        <v>2.355</v>
      </c>
      <c r="G277" s="79">
        <v>1</v>
      </c>
      <c r="H277" s="80">
        <f t="shared" si="25"/>
        <v>2.355</v>
      </c>
      <c r="I277" s="98">
        <f t="shared" si="29"/>
        <v>2.355</v>
      </c>
      <c r="J277" s="82">
        <f t="shared" si="27"/>
        <v>14.055000000000001</v>
      </c>
      <c r="K277" s="3">
        <f t="shared" si="30"/>
        <v>0.16755602988260404</v>
      </c>
      <c r="M277" s="26">
        <v>271</v>
      </c>
    </row>
    <row r="278" spans="2:13">
      <c r="B278" s="95"/>
      <c r="C278" s="89">
        <f t="shared" si="26"/>
        <v>11.700000000000001</v>
      </c>
      <c r="D278" s="79">
        <v>0</v>
      </c>
      <c r="E278" s="79">
        <v>0</v>
      </c>
      <c r="F278" s="79">
        <f t="shared" si="28"/>
        <v>2.3600000000000003</v>
      </c>
      <c r="G278" s="79">
        <v>1</v>
      </c>
      <c r="H278" s="80">
        <f t="shared" si="25"/>
        <v>2.3600000000000003</v>
      </c>
      <c r="I278" s="98">
        <f t="shared" si="29"/>
        <v>2.3600000000000003</v>
      </c>
      <c r="J278" s="82">
        <f t="shared" si="27"/>
        <v>14.060000000000002</v>
      </c>
      <c r="K278" s="3">
        <f t="shared" si="30"/>
        <v>0.1678520625889047</v>
      </c>
      <c r="M278" s="26">
        <v>272</v>
      </c>
    </row>
    <row r="279" spans="2:13">
      <c r="B279" s="95"/>
      <c r="C279" s="89">
        <f t="shared" si="26"/>
        <v>11.700000000000001</v>
      </c>
      <c r="D279" s="79">
        <v>0</v>
      </c>
      <c r="E279" s="79">
        <v>0</v>
      </c>
      <c r="F279" s="79">
        <f t="shared" si="28"/>
        <v>2.3650000000000002</v>
      </c>
      <c r="G279" s="79">
        <v>1</v>
      </c>
      <c r="H279" s="80">
        <f t="shared" si="25"/>
        <v>2.3650000000000002</v>
      </c>
      <c r="I279" s="98">
        <f t="shared" si="29"/>
        <v>2.3650000000000002</v>
      </c>
      <c r="J279" s="82">
        <f t="shared" si="27"/>
        <v>14.065000000000001</v>
      </c>
      <c r="K279" s="3">
        <f t="shared" si="30"/>
        <v>0.16814788482047635</v>
      </c>
      <c r="M279" s="26">
        <v>273</v>
      </c>
    </row>
    <row r="280" spans="2:13">
      <c r="B280" s="95"/>
      <c r="C280" s="89">
        <f t="shared" si="26"/>
        <v>11.700000000000001</v>
      </c>
      <c r="D280" s="79">
        <v>0</v>
      </c>
      <c r="E280" s="79">
        <v>0</v>
      </c>
      <c r="F280" s="79">
        <f t="shared" si="28"/>
        <v>2.37</v>
      </c>
      <c r="G280" s="79">
        <v>1</v>
      </c>
      <c r="H280" s="80">
        <f t="shared" si="25"/>
        <v>2.37</v>
      </c>
      <c r="I280" s="98">
        <f t="shared" si="29"/>
        <v>2.37</v>
      </c>
      <c r="J280" s="82">
        <f t="shared" si="27"/>
        <v>14.07</v>
      </c>
      <c r="K280" s="3">
        <f t="shared" si="30"/>
        <v>0.16844349680170576</v>
      </c>
      <c r="M280" s="26">
        <v>274</v>
      </c>
    </row>
    <row r="281" spans="2:13">
      <c r="B281" s="92"/>
      <c r="C281" s="89">
        <f t="shared" si="26"/>
        <v>11.700000000000001</v>
      </c>
      <c r="D281" s="79">
        <v>0</v>
      </c>
      <c r="E281" s="79">
        <v>0</v>
      </c>
      <c r="F281" s="79">
        <f t="shared" si="28"/>
        <v>2.375</v>
      </c>
      <c r="G281" s="79">
        <v>1</v>
      </c>
      <c r="H281" s="80">
        <f t="shared" si="25"/>
        <v>2.375</v>
      </c>
      <c r="I281" s="98">
        <f t="shared" si="29"/>
        <v>2.375</v>
      </c>
      <c r="J281" s="82">
        <f t="shared" si="27"/>
        <v>14.075000000000001</v>
      </c>
      <c r="K281" s="3">
        <f t="shared" si="30"/>
        <v>0.16873889875666073</v>
      </c>
      <c r="M281" s="26">
        <v>275</v>
      </c>
    </row>
    <row r="282" spans="2:13">
      <c r="B282" s="95"/>
      <c r="C282" s="89">
        <f t="shared" si="26"/>
        <v>11.700000000000001</v>
      </c>
      <c r="D282" s="79">
        <v>0</v>
      </c>
      <c r="E282" s="79">
        <v>0</v>
      </c>
      <c r="F282" s="79">
        <f t="shared" si="28"/>
        <v>2.38</v>
      </c>
      <c r="G282" s="79">
        <v>1</v>
      </c>
      <c r="H282" s="80">
        <f t="shared" si="25"/>
        <v>2.38</v>
      </c>
      <c r="I282" s="98">
        <f t="shared" si="29"/>
        <v>2.38</v>
      </c>
      <c r="J282" s="82">
        <f t="shared" si="27"/>
        <v>14.080000000000002</v>
      </c>
      <c r="K282" s="3">
        <f t="shared" si="30"/>
        <v>0.16903409090909088</v>
      </c>
      <c r="M282" s="26">
        <v>276</v>
      </c>
    </row>
    <row r="283" spans="2:13">
      <c r="B283" s="95"/>
      <c r="C283" s="89">
        <f t="shared" si="26"/>
        <v>11.700000000000001</v>
      </c>
      <c r="D283" s="79">
        <v>0</v>
      </c>
      <c r="E283" s="79">
        <v>0</v>
      </c>
      <c r="F283" s="79">
        <f t="shared" si="28"/>
        <v>2.3849999999999998</v>
      </c>
      <c r="G283" s="79">
        <v>1</v>
      </c>
      <c r="H283" s="80">
        <f t="shared" si="25"/>
        <v>2.3849999999999998</v>
      </c>
      <c r="I283" s="98">
        <f t="shared" si="29"/>
        <v>2.3849999999999998</v>
      </c>
      <c r="J283" s="82">
        <f t="shared" si="27"/>
        <v>14.085000000000001</v>
      </c>
      <c r="K283" s="3">
        <f t="shared" si="30"/>
        <v>0.16932907348242809</v>
      </c>
      <c r="M283" s="26">
        <v>277</v>
      </c>
    </row>
    <row r="284" spans="2:13">
      <c r="B284" s="95"/>
      <c r="C284" s="89">
        <f t="shared" si="26"/>
        <v>11.700000000000001</v>
      </c>
      <c r="D284" s="79">
        <v>0</v>
      </c>
      <c r="E284" s="79">
        <v>0</v>
      </c>
      <c r="F284" s="79">
        <f t="shared" si="28"/>
        <v>2.3899999999999997</v>
      </c>
      <c r="G284" s="79">
        <v>1</v>
      </c>
      <c r="H284" s="80">
        <f t="shared" si="25"/>
        <v>2.3899999999999997</v>
      </c>
      <c r="I284" s="98">
        <f t="shared" si="29"/>
        <v>2.3899999999999997</v>
      </c>
      <c r="J284" s="82">
        <f t="shared" si="27"/>
        <v>14.09</v>
      </c>
      <c r="K284" s="3">
        <f t="shared" si="30"/>
        <v>0.16962384669978706</v>
      </c>
      <c r="M284" s="26">
        <v>278</v>
      </c>
    </row>
    <row r="285" spans="2:13">
      <c r="B285" s="95"/>
      <c r="C285" s="89">
        <f t="shared" si="26"/>
        <v>11.700000000000001</v>
      </c>
      <c r="D285" s="79">
        <v>0</v>
      </c>
      <c r="E285" s="79">
        <v>0</v>
      </c>
      <c r="F285" s="79">
        <f t="shared" si="28"/>
        <v>2.395</v>
      </c>
      <c r="G285" s="79">
        <v>1</v>
      </c>
      <c r="H285" s="80">
        <f t="shared" si="25"/>
        <v>2.395</v>
      </c>
      <c r="I285" s="98">
        <f t="shared" si="29"/>
        <v>2.395</v>
      </c>
      <c r="J285" s="82">
        <f t="shared" si="27"/>
        <v>14.095000000000001</v>
      </c>
      <c r="K285" s="3">
        <f t="shared" si="30"/>
        <v>0.16991841078396594</v>
      </c>
      <c r="M285" s="26">
        <v>279</v>
      </c>
    </row>
    <row r="286" spans="2:13">
      <c r="B286" s="91">
        <f>1+M286/200</f>
        <v>2.4</v>
      </c>
      <c r="C286" s="89">
        <f t="shared" si="26"/>
        <v>14.100000000000001</v>
      </c>
      <c r="D286" s="79">
        <v>0</v>
      </c>
      <c r="E286" s="79">
        <v>0</v>
      </c>
      <c r="F286" s="79">
        <f t="shared" si="28"/>
        <v>2.4</v>
      </c>
      <c r="G286" s="79">
        <v>1</v>
      </c>
      <c r="H286" s="80">
        <f t="shared" si="25"/>
        <v>2.4</v>
      </c>
      <c r="I286" s="98">
        <f t="shared" si="29"/>
        <v>2.4</v>
      </c>
      <c r="J286" s="82">
        <f t="shared" si="27"/>
        <v>16.5</v>
      </c>
      <c r="K286" s="3">
        <f t="shared" si="30"/>
        <v>0.14545454545454545</v>
      </c>
      <c r="M286" s="26">
        <v>280</v>
      </c>
    </row>
    <row r="287" spans="2:13">
      <c r="B287" s="95"/>
      <c r="C287" s="89">
        <f t="shared" si="26"/>
        <v>14.100000000000001</v>
      </c>
      <c r="D287" s="79">
        <v>0</v>
      </c>
      <c r="E287" s="79">
        <v>0</v>
      </c>
      <c r="F287" s="79">
        <f t="shared" si="28"/>
        <v>2.4050000000000002</v>
      </c>
      <c r="G287" s="79">
        <v>1</v>
      </c>
      <c r="H287" s="80">
        <f t="shared" si="25"/>
        <v>2.4050000000000002</v>
      </c>
      <c r="I287" s="98">
        <f t="shared" si="29"/>
        <v>2.4050000000000002</v>
      </c>
      <c r="J287" s="82">
        <f t="shared" si="27"/>
        <v>16.505000000000003</v>
      </c>
      <c r="K287" s="3">
        <f t="shared" si="30"/>
        <v>0.14571342017570432</v>
      </c>
      <c r="M287" s="26">
        <v>281</v>
      </c>
    </row>
    <row r="288" spans="2:13">
      <c r="B288" s="95"/>
      <c r="C288" s="89">
        <f t="shared" si="26"/>
        <v>14.100000000000001</v>
      </c>
      <c r="D288" s="79">
        <v>0</v>
      </c>
      <c r="E288" s="79">
        <v>0</v>
      </c>
      <c r="F288" s="79">
        <f t="shared" si="28"/>
        <v>2.41</v>
      </c>
      <c r="G288" s="79">
        <v>1</v>
      </c>
      <c r="H288" s="80">
        <f t="shared" si="25"/>
        <v>2.41</v>
      </c>
      <c r="I288" s="98">
        <f t="shared" si="29"/>
        <v>2.41</v>
      </c>
      <c r="J288" s="82">
        <f t="shared" si="27"/>
        <v>16.510000000000002</v>
      </c>
      <c r="K288" s="3">
        <f t="shared" si="30"/>
        <v>0.14597213809812234</v>
      </c>
      <c r="M288" s="26">
        <v>282</v>
      </c>
    </row>
    <row r="289" spans="2:13">
      <c r="B289" s="95"/>
      <c r="C289" s="89">
        <f t="shared" si="26"/>
        <v>14.100000000000001</v>
      </c>
      <c r="D289" s="79">
        <v>0</v>
      </c>
      <c r="E289" s="79">
        <v>0</v>
      </c>
      <c r="F289" s="79">
        <f t="shared" si="28"/>
        <v>2.415</v>
      </c>
      <c r="G289" s="79">
        <v>1</v>
      </c>
      <c r="H289" s="80">
        <f t="shared" si="25"/>
        <v>2.415</v>
      </c>
      <c r="I289" s="98">
        <f t="shared" si="29"/>
        <v>2.415</v>
      </c>
      <c r="J289" s="82">
        <f t="shared" si="27"/>
        <v>16.515000000000001</v>
      </c>
      <c r="K289" s="3">
        <f t="shared" si="30"/>
        <v>0.14623069936421434</v>
      </c>
      <c r="M289" s="26">
        <v>283</v>
      </c>
    </row>
    <row r="290" spans="2:13">
      <c r="B290" s="95"/>
      <c r="C290" s="89">
        <f t="shared" si="26"/>
        <v>14.100000000000001</v>
      </c>
      <c r="D290" s="79">
        <v>0</v>
      </c>
      <c r="E290" s="79">
        <v>0</v>
      </c>
      <c r="F290" s="79">
        <f t="shared" si="28"/>
        <v>2.42</v>
      </c>
      <c r="G290" s="79">
        <v>1</v>
      </c>
      <c r="H290" s="80">
        <f t="shared" si="25"/>
        <v>2.42</v>
      </c>
      <c r="I290" s="98">
        <f t="shared" si="29"/>
        <v>2.42</v>
      </c>
      <c r="J290" s="82">
        <f t="shared" si="27"/>
        <v>16.520000000000003</v>
      </c>
      <c r="K290" s="3">
        <f t="shared" si="30"/>
        <v>0.14648910411622273</v>
      </c>
      <c r="M290" s="26">
        <v>284</v>
      </c>
    </row>
    <row r="291" spans="2:13">
      <c r="B291" s="92"/>
      <c r="C291" s="89">
        <f t="shared" si="26"/>
        <v>14.100000000000001</v>
      </c>
      <c r="D291" s="79">
        <v>0</v>
      </c>
      <c r="E291" s="79">
        <v>0</v>
      </c>
      <c r="F291" s="79">
        <f t="shared" si="28"/>
        <v>2.4249999999999998</v>
      </c>
      <c r="G291" s="79">
        <v>1</v>
      </c>
      <c r="H291" s="80">
        <f t="shared" si="25"/>
        <v>2.4249999999999998</v>
      </c>
      <c r="I291" s="98">
        <f t="shared" si="29"/>
        <v>2.4249999999999998</v>
      </c>
      <c r="J291" s="82">
        <f t="shared" si="27"/>
        <v>16.525000000000002</v>
      </c>
      <c r="K291" s="3">
        <f t="shared" si="30"/>
        <v>0.14674735249621781</v>
      </c>
      <c r="M291" s="26">
        <v>285</v>
      </c>
    </row>
    <row r="292" spans="2:13">
      <c r="B292" s="95"/>
      <c r="C292" s="89">
        <f t="shared" si="26"/>
        <v>14.100000000000001</v>
      </c>
      <c r="D292" s="79">
        <v>0</v>
      </c>
      <c r="E292" s="79">
        <v>0</v>
      </c>
      <c r="F292" s="79">
        <f t="shared" si="28"/>
        <v>2.4299999999999997</v>
      </c>
      <c r="G292" s="79">
        <v>1</v>
      </c>
      <c r="H292" s="80">
        <f t="shared" si="25"/>
        <v>2.4299999999999997</v>
      </c>
      <c r="I292" s="98">
        <f t="shared" si="29"/>
        <v>2.4299999999999997</v>
      </c>
      <c r="J292" s="82">
        <f t="shared" si="27"/>
        <v>16.53</v>
      </c>
      <c r="K292" s="3">
        <f t="shared" si="30"/>
        <v>0.14700544464609797</v>
      </c>
      <c r="M292" s="26">
        <v>286</v>
      </c>
    </row>
    <row r="293" spans="2:13">
      <c r="B293" s="95"/>
      <c r="C293" s="89">
        <f t="shared" si="26"/>
        <v>14.100000000000001</v>
      </c>
      <c r="D293" s="79">
        <v>0</v>
      </c>
      <c r="E293" s="79">
        <v>0</v>
      </c>
      <c r="F293" s="79">
        <f t="shared" si="28"/>
        <v>2.4350000000000001</v>
      </c>
      <c r="G293" s="79">
        <v>1</v>
      </c>
      <c r="H293" s="80">
        <f t="shared" si="25"/>
        <v>2.4350000000000001</v>
      </c>
      <c r="I293" s="98">
        <f t="shared" si="29"/>
        <v>2.4350000000000001</v>
      </c>
      <c r="J293" s="82">
        <f t="shared" si="27"/>
        <v>16.535</v>
      </c>
      <c r="K293" s="3">
        <f t="shared" si="30"/>
        <v>0.14726338070758996</v>
      </c>
      <c r="M293" s="26">
        <v>287</v>
      </c>
    </row>
    <row r="294" spans="2:13">
      <c r="B294" s="95"/>
      <c r="C294" s="89">
        <f t="shared" si="26"/>
        <v>14.100000000000001</v>
      </c>
      <c r="D294" s="79">
        <v>0</v>
      </c>
      <c r="E294" s="79">
        <v>0</v>
      </c>
      <c r="F294" s="79">
        <f t="shared" si="28"/>
        <v>2.44</v>
      </c>
      <c r="G294" s="79">
        <v>1</v>
      </c>
      <c r="H294" s="80">
        <f t="shared" si="25"/>
        <v>2.44</v>
      </c>
      <c r="I294" s="98">
        <f t="shared" si="29"/>
        <v>2.44</v>
      </c>
      <c r="J294" s="82">
        <f t="shared" si="27"/>
        <v>16.540000000000003</v>
      </c>
      <c r="K294" s="3">
        <f t="shared" si="30"/>
        <v>0.14752116082224906</v>
      </c>
      <c r="M294" s="26">
        <v>288</v>
      </c>
    </row>
    <row r="295" spans="2:13">
      <c r="B295" s="95"/>
      <c r="C295" s="89">
        <f t="shared" si="26"/>
        <v>14.100000000000001</v>
      </c>
      <c r="D295" s="79">
        <v>0</v>
      </c>
      <c r="E295" s="79">
        <v>0</v>
      </c>
      <c r="F295" s="79">
        <f t="shared" si="28"/>
        <v>2.4450000000000003</v>
      </c>
      <c r="G295" s="79">
        <v>1</v>
      </c>
      <c r="H295" s="80">
        <f t="shared" si="25"/>
        <v>2.4450000000000003</v>
      </c>
      <c r="I295" s="98">
        <f t="shared" si="29"/>
        <v>2.4450000000000003</v>
      </c>
      <c r="J295" s="82">
        <f t="shared" si="27"/>
        <v>16.545000000000002</v>
      </c>
      <c r="K295" s="3">
        <f t="shared" si="30"/>
        <v>0.14777878513145964</v>
      </c>
      <c r="M295" s="26">
        <v>289</v>
      </c>
    </row>
    <row r="296" spans="2:13">
      <c r="B296" s="95"/>
      <c r="C296" s="89">
        <f t="shared" si="26"/>
        <v>14.100000000000001</v>
      </c>
      <c r="D296" s="79">
        <v>0</v>
      </c>
      <c r="E296" s="79">
        <v>0</v>
      </c>
      <c r="F296" s="79">
        <f t="shared" si="28"/>
        <v>2.4500000000000002</v>
      </c>
      <c r="G296" s="79">
        <v>1</v>
      </c>
      <c r="H296" s="80">
        <f t="shared" si="25"/>
        <v>2.4500000000000002</v>
      </c>
      <c r="I296" s="98">
        <f t="shared" si="29"/>
        <v>2.4500000000000002</v>
      </c>
      <c r="J296" s="82">
        <f t="shared" si="27"/>
        <v>16.55</v>
      </c>
      <c r="K296" s="3">
        <f t="shared" si="30"/>
        <v>0.14803625377643506</v>
      </c>
      <c r="M296" s="26">
        <v>290</v>
      </c>
    </row>
    <row r="297" spans="2:13">
      <c r="B297" s="95"/>
      <c r="C297" s="89">
        <f t="shared" si="26"/>
        <v>14.100000000000001</v>
      </c>
      <c r="D297" s="79">
        <v>0</v>
      </c>
      <c r="E297" s="79">
        <v>0</v>
      </c>
      <c r="F297" s="79">
        <f t="shared" si="28"/>
        <v>2.4550000000000001</v>
      </c>
      <c r="G297" s="79">
        <v>1</v>
      </c>
      <c r="H297" s="80">
        <f t="shared" si="25"/>
        <v>2.4550000000000001</v>
      </c>
      <c r="I297" s="98">
        <f t="shared" si="29"/>
        <v>2.4550000000000001</v>
      </c>
      <c r="J297" s="82">
        <f t="shared" si="27"/>
        <v>16.555</v>
      </c>
      <c r="K297" s="3">
        <f t="shared" si="30"/>
        <v>0.14829356689821807</v>
      </c>
      <c r="M297" s="26">
        <v>291</v>
      </c>
    </row>
    <row r="298" spans="2:13">
      <c r="B298" s="95"/>
      <c r="C298" s="89">
        <f t="shared" si="26"/>
        <v>14.100000000000001</v>
      </c>
      <c r="D298" s="79">
        <v>0</v>
      </c>
      <c r="E298" s="79">
        <v>0</v>
      </c>
      <c r="F298" s="79">
        <f t="shared" si="28"/>
        <v>2.46</v>
      </c>
      <c r="G298" s="79">
        <v>1</v>
      </c>
      <c r="H298" s="80">
        <f t="shared" si="25"/>
        <v>2.46</v>
      </c>
      <c r="I298" s="98">
        <f t="shared" si="29"/>
        <v>2.46</v>
      </c>
      <c r="J298" s="82">
        <f t="shared" si="27"/>
        <v>16.560000000000002</v>
      </c>
      <c r="K298" s="3">
        <f t="shared" si="30"/>
        <v>0.14855072463768113</v>
      </c>
      <c r="M298" s="26">
        <v>292</v>
      </c>
    </row>
    <row r="299" spans="2:13">
      <c r="B299" s="95"/>
      <c r="C299" s="89">
        <f t="shared" si="26"/>
        <v>14.100000000000001</v>
      </c>
      <c r="D299" s="79">
        <v>0</v>
      </c>
      <c r="E299" s="79">
        <v>0</v>
      </c>
      <c r="F299" s="79">
        <f t="shared" si="28"/>
        <v>2.4649999999999999</v>
      </c>
      <c r="G299" s="79">
        <v>1</v>
      </c>
      <c r="H299" s="80">
        <f t="shared" si="25"/>
        <v>2.4649999999999999</v>
      </c>
      <c r="I299" s="98">
        <f t="shared" si="29"/>
        <v>2.4649999999999999</v>
      </c>
      <c r="J299" s="82">
        <f t="shared" si="27"/>
        <v>16.565000000000001</v>
      </c>
      <c r="K299" s="3">
        <f t="shared" si="30"/>
        <v>0.1488077271355267</v>
      </c>
      <c r="M299" s="26">
        <v>293</v>
      </c>
    </row>
    <row r="300" spans="2:13">
      <c r="B300" s="95"/>
      <c r="C300" s="89">
        <f t="shared" si="26"/>
        <v>14.100000000000001</v>
      </c>
      <c r="D300" s="79">
        <v>0</v>
      </c>
      <c r="E300" s="79">
        <v>0</v>
      </c>
      <c r="F300" s="79">
        <f t="shared" si="28"/>
        <v>2.4699999999999998</v>
      </c>
      <c r="G300" s="79">
        <v>1</v>
      </c>
      <c r="H300" s="80">
        <f t="shared" si="25"/>
        <v>2.4699999999999998</v>
      </c>
      <c r="I300" s="98">
        <f t="shared" si="29"/>
        <v>2.4699999999999998</v>
      </c>
      <c r="J300" s="82">
        <f t="shared" si="27"/>
        <v>16.57</v>
      </c>
      <c r="K300" s="3">
        <f t="shared" si="30"/>
        <v>0.14906457453228725</v>
      </c>
      <c r="M300" s="26">
        <v>294</v>
      </c>
    </row>
    <row r="301" spans="2:13">
      <c r="B301" s="95"/>
      <c r="C301" s="89">
        <f t="shared" si="26"/>
        <v>14.100000000000001</v>
      </c>
      <c r="D301" s="79">
        <v>0</v>
      </c>
      <c r="E301" s="79">
        <v>0</v>
      </c>
      <c r="F301" s="79">
        <f t="shared" si="28"/>
        <v>2.4750000000000001</v>
      </c>
      <c r="G301" s="79">
        <v>1</v>
      </c>
      <c r="H301" s="80">
        <f t="shared" si="25"/>
        <v>2.4750000000000001</v>
      </c>
      <c r="I301" s="98">
        <f t="shared" si="29"/>
        <v>2.4750000000000001</v>
      </c>
      <c r="J301" s="82">
        <f t="shared" si="27"/>
        <v>16.575000000000003</v>
      </c>
      <c r="K301" s="3">
        <f t="shared" si="30"/>
        <v>0.14932126696832576</v>
      </c>
      <c r="M301" s="26">
        <v>295</v>
      </c>
    </row>
    <row r="302" spans="2:13">
      <c r="B302" s="95"/>
      <c r="C302" s="89">
        <f t="shared" si="26"/>
        <v>14.100000000000001</v>
      </c>
      <c r="D302" s="79">
        <v>0</v>
      </c>
      <c r="E302" s="79">
        <v>0</v>
      </c>
      <c r="F302" s="79">
        <f t="shared" si="28"/>
        <v>2.48</v>
      </c>
      <c r="G302" s="79">
        <v>1</v>
      </c>
      <c r="H302" s="80">
        <f t="shared" si="25"/>
        <v>2.48</v>
      </c>
      <c r="I302" s="98">
        <f t="shared" si="29"/>
        <v>2.48</v>
      </c>
      <c r="J302" s="82">
        <f t="shared" si="27"/>
        <v>16.580000000000002</v>
      </c>
      <c r="K302" s="3">
        <f t="shared" si="30"/>
        <v>0.14957780458383593</v>
      </c>
      <c r="M302" s="26">
        <v>296</v>
      </c>
    </row>
    <row r="303" spans="2:13">
      <c r="B303" s="95"/>
      <c r="C303" s="89">
        <f t="shared" si="26"/>
        <v>14.100000000000001</v>
      </c>
      <c r="D303" s="79">
        <v>0</v>
      </c>
      <c r="E303" s="79">
        <v>0</v>
      </c>
      <c r="F303" s="79">
        <f t="shared" si="28"/>
        <v>2.4850000000000003</v>
      </c>
      <c r="G303" s="79">
        <v>1</v>
      </c>
      <c r="H303" s="80">
        <f t="shared" si="25"/>
        <v>2.4850000000000003</v>
      </c>
      <c r="I303" s="98">
        <f t="shared" si="29"/>
        <v>2.4850000000000003</v>
      </c>
      <c r="J303" s="82">
        <f t="shared" si="27"/>
        <v>16.585000000000001</v>
      </c>
      <c r="K303" s="3">
        <f t="shared" si="30"/>
        <v>0.14983418751884234</v>
      </c>
      <c r="M303" s="26">
        <v>297</v>
      </c>
    </row>
    <row r="304" spans="2:13">
      <c r="B304" s="95"/>
      <c r="C304" s="89">
        <f t="shared" si="26"/>
        <v>14.100000000000001</v>
      </c>
      <c r="D304" s="79">
        <v>0</v>
      </c>
      <c r="E304" s="79">
        <v>0</v>
      </c>
      <c r="F304" s="79">
        <f t="shared" si="28"/>
        <v>2.4900000000000002</v>
      </c>
      <c r="G304" s="79">
        <v>1</v>
      </c>
      <c r="H304" s="80">
        <f t="shared" si="25"/>
        <v>2.4900000000000002</v>
      </c>
      <c r="I304" s="98">
        <f t="shared" si="29"/>
        <v>2.4900000000000002</v>
      </c>
      <c r="J304" s="82">
        <f t="shared" si="27"/>
        <v>16.590000000000003</v>
      </c>
      <c r="K304" s="3">
        <f t="shared" si="30"/>
        <v>0.15009041591320071</v>
      </c>
      <c r="M304" s="26">
        <v>298</v>
      </c>
    </row>
    <row r="305" spans="2:13">
      <c r="B305" s="95"/>
      <c r="C305" s="89">
        <f t="shared" si="26"/>
        <v>14.100000000000001</v>
      </c>
      <c r="D305" s="79">
        <v>0</v>
      </c>
      <c r="E305" s="79">
        <v>0</v>
      </c>
      <c r="F305" s="79">
        <f t="shared" si="28"/>
        <v>2.4950000000000001</v>
      </c>
      <c r="G305" s="79">
        <v>1</v>
      </c>
      <c r="H305" s="80">
        <f t="shared" si="25"/>
        <v>2.4950000000000001</v>
      </c>
      <c r="I305" s="98">
        <f t="shared" si="29"/>
        <v>2.4950000000000001</v>
      </c>
      <c r="J305" s="82">
        <f t="shared" si="27"/>
        <v>16.595000000000002</v>
      </c>
      <c r="K305" s="3">
        <f t="shared" si="30"/>
        <v>0.15034648990659835</v>
      </c>
      <c r="M305" s="26">
        <v>299</v>
      </c>
    </row>
    <row r="306" spans="2:13">
      <c r="B306" s="95"/>
      <c r="C306" s="89">
        <f t="shared" si="26"/>
        <v>14.100000000000001</v>
      </c>
      <c r="D306" s="79">
        <v>0</v>
      </c>
      <c r="E306" s="79">
        <v>0</v>
      </c>
      <c r="F306" s="79">
        <f t="shared" si="28"/>
        <v>2.5</v>
      </c>
      <c r="G306" s="79">
        <v>1</v>
      </c>
      <c r="H306" s="80">
        <f t="shared" si="25"/>
        <v>2.5</v>
      </c>
      <c r="I306" s="98">
        <f t="shared" si="29"/>
        <v>2.5</v>
      </c>
      <c r="J306" s="82">
        <f t="shared" si="27"/>
        <v>16.600000000000001</v>
      </c>
      <c r="K306" s="3">
        <f t="shared" si="30"/>
        <v>0.1506024096385542</v>
      </c>
      <c r="L306" t="s">
        <v>104</v>
      </c>
      <c r="M306" s="26">
        <v>300</v>
      </c>
    </row>
    <row r="307" spans="2:13">
      <c r="B307" s="95"/>
      <c r="C307" s="89">
        <f t="shared" si="26"/>
        <v>14.100000000000001</v>
      </c>
      <c r="D307" s="79">
        <v>0</v>
      </c>
      <c r="E307" s="79">
        <v>0</v>
      </c>
      <c r="F307" s="79">
        <f t="shared" si="28"/>
        <v>2.5049999999999999</v>
      </c>
      <c r="G307" s="79">
        <v>1</v>
      </c>
      <c r="H307" s="80">
        <f t="shared" si="25"/>
        <v>2.5049999999999999</v>
      </c>
      <c r="I307" s="98">
        <f t="shared" si="29"/>
        <v>2.5049999999999999</v>
      </c>
      <c r="J307" s="82">
        <f t="shared" si="27"/>
        <v>16.605</v>
      </c>
      <c r="K307" s="3">
        <f t="shared" si="30"/>
        <v>0.15085817524841913</v>
      </c>
      <c r="M307" s="26">
        <v>301</v>
      </c>
    </row>
    <row r="308" spans="2:13">
      <c r="B308" s="95"/>
      <c r="C308" s="89">
        <f t="shared" si="26"/>
        <v>14.100000000000001</v>
      </c>
      <c r="D308" s="79">
        <v>0</v>
      </c>
      <c r="E308" s="79">
        <v>0</v>
      </c>
      <c r="F308" s="79">
        <f t="shared" si="28"/>
        <v>2.5099999999999998</v>
      </c>
      <c r="G308" s="79">
        <v>1</v>
      </c>
      <c r="H308" s="80">
        <f t="shared" si="25"/>
        <v>2.5099999999999998</v>
      </c>
      <c r="I308" s="98">
        <f t="shared" si="29"/>
        <v>2.5099999999999998</v>
      </c>
      <c r="J308" s="82">
        <f t="shared" si="27"/>
        <v>16.61</v>
      </c>
      <c r="K308" s="3">
        <f t="shared" si="30"/>
        <v>0.15111378687537627</v>
      </c>
      <c r="M308" s="26">
        <v>302</v>
      </c>
    </row>
    <row r="309" spans="2:13">
      <c r="B309" s="95"/>
      <c r="C309" s="89">
        <f t="shared" si="26"/>
        <v>14.100000000000001</v>
      </c>
      <c r="D309" s="79">
        <v>0</v>
      </c>
      <c r="E309" s="79">
        <v>0</v>
      </c>
      <c r="F309" s="79">
        <f t="shared" si="28"/>
        <v>2.5149999999999997</v>
      </c>
      <c r="G309" s="79">
        <v>1</v>
      </c>
      <c r="H309" s="80">
        <f t="shared" si="25"/>
        <v>2.5149999999999997</v>
      </c>
      <c r="I309" s="98">
        <f t="shared" si="29"/>
        <v>2.5149999999999997</v>
      </c>
      <c r="J309" s="82">
        <f t="shared" si="27"/>
        <v>16.615000000000002</v>
      </c>
      <c r="K309" s="3">
        <f t="shared" si="30"/>
        <v>0.15136924465844112</v>
      </c>
      <c r="M309" s="26">
        <v>303</v>
      </c>
    </row>
    <row r="310" spans="2:13">
      <c r="B310" s="95"/>
      <c r="C310" s="89">
        <f t="shared" si="26"/>
        <v>14.100000000000001</v>
      </c>
      <c r="D310" s="79">
        <v>0</v>
      </c>
      <c r="E310" s="79">
        <v>0</v>
      </c>
      <c r="F310" s="79">
        <f t="shared" si="28"/>
        <v>2.52</v>
      </c>
      <c r="G310" s="79">
        <v>1</v>
      </c>
      <c r="H310" s="80">
        <f t="shared" si="25"/>
        <v>2.52</v>
      </c>
      <c r="I310" s="98">
        <f t="shared" si="29"/>
        <v>2.52</v>
      </c>
      <c r="J310" s="82">
        <f t="shared" si="27"/>
        <v>16.62</v>
      </c>
      <c r="K310" s="3">
        <f t="shared" si="30"/>
        <v>0.15162454873646208</v>
      </c>
      <c r="M310" s="26">
        <v>304</v>
      </c>
    </row>
    <row r="311" spans="2:13">
      <c r="B311" s="95"/>
      <c r="C311" s="89">
        <f t="shared" si="26"/>
        <v>14.100000000000001</v>
      </c>
      <c r="D311" s="79">
        <v>0</v>
      </c>
      <c r="E311" s="79">
        <v>0</v>
      </c>
      <c r="F311" s="79">
        <f t="shared" si="28"/>
        <v>2.5249999999999999</v>
      </c>
      <c r="G311" s="79">
        <v>1</v>
      </c>
      <c r="H311" s="80">
        <f t="shared" si="25"/>
        <v>2.5249999999999999</v>
      </c>
      <c r="I311" s="98">
        <f t="shared" si="29"/>
        <v>2.5249999999999999</v>
      </c>
      <c r="J311" s="82">
        <f t="shared" si="27"/>
        <v>16.625</v>
      </c>
      <c r="K311" s="3">
        <f t="shared" si="30"/>
        <v>0.15187969924812031</v>
      </c>
      <c r="M311" s="26">
        <v>305</v>
      </c>
    </row>
    <row r="312" spans="2:13">
      <c r="B312" s="95"/>
      <c r="C312" s="89">
        <f t="shared" si="26"/>
        <v>14.100000000000001</v>
      </c>
      <c r="D312" s="79">
        <v>0</v>
      </c>
      <c r="E312" s="79">
        <v>0</v>
      </c>
      <c r="F312" s="79">
        <f t="shared" si="28"/>
        <v>2.5300000000000002</v>
      </c>
      <c r="G312" s="79">
        <v>1</v>
      </c>
      <c r="H312" s="80">
        <f t="shared" si="25"/>
        <v>2.5300000000000002</v>
      </c>
      <c r="I312" s="98">
        <f t="shared" si="29"/>
        <v>2.5300000000000002</v>
      </c>
      <c r="J312" s="82">
        <f t="shared" si="27"/>
        <v>16.630000000000003</v>
      </c>
      <c r="K312" s="3">
        <f t="shared" si="30"/>
        <v>0.15213469633193025</v>
      </c>
      <c r="M312" s="26">
        <v>306</v>
      </c>
    </row>
    <row r="313" spans="2:13">
      <c r="B313" s="95"/>
      <c r="C313" s="89">
        <f t="shared" si="26"/>
        <v>14.100000000000001</v>
      </c>
      <c r="D313" s="79">
        <v>0</v>
      </c>
      <c r="E313" s="79">
        <v>0</v>
      </c>
      <c r="F313" s="79">
        <f t="shared" si="28"/>
        <v>2.5350000000000001</v>
      </c>
      <c r="G313" s="79">
        <v>1</v>
      </c>
      <c r="H313" s="80">
        <f t="shared" ref="H313:H376" si="31">((1-D313)+D313*E313)*F313*G313</f>
        <v>2.5350000000000001</v>
      </c>
      <c r="I313" s="98">
        <f t="shared" si="29"/>
        <v>2.5350000000000001</v>
      </c>
      <c r="J313" s="82">
        <f t="shared" si="27"/>
        <v>16.635000000000002</v>
      </c>
      <c r="K313" s="3">
        <f t="shared" si="30"/>
        <v>0.15238954012623984</v>
      </c>
      <c r="M313" s="26">
        <v>307</v>
      </c>
    </row>
    <row r="314" spans="2:13">
      <c r="B314" s="95"/>
      <c r="C314" s="89">
        <f t="shared" si="26"/>
        <v>14.100000000000001</v>
      </c>
      <c r="D314" s="79">
        <v>0</v>
      </c>
      <c r="E314" s="79">
        <v>0</v>
      </c>
      <c r="F314" s="79">
        <f t="shared" si="28"/>
        <v>2.54</v>
      </c>
      <c r="G314" s="79">
        <v>1</v>
      </c>
      <c r="H314" s="80">
        <f t="shared" si="31"/>
        <v>2.54</v>
      </c>
      <c r="I314" s="98">
        <f t="shared" si="29"/>
        <v>2.54</v>
      </c>
      <c r="J314" s="82">
        <f t="shared" si="27"/>
        <v>16.64</v>
      </c>
      <c r="K314" s="3">
        <f t="shared" si="30"/>
        <v>0.15264423076923075</v>
      </c>
      <c r="M314" s="26">
        <v>308</v>
      </c>
    </row>
    <row r="315" spans="2:13">
      <c r="B315" s="95"/>
      <c r="C315" s="89">
        <f t="shared" si="26"/>
        <v>14.100000000000001</v>
      </c>
      <c r="D315" s="79">
        <v>0</v>
      </c>
      <c r="E315" s="79">
        <v>0</v>
      </c>
      <c r="F315" s="79">
        <f t="shared" si="28"/>
        <v>2.5449999999999999</v>
      </c>
      <c r="G315" s="79">
        <v>1</v>
      </c>
      <c r="H315" s="80">
        <f t="shared" si="31"/>
        <v>2.5449999999999999</v>
      </c>
      <c r="I315" s="98">
        <f t="shared" si="29"/>
        <v>2.5449999999999999</v>
      </c>
      <c r="J315" s="82">
        <f t="shared" si="27"/>
        <v>16.645000000000003</v>
      </c>
      <c r="K315" s="3">
        <f t="shared" si="30"/>
        <v>0.15289876839891856</v>
      </c>
      <c r="M315" s="26">
        <v>309</v>
      </c>
    </row>
    <row r="316" spans="2:13">
      <c r="B316" s="92"/>
      <c r="C316" s="89">
        <f t="shared" si="26"/>
        <v>14.100000000000001</v>
      </c>
      <c r="D316" s="79">
        <v>0</v>
      </c>
      <c r="E316" s="79">
        <v>0</v>
      </c>
      <c r="F316" s="79">
        <f t="shared" si="28"/>
        <v>2.5499999999999998</v>
      </c>
      <c r="G316" s="79">
        <v>1</v>
      </c>
      <c r="H316" s="80">
        <f t="shared" si="31"/>
        <v>2.5499999999999998</v>
      </c>
      <c r="I316" s="98">
        <f t="shared" si="29"/>
        <v>2.5499999999999998</v>
      </c>
      <c r="J316" s="82">
        <f t="shared" si="27"/>
        <v>16.650000000000002</v>
      </c>
      <c r="K316" s="3">
        <f t="shared" si="30"/>
        <v>0.15315315315315312</v>
      </c>
      <c r="M316" s="26">
        <v>310</v>
      </c>
    </row>
    <row r="317" spans="2:13">
      <c r="B317" s="95"/>
      <c r="C317" s="89">
        <f t="shared" si="26"/>
        <v>14.100000000000001</v>
      </c>
      <c r="D317" s="79">
        <v>0</v>
      </c>
      <c r="E317" s="79">
        <v>0</v>
      </c>
      <c r="F317" s="79">
        <f t="shared" si="28"/>
        <v>2.5549999999999997</v>
      </c>
      <c r="G317" s="79">
        <v>1</v>
      </c>
      <c r="H317" s="80">
        <f t="shared" si="31"/>
        <v>2.5549999999999997</v>
      </c>
      <c r="I317" s="98">
        <f t="shared" si="29"/>
        <v>2.5549999999999997</v>
      </c>
      <c r="J317" s="82">
        <f t="shared" si="27"/>
        <v>16.655000000000001</v>
      </c>
      <c r="K317" s="3">
        <f t="shared" si="30"/>
        <v>0.15340738516961872</v>
      </c>
      <c r="M317" s="26">
        <v>311</v>
      </c>
    </row>
    <row r="318" spans="2:13">
      <c r="B318" s="95"/>
      <c r="C318" s="89">
        <f t="shared" si="26"/>
        <v>14.100000000000001</v>
      </c>
      <c r="D318" s="79">
        <v>0</v>
      </c>
      <c r="E318" s="79">
        <v>0</v>
      </c>
      <c r="F318" s="79">
        <f t="shared" si="28"/>
        <v>2.56</v>
      </c>
      <c r="G318" s="79">
        <v>1</v>
      </c>
      <c r="H318" s="80">
        <f t="shared" si="31"/>
        <v>2.56</v>
      </c>
      <c r="I318" s="98">
        <f t="shared" si="29"/>
        <v>2.56</v>
      </c>
      <c r="J318" s="82">
        <f t="shared" si="27"/>
        <v>16.66</v>
      </c>
      <c r="K318" s="3">
        <f t="shared" si="30"/>
        <v>0.15366146458583432</v>
      </c>
      <c r="M318" s="26">
        <v>312</v>
      </c>
    </row>
    <row r="319" spans="2:13">
      <c r="B319" s="95"/>
      <c r="C319" s="89">
        <f t="shared" si="26"/>
        <v>14.100000000000001</v>
      </c>
      <c r="D319" s="79">
        <v>0</v>
      </c>
      <c r="E319" s="79">
        <v>0</v>
      </c>
      <c r="F319" s="79">
        <f t="shared" si="28"/>
        <v>2.5649999999999999</v>
      </c>
      <c r="G319" s="79">
        <v>1</v>
      </c>
      <c r="H319" s="80">
        <f t="shared" si="31"/>
        <v>2.5649999999999999</v>
      </c>
      <c r="I319" s="98">
        <f t="shared" si="29"/>
        <v>2.5649999999999999</v>
      </c>
      <c r="J319" s="82">
        <f t="shared" si="27"/>
        <v>16.665000000000003</v>
      </c>
      <c r="K319" s="3">
        <f t="shared" si="30"/>
        <v>0.1539153915391539</v>
      </c>
      <c r="M319" s="26">
        <v>313</v>
      </c>
    </row>
    <row r="320" spans="2:13">
      <c r="B320" s="95"/>
      <c r="C320" s="89">
        <f t="shared" si="26"/>
        <v>14.100000000000001</v>
      </c>
      <c r="D320" s="79">
        <v>0</v>
      </c>
      <c r="E320" s="79">
        <v>0</v>
      </c>
      <c r="F320" s="79">
        <f t="shared" si="28"/>
        <v>2.5700000000000003</v>
      </c>
      <c r="G320" s="79">
        <v>1</v>
      </c>
      <c r="H320" s="80">
        <f t="shared" si="31"/>
        <v>2.5700000000000003</v>
      </c>
      <c r="I320" s="98">
        <f t="shared" si="29"/>
        <v>2.5700000000000003</v>
      </c>
      <c r="J320" s="82">
        <f t="shared" si="27"/>
        <v>16.670000000000002</v>
      </c>
      <c r="K320" s="3">
        <f t="shared" si="30"/>
        <v>0.15416916616676665</v>
      </c>
      <c r="M320" s="26">
        <v>314</v>
      </c>
    </row>
    <row r="321" spans="2:13">
      <c r="B321" s="92"/>
      <c r="C321" s="89">
        <f t="shared" si="26"/>
        <v>14.100000000000001</v>
      </c>
      <c r="D321" s="79">
        <v>0</v>
      </c>
      <c r="E321" s="79">
        <v>0</v>
      </c>
      <c r="F321" s="79">
        <f t="shared" si="28"/>
        <v>2.5750000000000002</v>
      </c>
      <c r="G321" s="79">
        <v>1</v>
      </c>
      <c r="H321" s="80">
        <f t="shared" si="31"/>
        <v>2.5750000000000002</v>
      </c>
      <c r="I321" s="98">
        <f t="shared" si="29"/>
        <v>2.5750000000000002</v>
      </c>
      <c r="J321" s="82">
        <f t="shared" si="27"/>
        <v>16.675000000000001</v>
      </c>
      <c r="K321" s="3">
        <f t="shared" si="30"/>
        <v>0.15442278860569716</v>
      </c>
      <c r="M321" s="26">
        <v>315</v>
      </c>
    </row>
    <row r="322" spans="2:13">
      <c r="B322" s="95"/>
      <c r="C322" s="89">
        <f t="shared" si="26"/>
        <v>14.100000000000001</v>
      </c>
      <c r="D322" s="79">
        <v>0</v>
      </c>
      <c r="E322" s="79">
        <v>0</v>
      </c>
      <c r="F322" s="79">
        <f t="shared" si="28"/>
        <v>2.58</v>
      </c>
      <c r="G322" s="79">
        <v>1</v>
      </c>
      <c r="H322" s="80">
        <f t="shared" si="31"/>
        <v>2.58</v>
      </c>
      <c r="I322" s="98">
        <f t="shared" si="29"/>
        <v>2.58</v>
      </c>
      <c r="J322" s="82">
        <f t="shared" si="27"/>
        <v>16.68</v>
      </c>
      <c r="K322" s="3">
        <f t="shared" si="30"/>
        <v>0.15467625899280577</v>
      </c>
      <c r="M322" s="26">
        <v>316</v>
      </c>
    </row>
    <row r="323" spans="2:13">
      <c r="B323" s="95"/>
      <c r="C323" s="89">
        <f t="shared" si="26"/>
        <v>14.100000000000001</v>
      </c>
      <c r="D323" s="79">
        <v>0</v>
      </c>
      <c r="E323" s="79">
        <v>0</v>
      </c>
      <c r="F323" s="79">
        <f t="shared" si="28"/>
        <v>2.585</v>
      </c>
      <c r="G323" s="79">
        <v>1</v>
      </c>
      <c r="H323" s="80">
        <f t="shared" si="31"/>
        <v>2.585</v>
      </c>
      <c r="I323" s="98">
        <f t="shared" si="29"/>
        <v>2.585</v>
      </c>
      <c r="J323" s="82">
        <f t="shared" si="27"/>
        <v>16.685000000000002</v>
      </c>
      <c r="K323" s="3">
        <f t="shared" si="30"/>
        <v>0.15492957746478872</v>
      </c>
      <c r="M323" s="26">
        <v>317</v>
      </c>
    </row>
    <row r="324" spans="2:13">
      <c r="B324" s="95"/>
      <c r="C324" s="89">
        <f t="shared" si="26"/>
        <v>14.100000000000001</v>
      </c>
      <c r="D324" s="79">
        <v>0</v>
      </c>
      <c r="E324" s="79">
        <v>0</v>
      </c>
      <c r="F324" s="79">
        <f t="shared" si="28"/>
        <v>2.59</v>
      </c>
      <c r="G324" s="79">
        <v>1</v>
      </c>
      <c r="H324" s="80">
        <f t="shared" si="31"/>
        <v>2.59</v>
      </c>
      <c r="I324" s="98">
        <f t="shared" si="29"/>
        <v>2.59</v>
      </c>
      <c r="J324" s="82">
        <f t="shared" si="27"/>
        <v>16.690000000000001</v>
      </c>
      <c r="K324" s="3">
        <f t="shared" si="30"/>
        <v>0.15518274415817854</v>
      </c>
      <c r="M324" s="26">
        <v>318</v>
      </c>
    </row>
    <row r="325" spans="2:13">
      <c r="B325" s="95"/>
      <c r="C325" s="89">
        <f t="shared" si="26"/>
        <v>14.100000000000001</v>
      </c>
      <c r="D325" s="79">
        <v>0</v>
      </c>
      <c r="E325" s="79">
        <v>0</v>
      </c>
      <c r="F325" s="79">
        <f t="shared" si="28"/>
        <v>2.5949999999999998</v>
      </c>
      <c r="G325" s="79">
        <v>1</v>
      </c>
      <c r="H325" s="80">
        <f t="shared" si="31"/>
        <v>2.5949999999999998</v>
      </c>
      <c r="I325" s="98">
        <f t="shared" si="29"/>
        <v>2.5949999999999998</v>
      </c>
      <c r="J325" s="82">
        <f t="shared" si="27"/>
        <v>16.695</v>
      </c>
      <c r="K325" s="3">
        <f t="shared" si="30"/>
        <v>0.1554357592093441</v>
      </c>
      <c r="M325" s="26">
        <v>319</v>
      </c>
    </row>
    <row r="326" spans="2:13">
      <c r="B326" s="92"/>
      <c r="C326" s="89">
        <f t="shared" ref="C326:C389" si="32">IF(B326&gt;0,C325+B326,C325)</f>
        <v>14.100000000000001</v>
      </c>
      <c r="D326" s="79">
        <v>0</v>
      </c>
      <c r="E326" s="79">
        <v>0</v>
      </c>
      <c r="F326" s="79">
        <f t="shared" si="28"/>
        <v>2.6</v>
      </c>
      <c r="G326" s="79">
        <v>1</v>
      </c>
      <c r="H326" s="80">
        <f t="shared" si="31"/>
        <v>2.6</v>
      </c>
      <c r="I326" s="98">
        <f t="shared" si="29"/>
        <v>2.6</v>
      </c>
      <c r="J326" s="82">
        <f t="shared" ref="J326:J389" si="33">C326+I326</f>
        <v>16.700000000000003</v>
      </c>
      <c r="K326" s="3">
        <f t="shared" si="30"/>
        <v>0.155688622754491</v>
      </c>
      <c r="M326" s="26">
        <v>320</v>
      </c>
    </row>
    <row r="327" spans="2:13">
      <c r="B327" s="95"/>
      <c r="C327" s="89">
        <f t="shared" si="32"/>
        <v>14.100000000000001</v>
      </c>
      <c r="D327" s="79">
        <v>0</v>
      </c>
      <c r="E327" s="79">
        <v>0</v>
      </c>
      <c r="F327" s="79">
        <f t="shared" ref="F327:F390" si="34">100%+M327/200</f>
        <v>2.605</v>
      </c>
      <c r="G327" s="79">
        <v>1</v>
      </c>
      <c r="H327" s="80">
        <f t="shared" si="31"/>
        <v>2.605</v>
      </c>
      <c r="I327" s="98">
        <f t="shared" ref="I327:I390" si="35">H327*I$5</f>
        <v>2.605</v>
      </c>
      <c r="J327" s="82">
        <f t="shared" si="33"/>
        <v>16.705000000000002</v>
      </c>
      <c r="K327" s="3">
        <f t="shared" ref="K327:K390" si="36">I327/J327</f>
        <v>0.15594133492966175</v>
      </c>
      <c r="M327" s="26">
        <v>321</v>
      </c>
    </row>
    <row r="328" spans="2:13">
      <c r="B328" s="95"/>
      <c r="C328" s="89">
        <f t="shared" si="32"/>
        <v>14.100000000000001</v>
      </c>
      <c r="D328" s="79">
        <v>0</v>
      </c>
      <c r="E328" s="79">
        <v>0</v>
      </c>
      <c r="F328" s="79">
        <f t="shared" si="34"/>
        <v>2.6100000000000003</v>
      </c>
      <c r="G328" s="79">
        <v>1</v>
      </c>
      <c r="H328" s="80">
        <f t="shared" si="31"/>
        <v>2.6100000000000003</v>
      </c>
      <c r="I328" s="98">
        <f t="shared" si="35"/>
        <v>2.6100000000000003</v>
      </c>
      <c r="J328" s="82">
        <f t="shared" si="33"/>
        <v>16.71</v>
      </c>
      <c r="K328" s="3">
        <f t="shared" si="36"/>
        <v>0.15619389587073609</v>
      </c>
      <c r="M328" s="26">
        <v>322</v>
      </c>
    </row>
    <row r="329" spans="2:13">
      <c r="B329" s="95"/>
      <c r="C329" s="89">
        <f t="shared" si="32"/>
        <v>14.100000000000001</v>
      </c>
      <c r="D329" s="79">
        <v>0</v>
      </c>
      <c r="E329" s="79">
        <v>0</v>
      </c>
      <c r="F329" s="79">
        <f t="shared" si="34"/>
        <v>2.6150000000000002</v>
      </c>
      <c r="G329" s="79">
        <v>1</v>
      </c>
      <c r="H329" s="80">
        <f t="shared" si="31"/>
        <v>2.6150000000000002</v>
      </c>
      <c r="I329" s="98">
        <f t="shared" si="35"/>
        <v>2.6150000000000002</v>
      </c>
      <c r="J329" s="82">
        <f t="shared" si="33"/>
        <v>16.715000000000003</v>
      </c>
      <c r="K329" s="3">
        <f t="shared" si="36"/>
        <v>0.15644630571343104</v>
      </c>
      <c r="M329" s="26">
        <v>323</v>
      </c>
    </row>
    <row r="330" spans="2:13">
      <c r="B330" s="95"/>
      <c r="C330" s="89">
        <f t="shared" si="32"/>
        <v>14.100000000000001</v>
      </c>
      <c r="D330" s="79">
        <v>0</v>
      </c>
      <c r="E330" s="79">
        <v>0</v>
      </c>
      <c r="F330" s="79">
        <f t="shared" si="34"/>
        <v>2.62</v>
      </c>
      <c r="G330" s="79">
        <v>1</v>
      </c>
      <c r="H330" s="80">
        <f t="shared" si="31"/>
        <v>2.62</v>
      </c>
      <c r="I330" s="98">
        <f t="shared" si="35"/>
        <v>2.62</v>
      </c>
      <c r="J330" s="82">
        <f t="shared" si="33"/>
        <v>16.720000000000002</v>
      </c>
      <c r="K330" s="3">
        <f t="shared" si="36"/>
        <v>0.15669856459330142</v>
      </c>
      <c r="M330" s="26">
        <v>324</v>
      </c>
    </row>
    <row r="331" spans="2:13">
      <c r="B331" s="95"/>
      <c r="C331" s="89">
        <f t="shared" si="32"/>
        <v>14.100000000000001</v>
      </c>
      <c r="D331" s="79">
        <v>0</v>
      </c>
      <c r="E331" s="79">
        <v>0</v>
      </c>
      <c r="F331" s="79">
        <f t="shared" si="34"/>
        <v>2.625</v>
      </c>
      <c r="G331" s="79">
        <v>1</v>
      </c>
      <c r="H331" s="80">
        <f t="shared" si="31"/>
        <v>2.625</v>
      </c>
      <c r="I331" s="98">
        <f t="shared" si="35"/>
        <v>2.625</v>
      </c>
      <c r="J331" s="82">
        <f t="shared" si="33"/>
        <v>16.725000000000001</v>
      </c>
      <c r="K331" s="3">
        <f t="shared" si="36"/>
        <v>0.15695067264573989</v>
      </c>
      <c r="M331" s="26">
        <v>325</v>
      </c>
    </row>
    <row r="332" spans="2:13">
      <c r="B332" s="95"/>
      <c r="C332" s="89">
        <f t="shared" si="32"/>
        <v>14.100000000000001</v>
      </c>
      <c r="D332" s="79">
        <v>0</v>
      </c>
      <c r="E332" s="79">
        <v>0</v>
      </c>
      <c r="F332" s="79">
        <f t="shared" si="34"/>
        <v>2.63</v>
      </c>
      <c r="G332" s="79">
        <v>1</v>
      </c>
      <c r="H332" s="80">
        <f t="shared" si="31"/>
        <v>2.63</v>
      </c>
      <c r="I332" s="98">
        <f t="shared" si="35"/>
        <v>2.63</v>
      </c>
      <c r="J332" s="82">
        <f t="shared" si="33"/>
        <v>16.73</v>
      </c>
      <c r="K332" s="3">
        <f t="shared" si="36"/>
        <v>0.15720263000597728</v>
      </c>
      <c r="M332" s="26">
        <v>326</v>
      </c>
    </row>
    <row r="333" spans="2:13">
      <c r="B333" s="95"/>
      <c r="C333" s="89">
        <f t="shared" si="32"/>
        <v>14.100000000000001</v>
      </c>
      <c r="D333" s="79">
        <v>0</v>
      </c>
      <c r="E333" s="79">
        <v>0</v>
      </c>
      <c r="F333" s="79">
        <f t="shared" si="34"/>
        <v>2.6349999999999998</v>
      </c>
      <c r="G333" s="79">
        <v>1</v>
      </c>
      <c r="H333" s="80">
        <f t="shared" si="31"/>
        <v>2.6349999999999998</v>
      </c>
      <c r="I333" s="98">
        <f t="shared" si="35"/>
        <v>2.6349999999999998</v>
      </c>
      <c r="J333" s="82">
        <f t="shared" si="33"/>
        <v>16.734999999999999</v>
      </c>
      <c r="K333" s="3">
        <f t="shared" si="36"/>
        <v>0.15745443680908275</v>
      </c>
      <c r="M333" s="26">
        <v>327</v>
      </c>
    </row>
    <row r="334" spans="2:13">
      <c r="B334" s="95"/>
      <c r="C334" s="89">
        <f t="shared" si="32"/>
        <v>14.100000000000001</v>
      </c>
      <c r="D334" s="79">
        <v>0</v>
      </c>
      <c r="E334" s="79">
        <v>0</v>
      </c>
      <c r="F334" s="79">
        <f t="shared" si="34"/>
        <v>2.6399999999999997</v>
      </c>
      <c r="G334" s="79">
        <v>1</v>
      </c>
      <c r="H334" s="80">
        <f t="shared" si="31"/>
        <v>2.6399999999999997</v>
      </c>
      <c r="I334" s="98">
        <f t="shared" si="35"/>
        <v>2.6399999999999997</v>
      </c>
      <c r="J334" s="82">
        <f t="shared" si="33"/>
        <v>16.740000000000002</v>
      </c>
      <c r="K334" s="3">
        <f t="shared" si="36"/>
        <v>0.15770609318996412</v>
      </c>
      <c r="M334" s="26">
        <v>328</v>
      </c>
    </row>
    <row r="335" spans="2:13">
      <c r="B335" s="95"/>
      <c r="C335" s="89">
        <f t="shared" si="32"/>
        <v>14.100000000000001</v>
      </c>
      <c r="D335" s="79">
        <v>0</v>
      </c>
      <c r="E335" s="79">
        <v>0</v>
      </c>
      <c r="F335" s="79">
        <f t="shared" si="34"/>
        <v>2.645</v>
      </c>
      <c r="G335" s="79">
        <v>1</v>
      </c>
      <c r="H335" s="80">
        <f t="shared" si="31"/>
        <v>2.645</v>
      </c>
      <c r="I335" s="98">
        <f t="shared" si="35"/>
        <v>2.645</v>
      </c>
      <c r="J335" s="82">
        <f t="shared" si="33"/>
        <v>16.745000000000001</v>
      </c>
      <c r="K335" s="3">
        <f t="shared" si="36"/>
        <v>0.15795759928336817</v>
      </c>
      <c r="M335" s="26">
        <v>329</v>
      </c>
    </row>
    <row r="336" spans="2:13">
      <c r="B336" s="91">
        <f>1+M336/200</f>
        <v>2.65</v>
      </c>
      <c r="C336" s="89">
        <f t="shared" si="32"/>
        <v>16.75</v>
      </c>
      <c r="D336" s="79">
        <v>0</v>
      </c>
      <c r="E336" s="79">
        <v>0</v>
      </c>
      <c r="F336" s="79">
        <f t="shared" si="34"/>
        <v>2.65</v>
      </c>
      <c r="G336" s="79">
        <v>1</v>
      </c>
      <c r="H336" s="80">
        <f t="shared" si="31"/>
        <v>2.65</v>
      </c>
      <c r="I336" s="98">
        <f t="shared" si="35"/>
        <v>2.65</v>
      </c>
      <c r="J336" s="82">
        <f t="shared" si="33"/>
        <v>19.399999999999999</v>
      </c>
      <c r="K336" s="3">
        <f t="shared" si="36"/>
        <v>0.13659793814432991</v>
      </c>
      <c r="M336" s="26">
        <v>330</v>
      </c>
    </row>
    <row r="337" spans="2:13">
      <c r="B337" s="95"/>
      <c r="C337" s="89">
        <f t="shared" si="32"/>
        <v>16.75</v>
      </c>
      <c r="D337" s="79">
        <v>0</v>
      </c>
      <c r="E337" s="79">
        <v>0</v>
      </c>
      <c r="F337" s="79">
        <f t="shared" si="34"/>
        <v>2.6550000000000002</v>
      </c>
      <c r="G337" s="79">
        <v>1</v>
      </c>
      <c r="H337" s="80">
        <f t="shared" si="31"/>
        <v>2.6550000000000002</v>
      </c>
      <c r="I337" s="98">
        <f t="shared" si="35"/>
        <v>2.6550000000000002</v>
      </c>
      <c r="J337" s="82">
        <f t="shared" si="33"/>
        <v>19.405000000000001</v>
      </c>
      <c r="K337" s="3">
        <f t="shared" si="36"/>
        <v>0.13682040711156918</v>
      </c>
      <c r="M337" s="26">
        <v>331</v>
      </c>
    </row>
    <row r="338" spans="2:13">
      <c r="B338" s="95"/>
      <c r="C338" s="89">
        <f t="shared" si="32"/>
        <v>16.75</v>
      </c>
      <c r="D338" s="79">
        <v>0</v>
      </c>
      <c r="E338" s="79">
        <v>0</v>
      </c>
      <c r="F338" s="79">
        <f t="shared" si="34"/>
        <v>2.66</v>
      </c>
      <c r="G338" s="79">
        <v>1</v>
      </c>
      <c r="H338" s="80">
        <f t="shared" si="31"/>
        <v>2.66</v>
      </c>
      <c r="I338" s="98">
        <f t="shared" si="35"/>
        <v>2.66</v>
      </c>
      <c r="J338" s="82">
        <f t="shared" si="33"/>
        <v>19.41</v>
      </c>
      <c r="K338" s="3">
        <f t="shared" si="36"/>
        <v>0.13704276146316333</v>
      </c>
      <c r="M338" s="26">
        <v>332</v>
      </c>
    </row>
    <row r="339" spans="2:13">
      <c r="B339" s="95"/>
      <c r="C339" s="89">
        <f t="shared" si="32"/>
        <v>16.75</v>
      </c>
      <c r="D339" s="79">
        <v>0</v>
      </c>
      <c r="E339" s="79">
        <v>0</v>
      </c>
      <c r="F339" s="79">
        <f t="shared" si="34"/>
        <v>2.665</v>
      </c>
      <c r="G339" s="79">
        <v>1</v>
      </c>
      <c r="H339" s="80">
        <f t="shared" si="31"/>
        <v>2.665</v>
      </c>
      <c r="I339" s="98">
        <f t="shared" si="35"/>
        <v>2.665</v>
      </c>
      <c r="J339" s="82">
        <f t="shared" si="33"/>
        <v>19.414999999999999</v>
      </c>
      <c r="K339" s="3">
        <f t="shared" si="36"/>
        <v>0.1372650012876642</v>
      </c>
      <c r="M339" s="26">
        <v>333</v>
      </c>
    </row>
    <row r="340" spans="2:13">
      <c r="B340" s="95"/>
      <c r="C340" s="89">
        <f t="shared" si="32"/>
        <v>16.75</v>
      </c>
      <c r="D340" s="79">
        <v>0</v>
      </c>
      <c r="E340" s="79">
        <v>0</v>
      </c>
      <c r="F340" s="79">
        <f t="shared" si="34"/>
        <v>2.67</v>
      </c>
      <c r="G340" s="79">
        <v>1</v>
      </c>
      <c r="H340" s="80">
        <f t="shared" si="31"/>
        <v>2.67</v>
      </c>
      <c r="I340" s="98">
        <f t="shared" si="35"/>
        <v>2.67</v>
      </c>
      <c r="J340" s="82">
        <f t="shared" si="33"/>
        <v>19.420000000000002</v>
      </c>
      <c r="K340" s="3">
        <f t="shared" si="36"/>
        <v>0.13748712667353241</v>
      </c>
      <c r="M340" s="26">
        <v>334</v>
      </c>
    </row>
    <row r="341" spans="2:13">
      <c r="B341" s="95"/>
      <c r="C341" s="89">
        <f t="shared" si="32"/>
        <v>16.75</v>
      </c>
      <c r="D341" s="79">
        <v>0</v>
      </c>
      <c r="E341" s="79">
        <v>0</v>
      </c>
      <c r="F341" s="79">
        <f t="shared" si="34"/>
        <v>2.6749999999999998</v>
      </c>
      <c r="G341" s="79">
        <v>1</v>
      </c>
      <c r="H341" s="80">
        <f t="shared" si="31"/>
        <v>2.6749999999999998</v>
      </c>
      <c r="I341" s="98">
        <f t="shared" si="35"/>
        <v>2.6749999999999998</v>
      </c>
      <c r="J341" s="82">
        <f t="shared" si="33"/>
        <v>19.425000000000001</v>
      </c>
      <c r="K341" s="3">
        <f t="shared" si="36"/>
        <v>0.1377091377091377</v>
      </c>
      <c r="M341" s="26">
        <v>335</v>
      </c>
    </row>
    <row r="342" spans="2:13">
      <c r="B342" s="95"/>
      <c r="C342" s="89">
        <f t="shared" si="32"/>
        <v>16.75</v>
      </c>
      <c r="D342" s="79">
        <v>0</v>
      </c>
      <c r="E342" s="79">
        <v>0</v>
      </c>
      <c r="F342" s="79">
        <f t="shared" si="34"/>
        <v>2.6799999999999997</v>
      </c>
      <c r="G342" s="79">
        <v>1</v>
      </c>
      <c r="H342" s="80">
        <f t="shared" si="31"/>
        <v>2.6799999999999997</v>
      </c>
      <c r="I342" s="98">
        <f t="shared" si="35"/>
        <v>2.6799999999999997</v>
      </c>
      <c r="J342" s="82">
        <f t="shared" si="33"/>
        <v>19.43</v>
      </c>
      <c r="K342" s="3">
        <f t="shared" si="36"/>
        <v>0.13793103448275862</v>
      </c>
      <c r="M342" s="26">
        <v>336</v>
      </c>
    </row>
    <row r="343" spans="2:13">
      <c r="B343" s="95"/>
      <c r="C343" s="89">
        <f t="shared" si="32"/>
        <v>16.75</v>
      </c>
      <c r="D343" s="79">
        <v>0</v>
      </c>
      <c r="E343" s="79">
        <v>0</v>
      </c>
      <c r="F343" s="79">
        <f t="shared" si="34"/>
        <v>2.6850000000000001</v>
      </c>
      <c r="G343" s="79">
        <v>1</v>
      </c>
      <c r="H343" s="80">
        <f t="shared" si="31"/>
        <v>2.6850000000000001</v>
      </c>
      <c r="I343" s="98">
        <f t="shared" si="35"/>
        <v>2.6850000000000001</v>
      </c>
      <c r="J343" s="82">
        <f t="shared" si="33"/>
        <v>19.434999999999999</v>
      </c>
      <c r="K343" s="3">
        <f t="shared" si="36"/>
        <v>0.13815281708258298</v>
      </c>
      <c r="M343" s="26">
        <v>337</v>
      </c>
    </row>
    <row r="344" spans="2:13">
      <c r="B344" s="95"/>
      <c r="C344" s="89">
        <f t="shared" si="32"/>
        <v>16.75</v>
      </c>
      <c r="D344" s="79">
        <v>0</v>
      </c>
      <c r="E344" s="79">
        <v>0</v>
      </c>
      <c r="F344" s="79">
        <f t="shared" si="34"/>
        <v>2.69</v>
      </c>
      <c r="G344" s="79">
        <v>1</v>
      </c>
      <c r="H344" s="80">
        <f t="shared" si="31"/>
        <v>2.69</v>
      </c>
      <c r="I344" s="98">
        <f t="shared" si="35"/>
        <v>2.69</v>
      </c>
      <c r="J344" s="82">
        <f t="shared" si="33"/>
        <v>19.440000000000001</v>
      </c>
      <c r="K344" s="3">
        <f t="shared" si="36"/>
        <v>0.13837448559670781</v>
      </c>
      <c r="M344" s="26">
        <v>338</v>
      </c>
    </row>
    <row r="345" spans="2:13">
      <c r="B345" s="95"/>
      <c r="C345" s="89">
        <f t="shared" si="32"/>
        <v>16.75</v>
      </c>
      <c r="D345" s="79">
        <v>0</v>
      </c>
      <c r="E345" s="79">
        <v>0</v>
      </c>
      <c r="F345" s="79">
        <f t="shared" si="34"/>
        <v>2.6950000000000003</v>
      </c>
      <c r="G345" s="79">
        <v>1</v>
      </c>
      <c r="H345" s="80">
        <f t="shared" si="31"/>
        <v>2.6950000000000003</v>
      </c>
      <c r="I345" s="98">
        <f t="shared" si="35"/>
        <v>2.6950000000000003</v>
      </c>
      <c r="J345" s="82">
        <f t="shared" si="33"/>
        <v>19.445</v>
      </c>
      <c r="K345" s="3">
        <f t="shared" si="36"/>
        <v>0.13859604011313964</v>
      </c>
      <c r="M345" s="26">
        <v>339</v>
      </c>
    </row>
    <row r="346" spans="2:13">
      <c r="B346" s="92"/>
      <c r="C346" s="89">
        <f t="shared" si="32"/>
        <v>16.75</v>
      </c>
      <c r="D346" s="79">
        <v>0</v>
      </c>
      <c r="E346" s="79">
        <v>0</v>
      </c>
      <c r="F346" s="79">
        <f t="shared" si="34"/>
        <v>2.7</v>
      </c>
      <c r="G346" s="79">
        <v>1</v>
      </c>
      <c r="H346" s="80">
        <f t="shared" si="31"/>
        <v>2.7</v>
      </c>
      <c r="I346" s="98">
        <f t="shared" si="35"/>
        <v>2.7</v>
      </c>
      <c r="J346" s="82">
        <f t="shared" si="33"/>
        <v>19.45</v>
      </c>
      <c r="K346" s="3">
        <f t="shared" si="36"/>
        <v>0.13881748071979436</v>
      </c>
      <c r="M346" s="26">
        <v>340</v>
      </c>
    </row>
    <row r="347" spans="2:13">
      <c r="B347" s="95"/>
      <c r="C347" s="89">
        <f t="shared" si="32"/>
        <v>16.75</v>
      </c>
      <c r="D347" s="79">
        <v>0</v>
      </c>
      <c r="E347" s="79">
        <v>0</v>
      </c>
      <c r="F347" s="79">
        <f t="shared" si="34"/>
        <v>2.7050000000000001</v>
      </c>
      <c r="G347" s="79">
        <v>1</v>
      </c>
      <c r="H347" s="80">
        <f t="shared" si="31"/>
        <v>2.7050000000000001</v>
      </c>
      <c r="I347" s="98">
        <f t="shared" si="35"/>
        <v>2.7050000000000001</v>
      </c>
      <c r="J347" s="82">
        <f t="shared" si="33"/>
        <v>19.454999999999998</v>
      </c>
      <c r="K347" s="3">
        <f t="shared" si="36"/>
        <v>0.13903880750449757</v>
      </c>
      <c r="M347" s="26">
        <v>341</v>
      </c>
    </row>
    <row r="348" spans="2:13">
      <c r="B348" s="95"/>
      <c r="C348" s="89">
        <f t="shared" si="32"/>
        <v>16.75</v>
      </c>
      <c r="D348" s="79">
        <v>0</v>
      </c>
      <c r="E348" s="79">
        <v>0</v>
      </c>
      <c r="F348" s="79">
        <f t="shared" si="34"/>
        <v>2.71</v>
      </c>
      <c r="G348" s="79">
        <v>1</v>
      </c>
      <c r="H348" s="80">
        <f t="shared" si="31"/>
        <v>2.71</v>
      </c>
      <c r="I348" s="98">
        <f t="shared" si="35"/>
        <v>2.71</v>
      </c>
      <c r="J348" s="82">
        <f t="shared" si="33"/>
        <v>19.46</v>
      </c>
      <c r="K348" s="3">
        <f t="shared" si="36"/>
        <v>0.13926002055498457</v>
      </c>
      <c r="M348" s="26">
        <v>342</v>
      </c>
    </row>
    <row r="349" spans="2:13">
      <c r="B349" s="95"/>
      <c r="C349" s="89">
        <f t="shared" si="32"/>
        <v>16.75</v>
      </c>
      <c r="D349" s="79">
        <v>0</v>
      </c>
      <c r="E349" s="79">
        <v>0</v>
      </c>
      <c r="F349" s="79">
        <f t="shared" si="34"/>
        <v>2.7149999999999999</v>
      </c>
      <c r="G349" s="79">
        <v>1</v>
      </c>
      <c r="H349" s="80">
        <f t="shared" si="31"/>
        <v>2.7149999999999999</v>
      </c>
      <c r="I349" s="98">
        <f t="shared" si="35"/>
        <v>2.7149999999999999</v>
      </c>
      <c r="J349" s="82">
        <f t="shared" si="33"/>
        <v>19.465</v>
      </c>
      <c r="K349" s="3">
        <f t="shared" si="36"/>
        <v>0.13948111995890058</v>
      </c>
      <c r="M349" s="26">
        <v>343</v>
      </c>
    </row>
    <row r="350" spans="2:13">
      <c r="B350" s="95"/>
      <c r="C350" s="89">
        <f t="shared" si="32"/>
        <v>16.75</v>
      </c>
      <c r="D350" s="79">
        <v>0</v>
      </c>
      <c r="E350" s="79">
        <v>0</v>
      </c>
      <c r="F350" s="79">
        <f t="shared" si="34"/>
        <v>2.7199999999999998</v>
      </c>
      <c r="G350" s="79">
        <v>1</v>
      </c>
      <c r="H350" s="80">
        <f t="shared" si="31"/>
        <v>2.7199999999999998</v>
      </c>
      <c r="I350" s="98">
        <f t="shared" si="35"/>
        <v>2.7199999999999998</v>
      </c>
      <c r="J350" s="82">
        <f t="shared" si="33"/>
        <v>19.47</v>
      </c>
      <c r="K350" s="3">
        <f t="shared" si="36"/>
        <v>0.13970210580380071</v>
      </c>
      <c r="M350" s="26">
        <v>344</v>
      </c>
    </row>
    <row r="351" spans="2:13">
      <c r="B351" s="95"/>
      <c r="C351" s="89">
        <f t="shared" si="32"/>
        <v>16.75</v>
      </c>
      <c r="D351" s="79">
        <v>0</v>
      </c>
      <c r="E351" s="79">
        <v>0</v>
      </c>
      <c r="F351" s="79">
        <f t="shared" si="34"/>
        <v>2.7250000000000001</v>
      </c>
      <c r="G351" s="79">
        <v>1</v>
      </c>
      <c r="H351" s="80">
        <f t="shared" si="31"/>
        <v>2.7250000000000001</v>
      </c>
      <c r="I351" s="98">
        <f t="shared" si="35"/>
        <v>2.7250000000000001</v>
      </c>
      <c r="J351" s="82">
        <f t="shared" si="33"/>
        <v>19.475000000000001</v>
      </c>
      <c r="K351" s="3">
        <f t="shared" si="36"/>
        <v>0.13992297817715019</v>
      </c>
      <c r="M351" s="26">
        <v>345</v>
      </c>
    </row>
    <row r="352" spans="2:13">
      <c r="B352" s="95"/>
      <c r="C352" s="89">
        <f t="shared" si="32"/>
        <v>16.75</v>
      </c>
      <c r="D352" s="79">
        <v>0</v>
      </c>
      <c r="E352" s="79">
        <v>0</v>
      </c>
      <c r="F352" s="79">
        <f t="shared" si="34"/>
        <v>2.73</v>
      </c>
      <c r="G352" s="79">
        <v>1</v>
      </c>
      <c r="H352" s="80">
        <f t="shared" si="31"/>
        <v>2.73</v>
      </c>
      <c r="I352" s="98">
        <f t="shared" si="35"/>
        <v>2.73</v>
      </c>
      <c r="J352" s="82">
        <f t="shared" si="33"/>
        <v>19.48</v>
      </c>
      <c r="K352" s="3">
        <f t="shared" si="36"/>
        <v>0.14014373716632444</v>
      </c>
      <c r="M352" s="26">
        <v>346</v>
      </c>
    </row>
    <row r="353" spans="2:13">
      <c r="B353" s="95"/>
      <c r="C353" s="89">
        <f t="shared" si="32"/>
        <v>16.75</v>
      </c>
      <c r="D353" s="79">
        <v>0</v>
      </c>
      <c r="E353" s="79">
        <v>0</v>
      </c>
      <c r="F353" s="79">
        <f t="shared" si="34"/>
        <v>2.7350000000000003</v>
      </c>
      <c r="G353" s="79">
        <v>1</v>
      </c>
      <c r="H353" s="80">
        <f t="shared" si="31"/>
        <v>2.7350000000000003</v>
      </c>
      <c r="I353" s="98">
        <f t="shared" si="35"/>
        <v>2.7350000000000003</v>
      </c>
      <c r="J353" s="82">
        <f t="shared" si="33"/>
        <v>19.484999999999999</v>
      </c>
      <c r="K353" s="3">
        <f t="shared" si="36"/>
        <v>0.14036438285860919</v>
      </c>
      <c r="M353" s="26">
        <v>347</v>
      </c>
    </row>
    <row r="354" spans="2:13">
      <c r="B354" s="95"/>
      <c r="C354" s="89">
        <f t="shared" si="32"/>
        <v>16.75</v>
      </c>
      <c r="D354" s="79">
        <v>0</v>
      </c>
      <c r="E354" s="79">
        <v>0</v>
      </c>
      <c r="F354" s="79">
        <f t="shared" si="34"/>
        <v>2.74</v>
      </c>
      <c r="G354" s="79">
        <v>1</v>
      </c>
      <c r="H354" s="80">
        <f t="shared" si="31"/>
        <v>2.74</v>
      </c>
      <c r="I354" s="98">
        <f t="shared" si="35"/>
        <v>2.74</v>
      </c>
      <c r="J354" s="82">
        <f t="shared" si="33"/>
        <v>19.490000000000002</v>
      </c>
      <c r="K354" s="3">
        <f t="shared" si="36"/>
        <v>0.1405849153412006</v>
      </c>
      <c r="M354" s="26">
        <v>348</v>
      </c>
    </row>
    <row r="355" spans="2:13">
      <c r="B355" s="95"/>
      <c r="C355" s="89">
        <f t="shared" si="32"/>
        <v>16.75</v>
      </c>
      <c r="D355" s="79">
        <v>0</v>
      </c>
      <c r="E355" s="79">
        <v>0</v>
      </c>
      <c r="F355" s="79">
        <f t="shared" si="34"/>
        <v>2.7450000000000001</v>
      </c>
      <c r="G355" s="79">
        <v>1</v>
      </c>
      <c r="H355" s="80">
        <f t="shared" si="31"/>
        <v>2.7450000000000001</v>
      </c>
      <c r="I355" s="98">
        <f t="shared" si="35"/>
        <v>2.7450000000000001</v>
      </c>
      <c r="J355" s="82">
        <f t="shared" si="33"/>
        <v>19.495000000000001</v>
      </c>
      <c r="K355" s="3">
        <f t="shared" si="36"/>
        <v>0.14080533470120543</v>
      </c>
      <c r="M355" s="26">
        <v>349</v>
      </c>
    </row>
    <row r="356" spans="2:13">
      <c r="B356" s="92"/>
      <c r="C356" s="89">
        <f t="shared" si="32"/>
        <v>16.75</v>
      </c>
      <c r="D356" s="79">
        <v>0</v>
      </c>
      <c r="E356" s="79">
        <v>0</v>
      </c>
      <c r="F356" s="79">
        <f t="shared" si="34"/>
        <v>2.75</v>
      </c>
      <c r="G356" s="79">
        <v>1</v>
      </c>
      <c r="H356" s="80">
        <f t="shared" si="31"/>
        <v>2.75</v>
      </c>
      <c r="I356" s="98">
        <f t="shared" si="35"/>
        <v>2.75</v>
      </c>
      <c r="J356" s="82">
        <f t="shared" si="33"/>
        <v>19.5</v>
      </c>
      <c r="K356" s="3">
        <f t="shared" si="36"/>
        <v>0.14102564102564102</v>
      </c>
      <c r="M356" s="26">
        <v>350</v>
      </c>
    </row>
    <row r="357" spans="2:13">
      <c r="B357" s="95"/>
      <c r="C357" s="89">
        <f t="shared" si="32"/>
        <v>16.75</v>
      </c>
      <c r="D357" s="79">
        <v>0</v>
      </c>
      <c r="E357" s="79">
        <v>0</v>
      </c>
      <c r="F357" s="79">
        <f t="shared" si="34"/>
        <v>2.7549999999999999</v>
      </c>
      <c r="G357" s="79">
        <v>1</v>
      </c>
      <c r="H357" s="80">
        <f t="shared" si="31"/>
        <v>2.7549999999999999</v>
      </c>
      <c r="I357" s="98">
        <f t="shared" si="35"/>
        <v>2.7549999999999999</v>
      </c>
      <c r="J357" s="82">
        <f t="shared" si="33"/>
        <v>19.504999999999999</v>
      </c>
      <c r="K357" s="3">
        <f t="shared" si="36"/>
        <v>0.14124583440143554</v>
      </c>
      <c r="M357" s="26">
        <v>351</v>
      </c>
    </row>
    <row r="358" spans="2:13">
      <c r="B358" s="95"/>
      <c r="C358" s="89">
        <f t="shared" si="32"/>
        <v>16.75</v>
      </c>
      <c r="D358" s="79">
        <v>0</v>
      </c>
      <c r="E358" s="79">
        <v>0</v>
      </c>
      <c r="F358" s="79">
        <f t="shared" si="34"/>
        <v>2.76</v>
      </c>
      <c r="G358" s="79">
        <v>1</v>
      </c>
      <c r="H358" s="80">
        <f t="shared" si="31"/>
        <v>2.76</v>
      </c>
      <c r="I358" s="98">
        <f t="shared" si="35"/>
        <v>2.76</v>
      </c>
      <c r="J358" s="82">
        <f t="shared" si="33"/>
        <v>19.509999999999998</v>
      </c>
      <c r="K358" s="3">
        <f t="shared" si="36"/>
        <v>0.14146591491542798</v>
      </c>
      <c r="M358" s="26">
        <v>352</v>
      </c>
    </row>
    <row r="359" spans="2:13">
      <c r="B359" s="95"/>
      <c r="C359" s="89">
        <f t="shared" si="32"/>
        <v>16.75</v>
      </c>
      <c r="D359" s="79">
        <v>0</v>
      </c>
      <c r="E359" s="79">
        <v>0</v>
      </c>
      <c r="F359" s="79">
        <f t="shared" si="34"/>
        <v>2.7649999999999997</v>
      </c>
      <c r="G359" s="79">
        <v>1</v>
      </c>
      <c r="H359" s="80">
        <f t="shared" si="31"/>
        <v>2.7649999999999997</v>
      </c>
      <c r="I359" s="98">
        <f t="shared" si="35"/>
        <v>2.7649999999999997</v>
      </c>
      <c r="J359" s="82">
        <f t="shared" si="33"/>
        <v>19.515000000000001</v>
      </c>
      <c r="K359" s="3">
        <f t="shared" si="36"/>
        <v>0.14168588265436841</v>
      </c>
      <c r="M359" s="26">
        <v>353</v>
      </c>
    </row>
    <row r="360" spans="2:13">
      <c r="B360" s="95"/>
      <c r="C360" s="89">
        <f t="shared" si="32"/>
        <v>16.75</v>
      </c>
      <c r="D360" s="79">
        <v>0</v>
      </c>
      <c r="E360" s="79">
        <v>0</v>
      </c>
      <c r="F360" s="79">
        <f t="shared" si="34"/>
        <v>2.77</v>
      </c>
      <c r="G360" s="79">
        <v>1</v>
      </c>
      <c r="H360" s="80">
        <f t="shared" si="31"/>
        <v>2.77</v>
      </c>
      <c r="I360" s="98">
        <f t="shared" si="35"/>
        <v>2.77</v>
      </c>
      <c r="J360" s="82">
        <f t="shared" si="33"/>
        <v>19.52</v>
      </c>
      <c r="K360" s="3">
        <f t="shared" si="36"/>
        <v>0.14190573770491804</v>
      </c>
      <c r="M360" s="26">
        <v>354</v>
      </c>
    </row>
    <row r="361" spans="2:13">
      <c r="B361" s="95"/>
      <c r="C361" s="89">
        <f t="shared" si="32"/>
        <v>16.75</v>
      </c>
      <c r="D361" s="79">
        <v>0</v>
      </c>
      <c r="E361" s="79">
        <v>0</v>
      </c>
      <c r="F361" s="79">
        <f t="shared" si="34"/>
        <v>2.7749999999999999</v>
      </c>
      <c r="G361" s="79">
        <v>1</v>
      </c>
      <c r="H361" s="80">
        <f t="shared" si="31"/>
        <v>2.7749999999999999</v>
      </c>
      <c r="I361" s="98">
        <f t="shared" si="35"/>
        <v>2.7749999999999999</v>
      </c>
      <c r="J361" s="82">
        <f t="shared" si="33"/>
        <v>19.524999999999999</v>
      </c>
      <c r="K361" s="3">
        <f t="shared" si="36"/>
        <v>0.14212548015364918</v>
      </c>
      <c r="M361" s="26">
        <v>355</v>
      </c>
    </row>
    <row r="362" spans="2:13">
      <c r="B362" s="95"/>
      <c r="C362" s="89">
        <f t="shared" si="32"/>
        <v>16.75</v>
      </c>
      <c r="D362" s="79">
        <v>0</v>
      </c>
      <c r="E362" s="79">
        <v>0</v>
      </c>
      <c r="F362" s="79">
        <f t="shared" si="34"/>
        <v>2.7800000000000002</v>
      </c>
      <c r="G362" s="79">
        <v>1</v>
      </c>
      <c r="H362" s="80">
        <f t="shared" si="31"/>
        <v>2.7800000000000002</v>
      </c>
      <c r="I362" s="98">
        <f t="shared" si="35"/>
        <v>2.7800000000000002</v>
      </c>
      <c r="J362" s="82">
        <f t="shared" si="33"/>
        <v>19.53</v>
      </c>
      <c r="K362" s="3">
        <f t="shared" si="36"/>
        <v>0.14234511008704556</v>
      </c>
      <c r="M362" s="26">
        <v>356</v>
      </c>
    </row>
    <row r="363" spans="2:13">
      <c r="B363" s="95"/>
      <c r="C363" s="89">
        <f t="shared" si="32"/>
        <v>16.75</v>
      </c>
      <c r="D363" s="79">
        <v>0</v>
      </c>
      <c r="E363" s="79">
        <v>0</v>
      </c>
      <c r="F363" s="79">
        <f t="shared" si="34"/>
        <v>2.7850000000000001</v>
      </c>
      <c r="G363" s="79">
        <v>1</v>
      </c>
      <c r="H363" s="80">
        <f t="shared" si="31"/>
        <v>2.7850000000000001</v>
      </c>
      <c r="I363" s="98">
        <f t="shared" si="35"/>
        <v>2.7850000000000001</v>
      </c>
      <c r="J363" s="82">
        <f t="shared" si="33"/>
        <v>19.535</v>
      </c>
      <c r="K363" s="3">
        <f t="shared" si="36"/>
        <v>0.14256462759150243</v>
      </c>
      <c r="M363" s="26">
        <v>357</v>
      </c>
    </row>
    <row r="364" spans="2:13">
      <c r="B364" s="95"/>
      <c r="C364" s="89">
        <f t="shared" si="32"/>
        <v>16.75</v>
      </c>
      <c r="D364" s="79">
        <v>0</v>
      </c>
      <c r="E364" s="79">
        <v>0</v>
      </c>
      <c r="F364" s="79">
        <f t="shared" si="34"/>
        <v>2.79</v>
      </c>
      <c r="G364" s="79">
        <v>1</v>
      </c>
      <c r="H364" s="80">
        <f t="shared" si="31"/>
        <v>2.79</v>
      </c>
      <c r="I364" s="98">
        <f t="shared" si="35"/>
        <v>2.79</v>
      </c>
      <c r="J364" s="82">
        <f t="shared" si="33"/>
        <v>19.54</v>
      </c>
      <c r="K364" s="3">
        <f t="shared" si="36"/>
        <v>0.14278403275332652</v>
      </c>
      <c r="M364" s="26">
        <v>358</v>
      </c>
    </row>
    <row r="365" spans="2:13">
      <c r="B365" s="95"/>
      <c r="C365" s="89">
        <f t="shared" si="32"/>
        <v>16.75</v>
      </c>
      <c r="D365" s="79">
        <v>0</v>
      </c>
      <c r="E365" s="79">
        <v>0</v>
      </c>
      <c r="F365" s="79">
        <f t="shared" si="34"/>
        <v>2.7949999999999999</v>
      </c>
      <c r="G365" s="79">
        <v>1</v>
      </c>
      <c r="H365" s="80">
        <f t="shared" si="31"/>
        <v>2.7949999999999999</v>
      </c>
      <c r="I365" s="98">
        <f t="shared" si="35"/>
        <v>2.7949999999999999</v>
      </c>
      <c r="J365" s="82">
        <f t="shared" si="33"/>
        <v>19.545000000000002</v>
      </c>
      <c r="K365" s="3">
        <f t="shared" si="36"/>
        <v>0.14300332565873625</v>
      </c>
      <c r="M365" s="26">
        <v>359</v>
      </c>
    </row>
    <row r="366" spans="2:13">
      <c r="B366" s="95"/>
      <c r="C366" s="89">
        <f t="shared" si="32"/>
        <v>16.75</v>
      </c>
      <c r="D366" s="79">
        <v>0</v>
      </c>
      <c r="E366" s="79">
        <v>0</v>
      </c>
      <c r="F366" s="79">
        <f t="shared" si="34"/>
        <v>2.8</v>
      </c>
      <c r="G366" s="79">
        <v>1</v>
      </c>
      <c r="H366" s="80">
        <f t="shared" si="31"/>
        <v>2.8</v>
      </c>
      <c r="I366" s="98">
        <f t="shared" si="35"/>
        <v>2.8</v>
      </c>
      <c r="J366" s="82">
        <f t="shared" si="33"/>
        <v>19.55</v>
      </c>
      <c r="K366" s="3">
        <f t="shared" si="36"/>
        <v>0.14322250639386189</v>
      </c>
      <c r="M366" s="26">
        <v>360</v>
      </c>
    </row>
    <row r="367" spans="2:13">
      <c r="B367" s="95"/>
      <c r="C367" s="89">
        <f t="shared" si="32"/>
        <v>16.75</v>
      </c>
      <c r="D367" s="79">
        <v>0</v>
      </c>
      <c r="E367" s="79">
        <v>0</v>
      </c>
      <c r="F367" s="79">
        <f t="shared" si="34"/>
        <v>2.8049999999999997</v>
      </c>
      <c r="G367" s="79">
        <v>1</v>
      </c>
      <c r="H367" s="80">
        <f t="shared" si="31"/>
        <v>2.8049999999999997</v>
      </c>
      <c r="I367" s="98">
        <f t="shared" si="35"/>
        <v>2.8049999999999997</v>
      </c>
      <c r="J367" s="82">
        <f t="shared" si="33"/>
        <v>19.555</v>
      </c>
      <c r="K367" s="3">
        <f t="shared" si="36"/>
        <v>0.14344157504474558</v>
      </c>
      <c r="M367" s="26">
        <v>361</v>
      </c>
    </row>
    <row r="368" spans="2:13">
      <c r="B368" s="95"/>
      <c r="C368" s="89">
        <f t="shared" si="32"/>
        <v>16.75</v>
      </c>
      <c r="D368" s="79">
        <v>0</v>
      </c>
      <c r="E368" s="79">
        <v>0</v>
      </c>
      <c r="F368" s="79">
        <f t="shared" si="34"/>
        <v>2.81</v>
      </c>
      <c r="G368" s="79">
        <v>1</v>
      </c>
      <c r="H368" s="80">
        <f t="shared" si="31"/>
        <v>2.81</v>
      </c>
      <c r="I368" s="98">
        <f t="shared" si="35"/>
        <v>2.81</v>
      </c>
      <c r="J368" s="82">
        <f t="shared" si="33"/>
        <v>19.559999999999999</v>
      </c>
      <c r="K368" s="3">
        <f t="shared" si="36"/>
        <v>0.14366053169734153</v>
      </c>
      <c r="M368" s="26">
        <v>362</v>
      </c>
    </row>
    <row r="369" spans="2:13">
      <c r="B369" s="95"/>
      <c r="C369" s="89">
        <f t="shared" si="32"/>
        <v>16.75</v>
      </c>
      <c r="D369" s="79">
        <v>0</v>
      </c>
      <c r="E369" s="79">
        <v>0</v>
      </c>
      <c r="F369" s="79">
        <f t="shared" si="34"/>
        <v>2.8149999999999999</v>
      </c>
      <c r="G369" s="79">
        <v>1</v>
      </c>
      <c r="H369" s="80">
        <f t="shared" si="31"/>
        <v>2.8149999999999999</v>
      </c>
      <c r="I369" s="98">
        <f t="shared" si="35"/>
        <v>2.8149999999999999</v>
      </c>
      <c r="J369" s="82">
        <f t="shared" si="33"/>
        <v>19.565000000000001</v>
      </c>
      <c r="K369" s="3">
        <f t="shared" si="36"/>
        <v>0.14387937643751597</v>
      </c>
      <c r="M369" s="26">
        <v>363</v>
      </c>
    </row>
    <row r="370" spans="2:13">
      <c r="B370" s="95"/>
      <c r="C370" s="89">
        <f t="shared" si="32"/>
        <v>16.75</v>
      </c>
      <c r="D370" s="79">
        <v>0</v>
      </c>
      <c r="E370" s="79">
        <v>0</v>
      </c>
      <c r="F370" s="79">
        <f t="shared" si="34"/>
        <v>2.8200000000000003</v>
      </c>
      <c r="G370" s="79">
        <v>1</v>
      </c>
      <c r="H370" s="80">
        <f t="shared" si="31"/>
        <v>2.8200000000000003</v>
      </c>
      <c r="I370" s="98">
        <f t="shared" si="35"/>
        <v>2.8200000000000003</v>
      </c>
      <c r="J370" s="82">
        <f t="shared" si="33"/>
        <v>19.57</v>
      </c>
      <c r="K370" s="3">
        <f t="shared" si="36"/>
        <v>0.14409810935104753</v>
      </c>
      <c r="M370" s="26">
        <v>364</v>
      </c>
    </row>
    <row r="371" spans="2:13">
      <c r="B371" s="95"/>
      <c r="C371" s="89">
        <f t="shared" si="32"/>
        <v>16.75</v>
      </c>
      <c r="D371" s="79">
        <v>0</v>
      </c>
      <c r="E371" s="79">
        <v>0</v>
      </c>
      <c r="F371" s="79">
        <f t="shared" si="34"/>
        <v>2.8250000000000002</v>
      </c>
      <c r="G371" s="79">
        <v>1</v>
      </c>
      <c r="H371" s="80">
        <f t="shared" si="31"/>
        <v>2.8250000000000002</v>
      </c>
      <c r="I371" s="98">
        <f t="shared" si="35"/>
        <v>2.8250000000000002</v>
      </c>
      <c r="J371" s="82">
        <f t="shared" si="33"/>
        <v>19.574999999999999</v>
      </c>
      <c r="K371" s="3">
        <f t="shared" si="36"/>
        <v>0.14431673052362709</v>
      </c>
      <c r="M371" s="26">
        <v>365</v>
      </c>
    </row>
    <row r="372" spans="2:13">
      <c r="B372" s="95"/>
      <c r="C372" s="89">
        <f t="shared" si="32"/>
        <v>16.75</v>
      </c>
      <c r="D372" s="79">
        <v>0</v>
      </c>
      <c r="E372" s="79">
        <v>0</v>
      </c>
      <c r="F372" s="79">
        <f t="shared" si="34"/>
        <v>2.83</v>
      </c>
      <c r="G372" s="79">
        <v>1</v>
      </c>
      <c r="H372" s="80">
        <f t="shared" si="31"/>
        <v>2.83</v>
      </c>
      <c r="I372" s="98">
        <f t="shared" si="35"/>
        <v>2.83</v>
      </c>
      <c r="J372" s="82">
        <f t="shared" si="33"/>
        <v>19.579999999999998</v>
      </c>
      <c r="K372" s="3">
        <f t="shared" si="36"/>
        <v>0.14453524004085805</v>
      </c>
      <c r="M372" s="26">
        <v>366</v>
      </c>
    </row>
    <row r="373" spans="2:13">
      <c r="B373" s="95"/>
      <c r="C373" s="89">
        <f t="shared" si="32"/>
        <v>16.75</v>
      </c>
      <c r="D373" s="79">
        <v>0</v>
      </c>
      <c r="E373" s="79">
        <v>0</v>
      </c>
      <c r="F373" s="79">
        <f t="shared" si="34"/>
        <v>2.835</v>
      </c>
      <c r="G373" s="79">
        <v>1</v>
      </c>
      <c r="H373" s="80">
        <f t="shared" si="31"/>
        <v>2.835</v>
      </c>
      <c r="I373" s="98">
        <f t="shared" si="35"/>
        <v>2.835</v>
      </c>
      <c r="J373" s="82">
        <f t="shared" si="33"/>
        <v>19.585000000000001</v>
      </c>
      <c r="K373" s="3">
        <f t="shared" si="36"/>
        <v>0.1447536379882563</v>
      </c>
      <c r="M373" s="26">
        <v>367</v>
      </c>
    </row>
    <row r="374" spans="2:13">
      <c r="B374" s="95"/>
      <c r="C374" s="89">
        <f t="shared" si="32"/>
        <v>16.75</v>
      </c>
      <c r="D374" s="79">
        <v>0</v>
      </c>
      <c r="E374" s="79">
        <v>0</v>
      </c>
      <c r="F374" s="79">
        <f t="shared" si="34"/>
        <v>2.84</v>
      </c>
      <c r="G374" s="79">
        <v>1</v>
      </c>
      <c r="H374" s="80">
        <f t="shared" si="31"/>
        <v>2.84</v>
      </c>
      <c r="I374" s="98">
        <f t="shared" si="35"/>
        <v>2.84</v>
      </c>
      <c r="J374" s="82">
        <f t="shared" si="33"/>
        <v>19.59</v>
      </c>
      <c r="K374" s="3">
        <f t="shared" si="36"/>
        <v>0.14497192445125062</v>
      </c>
      <c r="M374" s="26">
        <v>368</v>
      </c>
    </row>
    <row r="375" spans="2:13">
      <c r="B375" s="95"/>
      <c r="C375" s="89">
        <f t="shared" si="32"/>
        <v>16.75</v>
      </c>
      <c r="D375" s="79">
        <v>0</v>
      </c>
      <c r="E375" s="79">
        <v>0</v>
      </c>
      <c r="F375" s="79">
        <f t="shared" si="34"/>
        <v>2.8449999999999998</v>
      </c>
      <c r="G375" s="79">
        <v>1</v>
      </c>
      <c r="H375" s="80">
        <f t="shared" si="31"/>
        <v>2.8449999999999998</v>
      </c>
      <c r="I375" s="98">
        <f t="shared" si="35"/>
        <v>2.8449999999999998</v>
      </c>
      <c r="J375" s="82">
        <f t="shared" si="33"/>
        <v>19.594999999999999</v>
      </c>
      <c r="K375" s="3">
        <f t="shared" si="36"/>
        <v>0.14519009951518244</v>
      </c>
      <c r="M375" s="26">
        <v>369</v>
      </c>
    </row>
    <row r="376" spans="2:13">
      <c r="B376" s="92"/>
      <c r="C376" s="89">
        <f t="shared" si="32"/>
        <v>16.75</v>
      </c>
      <c r="D376" s="79">
        <v>0</v>
      </c>
      <c r="E376" s="79">
        <v>0</v>
      </c>
      <c r="F376" s="79">
        <f t="shared" si="34"/>
        <v>2.85</v>
      </c>
      <c r="G376" s="79">
        <v>1</v>
      </c>
      <c r="H376" s="80">
        <f t="shared" si="31"/>
        <v>2.85</v>
      </c>
      <c r="I376" s="98">
        <f t="shared" si="35"/>
        <v>2.85</v>
      </c>
      <c r="J376" s="82">
        <f t="shared" si="33"/>
        <v>19.600000000000001</v>
      </c>
      <c r="K376" s="3">
        <f t="shared" si="36"/>
        <v>0.14540816326530612</v>
      </c>
      <c r="M376" s="26">
        <v>370</v>
      </c>
    </row>
    <row r="377" spans="2:13">
      <c r="B377" s="95"/>
      <c r="C377" s="89">
        <f t="shared" si="32"/>
        <v>16.75</v>
      </c>
      <c r="D377" s="79">
        <v>0</v>
      </c>
      <c r="E377" s="79">
        <v>0</v>
      </c>
      <c r="F377" s="79">
        <f t="shared" si="34"/>
        <v>2.855</v>
      </c>
      <c r="G377" s="79">
        <v>1</v>
      </c>
      <c r="H377" s="80">
        <f t="shared" ref="H377:H406" si="37">((1-D377)+D377*E377)*F377*G377</f>
        <v>2.855</v>
      </c>
      <c r="I377" s="98">
        <f t="shared" si="35"/>
        <v>2.855</v>
      </c>
      <c r="J377" s="82">
        <f t="shared" si="33"/>
        <v>19.605</v>
      </c>
      <c r="K377" s="3">
        <f t="shared" si="36"/>
        <v>0.14562611578678908</v>
      </c>
      <c r="M377" s="26">
        <v>371</v>
      </c>
    </row>
    <row r="378" spans="2:13">
      <c r="B378" s="95"/>
      <c r="C378" s="89">
        <f t="shared" si="32"/>
        <v>16.75</v>
      </c>
      <c r="D378" s="79">
        <v>0</v>
      </c>
      <c r="E378" s="79">
        <v>0</v>
      </c>
      <c r="F378" s="79">
        <f t="shared" si="34"/>
        <v>2.8600000000000003</v>
      </c>
      <c r="G378" s="79">
        <v>1</v>
      </c>
      <c r="H378" s="80">
        <f t="shared" si="37"/>
        <v>2.8600000000000003</v>
      </c>
      <c r="I378" s="98">
        <f t="shared" si="35"/>
        <v>2.8600000000000003</v>
      </c>
      <c r="J378" s="82">
        <f t="shared" si="33"/>
        <v>19.61</v>
      </c>
      <c r="K378" s="3">
        <f t="shared" si="36"/>
        <v>0.14584395716471191</v>
      </c>
      <c r="M378" s="26">
        <v>372</v>
      </c>
    </row>
    <row r="379" spans="2:13">
      <c r="B379" s="95"/>
      <c r="C379" s="89">
        <f t="shared" si="32"/>
        <v>16.75</v>
      </c>
      <c r="D379" s="79">
        <v>0</v>
      </c>
      <c r="E379" s="79">
        <v>0</v>
      </c>
      <c r="F379" s="79">
        <f t="shared" si="34"/>
        <v>2.8650000000000002</v>
      </c>
      <c r="G379" s="79">
        <v>1</v>
      </c>
      <c r="H379" s="80">
        <f t="shared" si="37"/>
        <v>2.8650000000000002</v>
      </c>
      <c r="I379" s="98">
        <f t="shared" si="35"/>
        <v>2.8650000000000002</v>
      </c>
      <c r="J379" s="82">
        <f t="shared" si="33"/>
        <v>19.615000000000002</v>
      </c>
      <c r="K379" s="3">
        <f t="shared" si="36"/>
        <v>0.14606168748406831</v>
      </c>
      <c r="M379" s="26">
        <v>373</v>
      </c>
    </row>
    <row r="380" spans="2:13">
      <c r="B380" s="95"/>
      <c r="C380" s="89">
        <f t="shared" si="32"/>
        <v>16.75</v>
      </c>
      <c r="D380" s="79">
        <v>0</v>
      </c>
      <c r="E380" s="79">
        <v>0</v>
      </c>
      <c r="F380" s="79">
        <f t="shared" si="34"/>
        <v>2.87</v>
      </c>
      <c r="G380" s="79">
        <v>1</v>
      </c>
      <c r="H380" s="80">
        <f t="shared" si="37"/>
        <v>2.87</v>
      </c>
      <c r="I380" s="98">
        <f t="shared" si="35"/>
        <v>2.87</v>
      </c>
      <c r="J380" s="82">
        <f t="shared" si="33"/>
        <v>19.62</v>
      </c>
      <c r="K380" s="3">
        <f t="shared" si="36"/>
        <v>0.14627930682976553</v>
      </c>
      <c r="M380" s="26">
        <v>374</v>
      </c>
    </row>
    <row r="381" spans="2:13">
      <c r="B381" s="92"/>
      <c r="C381" s="89">
        <f t="shared" si="32"/>
        <v>16.75</v>
      </c>
      <c r="D381" s="79">
        <v>0</v>
      </c>
      <c r="E381" s="79">
        <v>0</v>
      </c>
      <c r="F381" s="79">
        <f t="shared" si="34"/>
        <v>2.875</v>
      </c>
      <c r="G381" s="79">
        <v>1</v>
      </c>
      <c r="H381" s="80">
        <f t="shared" si="37"/>
        <v>2.875</v>
      </c>
      <c r="I381" s="98">
        <f t="shared" si="35"/>
        <v>2.875</v>
      </c>
      <c r="J381" s="82">
        <f t="shared" si="33"/>
        <v>19.625</v>
      </c>
      <c r="K381" s="3">
        <f t="shared" si="36"/>
        <v>0.1464968152866242</v>
      </c>
      <c r="M381" s="26">
        <v>375</v>
      </c>
    </row>
    <row r="382" spans="2:13">
      <c r="B382" s="95"/>
      <c r="C382" s="89">
        <f t="shared" si="32"/>
        <v>16.75</v>
      </c>
      <c r="D382" s="79">
        <v>0</v>
      </c>
      <c r="E382" s="79">
        <v>0</v>
      </c>
      <c r="F382" s="79">
        <f t="shared" si="34"/>
        <v>2.88</v>
      </c>
      <c r="G382" s="79">
        <v>1</v>
      </c>
      <c r="H382" s="80">
        <f t="shared" si="37"/>
        <v>2.88</v>
      </c>
      <c r="I382" s="98">
        <f t="shared" si="35"/>
        <v>2.88</v>
      </c>
      <c r="J382" s="82">
        <f t="shared" si="33"/>
        <v>19.63</v>
      </c>
      <c r="K382" s="3">
        <f t="shared" si="36"/>
        <v>0.1467142129393785</v>
      </c>
      <c r="M382" s="26">
        <v>376</v>
      </c>
    </row>
    <row r="383" spans="2:13">
      <c r="B383" s="95"/>
      <c r="C383" s="89">
        <f t="shared" si="32"/>
        <v>16.75</v>
      </c>
      <c r="D383" s="79">
        <v>0</v>
      </c>
      <c r="E383" s="79">
        <v>0</v>
      </c>
      <c r="F383" s="79">
        <f t="shared" si="34"/>
        <v>2.8849999999999998</v>
      </c>
      <c r="G383" s="79">
        <v>1</v>
      </c>
      <c r="H383" s="80">
        <f t="shared" si="37"/>
        <v>2.8849999999999998</v>
      </c>
      <c r="I383" s="98">
        <f t="shared" si="35"/>
        <v>2.8849999999999998</v>
      </c>
      <c r="J383" s="82">
        <f t="shared" si="33"/>
        <v>19.634999999999998</v>
      </c>
      <c r="K383" s="3">
        <f t="shared" si="36"/>
        <v>0.14693149987267634</v>
      </c>
      <c r="M383" s="26">
        <v>377</v>
      </c>
    </row>
    <row r="384" spans="2:13">
      <c r="B384" s="95"/>
      <c r="C384" s="89">
        <f t="shared" si="32"/>
        <v>16.75</v>
      </c>
      <c r="D384" s="79">
        <v>0</v>
      </c>
      <c r="E384" s="79">
        <v>0</v>
      </c>
      <c r="F384" s="79">
        <f t="shared" si="34"/>
        <v>2.8899999999999997</v>
      </c>
      <c r="G384" s="79">
        <v>1</v>
      </c>
      <c r="H384" s="80">
        <f t="shared" si="37"/>
        <v>2.8899999999999997</v>
      </c>
      <c r="I384" s="98">
        <f t="shared" si="35"/>
        <v>2.8899999999999997</v>
      </c>
      <c r="J384" s="82">
        <f t="shared" si="33"/>
        <v>19.64</v>
      </c>
      <c r="K384" s="3">
        <f t="shared" si="36"/>
        <v>0.14714867617107941</v>
      </c>
      <c r="M384" s="26">
        <v>378</v>
      </c>
    </row>
    <row r="385" spans="2:13">
      <c r="B385" s="95"/>
      <c r="C385" s="89">
        <f t="shared" si="32"/>
        <v>16.75</v>
      </c>
      <c r="D385" s="79">
        <v>0</v>
      </c>
      <c r="E385" s="79">
        <v>0</v>
      </c>
      <c r="F385" s="79">
        <f t="shared" si="34"/>
        <v>2.895</v>
      </c>
      <c r="G385" s="79">
        <v>1</v>
      </c>
      <c r="H385" s="80">
        <f t="shared" si="37"/>
        <v>2.895</v>
      </c>
      <c r="I385" s="98">
        <f t="shared" si="35"/>
        <v>2.895</v>
      </c>
      <c r="J385" s="82">
        <f t="shared" si="33"/>
        <v>19.645</v>
      </c>
      <c r="K385" s="3">
        <f t="shared" si="36"/>
        <v>0.14736574191906338</v>
      </c>
      <c r="M385" s="26">
        <v>379</v>
      </c>
    </row>
    <row r="386" spans="2:13">
      <c r="B386" s="91">
        <f>1+M386/200</f>
        <v>2.9</v>
      </c>
      <c r="C386" s="89">
        <f t="shared" si="32"/>
        <v>19.649999999999999</v>
      </c>
      <c r="D386" s="79">
        <v>0</v>
      </c>
      <c r="E386" s="79">
        <v>0</v>
      </c>
      <c r="F386" s="79">
        <f t="shared" si="34"/>
        <v>2.9</v>
      </c>
      <c r="G386" s="79">
        <v>1</v>
      </c>
      <c r="H386" s="80">
        <f t="shared" si="37"/>
        <v>2.9</v>
      </c>
      <c r="I386" s="98">
        <f t="shared" si="35"/>
        <v>2.9</v>
      </c>
      <c r="J386" s="82">
        <f t="shared" si="33"/>
        <v>22.549999999999997</v>
      </c>
      <c r="K386" s="3">
        <f t="shared" si="36"/>
        <v>0.12860310421286034</v>
      </c>
      <c r="M386" s="26">
        <v>380</v>
      </c>
    </row>
    <row r="387" spans="2:13">
      <c r="B387" s="95"/>
      <c r="C387" s="89">
        <f t="shared" si="32"/>
        <v>19.649999999999999</v>
      </c>
      <c r="D387" s="79">
        <v>0</v>
      </c>
      <c r="E387" s="79">
        <v>0</v>
      </c>
      <c r="F387" s="79">
        <f t="shared" si="34"/>
        <v>2.9050000000000002</v>
      </c>
      <c r="G387" s="79">
        <v>1</v>
      </c>
      <c r="H387" s="80">
        <f t="shared" si="37"/>
        <v>2.9050000000000002</v>
      </c>
      <c r="I387" s="98">
        <f t="shared" si="35"/>
        <v>2.9050000000000002</v>
      </c>
      <c r="J387" s="82">
        <f t="shared" si="33"/>
        <v>22.555</v>
      </c>
      <c r="K387" s="3">
        <f t="shared" si="36"/>
        <v>0.1287962757703392</v>
      </c>
      <c r="M387" s="26">
        <v>381</v>
      </c>
    </row>
    <row r="388" spans="2:13">
      <c r="B388" s="95"/>
      <c r="C388" s="89">
        <f t="shared" si="32"/>
        <v>19.649999999999999</v>
      </c>
      <c r="D388" s="79">
        <v>0</v>
      </c>
      <c r="E388" s="79">
        <v>0</v>
      </c>
      <c r="F388" s="79">
        <f t="shared" si="34"/>
        <v>2.91</v>
      </c>
      <c r="G388" s="79">
        <v>1</v>
      </c>
      <c r="H388" s="80">
        <f t="shared" si="37"/>
        <v>2.91</v>
      </c>
      <c r="I388" s="98">
        <f t="shared" si="35"/>
        <v>2.91</v>
      </c>
      <c r="J388" s="82">
        <f t="shared" si="33"/>
        <v>22.56</v>
      </c>
      <c r="K388" s="3">
        <f t="shared" si="36"/>
        <v>0.12898936170212769</v>
      </c>
      <c r="M388" s="26">
        <v>382</v>
      </c>
    </row>
    <row r="389" spans="2:13">
      <c r="B389" s="95"/>
      <c r="C389" s="89">
        <f t="shared" si="32"/>
        <v>19.649999999999999</v>
      </c>
      <c r="D389" s="79">
        <v>0</v>
      </c>
      <c r="E389" s="79">
        <v>0</v>
      </c>
      <c r="F389" s="79">
        <f t="shared" si="34"/>
        <v>2.915</v>
      </c>
      <c r="G389" s="79">
        <v>1</v>
      </c>
      <c r="H389" s="80">
        <f t="shared" si="37"/>
        <v>2.915</v>
      </c>
      <c r="I389" s="98">
        <f t="shared" si="35"/>
        <v>2.915</v>
      </c>
      <c r="J389" s="82">
        <f t="shared" si="33"/>
        <v>22.564999999999998</v>
      </c>
      <c r="K389" s="3">
        <f t="shared" si="36"/>
        <v>0.12918236206514516</v>
      </c>
      <c r="M389" s="26">
        <v>383</v>
      </c>
    </row>
    <row r="390" spans="2:13">
      <c r="B390" s="92"/>
      <c r="C390" s="89">
        <f t="shared" ref="C390:C453" si="38">IF(B390&gt;0,C389+B390,C389)</f>
        <v>19.649999999999999</v>
      </c>
      <c r="D390" s="79">
        <v>0</v>
      </c>
      <c r="E390" s="79">
        <v>0</v>
      </c>
      <c r="F390" s="79">
        <f t="shared" si="34"/>
        <v>2.92</v>
      </c>
      <c r="G390" s="79">
        <v>1</v>
      </c>
      <c r="H390" s="80">
        <f t="shared" si="37"/>
        <v>2.92</v>
      </c>
      <c r="I390" s="98">
        <f t="shared" si="35"/>
        <v>2.92</v>
      </c>
      <c r="J390" s="82">
        <f t="shared" ref="J390:J453" si="39">C390+I390</f>
        <v>22.57</v>
      </c>
      <c r="K390" s="3">
        <f t="shared" si="36"/>
        <v>0.12937527691626052</v>
      </c>
      <c r="M390" s="26">
        <v>384</v>
      </c>
    </row>
    <row r="391" spans="2:13">
      <c r="B391" s="95"/>
      <c r="C391" s="89">
        <f t="shared" si="38"/>
        <v>19.649999999999999</v>
      </c>
      <c r="D391" s="79">
        <v>0</v>
      </c>
      <c r="E391" s="79">
        <v>0</v>
      </c>
      <c r="F391" s="79">
        <f t="shared" ref="F391:F406" si="40">100%+M391/200</f>
        <v>2.9249999999999998</v>
      </c>
      <c r="G391" s="79">
        <v>1</v>
      </c>
      <c r="H391" s="80">
        <f t="shared" si="37"/>
        <v>2.9249999999999998</v>
      </c>
      <c r="I391" s="98">
        <f t="shared" ref="I391:I454" si="41">H391*I$5</f>
        <v>2.9249999999999998</v>
      </c>
      <c r="J391" s="82">
        <f t="shared" si="39"/>
        <v>22.574999999999999</v>
      </c>
      <c r="K391" s="3">
        <f t="shared" ref="K391:K454" si="42">I391/J391</f>
        <v>0.12956810631229235</v>
      </c>
      <c r="M391" s="26">
        <v>385</v>
      </c>
    </row>
    <row r="392" spans="2:13">
      <c r="B392" s="95"/>
      <c r="C392" s="89">
        <f t="shared" si="38"/>
        <v>19.649999999999999</v>
      </c>
      <c r="D392" s="79">
        <v>0</v>
      </c>
      <c r="E392" s="79">
        <v>0</v>
      </c>
      <c r="F392" s="79">
        <f t="shared" si="40"/>
        <v>2.9299999999999997</v>
      </c>
      <c r="G392" s="79">
        <v>1</v>
      </c>
      <c r="H392" s="80">
        <f t="shared" si="37"/>
        <v>2.9299999999999997</v>
      </c>
      <c r="I392" s="98">
        <f t="shared" si="41"/>
        <v>2.9299999999999997</v>
      </c>
      <c r="J392" s="82">
        <f t="shared" si="39"/>
        <v>22.58</v>
      </c>
      <c r="K392" s="3">
        <f t="shared" si="42"/>
        <v>0.12976085031000886</v>
      </c>
      <c r="M392" s="26">
        <v>386</v>
      </c>
    </row>
    <row r="393" spans="2:13">
      <c r="B393" s="95"/>
      <c r="C393" s="89">
        <f t="shared" si="38"/>
        <v>19.649999999999999</v>
      </c>
      <c r="D393" s="79">
        <v>0</v>
      </c>
      <c r="E393" s="79">
        <v>0</v>
      </c>
      <c r="F393" s="79">
        <f t="shared" si="40"/>
        <v>2.9350000000000001</v>
      </c>
      <c r="G393" s="79">
        <v>1</v>
      </c>
      <c r="H393" s="80">
        <f t="shared" si="37"/>
        <v>2.9350000000000001</v>
      </c>
      <c r="I393" s="98">
        <f t="shared" si="41"/>
        <v>2.9350000000000001</v>
      </c>
      <c r="J393" s="82">
        <f t="shared" si="39"/>
        <v>22.584999999999997</v>
      </c>
      <c r="K393" s="3">
        <f t="shared" si="42"/>
        <v>0.12995350896612798</v>
      </c>
      <c r="M393" s="26">
        <v>387</v>
      </c>
    </row>
    <row r="394" spans="2:13">
      <c r="B394" s="95"/>
      <c r="C394" s="89">
        <f t="shared" si="38"/>
        <v>19.649999999999999</v>
      </c>
      <c r="D394" s="79">
        <v>0</v>
      </c>
      <c r="E394" s="79">
        <v>0</v>
      </c>
      <c r="F394" s="79">
        <f t="shared" si="40"/>
        <v>2.94</v>
      </c>
      <c r="G394" s="79">
        <v>1</v>
      </c>
      <c r="H394" s="80">
        <f t="shared" si="37"/>
        <v>2.94</v>
      </c>
      <c r="I394" s="98">
        <f t="shared" si="41"/>
        <v>2.94</v>
      </c>
      <c r="J394" s="82">
        <f t="shared" si="39"/>
        <v>22.59</v>
      </c>
      <c r="K394" s="3">
        <f t="shared" si="42"/>
        <v>0.13014608233731739</v>
      </c>
      <c r="M394" s="26">
        <v>388</v>
      </c>
    </row>
    <row r="395" spans="2:13">
      <c r="B395" s="95"/>
      <c r="C395" s="89">
        <f t="shared" si="38"/>
        <v>19.649999999999999</v>
      </c>
      <c r="D395" s="79">
        <v>0</v>
      </c>
      <c r="E395" s="79">
        <v>0</v>
      </c>
      <c r="F395" s="79">
        <f t="shared" si="40"/>
        <v>2.9450000000000003</v>
      </c>
      <c r="G395" s="79">
        <v>1</v>
      </c>
      <c r="H395" s="80">
        <f t="shared" si="37"/>
        <v>2.9450000000000003</v>
      </c>
      <c r="I395" s="98">
        <f t="shared" si="41"/>
        <v>2.9450000000000003</v>
      </c>
      <c r="J395" s="82">
        <f t="shared" si="39"/>
        <v>22.594999999999999</v>
      </c>
      <c r="K395" s="3">
        <f t="shared" si="42"/>
        <v>0.13033857048019476</v>
      </c>
      <c r="M395" s="26">
        <v>389</v>
      </c>
    </row>
    <row r="396" spans="2:13">
      <c r="B396" s="92"/>
      <c r="C396" s="89">
        <f t="shared" si="38"/>
        <v>19.649999999999999</v>
      </c>
      <c r="D396" s="79">
        <v>0</v>
      </c>
      <c r="E396" s="79">
        <v>0</v>
      </c>
      <c r="F396" s="79">
        <f t="shared" si="40"/>
        <v>2.95</v>
      </c>
      <c r="G396" s="79">
        <v>1</v>
      </c>
      <c r="H396" s="80">
        <f t="shared" si="37"/>
        <v>2.95</v>
      </c>
      <c r="I396" s="98">
        <f t="shared" si="41"/>
        <v>2.95</v>
      </c>
      <c r="J396" s="82">
        <f t="shared" si="39"/>
        <v>22.599999999999998</v>
      </c>
      <c r="K396" s="3">
        <f t="shared" si="42"/>
        <v>0.13053097345132744</v>
      </c>
      <c r="M396" s="26">
        <v>390</v>
      </c>
    </row>
    <row r="397" spans="2:13">
      <c r="B397" s="95"/>
      <c r="C397" s="89">
        <f t="shared" si="38"/>
        <v>19.649999999999999</v>
      </c>
      <c r="D397" s="79">
        <v>0</v>
      </c>
      <c r="E397" s="79">
        <v>0</v>
      </c>
      <c r="F397" s="79">
        <f t="shared" si="40"/>
        <v>2.9550000000000001</v>
      </c>
      <c r="G397" s="79">
        <v>1</v>
      </c>
      <c r="H397" s="80">
        <f t="shared" si="37"/>
        <v>2.9550000000000001</v>
      </c>
      <c r="I397" s="98">
        <f t="shared" si="41"/>
        <v>2.9550000000000001</v>
      </c>
      <c r="J397" s="82">
        <f t="shared" si="39"/>
        <v>22.604999999999997</v>
      </c>
      <c r="K397" s="3">
        <f t="shared" si="42"/>
        <v>0.13072329130723293</v>
      </c>
      <c r="M397" s="26">
        <v>391</v>
      </c>
    </row>
    <row r="398" spans="2:13">
      <c r="B398" s="95"/>
      <c r="C398" s="89">
        <f t="shared" si="38"/>
        <v>19.649999999999999</v>
      </c>
      <c r="D398" s="79">
        <v>0</v>
      </c>
      <c r="E398" s="79">
        <v>0</v>
      </c>
      <c r="F398" s="79">
        <f t="shared" si="40"/>
        <v>2.96</v>
      </c>
      <c r="G398" s="79">
        <v>1</v>
      </c>
      <c r="H398" s="80">
        <f t="shared" si="37"/>
        <v>2.96</v>
      </c>
      <c r="I398" s="98">
        <f t="shared" si="41"/>
        <v>2.96</v>
      </c>
      <c r="J398" s="82">
        <f t="shared" si="39"/>
        <v>22.61</v>
      </c>
      <c r="K398" s="3">
        <f t="shared" si="42"/>
        <v>0.13091552410437859</v>
      </c>
      <c r="M398" s="26">
        <v>392</v>
      </c>
    </row>
    <row r="399" spans="2:13">
      <c r="B399" s="95"/>
      <c r="C399" s="89">
        <f t="shared" si="38"/>
        <v>19.649999999999999</v>
      </c>
      <c r="D399" s="79">
        <v>0</v>
      </c>
      <c r="E399" s="79">
        <v>0</v>
      </c>
      <c r="F399" s="79">
        <f t="shared" si="40"/>
        <v>2.9649999999999999</v>
      </c>
      <c r="G399" s="79">
        <v>1</v>
      </c>
      <c r="H399" s="80">
        <f t="shared" si="37"/>
        <v>2.9649999999999999</v>
      </c>
      <c r="I399" s="98">
        <f t="shared" si="41"/>
        <v>2.9649999999999999</v>
      </c>
      <c r="J399" s="82">
        <f t="shared" si="39"/>
        <v>22.614999999999998</v>
      </c>
      <c r="K399" s="3">
        <f t="shared" si="42"/>
        <v>0.13110767189918196</v>
      </c>
      <c r="M399" s="26">
        <v>393</v>
      </c>
    </row>
    <row r="400" spans="2:13">
      <c r="B400" s="95"/>
      <c r="C400" s="89">
        <f t="shared" si="38"/>
        <v>19.649999999999999</v>
      </c>
      <c r="D400" s="79">
        <v>0</v>
      </c>
      <c r="E400" s="79">
        <v>0</v>
      </c>
      <c r="F400" s="79">
        <f t="shared" si="40"/>
        <v>2.9699999999999998</v>
      </c>
      <c r="G400" s="79">
        <v>1</v>
      </c>
      <c r="H400" s="80">
        <f t="shared" si="37"/>
        <v>2.9699999999999998</v>
      </c>
      <c r="I400" s="98">
        <f t="shared" si="41"/>
        <v>2.9699999999999998</v>
      </c>
      <c r="J400" s="82">
        <f t="shared" si="39"/>
        <v>22.619999999999997</v>
      </c>
      <c r="K400" s="3">
        <f t="shared" si="42"/>
        <v>0.13129973474801063</v>
      </c>
      <c r="M400" s="26">
        <v>394</v>
      </c>
    </row>
    <row r="401" spans="2:13">
      <c r="B401" s="92"/>
      <c r="C401" s="89">
        <f t="shared" si="38"/>
        <v>19.649999999999999</v>
      </c>
      <c r="D401" s="79">
        <v>0</v>
      </c>
      <c r="E401" s="79">
        <v>0</v>
      </c>
      <c r="F401" s="79">
        <f t="shared" si="40"/>
        <v>2.9750000000000001</v>
      </c>
      <c r="G401" s="79">
        <v>1</v>
      </c>
      <c r="H401" s="80">
        <f t="shared" si="37"/>
        <v>2.9750000000000001</v>
      </c>
      <c r="I401" s="98">
        <f t="shared" si="41"/>
        <v>2.9750000000000001</v>
      </c>
      <c r="J401" s="82">
        <f t="shared" si="39"/>
        <v>22.625</v>
      </c>
      <c r="K401" s="3">
        <f t="shared" si="42"/>
        <v>0.13149171270718232</v>
      </c>
      <c r="M401" s="26">
        <v>395</v>
      </c>
    </row>
    <row r="402" spans="2:13">
      <c r="B402" s="95"/>
      <c r="C402" s="89">
        <f t="shared" si="38"/>
        <v>19.649999999999999</v>
      </c>
      <c r="D402" s="79">
        <v>0</v>
      </c>
      <c r="E402" s="79">
        <v>0</v>
      </c>
      <c r="F402" s="79">
        <f t="shared" si="40"/>
        <v>2.98</v>
      </c>
      <c r="G402" s="79">
        <v>1</v>
      </c>
      <c r="H402" s="80">
        <f t="shared" si="37"/>
        <v>2.98</v>
      </c>
      <c r="I402" s="98">
        <f t="shared" si="41"/>
        <v>2.98</v>
      </c>
      <c r="J402" s="82">
        <f t="shared" si="39"/>
        <v>22.63</v>
      </c>
      <c r="K402" s="3">
        <f t="shared" si="42"/>
        <v>0.13168360583296509</v>
      </c>
      <c r="M402" s="26">
        <v>396</v>
      </c>
    </row>
    <row r="403" spans="2:13">
      <c r="B403" s="95"/>
      <c r="C403" s="89">
        <f t="shared" si="38"/>
        <v>19.649999999999999</v>
      </c>
      <c r="D403" s="79">
        <v>0</v>
      </c>
      <c r="E403" s="79">
        <v>0</v>
      </c>
      <c r="F403" s="79">
        <f t="shared" si="40"/>
        <v>2.9850000000000003</v>
      </c>
      <c r="G403" s="79">
        <v>1</v>
      </c>
      <c r="H403" s="80">
        <f t="shared" si="37"/>
        <v>2.9850000000000003</v>
      </c>
      <c r="I403" s="98">
        <f t="shared" si="41"/>
        <v>2.9850000000000003</v>
      </c>
      <c r="J403" s="82">
        <f t="shared" si="39"/>
        <v>22.634999999999998</v>
      </c>
      <c r="K403" s="3">
        <f t="shared" si="42"/>
        <v>0.13187541418157722</v>
      </c>
      <c r="M403" s="26">
        <v>397</v>
      </c>
    </row>
    <row r="404" spans="2:13">
      <c r="B404" s="95"/>
      <c r="C404" s="89">
        <f t="shared" si="38"/>
        <v>19.649999999999999</v>
      </c>
      <c r="D404" s="79">
        <v>0</v>
      </c>
      <c r="E404" s="79">
        <v>0</v>
      </c>
      <c r="F404" s="79">
        <f t="shared" si="40"/>
        <v>2.99</v>
      </c>
      <c r="G404" s="79">
        <v>1</v>
      </c>
      <c r="H404" s="80">
        <f t="shared" si="37"/>
        <v>2.99</v>
      </c>
      <c r="I404" s="98">
        <f t="shared" si="41"/>
        <v>2.99</v>
      </c>
      <c r="J404" s="82">
        <f t="shared" si="39"/>
        <v>22.64</v>
      </c>
      <c r="K404" s="3">
        <f t="shared" si="42"/>
        <v>0.13206713780918727</v>
      </c>
      <c r="M404" s="26">
        <v>398</v>
      </c>
    </row>
    <row r="405" spans="2:13">
      <c r="B405" s="95"/>
      <c r="C405" s="89">
        <f t="shared" si="38"/>
        <v>19.649999999999999</v>
      </c>
      <c r="D405" s="79">
        <v>0</v>
      </c>
      <c r="E405" s="79">
        <v>0</v>
      </c>
      <c r="F405" s="79">
        <f t="shared" si="40"/>
        <v>2.9950000000000001</v>
      </c>
      <c r="G405" s="79">
        <v>1</v>
      </c>
      <c r="H405" s="80">
        <f t="shared" si="37"/>
        <v>2.9950000000000001</v>
      </c>
      <c r="I405" s="98">
        <f t="shared" si="41"/>
        <v>2.9950000000000001</v>
      </c>
      <c r="J405" s="82">
        <f t="shared" si="39"/>
        <v>22.645</v>
      </c>
      <c r="K405" s="3">
        <f t="shared" si="42"/>
        <v>0.13225877677191433</v>
      </c>
      <c r="M405" s="26">
        <v>399</v>
      </c>
    </row>
    <row r="406" spans="2:13">
      <c r="B406" s="95"/>
      <c r="C406" s="89">
        <f t="shared" si="38"/>
        <v>19.649999999999999</v>
      </c>
      <c r="D406" s="79">
        <v>0</v>
      </c>
      <c r="E406" s="79">
        <v>0</v>
      </c>
      <c r="F406" s="79">
        <f t="shared" si="40"/>
        <v>3</v>
      </c>
      <c r="G406" s="79">
        <v>1</v>
      </c>
      <c r="H406" s="80">
        <f t="shared" si="37"/>
        <v>3</v>
      </c>
      <c r="I406" s="98">
        <f t="shared" si="41"/>
        <v>3</v>
      </c>
      <c r="J406" s="82">
        <f t="shared" si="39"/>
        <v>22.65</v>
      </c>
      <c r="K406" s="3">
        <f t="shared" si="42"/>
        <v>0.13245033112582782</v>
      </c>
      <c r="M406" s="58">
        <v>400</v>
      </c>
    </row>
    <row r="407" spans="2:13">
      <c r="B407" s="95"/>
      <c r="C407" s="89">
        <f t="shared" si="38"/>
        <v>19.649999999999999</v>
      </c>
      <c r="D407" s="79"/>
      <c r="E407" s="79"/>
      <c r="F407" s="79"/>
      <c r="G407" s="79"/>
      <c r="H407" s="80"/>
      <c r="I407" s="98">
        <f t="shared" si="41"/>
        <v>0</v>
      </c>
      <c r="J407" s="82">
        <f t="shared" si="39"/>
        <v>19.649999999999999</v>
      </c>
      <c r="K407" s="3">
        <f t="shared" si="42"/>
        <v>0</v>
      </c>
      <c r="M407" s="26">
        <v>401</v>
      </c>
    </row>
    <row r="408" spans="2:13">
      <c r="B408" s="95"/>
      <c r="C408" s="89">
        <f t="shared" si="38"/>
        <v>19.649999999999999</v>
      </c>
      <c r="D408" s="79"/>
      <c r="E408" s="79"/>
      <c r="F408" s="79"/>
      <c r="G408" s="79"/>
      <c r="H408" s="80"/>
      <c r="I408" s="98">
        <f t="shared" si="41"/>
        <v>0</v>
      </c>
      <c r="J408" s="82">
        <f t="shared" si="39"/>
        <v>19.649999999999999</v>
      </c>
      <c r="K408" s="3">
        <f t="shared" si="42"/>
        <v>0</v>
      </c>
      <c r="M408" s="26">
        <v>402</v>
      </c>
    </row>
    <row r="409" spans="2:13">
      <c r="B409" s="95"/>
      <c r="C409" s="89">
        <f t="shared" si="38"/>
        <v>19.649999999999999</v>
      </c>
      <c r="D409" s="79"/>
      <c r="E409" s="79"/>
      <c r="F409" s="79"/>
      <c r="G409" s="79"/>
      <c r="H409" s="80"/>
      <c r="I409" s="98">
        <f t="shared" si="41"/>
        <v>0</v>
      </c>
      <c r="J409" s="82">
        <f t="shared" si="39"/>
        <v>19.649999999999999</v>
      </c>
      <c r="K409" s="3">
        <f t="shared" si="42"/>
        <v>0</v>
      </c>
      <c r="M409" s="26">
        <v>403</v>
      </c>
    </row>
    <row r="410" spans="2:13">
      <c r="B410" s="95"/>
      <c r="C410" s="89">
        <f t="shared" si="38"/>
        <v>19.649999999999999</v>
      </c>
      <c r="D410" s="79"/>
      <c r="E410" s="79"/>
      <c r="F410" s="79"/>
      <c r="G410" s="79"/>
      <c r="H410" s="80"/>
      <c r="I410" s="98">
        <f t="shared" si="41"/>
        <v>0</v>
      </c>
      <c r="J410" s="82">
        <f t="shared" si="39"/>
        <v>19.649999999999999</v>
      </c>
      <c r="K410" s="3">
        <f t="shared" si="42"/>
        <v>0</v>
      </c>
      <c r="M410" s="26">
        <v>404</v>
      </c>
    </row>
    <row r="411" spans="2:13">
      <c r="B411" s="95"/>
      <c r="C411" s="89">
        <f t="shared" si="38"/>
        <v>19.649999999999999</v>
      </c>
      <c r="D411" s="79"/>
      <c r="E411" s="79"/>
      <c r="F411" s="79"/>
      <c r="G411" s="79"/>
      <c r="H411" s="80"/>
      <c r="I411" s="98">
        <f t="shared" si="41"/>
        <v>0</v>
      </c>
      <c r="J411" s="82">
        <f t="shared" si="39"/>
        <v>19.649999999999999</v>
      </c>
      <c r="K411" s="3">
        <f t="shared" si="42"/>
        <v>0</v>
      </c>
      <c r="M411" s="26">
        <v>405</v>
      </c>
    </row>
    <row r="412" spans="2:13">
      <c r="B412" s="95"/>
      <c r="C412" s="89">
        <f t="shared" si="38"/>
        <v>19.649999999999999</v>
      </c>
      <c r="D412" s="79"/>
      <c r="E412" s="79"/>
      <c r="F412" s="79"/>
      <c r="G412" s="79"/>
      <c r="H412" s="80"/>
      <c r="I412" s="98">
        <f t="shared" si="41"/>
        <v>0</v>
      </c>
      <c r="J412" s="82">
        <f t="shared" si="39"/>
        <v>19.649999999999999</v>
      </c>
      <c r="K412" s="3">
        <f t="shared" si="42"/>
        <v>0</v>
      </c>
      <c r="M412" s="26">
        <v>406</v>
      </c>
    </row>
    <row r="413" spans="2:13">
      <c r="B413" s="95"/>
      <c r="C413" s="89">
        <f t="shared" si="38"/>
        <v>19.649999999999999</v>
      </c>
      <c r="D413" s="79"/>
      <c r="E413" s="79"/>
      <c r="F413" s="79"/>
      <c r="G413" s="79"/>
      <c r="H413" s="80"/>
      <c r="I413" s="98">
        <f t="shared" si="41"/>
        <v>0</v>
      </c>
      <c r="J413" s="82">
        <f t="shared" si="39"/>
        <v>19.649999999999999</v>
      </c>
      <c r="K413" s="3">
        <f t="shared" si="42"/>
        <v>0</v>
      </c>
      <c r="M413" s="26">
        <v>407</v>
      </c>
    </row>
    <row r="414" spans="2:13">
      <c r="B414" s="95"/>
      <c r="C414" s="89">
        <f t="shared" si="38"/>
        <v>19.649999999999999</v>
      </c>
      <c r="D414" s="79"/>
      <c r="E414" s="79"/>
      <c r="F414" s="79"/>
      <c r="G414" s="79"/>
      <c r="H414" s="80"/>
      <c r="I414" s="98">
        <f t="shared" si="41"/>
        <v>0</v>
      </c>
      <c r="J414" s="82">
        <f t="shared" si="39"/>
        <v>19.649999999999999</v>
      </c>
      <c r="K414" s="3">
        <f t="shared" si="42"/>
        <v>0</v>
      </c>
      <c r="M414" s="26">
        <v>408</v>
      </c>
    </row>
    <row r="415" spans="2:13">
      <c r="B415" s="95"/>
      <c r="C415" s="89">
        <f t="shared" si="38"/>
        <v>19.649999999999999</v>
      </c>
      <c r="D415" s="79"/>
      <c r="E415" s="79"/>
      <c r="F415" s="79"/>
      <c r="G415" s="79"/>
      <c r="H415" s="80"/>
      <c r="I415" s="98">
        <f t="shared" si="41"/>
        <v>0</v>
      </c>
      <c r="J415" s="82">
        <f t="shared" si="39"/>
        <v>19.649999999999999</v>
      </c>
      <c r="K415" s="3">
        <f t="shared" si="42"/>
        <v>0</v>
      </c>
      <c r="M415" s="26">
        <v>409</v>
      </c>
    </row>
    <row r="416" spans="2:13">
      <c r="B416" s="95"/>
      <c r="C416" s="89">
        <f t="shared" si="38"/>
        <v>19.649999999999999</v>
      </c>
      <c r="D416" s="79"/>
      <c r="E416" s="79"/>
      <c r="F416" s="79"/>
      <c r="G416" s="79"/>
      <c r="H416" s="80"/>
      <c r="I416" s="98">
        <f t="shared" si="41"/>
        <v>0</v>
      </c>
      <c r="J416" s="82">
        <f t="shared" si="39"/>
        <v>19.649999999999999</v>
      </c>
      <c r="K416" s="3">
        <f t="shared" si="42"/>
        <v>0</v>
      </c>
      <c r="M416" s="26">
        <v>410</v>
      </c>
    </row>
    <row r="417" spans="2:13">
      <c r="B417" s="95"/>
      <c r="C417" s="89">
        <f t="shared" si="38"/>
        <v>19.649999999999999</v>
      </c>
      <c r="D417" s="79"/>
      <c r="E417" s="79"/>
      <c r="F417" s="79"/>
      <c r="G417" s="79"/>
      <c r="H417" s="80"/>
      <c r="I417" s="98">
        <f t="shared" si="41"/>
        <v>0</v>
      </c>
      <c r="J417" s="82">
        <f t="shared" si="39"/>
        <v>19.649999999999999</v>
      </c>
      <c r="K417" s="3">
        <f t="shared" si="42"/>
        <v>0</v>
      </c>
      <c r="M417" s="26">
        <v>411</v>
      </c>
    </row>
    <row r="418" spans="2:13">
      <c r="B418" s="95"/>
      <c r="C418" s="89">
        <f t="shared" si="38"/>
        <v>19.649999999999999</v>
      </c>
      <c r="D418" s="79"/>
      <c r="E418" s="79"/>
      <c r="F418" s="79"/>
      <c r="G418" s="79"/>
      <c r="H418" s="80"/>
      <c r="I418" s="98">
        <f t="shared" si="41"/>
        <v>0</v>
      </c>
      <c r="J418" s="82">
        <f t="shared" si="39"/>
        <v>19.649999999999999</v>
      </c>
      <c r="K418" s="3">
        <f t="shared" si="42"/>
        <v>0</v>
      </c>
      <c r="M418" s="26">
        <v>412</v>
      </c>
    </row>
    <row r="419" spans="2:13">
      <c r="B419" s="95"/>
      <c r="C419" s="89">
        <f t="shared" si="38"/>
        <v>19.649999999999999</v>
      </c>
      <c r="D419" s="79"/>
      <c r="E419" s="79"/>
      <c r="F419" s="79"/>
      <c r="G419" s="79"/>
      <c r="H419" s="80"/>
      <c r="I419" s="98">
        <f t="shared" si="41"/>
        <v>0</v>
      </c>
      <c r="J419" s="82">
        <f t="shared" si="39"/>
        <v>19.649999999999999</v>
      </c>
      <c r="K419" s="3">
        <f t="shared" si="42"/>
        <v>0</v>
      </c>
      <c r="M419" s="26">
        <v>413</v>
      </c>
    </row>
    <row r="420" spans="2:13">
      <c r="B420" s="95"/>
      <c r="C420" s="89">
        <f t="shared" si="38"/>
        <v>19.649999999999999</v>
      </c>
      <c r="D420" s="79"/>
      <c r="E420" s="79"/>
      <c r="F420" s="79"/>
      <c r="G420" s="79"/>
      <c r="H420" s="80"/>
      <c r="I420" s="98">
        <f t="shared" si="41"/>
        <v>0</v>
      </c>
      <c r="J420" s="82">
        <f t="shared" si="39"/>
        <v>19.649999999999999</v>
      </c>
      <c r="K420" s="3">
        <f t="shared" si="42"/>
        <v>0</v>
      </c>
      <c r="M420" s="26">
        <v>414</v>
      </c>
    </row>
    <row r="421" spans="2:13">
      <c r="B421" s="95"/>
      <c r="C421" s="89">
        <f t="shared" si="38"/>
        <v>19.649999999999999</v>
      </c>
      <c r="D421" s="79"/>
      <c r="E421" s="79"/>
      <c r="F421" s="79"/>
      <c r="G421" s="79"/>
      <c r="H421" s="80"/>
      <c r="I421" s="98">
        <f t="shared" si="41"/>
        <v>0</v>
      </c>
      <c r="J421" s="82">
        <f t="shared" si="39"/>
        <v>19.649999999999999</v>
      </c>
      <c r="K421" s="3">
        <f t="shared" si="42"/>
        <v>0</v>
      </c>
      <c r="M421" s="26">
        <v>415</v>
      </c>
    </row>
    <row r="422" spans="2:13">
      <c r="B422" s="95"/>
      <c r="C422" s="89">
        <f t="shared" si="38"/>
        <v>19.649999999999999</v>
      </c>
      <c r="D422" s="79"/>
      <c r="E422" s="79"/>
      <c r="F422" s="79"/>
      <c r="G422" s="79"/>
      <c r="H422" s="80"/>
      <c r="I422" s="98">
        <f t="shared" si="41"/>
        <v>0</v>
      </c>
      <c r="J422" s="82">
        <f t="shared" si="39"/>
        <v>19.649999999999999</v>
      </c>
      <c r="K422" s="3">
        <f t="shared" si="42"/>
        <v>0</v>
      </c>
      <c r="M422" s="26">
        <v>416</v>
      </c>
    </row>
    <row r="423" spans="2:13">
      <c r="B423" s="95"/>
      <c r="C423" s="89">
        <f t="shared" si="38"/>
        <v>19.649999999999999</v>
      </c>
      <c r="D423" s="79"/>
      <c r="E423" s="79"/>
      <c r="F423" s="79"/>
      <c r="G423" s="79"/>
      <c r="H423" s="80"/>
      <c r="I423" s="98">
        <f t="shared" si="41"/>
        <v>0</v>
      </c>
      <c r="J423" s="82">
        <f t="shared" si="39"/>
        <v>19.649999999999999</v>
      </c>
      <c r="K423" s="3">
        <f t="shared" si="42"/>
        <v>0</v>
      </c>
      <c r="M423" s="26">
        <v>417</v>
      </c>
    </row>
    <row r="424" spans="2:13">
      <c r="B424" s="95"/>
      <c r="C424" s="89">
        <f t="shared" si="38"/>
        <v>19.649999999999999</v>
      </c>
      <c r="D424" s="79"/>
      <c r="E424" s="79"/>
      <c r="F424" s="79"/>
      <c r="G424" s="79"/>
      <c r="H424" s="80"/>
      <c r="I424" s="98">
        <f t="shared" si="41"/>
        <v>0</v>
      </c>
      <c r="J424" s="82">
        <f t="shared" si="39"/>
        <v>19.649999999999999</v>
      </c>
      <c r="K424" s="3">
        <f t="shared" si="42"/>
        <v>0</v>
      </c>
      <c r="M424" s="26">
        <v>418</v>
      </c>
    </row>
    <row r="425" spans="2:13">
      <c r="B425" s="95"/>
      <c r="C425" s="89">
        <f t="shared" si="38"/>
        <v>19.649999999999999</v>
      </c>
      <c r="D425" s="79"/>
      <c r="E425" s="79"/>
      <c r="F425" s="79"/>
      <c r="G425" s="79"/>
      <c r="H425" s="80"/>
      <c r="I425" s="98">
        <f t="shared" si="41"/>
        <v>0</v>
      </c>
      <c r="J425" s="82">
        <f t="shared" si="39"/>
        <v>19.649999999999999</v>
      </c>
      <c r="K425" s="3">
        <f t="shared" si="42"/>
        <v>0</v>
      </c>
      <c r="M425" s="26">
        <v>419</v>
      </c>
    </row>
    <row r="426" spans="2:13">
      <c r="B426" s="95"/>
      <c r="C426" s="89">
        <f t="shared" si="38"/>
        <v>19.649999999999999</v>
      </c>
      <c r="D426" s="79"/>
      <c r="E426" s="79"/>
      <c r="F426" s="79"/>
      <c r="G426" s="79"/>
      <c r="H426" s="80"/>
      <c r="I426" s="98">
        <f t="shared" si="41"/>
        <v>0</v>
      </c>
      <c r="J426" s="82">
        <f t="shared" si="39"/>
        <v>19.649999999999999</v>
      </c>
      <c r="K426" s="3">
        <f t="shared" si="42"/>
        <v>0</v>
      </c>
      <c r="M426" s="26">
        <v>420</v>
      </c>
    </row>
    <row r="427" spans="2:13">
      <c r="B427" s="95"/>
      <c r="C427" s="89">
        <f t="shared" si="38"/>
        <v>19.649999999999999</v>
      </c>
      <c r="D427" s="79"/>
      <c r="E427" s="79"/>
      <c r="F427" s="79"/>
      <c r="G427" s="79"/>
      <c r="H427" s="80"/>
      <c r="I427" s="98">
        <f t="shared" si="41"/>
        <v>0</v>
      </c>
      <c r="J427" s="82">
        <f t="shared" si="39"/>
        <v>19.649999999999999</v>
      </c>
      <c r="K427" s="3">
        <f t="shared" si="42"/>
        <v>0</v>
      </c>
      <c r="M427" s="26">
        <v>421</v>
      </c>
    </row>
    <row r="428" spans="2:13">
      <c r="B428" s="95"/>
      <c r="C428" s="89">
        <f t="shared" si="38"/>
        <v>19.649999999999999</v>
      </c>
      <c r="D428" s="79"/>
      <c r="E428" s="79"/>
      <c r="F428" s="79"/>
      <c r="G428" s="79"/>
      <c r="H428" s="80"/>
      <c r="I428" s="98">
        <f t="shared" si="41"/>
        <v>0</v>
      </c>
      <c r="J428" s="82">
        <f t="shared" si="39"/>
        <v>19.649999999999999</v>
      </c>
      <c r="K428" s="3">
        <f t="shared" si="42"/>
        <v>0</v>
      </c>
      <c r="M428" s="26">
        <v>422</v>
      </c>
    </row>
    <row r="429" spans="2:13">
      <c r="B429" s="95"/>
      <c r="C429" s="89">
        <f t="shared" si="38"/>
        <v>19.649999999999999</v>
      </c>
      <c r="D429" s="79"/>
      <c r="E429" s="79"/>
      <c r="F429" s="79"/>
      <c r="G429" s="79"/>
      <c r="H429" s="80"/>
      <c r="I429" s="98">
        <f t="shared" si="41"/>
        <v>0</v>
      </c>
      <c r="J429" s="82">
        <f t="shared" si="39"/>
        <v>19.649999999999999</v>
      </c>
      <c r="K429" s="3">
        <f t="shared" si="42"/>
        <v>0</v>
      </c>
      <c r="M429" s="26">
        <v>423</v>
      </c>
    </row>
    <row r="430" spans="2:13">
      <c r="B430" s="95"/>
      <c r="C430" s="89">
        <f t="shared" si="38"/>
        <v>19.649999999999999</v>
      </c>
      <c r="D430" s="79"/>
      <c r="E430" s="79"/>
      <c r="F430" s="79"/>
      <c r="G430" s="79"/>
      <c r="H430" s="80"/>
      <c r="I430" s="98">
        <f t="shared" si="41"/>
        <v>0</v>
      </c>
      <c r="J430" s="82">
        <f t="shared" si="39"/>
        <v>19.649999999999999</v>
      </c>
      <c r="K430" s="3">
        <f t="shared" si="42"/>
        <v>0</v>
      </c>
      <c r="M430" s="26">
        <v>424</v>
      </c>
    </row>
    <row r="431" spans="2:13">
      <c r="B431" s="95"/>
      <c r="C431" s="89">
        <f t="shared" si="38"/>
        <v>19.649999999999999</v>
      </c>
      <c r="D431" s="79"/>
      <c r="E431" s="79"/>
      <c r="F431" s="79"/>
      <c r="G431" s="79"/>
      <c r="H431" s="80"/>
      <c r="I431" s="98">
        <f t="shared" si="41"/>
        <v>0</v>
      </c>
      <c r="J431" s="82">
        <f t="shared" si="39"/>
        <v>19.649999999999999</v>
      </c>
      <c r="K431" s="3">
        <f t="shared" si="42"/>
        <v>0</v>
      </c>
      <c r="M431" s="26">
        <v>425</v>
      </c>
    </row>
    <row r="432" spans="2:13">
      <c r="B432" s="95"/>
      <c r="C432" s="89">
        <f t="shared" si="38"/>
        <v>19.649999999999999</v>
      </c>
      <c r="D432" s="79"/>
      <c r="E432" s="79"/>
      <c r="F432" s="79"/>
      <c r="G432" s="79"/>
      <c r="H432" s="80"/>
      <c r="I432" s="98">
        <f t="shared" si="41"/>
        <v>0</v>
      </c>
      <c r="J432" s="82">
        <f t="shared" si="39"/>
        <v>19.649999999999999</v>
      </c>
      <c r="K432" s="3">
        <f t="shared" si="42"/>
        <v>0</v>
      </c>
      <c r="M432" s="26">
        <v>426</v>
      </c>
    </row>
    <row r="433" spans="2:13">
      <c r="B433" s="95"/>
      <c r="C433" s="89">
        <f t="shared" si="38"/>
        <v>19.649999999999999</v>
      </c>
      <c r="D433" s="79"/>
      <c r="E433" s="79"/>
      <c r="F433" s="79"/>
      <c r="G433" s="79"/>
      <c r="H433" s="80"/>
      <c r="I433" s="98">
        <f t="shared" si="41"/>
        <v>0</v>
      </c>
      <c r="J433" s="82">
        <f t="shared" si="39"/>
        <v>19.649999999999999</v>
      </c>
      <c r="K433" s="3">
        <f t="shared" si="42"/>
        <v>0</v>
      </c>
      <c r="M433" s="26">
        <v>427</v>
      </c>
    </row>
    <row r="434" spans="2:13">
      <c r="B434" s="93"/>
      <c r="C434" s="89">
        <f t="shared" si="38"/>
        <v>19.649999999999999</v>
      </c>
      <c r="D434" s="79"/>
      <c r="E434" s="79"/>
      <c r="F434" s="79"/>
      <c r="G434" s="79"/>
      <c r="H434" s="80"/>
      <c r="I434" s="98">
        <f t="shared" si="41"/>
        <v>0</v>
      </c>
      <c r="J434" s="82">
        <f t="shared" si="39"/>
        <v>19.649999999999999</v>
      </c>
      <c r="K434" s="3">
        <f t="shared" si="42"/>
        <v>0</v>
      </c>
      <c r="M434" s="26">
        <v>428</v>
      </c>
    </row>
    <row r="435" spans="2:13">
      <c r="B435" s="93"/>
      <c r="C435" s="89">
        <f t="shared" si="38"/>
        <v>19.649999999999999</v>
      </c>
      <c r="D435" s="79"/>
      <c r="E435" s="79"/>
      <c r="F435" s="79"/>
      <c r="G435" s="79"/>
      <c r="H435" s="80"/>
      <c r="I435" s="98">
        <f t="shared" si="41"/>
        <v>0</v>
      </c>
      <c r="J435" s="82">
        <f t="shared" si="39"/>
        <v>19.649999999999999</v>
      </c>
      <c r="K435" s="3">
        <f t="shared" si="42"/>
        <v>0</v>
      </c>
      <c r="M435" s="26">
        <v>429</v>
      </c>
    </row>
    <row r="436" spans="2:13">
      <c r="B436" s="93"/>
      <c r="C436" s="89">
        <f t="shared" si="38"/>
        <v>19.649999999999999</v>
      </c>
      <c r="D436" s="79"/>
      <c r="E436" s="79"/>
      <c r="F436" s="79"/>
      <c r="G436" s="79"/>
      <c r="H436" s="80"/>
      <c r="I436" s="98">
        <f t="shared" si="41"/>
        <v>0</v>
      </c>
      <c r="J436" s="82">
        <f t="shared" si="39"/>
        <v>19.649999999999999</v>
      </c>
      <c r="K436" s="3">
        <f t="shared" si="42"/>
        <v>0</v>
      </c>
      <c r="M436" s="26">
        <v>430</v>
      </c>
    </row>
    <row r="437" spans="2:13">
      <c r="B437" s="93"/>
      <c r="C437" s="89">
        <f t="shared" si="38"/>
        <v>19.649999999999999</v>
      </c>
      <c r="D437" s="79"/>
      <c r="E437" s="79"/>
      <c r="F437" s="79"/>
      <c r="G437" s="79"/>
      <c r="H437" s="80"/>
      <c r="I437" s="98">
        <f t="shared" si="41"/>
        <v>0</v>
      </c>
      <c r="J437" s="82">
        <f t="shared" si="39"/>
        <v>19.649999999999999</v>
      </c>
      <c r="K437" s="3">
        <f t="shared" si="42"/>
        <v>0</v>
      </c>
      <c r="M437" s="26">
        <v>431</v>
      </c>
    </row>
    <row r="438" spans="2:13">
      <c r="B438" s="93"/>
      <c r="C438" s="89">
        <f t="shared" si="38"/>
        <v>19.649999999999999</v>
      </c>
      <c r="D438" s="79"/>
      <c r="E438" s="79"/>
      <c r="F438" s="79"/>
      <c r="G438" s="79"/>
      <c r="H438" s="80"/>
      <c r="I438" s="98">
        <f t="shared" si="41"/>
        <v>0</v>
      </c>
      <c r="J438" s="82">
        <f t="shared" si="39"/>
        <v>19.649999999999999</v>
      </c>
      <c r="K438" s="3">
        <f t="shared" si="42"/>
        <v>0</v>
      </c>
      <c r="M438" s="26">
        <v>432</v>
      </c>
    </row>
    <row r="439" spans="2:13">
      <c r="B439" s="93"/>
      <c r="C439" s="89">
        <f t="shared" si="38"/>
        <v>19.649999999999999</v>
      </c>
      <c r="D439" s="79"/>
      <c r="E439" s="79"/>
      <c r="F439" s="79"/>
      <c r="G439" s="79"/>
      <c r="H439" s="80"/>
      <c r="I439" s="98">
        <f t="shared" si="41"/>
        <v>0</v>
      </c>
      <c r="J439" s="82">
        <f t="shared" si="39"/>
        <v>19.649999999999999</v>
      </c>
      <c r="K439" s="3">
        <f t="shared" si="42"/>
        <v>0</v>
      </c>
      <c r="M439" s="26">
        <v>433</v>
      </c>
    </row>
    <row r="440" spans="2:13">
      <c r="B440" s="93"/>
      <c r="C440" s="89">
        <f t="shared" si="38"/>
        <v>19.649999999999999</v>
      </c>
      <c r="D440" s="79"/>
      <c r="E440" s="79"/>
      <c r="F440" s="79"/>
      <c r="G440" s="79"/>
      <c r="H440" s="80"/>
      <c r="I440" s="98">
        <f t="shared" si="41"/>
        <v>0</v>
      </c>
      <c r="J440" s="82">
        <f t="shared" si="39"/>
        <v>19.649999999999999</v>
      </c>
      <c r="K440" s="3">
        <f t="shared" si="42"/>
        <v>0</v>
      </c>
      <c r="M440" s="26">
        <v>434</v>
      </c>
    </row>
    <row r="441" spans="2:13">
      <c r="B441" s="93"/>
      <c r="C441" s="89">
        <f t="shared" si="38"/>
        <v>19.649999999999999</v>
      </c>
      <c r="D441" s="79"/>
      <c r="E441" s="79"/>
      <c r="F441" s="79"/>
      <c r="G441" s="79"/>
      <c r="H441" s="80"/>
      <c r="I441" s="98">
        <f t="shared" si="41"/>
        <v>0</v>
      </c>
      <c r="J441" s="82">
        <f t="shared" si="39"/>
        <v>19.649999999999999</v>
      </c>
      <c r="K441" s="3">
        <f t="shared" si="42"/>
        <v>0</v>
      </c>
      <c r="M441" s="26">
        <v>435</v>
      </c>
    </row>
    <row r="442" spans="2:13">
      <c r="B442" s="93"/>
      <c r="C442" s="89">
        <f t="shared" si="38"/>
        <v>19.649999999999999</v>
      </c>
      <c r="D442" s="79"/>
      <c r="E442" s="79"/>
      <c r="F442" s="79"/>
      <c r="G442" s="79"/>
      <c r="H442" s="80"/>
      <c r="I442" s="98">
        <f t="shared" si="41"/>
        <v>0</v>
      </c>
      <c r="J442" s="82">
        <f t="shared" si="39"/>
        <v>19.649999999999999</v>
      </c>
      <c r="K442" s="3">
        <f t="shared" si="42"/>
        <v>0</v>
      </c>
      <c r="M442" s="26">
        <v>436</v>
      </c>
    </row>
    <row r="443" spans="2:13">
      <c r="B443" s="93"/>
      <c r="C443" s="89">
        <f t="shared" si="38"/>
        <v>19.649999999999999</v>
      </c>
      <c r="D443" s="79"/>
      <c r="E443" s="79"/>
      <c r="F443" s="79"/>
      <c r="G443" s="79"/>
      <c r="H443" s="80"/>
      <c r="I443" s="98">
        <f t="shared" si="41"/>
        <v>0</v>
      </c>
      <c r="J443" s="82">
        <f t="shared" si="39"/>
        <v>19.649999999999999</v>
      </c>
      <c r="K443" s="3">
        <f t="shared" si="42"/>
        <v>0</v>
      </c>
      <c r="M443" s="26">
        <v>437</v>
      </c>
    </row>
    <row r="444" spans="2:13">
      <c r="B444" s="93"/>
      <c r="C444" s="89">
        <f t="shared" si="38"/>
        <v>19.649999999999999</v>
      </c>
      <c r="D444" s="79"/>
      <c r="E444" s="79"/>
      <c r="F444" s="79"/>
      <c r="G444" s="79"/>
      <c r="H444" s="80"/>
      <c r="I444" s="98">
        <f t="shared" si="41"/>
        <v>0</v>
      </c>
      <c r="J444" s="82">
        <f t="shared" si="39"/>
        <v>19.649999999999999</v>
      </c>
      <c r="K444" s="3">
        <f t="shared" si="42"/>
        <v>0</v>
      </c>
      <c r="M444" s="26">
        <v>438</v>
      </c>
    </row>
    <row r="445" spans="2:13">
      <c r="B445" s="93"/>
      <c r="C445" s="89">
        <f t="shared" si="38"/>
        <v>19.649999999999999</v>
      </c>
      <c r="D445" s="79"/>
      <c r="E445" s="79"/>
      <c r="F445" s="79"/>
      <c r="G445" s="79"/>
      <c r="H445" s="80"/>
      <c r="I445" s="98">
        <f t="shared" si="41"/>
        <v>0</v>
      </c>
      <c r="J445" s="82">
        <f t="shared" si="39"/>
        <v>19.649999999999999</v>
      </c>
      <c r="K445" s="3">
        <f t="shared" si="42"/>
        <v>0</v>
      </c>
      <c r="M445" s="26">
        <v>439</v>
      </c>
    </row>
    <row r="446" spans="2:13">
      <c r="B446" s="93"/>
      <c r="C446" s="89">
        <f t="shared" si="38"/>
        <v>19.649999999999999</v>
      </c>
      <c r="D446" s="79"/>
      <c r="E446" s="79"/>
      <c r="F446" s="79"/>
      <c r="G446" s="79"/>
      <c r="H446" s="80"/>
      <c r="I446" s="98">
        <f t="shared" si="41"/>
        <v>0</v>
      </c>
      <c r="J446" s="82">
        <f t="shared" si="39"/>
        <v>19.649999999999999</v>
      </c>
      <c r="K446" s="3">
        <f t="shared" si="42"/>
        <v>0</v>
      </c>
      <c r="M446" s="26">
        <v>440</v>
      </c>
    </row>
    <row r="447" spans="2:13">
      <c r="B447" s="93"/>
      <c r="C447" s="89">
        <f t="shared" si="38"/>
        <v>19.649999999999999</v>
      </c>
      <c r="D447" s="79"/>
      <c r="E447" s="79"/>
      <c r="F447" s="79"/>
      <c r="G447" s="79"/>
      <c r="H447" s="80"/>
      <c r="I447" s="98">
        <f t="shared" si="41"/>
        <v>0</v>
      </c>
      <c r="J447" s="82">
        <f t="shared" si="39"/>
        <v>19.649999999999999</v>
      </c>
      <c r="K447" s="3">
        <f t="shared" si="42"/>
        <v>0</v>
      </c>
      <c r="M447" s="26">
        <v>441</v>
      </c>
    </row>
    <row r="448" spans="2:13">
      <c r="B448" s="93"/>
      <c r="C448" s="89">
        <f t="shared" si="38"/>
        <v>19.649999999999999</v>
      </c>
      <c r="D448" s="79"/>
      <c r="E448" s="79"/>
      <c r="F448" s="79"/>
      <c r="G448" s="79"/>
      <c r="H448" s="80"/>
      <c r="I448" s="98">
        <f t="shared" si="41"/>
        <v>0</v>
      </c>
      <c r="J448" s="82">
        <f t="shared" si="39"/>
        <v>19.649999999999999</v>
      </c>
      <c r="K448" s="3">
        <f t="shared" si="42"/>
        <v>0</v>
      </c>
      <c r="M448" s="26">
        <v>442</v>
      </c>
    </row>
    <row r="449" spans="2:13">
      <c r="B449" s="93"/>
      <c r="C449" s="89">
        <f t="shared" si="38"/>
        <v>19.649999999999999</v>
      </c>
      <c r="D449" s="79"/>
      <c r="E449" s="79"/>
      <c r="F449" s="79"/>
      <c r="G449" s="79"/>
      <c r="H449" s="80"/>
      <c r="I449" s="98">
        <f t="shared" si="41"/>
        <v>0</v>
      </c>
      <c r="J449" s="82">
        <f t="shared" si="39"/>
        <v>19.649999999999999</v>
      </c>
      <c r="K449" s="3">
        <f t="shared" si="42"/>
        <v>0</v>
      </c>
      <c r="M449" s="26">
        <v>443</v>
      </c>
    </row>
    <row r="450" spans="2:13">
      <c r="B450" s="93"/>
      <c r="C450" s="89">
        <f t="shared" si="38"/>
        <v>19.649999999999999</v>
      </c>
      <c r="D450" s="79"/>
      <c r="E450" s="79"/>
      <c r="F450" s="79"/>
      <c r="G450" s="79"/>
      <c r="H450" s="80"/>
      <c r="I450" s="98">
        <f t="shared" si="41"/>
        <v>0</v>
      </c>
      <c r="J450" s="82">
        <f t="shared" si="39"/>
        <v>19.649999999999999</v>
      </c>
      <c r="K450" s="3">
        <f t="shared" si="42"/>
        <v>0</v>
      </c>
      <c r="M450" s="26">
        <v>444</v>
      </c>
    </row>
    <row r="451" spans="2:13">
      <c r="B451" s="93"/>
      <c r="C451" s="89">
        <f t="shared" si="38"/>
        <v>19.649999999999999</v>
      </c>
      <c r="D451" s="79"/>
      <c r="E451" s="79"/>
      <c r="F451" s="79"/>
      <c r="G451" s="79"/>
      <c r="H451" s="80"/>
      <c r="I451" s="98">
        <f t="shared" si="41"/>
        <v>0</v>
      </c>
      <c r="J451" s="82">
        <f t="shared" si="39"/>
        <v>19.649999999999999</v>
      </c>
      <c r="K451" s="3">
        <f t="shared" si="42"/>
        <v>0</v>
      </c>
      <c r="M451" s="26">
        <v>445</v>
      </c>
    </row>
    <row r="452" spans="2:13">
      <c r="B452" s="93"/>
      <c r="C452" s="89">
        <f t="shared" si="38"/>
        <v>19.649999999999999</v>
      </c>
      <c r="D452" s="79"/>
      <c r="E452" s="79"/>
      <c r="F452" s="79"/>
      <c r="G452" s="79"/>
      <c r="H452" s="80"/>
      <c r="I452" s="98">
        <f t="shared" si="41"/>
        <v>0</v>
      </c>
      <c r="J452" s="82">
        <f t="shared" si="39"/>
        <v>19.649999999999999</v>
      </c>
      <c r="K452" s="3">
        <f t="shared" si="42"/>
        <v>0</v>
      </c>
      <c r="M452" s="26">
        <v>446</v>
      </c>
    </row>
    <row r="453" spans="2:13">
      <c r="B453" s="93"/>
      <c r="C453" s="89">
        <f t="shared" si="38"/>
        <v>19.649999999999999</v>
      </c>
      <c r="D453" s="79"/>
      <c r="E453" s="79"/>
      <c r="F453" s="79"/>
      <c r="G453" s="79"/>
      <c r="H453" s="80"/>
      <c r="I453" s="98">
        <f t="shared" si="41"/>
        <v>0</v>
      </c>
      <c r="J453" s="82">
        <f t="shared" si="39"/>
        <v>19.649999999999999</v>
      </c>
      <c r="K453" s="3">
        <f t="shared" si="42"/>
        <v>0</v>
      </c>
      <c r="M453" s="26">
        <v>447</v>
      </c>
    </row>
    <row r="454" spans="2:13">
      <c r="B454" s="93"/>
      <c r="C454" s="89">
        <f t="shared" ref="C454:C517" si="43">IF(B454&gt;0,C453+B454,C453)</f>
        <v>19.649999999999999</v>
      </c>
      <c r="D454" s="79"/>
      <c r="E454" s="79"/>
      <c r="F454" s="79"/>
      <c r="G454" s="79"/>
      <c r="H454" s="80"/>
      <c r="I454" s="98">
        <f t="shared" si="41"/>
        <v>0</v>
      </c>
      <c r="J454" s="82">
        <f t="shared" ref="J454:J517" si="44">C454+I454</f>
        <v>19.649999999999999</v>
      </c>
      <c r="K454" s="3">
        <f t="shared" si="42"/>
        <v>0</v>
      </c>
      <c r="M454" s="26">
        <v>448</v>
      </c>
    </row>
    <row r="455" spans="2:13">
      <c r="B455" s="93"/>
      <c r="C455" s="89">
        <f t="shared" si="43"/>
        <v>19.649999999999999</v>
      </c>
      <c r="D455" s="79"/>
      <c r="E455" s="79"/>
      <c r="F455" s="79"/>
      <c r="G455" s="79"/>
      <c r="H455" s="80"/>
      <c r="I455" s="98">
        <f t="shared" ref="I455:I518" si="45">H455*I$5</f>
        <v>0</v>
      </c>
      <c r="J455" s="82">
        <f t="shared" si="44"/>
        <v>19.649999999999999</v>
      </c>
      <c r="K455" s="3">
        <f t="shared" ref="K455:K518" si="46">I455/J455</f>
        <v>0</v>
      </c>
      <c r="M455" s="26">
        <v>449</v>
      </c>
    </row>
    <row r="456" spans="2:13">
      <c r="B456" s="93"/>
      <c r="C456" s="89">
        <f t="shared" si="43"/>
        <v>19.649999999999999</v>
      </c>
      <c r="D456" s="79"/>
      <c r="E456" s="79"/>
      <c r="F456" s="79"/>
      <c r="G456" s="79"/>
      <c r="H456" s="80"/>
      <c r="I456" s="98">
        <f t="shared" si="45"/>
        <v>0</v>
      </c>
      <c r="J456" s="82">
        <f t="shared" si="44"/>
        <v>19.649999999999999</v>
      </c>
      <c r="K456" s="3">
        <f t="shared" si="46"/>
        <v>0</v>
      </c>
      <c r="M456" s="26">
        <v>450</v>
      </c>
    </row>
    <row r="457" spans="2:13">
      <c r="B457" s="93"/>
      <c r="C457" s="89">
        <f t="shared" si="43"/>
        <v>19.649999999999999</v>
      </c>
      <c r="D457" s="79"/>
      <c r="E457" s="79"/>
      <c r="F457" s="79"/>
      <c r="G457" s="79"/>
      <c r="H457" s="80"/>
      <c r="I457" s="98">
        <f t="shared" si="45"/>
        <v>0</v>
      </c>
      <c r="J457" s="82">
        <f t="shared" si="44"/>
        <v>19.649999999999999</v>
      </c>
      <c r="K457" s="3">
        <f t="shared" si="46"/>
        <v>0</v>
      </c>
      <c r="M457" s="26">
        <v>451</v>
      </c>
    </row>
    <row r="458" spans="2:13">
      <c r="B458" s="93"/>
      <c r="C458" s="89">
        <f t="shared" si="43"/>
        <v>19.649999999999999</v>
      </c>
      <c r="D458" s="79"/>
      <c r="E458" s="79"/>
      <c r="F458" s="79"/>
      <c r="G458" s="79"/>
      <c r="H458" s="80"/>
      <c r="I458" s="98">
        <f t="shared" si="45"/>
        <v>0</v>
      </c>
      <c r="J458" s="82">
        <f t="shared" si="44"/>
        <v>19.649999999999999</v>
      </c>
      <c r="K458" s="3">
        <f t="shared" si="46"/>
        <v>0</v>
      </c>
      <c r="M458" s="26">
        <v>452</v>
      </c>
    </row>
    <row r="459" spans="2:13">
      <c r="B459" s="93"/>
      <c r="C459" s="89">
        <f t="shared" si="43"/>
        <v>19.649999999999999</v>
      </c>
      <c r="D459" s="79"/>
      <c r="E459" s="79"/>
      <c r="F459" s="79"/>
      <c r="G459" s="79"/>
      <c r="H459" s="80"/>
      <c r="I459" s="98">
        <f t="shared" si="45"/>
        <v>0</v>
      </c>
      <c r="J459" s="82">
        <f t="shared" si="44"/>
        <v>19.649999999999999</v>
      </c>
      <c r="K459" s="3">
        <f t="shared" si="46"/>
        <v>0</v>
      </c>
      <c r="M459" s="26">
        <v>453</v>
      </c>
    </row>
    <row r="460" spans="2:13">
      <c r="B460" s="93"/>
      <c r="C460" s="89">
        <f t="shared" si="43"/>
        <v>19.649999999999999</v>
      </c>
      <c r="D460" s="79"/>
      <c r="E460" s="79"/>
      <c r="F460" s="79"/>
      <c r="G460" s="79"/>
      <c r="H460" s="80"/>
      <c r="I460" s="98">
        <f t="shared" si="45"/>
        <v>0</v>
      </c>
      <c r="J460" s="82">
        <f t="shared" si="44"/>
        <v>19.649999999999999</v>
      </c>
      <c r="K460" s="3">
        <f t="shared" si="46"/>
        <v>0</v>
      </c>
      <c r="M460" s="26">
        <v>454</v>
      </c>
    </row>
    <row r="461" spans="2:13">
      <c r="B461" s="93"/>
      <c r="C461" s="89">
        <f t="shared" si="43"/>
        <v>19.649999999999999</v>
      </c>
      <c r="D461" s="79"/>
      <c r="E461" s="79"/>
      <c r="F461" s="79"/>
      <c r="G461" s="79"/>
      <c r="H461" s="80"/>
      <c r="I461" s="98">
        <f t="shared" si="45"/>
        <v>0</v>
      </c>
      <c r="J461" s="82">
        <f t="shared" si="44"/>
        <v>19.649999999999999</v>
      </c>
      <c r="K461" s="3">
        <f t="shared" si="46"/>
        <v>0</v>
      </c>
      <c r="M461" s="26">
        <v>455</v>
      </c>
    </row>
    <row r="462" spans="2:13">
      <c r="B462" s="93"/>
      <c r="C462" s="89">
        <f t="shared" si="43"/>
        <v>19.649999999999999</v>
      </c>
      <c r="D462" s="79"/>
      <c r="E462" s="79"/>
      <c r="F462" s="79"/>
      <c r="G462" s="79"/>
      <c r="H462" s="80"/>
      <c r="I462" s="98">
        <f t="shared" si="45"/>
        <v>0</v>
      </c>
      <c r="J462" s="82">
        <f t="shared" si="44"/>
        <v>19.649999999999999</v>
      </c>
      <c r="K462" s="3">
        <f t="shared" si="46"/>
        <v>0</v>
      </c>
      <c r="M462" s="26">
        <v>456</v>
      </c>
    </row>
    <row r="463" spans="2:13">
      <c r="B463" s="93"/>
      <c r="C463" s="89">
        <f t="shared" si="43"/>
        <v>19.649999999999999</v>
      </c>
      <c r="D463" s="79"/>
      <c r="E463" s="79"/>
      <c r="F463" s="79"/>
      <c r="G463" s="79"/>
      <c r="H463" s="80"/>
      <c r="I463" s="98">
        <f t="shared" si="45"/>
        <v>0</v>
      </c>
      <c r="J463" s="82">
        <f t="shared" si="44"/>
        <v>19.649999999999999</v>
      </c>
      <c r="K463" s="3">
        <f t="shared" si="46"/>
        <v>0</v>
      </c>
      <c r="M463" s="26">
        <v>457</v>
      </c>
    </row>
    <row r="464" spans="2:13">
      <c r="B464" s="93"/>
      <c r="C464" s="89">
        <f t="shared" si="43"/>
        <v>19.649999999999999</v>
      </c>
      <c r="D464" s="79"/>
      <c r="E464" s="79"/>
      <c r="F464" s="79"/>
      <c r="G464" s="79"/>
      <c r="H464" s="80"/>
      <c r="I464" s="98">
        <f t="shared" si="45"/>
        <v>0</v>
      </c>
      <c r="J464" s="82">
        <f t="shared" si="44"/>
        <v>19.649999999999999</v>
      </c>
      <c r="K464" s="3">
        <f t="shared" si="46"/>
        <v>0</v>
      </c>
      <c r="M464" s="26">
        <v>458</v>
      </c>
    </row>
    <row r="465" spans="2:13">
      <c r="B465" s="93"/>
      <c r="C465" s="89">
        <f t="shared" si="43"/>
        <v>19.649999999999999</v>
      </c>
      <c r="D465" s="79"/>
      <c r="E465" s="79"/>
      <c r="F465" s="79"/>
      <c r="G465" s="79"/>
      <c r="H465" s="80"/>
      <c r="I465" s="98">
        <f t="shared" si="45"/>
        <v>0</v>
      </c>
      <c r="J465" s="82">
        <f t="shared" si="44"/>
        <v>19.649999999999999</v>
      </c>
      <c r="K465" s="3">
        <f t="shared" si="46"/>
        <v>0</v>
      </c>
      <c r="M465" s="26">
        <v>459</v>
      </c>
    </row>
    <row r="466" spans="2:13">
      <c r="B466" s="93"/>
      <c r="C466" s="89">
        <f t="shared" si="43"/>
        <v>19.649999999999999</v>
      </c>
      <c r="D466" s="79"/>
      <c r="E466" s="79"/>
      <c r="F466" s="79"/>
      <c r="G466" s="79"/>
      <c r="H466" s="80"/>
      <c r="I466" s="98">
        <f t="shared" si="45"/>
        <v>0</v>
      </c>
      <c r="J466" s="82">
        <f t="shared" si="44"/>
        <v>19.649999999999999</v>
      </c>
      <c r="K466" s="3">
        <f t="shared" si="46"/>
        <v>0</v>
      </c>
      <c r="M466" s="26">
        <v>460</v>
      </c>
    </row>
    <row r="467" spans="2:13">
      <c r="B467" s="93"/>
      <c r="C467" s="89">
        <f t="shared" si="43"/>
        <v>19.649999999999999</v>
      </c>
      <c r="D467" s="79"/>
      <c r="E467" s="79"/>
      <c r="F467" s="79"/>
      <c r="G467" s="79"/>
      <c r="H467" s="80"/>
      <c r="I467" s="98">
        <f t="shared" si="45"/>
        <v>0</v>
      </c>
      <c r="J467" s="82">
        <f t="shared" si="44"/>
        <v>19.649999999999999</v>
      </c>
      <c r="K467" s="3">
        <f t="shared" si="46"/>
        <v>0</v>
      </c>
      <c r="M467" s="26">
        <v>461</v>
      </c>
    </row>
    <row r="468" spans="2:13">
      <c r="B468" s="93"/>
      <c r="C468" s="89">
        <f t="shared" si="43"/>
        <v>19.649999999999999</v>
      </c>
      <c r="D468" s="79"/>
      <c r="E468" s="79"/>
      <c r="F468" s="79"/>
      <c r="G468" s="79"/>
      <c r="H468" s="80"/>
      <c r="I468" s="98">
        <f t="shared" si="45"/>
        <v>0</v>
      </c>
      <c r="J468" s="82">
        <f t="shared" si="44"/>
        <v>19.649999999999999</v>
      </c>
      <c r="K468" s="3">
        <f t="shared" si="46"/>
        <v>0</v>
      </c>
      <c r="M468" s="26">
        <v>462</v>
      </c>
    </row>
    <row r="469" spans="2:13">
      <c r="B469" s="93"/>
      <c r="C469" s="89">
        <f t="shared" si="43"/>
        <v>19.649999999999999</v>
      </c>
      <c r="D469" s="79"/>
      <c r="E469" s="79"/>
      <c r="F469" s="79"/>
      <c r="G469" s="79"/>
      <c r="H469" s="80"/>
      <c r="I469" s="98">
        <f t="shared" si="45"/>
        <v>0</v>
      </c>
      <c r="J469" s="82">
        <f t="shared" si="44"/>
        <v>19.649999999999999</v>
      </c>
      <c r="K469" s="3">
        <f t="shared" si="46"/>
        <v>0</v>
      </c>
      <c r="M469" s="26">
        <v>463</v>
      </c>
    </row>
    <row r="470" spans="2:13">
      <c r="B470" s="93"/>
      <c r="C470" s="89">
        <f t="shared" si="43"/>
        <v>19.649999999999999</v>
      </c>
      <c r="D470" s="79"/>
      <c r="E470" s="79"/>
      <c r="F470" s="79"/>
      <c r="G470" s="79"/>
      <c r="H470" s="80"/>
      <c r="I470" s="98">
        <f t="shared" si="45"/>
        <v>0</v>
      </c>
      <c r="J470" s="82">
        <f t="shared" si="44"/>
        <v>19.649999999999999</v>
      </c>
      <c r="K470" s="3">
        <f t="shared" si="46"/>
        <v>0</v>
      </c>
      <c r="M470" s="26">
        <v>464</v>
      </c>
    </row>
    <row r="471" spans="2:13">
      <c r="B471" s="93"/>
      <c r="C471" s="89">
        <f t="shared" si="43"/>
        <v>19.649999999999999</v>
      </c>
      <c r="D471" s="79"/>
      <c r="E471" s="79"/>
      <c r="F471" s="79"/>
      <c r="G471" s="79"/>
      <c r="H471" s="80"/>
      <c r="I471" s="98">
        <f t="shared" si="45"/>
        <v>0</v>
      </c>
      <c r="J471" s="82">
        <f t="shared" si="44"/>
        <v>19.649999999999999</v>
      </c>
      <c r="K471" s="3">
        <f t="shared" si="46"/>
        <v>0</v>
      </c>
      <c r="M471" s="26">
        <v>465</v>
      </c>
    </row>
    <row r="472" spans="2:13">
      <c r="B472" s="93"/>
      <c r="C472" s="89">
        <f t="shared" si="43"/>
        <v>19.649999999999999</v>
      </c>
      <c r="D472" s="79"/>
      <c r="E472" s="79"/>
      <c r="F472" s="79"/>
      <c r="G472" s="79"/>
      <c r="H472" s="80"/>
      <c r="I472" s="98">
        <f t="shared" si="45"/>
        <v>0</v>
      </c>
      <c r="J472" s="82">
        <f t="shared" si="44"/>
        <v>19.649999999999999</v>
      </c>
      <c r="K472" s="3">
        <f t="shared" si="46"/>
        <v>0</v>
      </c>
      <c r="M472" s="26">
        <v>466</v>
      </c>
    </row>
    <row r="473" spans="2:13">
      <c r="B473" s="93"/>
      <c r="C473" s="89">
        <f t="shared" si="43"/>
        <v>19.649999999999999</v>
      </c>
      <c r="D473" s="79"/>
      <c r="E473" s="79"/>
      <c r="F473" s="79"/>
      <c r="G473" s="79"/>
      <c r="H473" s="80"/>
      <c r="I473" s="98">
        <f t="shared" si="45"/>
        <v>0</v>
      </c>
      <c r="J473" s="82">
        <f t="shared" si="44"/>
        <v>19.649999999999999</v>
      </c>
      <c r="K473" s="3">
        <f t="shared" si="46"/>
        <v>0</v>
      </c>
      <c r="M473" s="26">
        <v>467</v>
      </c>
    </row>
    <row r="474" spans="2:13">
      <c r="B474" s="93"/>
      <c r="C474" s="89">
        <f t="shared" si="43"/>
        <v>19.649999999999999</v>
      </c>
      <c r="D474" s="79"/>
      <c r="E474" s="79"/>
      <c r="F474" s="79"/>
      <c r="G474" s="79"/>
      <c r="H474" s="80"/>
      <c r="I474" s="98">
        <f t="shared" si="45"/>
        <v>0</v>
      </c>
      <c r="J474" s="82">
        <f t="shared" si="44"/>
        <v>19.649999999999999</v>
      </c>
      <c r="K474" s="3">
        <f t="shared" si="46"/>
        <v>0</v>
      </c>
      <c r="M474" s="26">
        <v>468</v>
      </c>
    </row>
    <row r="475" spans="2:13">
      <c r="B475" s="93"/>
      <c r="C475" s="89">
        <f t="shared" si="43"/>
        <v>19.649999999999999</v>
      </c>
      <c r="D475" s="79"/>
      <c r="E475" s="79"/>
      <c r="F475" s="79"/>
      <c r="G475" s="79"/>
      <c r="H475" s="80"/>
      <c r="I475" s="98">
        <f t="shared" si="45"/>
        <v>0</v>
      </c>
      <c r="J475" s="82">
        <f t="shared" si="44"/>
        <v>19.649999999999999</v>
      </c>
      <c r="K475" s="3">
        <f t="shared" si="46"/>
        <v>0</v>
      </c>
      <c r="M475" s="26">
        <v>469</v>
      </c>
    </row>
    <row r="476" spans="2:13">
      <c r="B476" s="93"/>
      <c r="C476" s="89">
        <f t="shared" si="43"/>
        <v>19.649999999999999</v>
      </c>
      <c r="D476" s="79"/>
      <c r="E476" s="79"/>
      <c r="F476" s="79"/>
      <c r="G476" s="79"/>
      <c r="H476" s="80"/>
      <c r="I476" s="98">
        <f t="shared" si="45"/>
        <v>0</v>
      </c>
      <c r="J476" s="82">
        <f t="shared" si="44"/>
        <v>19.649999999999999</v>
      </c>
      <c r="K476" s="3">
        <f t="shared" si="46"/>
        <v>0</v>
      </c>
      <c r="M476" s="26">
        <v>470</v>
      </c>
    </row>
    <row r="477" spans="2:13">
      <c r="B477" s="93"/>
      <c r="C477" s="89">
        <f t="shared" si="43"/>
        <v>19.649999999999999</v>
      </c>
      <c r="D477" s="79"/>
      <c r="E477" s="79"/>
      <c r="F477" s="79"/>
      <c r="G477" s="79"/>
      <c r="H477" s="80"/>
      <c r="I477" s="98">
        <f t="shared" si="45"/>
        <v>0</v>
      </c>
      <c r="J477" s="82">
        <f t="shared" si="44"/>
        <v>19.649999999999999</v>
      </c>
      <c r="K477" s="3">
        <f t="shared" si="46"/>
        <v>0</v>
      </c>
      <c r="M477" s="26">
        <v>471</v>
      </c>
    </row>
    <row r="478" spans="2:13">
      <c r="B478" s="93"/>
      <c r="C478" s="89">
        <f t="shared" si="43"/>
        <v>19.649999999999999</v>
      </c>
      <c r="D478" s="79"/>
      <c r="E478" s="79"/>
      <c r="F478" s="79"/>
      <c r="G478" s="79"/>
      <c r="H478" s="80"/>
      <c r="I478" s="98">
        <f t="shared" si="45"/>
        <v>0</v>
      </c>
      <c r="J478" s="82">
        <f t="shared" si="44"/>
        <v>19.649999999999999</v>
      </c>
      <c r="K478" s="3">
        <f t="shared" si="46"/>
        <v>0</v>
      </c>
      <c r="M478" s="26">
        <v>472</v>
      </c>
    </row>
    <row r="479" spans="2:13">
      <c r="B479" s="93"/>
      <c r="C479" s="89">
        <f t="shared" si="43"/>
        <v>19.649999999999999</v>
      </c>
      <c r="D479" s="79"/>
      <c r="E479" s="79"/>
      <c r="F479" s="79"/>
      <c r="G479" s="79"/>
      <c r="H479" s="80"/>
      <c r="I479" s="98">
        <f t="shared" si="45"/>
        <v>0</v>
      </c>
      <c r="J479" s="82">
        <f t="shared" si="44"/>
        <v>19.649999999999999</v>
      </c>
      <c r="K479" s="3">
        <f t="shared" si="46"/>
        <v>0</v>
      </c>
      <c r="M479" s="26">
        <v>473</v>
      </c>
    </row>
    <row r="480" spans="2:13">
      <c r="B480" s="93"/>
      <c r="C480" s="89">
        <f t="shared" si="43"/>
        <v>19.649999999999999</v>
      </c>
      <c r="D480" s="79"/>
      <c r="E480" s="79"/>
      <c r="F480" s="79"/>
      <c r="G480" s="79"/>
      <c r="H480" s="80"/>
      <c r="I480" s="98">
        <f t="shared" si="45"/>
        <v>0</v>
      </c>
      <c r="J480" s="82">
        <f t="shared" si="44"/>
        <v>19.649999999999999</v>
      </c>
      <c r="K480" s="3">
        <f t="shared" si="46"/>
        <v>0</v>
      </c>
      <c r="M480" s="26">
        <v>474</v>
      </c>
    </row>
    <row r="481" spans="2:13">
      <c r="B481" s="93"/>
      <c r="C481" s="89">
        <f t="shared" si="43"/>
        <v>19.649999999999999</v>
      </c>
      <c r="D481" s="79"/>
      <c r="E481" s="79"/>
      <c r="F481" s="79"/>
      <c r="G481" s="79"/>
      <c r="H481" s="80"/>
      <c r="I481" s="98">
        <f t="shared" si="45"/>
        <v>0</v>
      </c>
      <c r="J481" s="82">
        <f t="shared" si="44"/>
        <v>19.649999999999999</v>
      </c>
      <c r="K481" s="3">
        <f t="shared" si="46"/>
        <v>0</v>
      </c>
      <c r="M481" s="26">
        <v>475</v>
      </c>
    </row>
    <row r="482" spans="2:13">
      <c r="B482" s="93"/>
      <c r="C482" s="89">
        <f t="shared" si="43"/>
        <v>19.649999999999999</v>
      </c>
      <c r="D482" s="79"/>
      <c r="E482" s="79"/>
      <c r="F482" s="79"/>
      <c r="G482" s="79"/>
      <c r="H482" s="80"/>
      <c r="I482" s="98">
        <f t="shared" si="45"/>
        <v>0</v>
      </c>
      <c r="J482" s="82">
        <f t="shared" si="44"/>
        <v>19.649999999999999</v>
      </c>
      <c r="K482" s="3">
        <f t="shared" si="46"/>
        <v>0</v>
      </c>
      <c r="M482" s="26">
        <v>476</v>
      </c>
    </row>
    <row r="483" spans="2:13">
      <c r="B483" s="93"/>
      <c r="C483" s="89">
        <f t="shared" si="43"/>
        <v>19.649999999999999</v>
      </c>
      <c r="D483" s="79"/>
      <c r="E483" s="79"/>
      <c r="F483" s="79"/>
      <c r="G483" s="79"/>
      <c r="H483" s="80"/>
      <c r="I483" s="98">
        <f t="shared" si="45"/>
        <v>0</v>
      </c>
      <c r="J483" s="82">
        <f t="shared" si="44"/>
        <v>19.649999999999999</v>
      </c>
      <c r="K483" s="3">
        <f t="shared" si="46"/>
        <v>0</v>
      </c>
      <c r="M483" s="26">
        <v>477</v>
      </c>
    </row>
    <row r="484" spans="2:13">
      <c r="B484" s="93"/>
      <c r="C484" s="89">
        <f t="shared" si="43"/>
        <v>19.649999999999999</v>
      </c>
      <c r="D484" s="79"/>
      <c r="E484" s="79"/>
      <c r="F484" s="79"/>
      <c r="G484" s="79"/>
      <c r="H484" s="80"/>
      <c r="I484" s="98">
        <f t="shared" si="45"/>
        <v>0</v>
      </c>
      <c r="J484" s="82">
        <f t="shared" si="44"/>
        <v>19.649999999999999</v>
      </c>
      <c r="K484" s="3">
        <f t="shared" si="46"/>
        <v>0</v>
      </c>
      <c r="M484" s="26">
        <v>478</v>
      </c>
    </row>
    <row r="485" spans="2:13">
      <c r="B485" s="93"/>
      <c r="C485" s="89">
        <f t="shared" si="43"/>
        <v>19.649999999999999</v>
      </c>
      <c r="D485" s="79"/>
      <c r="E485" s="79"/>
      <c r="F485" s="79"/>
      <c r="G485" s="79"/>
      <c r="H485" s="80"/>
      <c r="I485" s="98">
        <f t="shared" si="45"/>
        <v>0</v>
      </c>
      <c r="J485" s="82">
        <f t="shared" si="44"/>
        <v>19.649999999999999</v>
      </c>
      <c r="K485" s="3">
        <f t="shared" si="46"/>
        <v>0</v>
      </c>
      <c r="M485" s="26">
        <v>479</v>
      </c>
    </row>
    <row r="486" spans="2:13">
      <c r="B486" s="93"/>
      <c r="C486" s="89">
        <f t="shared" si="43"/>
        <v>19.649999999999999</v>
      </c>
      <c r="D486" s="79"/>
      <c r="E486" s="79"/>
      <c r="F486" s="79"/>
      <c r="G486" s="79"/>
      <c r="H486" s="80"/>
      <c r="I486" s="98">
        <f t="shared" si="45"/>
        <v>0</v>
      </c>
      <c r="J486" s="82">
        <f t="shared" si="44"/>
        <v>19.649999999999999</v>
      </c>
      <c r="K486" s="3">
        <f t="shared" si="46"/>
        <v>0</v>
      </c>
      <c r="M486" s="26">
        <v>480</v>
      </c>
    </row>
    <row r="487" spans="2:13">
      <c r="B487" s="93"/>
      <c r="C487" s="89">
        <f t="shared" si="43"/>
        <v>19.649999999999999</v>
      </c>
      <c r="D487" s="79"/>
      <c r="E487" s="79"/>
      <c r="F487" s="79"/>
      <c r="G487" s="79"/>
      <c r="H487" s="80"/>
      <c r="I487" s="98">
        <f t="shared" si="45"/>
        <v>0</v>
      </c>
      <c r="J487" s="82">
        <f t="shared" si="44"/>
        <v>19.649999999999999</v>
      </c>
      <c r="K487" s="3">
        <f t="shared" si="46"/>
        <v>0</v>
      </c>
      <c r="M487" s="26">
        <v>481</v>
      </c>
    </row>
    <row r="488" spans="2:13">
      <c r="B488" s="93"/>
      <c r="C488" s="89">
        <f t="shared" si="43"/>
        <v>19.649999999999999</v>
      </c>
      <c r="D488" s="79"/>
      <c r="E488" s="79"/>
      <c r="F488" s="79"/>
      <c r="G488" s="79"/>
      <c r="H488" s="80"/>
      <c r="I488" s="98">
        <f t="shared" si="45"/>
        <v>0</v>
      </c>
      <c r="J488" s="82">
        <f t="shared" si="44"/>
        <v>19.649999999999999</v>
      </c>
      <c r="K488" s="3">
        <f t="shared" si="46"/>
        <v>0</v>
      </c>
      <c r="M488" s="26">
        <v>482</v>
      </c>
    </row>
    <row r="489" spans="2:13">
      <c r="B489" s="93"/>
      <c r="C489" s="89">
        <f t="shared" si="43"/>
        <v>19.649999999999999</v>
      </c>
      <c r="D489" s="79"/>
      <c r="E489" s="79"/>
      <c r="F489" s="79"/>
      <c r="G489" s="79"/>
      <c r="H489" s="80"/>
      <c r="I489" s="98">
        <f t="shared" si="45"/>
        <v>0</v>
      </c>
      <c r="J489" s="82">
        <f t="shared" si="44"/>
        <v>19.649999999999999</v>
      </c>
      <c r="K489" s="3">
        <f t="shared" si="46"/>
        <v>0</v>
      </c>
      <c r="M489" s="26">
        <v>483</v>
      </c>
    </row>
    <row r="490" spans="2:13">
      <c r="B490" s="93"/>
      <c r="C490" s="89">
        <f t="shared" si="43"/>
        <v>19.649999999999999</v>
      </c>
      <c r="D490" s="79"/>
      <c r="E490" s="79"/>
      <c r="F490" s="79"/>
      <c r="G490" s="79"/>
      <c r="H490" s="80"/>
      <c r="I490" s="98">
        <f t="shared" si="45"/>
        <v>0</v>
      </c>
      <c r="J490" s="82">
        <f t="shared" si="44"/>
        <v>19.649999999999999</v>
      </c>
      <c r="K490" s="3">
        <f t="shared" si="46"/>
        <v>0</v>
      </c>
      <c r="M490" s="26">
        <v>484</v>
      </c>
    </row>
    <row r="491" spans="2:13">
      <c r="B491" s="93"/>
      <c r="C491" s="89">
        <f t="shared" si="43"/>
        <v>19.649999999999999</v>
      </c>
      <c r="D491" s="79"/>
      <c r="E491" s="79"/>
      <c r="F491" s="79"/>
      <c r="G491" s="79"/>
      <c r="H491" s="80"/>
      <c r="I491" s="98">
        <f t="shared" si="45"/>
        <v>0</v>
      </c>
      <c r="J491" s="82">
        <f t="shared" si="44"/>
        <v>19.649999999999999</v>
      </c>
      <c r="K491" s="3">
        <f t="shared" si="46"/>
        <v>0</v>
      </c>
      <c r="M491" s="26">
        <v>485</v>
      </c>
    </row>
    <row r="492" spans="2:13">
      <c r="B492" s="93"/>
      <c r="C492" s="89">
        <f t="shared" si="43"/>
        <v>19.649999999999999</v>
      </c>
      <c r="D492" s="79"/>
      <c r="E492" s="79"/>
      <c r="F492" s="79"/>
      <c r="G492" s="79"/>
      <c r="H492" s="80"/>
      <c r="I492" s="98">
        <f t="shared" si="45"/>
        <v>0</v>
      </c>
      <c r="J492" s="82">
        <f t="shared" si="44"/>
        <v>19.649999999999999</v>
      </c>
      <c r="K492" s="3">
        <f t="shared" si="46"/>
        <v>0</v>
      </c>
      <c r="M492" s="26">
        <v>486</v>
      </c>
    </row>
    <row r="493" spans="2:13">
      <c r="B493" s="93"/>
      <c r="C493" s="89">
        <f t="shared" si="43"/>
        <v>19.649999999999999</v>
      </c>
      <c r="D493" s="79"/>
      <c r="E493" s="79"/>
      <c r="F493" s="79"/>
      <c r="G493" s="79"/>
      <c r="H493" s="80"/>
      <c r="I493" s="98">
        <f t="shared" si="45"/>
        <v>0</v>
      </c>
      <c r="J493" s="82">
        <f t="shared" si="44"/>
        <v>19.649999999999999</v>
      </c>
      <c r="K493" s="3">
        <f t="shared" si="46"/>
        <v>0</v>
      </c>
      <c r="M493" s="26">
        <v>487</v>
      </c>
    </row>
    <row r="494" spans="2:13">
      <c r="B494" s="93"/>
      <c r="C494" s="89">
        <f t="shared" si="43"/>
        <v>19.649999999999999</v>
      </c>
      <c r="D494" s="79"/>
      <c r="E494" s="79"/>
      <c r="F494" s="79"/>
      <c r="G494" s="79"/>
      <c r="H494" s="80"/>
      <c r="I494" s="98">
        <f t="shared" si="45"/>
        <v>0</v>
      </c>
      <c r="J494" s="82">
        <f t="shared" si="44"/>
        <v>19.649999999999999</v>
      </c>
      <c r="K494" s="3">
        <f t="shared" si="46"/>
        <v>0</v>
      </c>
      <c r="M494" s="26">
        <v>488</v>
      </c>
    </row>
    <row r="495" spans="2:13">
      <c r="B495" s="93"/>
      <c r="C495" s="89">
        <f t="shared" si="43"/>
        <v>19.649999999999999</v>
      </c>
      <c r="D495" s="79"/>
      <c r="E495" s="79"/>
      <c r="F495" s="79"/>
      <c r="G495" s="79"/>
      <c r="H495" s="80"/>
      <c r="I495" s="98">
        <f t="shared" si="45"/>
        <v>0</v>
      </c>
      <c r="J495" s="82">
        <f t="shared" si="44"/>
        <v>19.649999999999999</v>
      </c>
      <c r="K495" s="3">
        <f t="shared" si="46"/>
        <v>0</v>
      </c>
      <c r="M495" s="26">
        <v>489</v>
      </c>
    </row>
    <row r="496" spans="2:13">
      <c r="B496" s="93"/>
      <c r="C496" s="89">
        <f t="shared" si="43"/>
        <v>19.649999999999999</v>
      </c>
      <c r="D496" s="79"/>
      <c r="E496" s="79"/>
      <c r="F496" s="79"/>
      <c r="G496" s="79"/>
      <c r="H496" s="80"/>
      <c r="I496" s="98">
        <f t="shared" si="45"/>
        <v>0</v>
      </c>
      <c r="J496" s="82">
        <f t="shared" si="44"/>
        <v>19.649999999999999</v>
      </c>
      <c r="K496" s="3">
        <f t="shared" si="46"/>
        <v>0</v>
      </c>
      <c r="M496" s="26">
        <v>490</v>
      </c>
    </row>
    <row r="497" spans="2:13">
      <c r="B497" s="93"/>
      <c r="C497" s="89">
        <f t="shared" si="43"/>
        <v>19.649999999999999</v>
      </c>
      <c r="D497" s="79"/>
      <c r="E497" s="79"/>
      <c r="F497" s="79"/>
      <c r="G497" s="79"/>
      <c r="H497" s="80"/>
      <c r="I497" s="98">
        <f t="shared" si="45"/>
        <v>0</v>
      </c>
      <c r="J497" s="82">
        <f t="shared" si="44"/>
        <v>19.649999999999999</v>
      </c>
      <c r="K497" s="3">
        <f t="shared" si="46"/>
        <v>0</v>
      </c>
      <c r="M497" s="26">
        <v>491</v>
      </c>
    </row>
    <row r="498" spans="2:13">
      <c r="B498" s="93"/>
      <c r="C498" s="89">
        <f t="shared" si="43"/>
        <v>19.649999999999999</v>
      </c>
      <c r="D498" s="79"/>
      <c r="E498" s="79"/>
      <c r="F498" s="79"/>
      <c r="G498" s="79"/>
      <c r="H498" s="80"/>
      <c r="I498" s="98">
        <f t="shared" si="45"/>
        <v>0</v>
      </c>
      <c r="J498" s="82">
        <f t="shared" si="44"/>
        <v>19.649999999999999</v>
      </c>
      <c r="K498" s="3">
        <f t="shared" si="46"/>
        <v>0</v>
      </c>
      <c r="M498" s="26">
        <v>492</v>
      </c>
    </row>
    <row r="499" spans="2:13">
      <c r="B499" s="93"/>
      <c r="C499" s="89">
        <f t="shared" si="43"/>
        <v>19.649999999999999</v>
      </c>
      <c r="D499" s="79"/>
      <c r="E499" s="79"/>
      <c r="F499" s="79"/>
      <c r="G499" s="79"/>
      <c r="H499" s="80"/>
      <c r="I499" s="98">
        <f t="shared" si="45"/>
        <v>0</v>
      </c>
      <c r="J499" s="82">
        <f t="shared" si="44"/>
        <v>19.649999999999999</v>
      </c>
      <c r="K499" s="3">
        <f t="shared" si="46"/>
        <v>0</v>
      </c>
      <c r="M499" s="26">
        <v>493</v>
      </c>
    </row>
    <row r="500" spans="2:13">
      <c r="B500" s="93"/>
      <c r="C500" s="89">
        <f t="shared" si="43"/>
        <v>19.649999999999999</v>
      </c>
      <c r="D500" s="79"/>
      <c r="E500" s="79"/>
      <c r="F500" s="79"/>
      <c r="G500" s="79"/>
      <c r="H500" s="80"/>
      <c r="I500" s="98">
        <f t="shared" si="45"/>
        <v>0</v>
      </c>
      <c r="J500" s="82">
        <f t="shared" si="44"/>
        <v>19.649999999999999</v>
      </c>
      <c r="K500" s="3">
        <f t="shared" si="46"/>
        <v>0</v>
      </c>
      <c r="M500" s="26">
        <v>494</v>
      </c>
    </row>
    <row r="501" spans="2:13">
      <c r="B501" s="93"/>
      <c r="C501" s="89">
        <f t="shared" si="43"/>
        <v>19.649999999999999</v>
      </c>
      <c r="D501" s="79"/>
      <c r="E501" s="79"/>
      <c r="F501" s="79"/>
      <c r="G501" s="79"/>
      <c r="H501" s="80"/>
      <c r="I501" s="98">
        <f t="shared" si="45"/>
        <v>0</v>
      </c>
      <c r="J501" s="82">
        <f t="shared" si="44"/>
        <v>19.649999999999999</v>
      </c>
      <c r="K501" s="3">
        <f t="shared" si="46"/>
        <v>0</v>
      </c>
      <c r="M501" s="26">
        <v>495</v>
      </c>
    </row>
    <row r="502" spans="2:13">
      <c r="B502" s="93"/>
      <c r="C502" s="89">
        <f t="shared" si="43"/>
        <v>19.649999999999999</v>
      </c>
      <c r="D502" s="79"/>
      <c r="E502" s="79"/>
      <c r="F502" s="79"/>
      <c r="G502" s="79"/>
      <c r="H502" s="80"/>
      <c r="I502" s="98">
        <f t="shared" si="45"/>
        <v>0</v>
      </c>
      <c r="J502" s="82">
        <f t="shared" si="44"/>
        <v>19.649999999999999</v>
      </c>
      <c r="K502" s="3">
        <f t="shared" si="46"/>
        <v>0</v>
      </c>
      <c r="M502" s="26">
        <v>496</v>
      </c>
    </row>
    <row r="503" spans="2:13">
      <c r="B503" s="93"/>
      <c r="C503" s="89">
        <f t="shared" si="43"/>
        <v>19.649999999999999</v>
      </c>
      <c r="D503" s="79"/>
      <c r="E503" s="79"/>
      <c r="F503" s="79"/>
      <c r="G503" s="79"/>
      <c r="H503" s="80"/>
      <c r="I503" s="98">
        <f t="shared" si="45"/>
        <v>0</v>
      </c>
      <c r="J503" s="82">
        <f t="shared" si="44"/>
        <v>19.649999999999999</v>
      </c>
      <c r="K503" s="3">
        <f t="shared" si="46"/>
        <v>0</v>
      </c>
      <c r="M503" s="26">
        <v>497</v>
      </c>
    </row>
    <row r="504" spans="2:13">
      <c r="B504" s="93"/>
      <c r="C504" s="89">
        <f t="shared" si="43"/>
        <v>19.649999999999999</v>
      </c>
      <c r="D504" s="79"/>
      <c r="E504" s="79"/>
      <c r="F504" s="79"/>
      <c r="G504" s="79"/>
      <c r="H504" s="80"/>
      <c r="I504" s="98">
        <f t="shared" si="45"/>
        <v>0</v>
      </c>
      <c r="J504" s="82">
        <f t="shared" si="44"/>
        <v>19.649999999999999</v>
      </c>
      <c r="K504" s="3">
        <f t="shared" si="46"/>
        <v>0</v>
      </c>
      <c r="M504" s="26">
        <v>498</v>
      </c>
    </row>
    <row r="505" spans="2:13">
      <c r="B505" s="93"/>
      <c r="C505" s="89">
        <f t="shared" si="43"/>
        <v>19.649999999999999</v>
      </c>
      <c r="D505" s="79"/>
      <c r="E505" s="79"/>
      <c r="F505" s="79"/>
      <c r="G505" s="79"/>
      <c r="H505" s="80"/>
      <c r="I505" s="98">
        <f t="shared" si="45"/>
        <v>0</v>
      </c>
      <c r="J505" s="82">
        <f t="shared" si="44"/>
        <v>19.649999999999999</v>
      </c>
      <c r="K505" s="3">
        <f t="shared" si="46"/>
        <v>0</v>
      </c>
      <c r="M505" s="26">
        <v>499</v>
      </c>
    </row>
    <row r="506" spans="2:13">
      <c r="B506" s="93"/>
      <c r="C506" s="89">
        <f t="shared" si="43"/>
        <v>19.649999999999999</v>
      </c>
      <c r="D506" s="79"/>
      <c r="E506" s="79"/>
      <c r="F506" s="79"/>
      <c r="G506" s="79"/>
      <c r="H506" s="80"/>
      <c r="I506" s="98">
        <f t="shared" si="45"/>
        <v>0</v>
      </c>
      <c r="J506" s="82">
        <f t="shared" si="44"/>
        <v>19.649999999999999</v>
      </c>
      <c r="K506" s="3">
        <f t="shared" si="46"/>
        <v>0</v>
      </c>
      <c r="M506" s="26">
        <v>500</v>
      </c>
    </row>
    <row r="507" spans="2:13">
      <c r="B507" s="93"/>
      <c r="C507" s="89">
        <f t="shared" si="43"/>
        <v>19.649999999999999</v>
      </c>
      <c r="D507" s="79"/>
      <c r="E507" s="79"/>
      <c r="F507" s="79"/>
      <c r="G507" s="79"/>
      <c r="H507" s="80"/>
      <c r="I507" s="98">
        <f t="shared" si="45"/>
        <v>0</v>
      </c>
      <c r="J507" s="82">
        <f t="shared" si="44"/>
        <v>19.649999999999999</v>
      </c>
      <c r="K507" s="3">
        <f t="shared" si="46"/>
        <v>0</v>
      </c>
      <c r="M507" s="26">
        <v>501</v>
      </c>
    </row>
    <row r="508" spans="2:13">
      <c r="B508" s="93"/>
      <c r="C508" s="89">
        <f t="shared" si="43"/>
        <v>19.649999999999999</v>
      </c>
      <c r="D508" s="79"/>
      <c r="E508" s="79"/>
      <c r="F508" s="79"/>
      <c r="G508" s="79"/>
      <c r="H508" s="80"/>
      <c r="I508" s="98">
        <f t="shared" si="45"/>
        <v>0</v>
      </c>
      <c r="J508" s="82">
        <f t="shared" si="44"/>
        <v>19.649999999999999</v>
      </c>
      <c r="K508" s="3">
        <f t="shared" si="46"/>
        <v>0</v>
      </c>
      <c r="M508" s="26">
        <v>502</v>
      </c>
    </row>
    <row r="509" spans="2:13">
      <c r="B509" s="93"/>
      <c r="C509" s="89">
        <f t="shared" si="43"/>
        <v>19.649999999999999</v>
      </c>
      <c r="D509" s="79"/>
      <c r="E509" s="79"/>
      <c r="F509" s="79"/>
      <c r="G509" s="79"/>
      <c r="H509" s="80"/>
      <c r="I509" s="98">
        <f t="shared" si="45"/>
        <v>0</v>
      </c>
      <c r="J509" s="82">
        <f t="shared" si="44"/>
        <v>19.649999999999999</v>
      </c>
      <c r="K509" s="3">
        <f t="shared" si="46"/>
        <v>0</v>
      </c>
      <c r="M509" s="26">
        <v>503</v>
      </c>
    </row>
    <row r="510" spans="2:13">
      <c r="B510" s="93"/>
      <c r="C510" s="89">
        <f t="shared" si="43"/>
        <v>19.649999999999999</v>
      </c>
      <c r="D510" s="79"/>
      <c r="E510" s="79"/>
      <c r="F510" s="79"/>
      <c r="G510" s="79"/>
      <c r="H510" s="80"/>
      <c r="I510" s="98">
        <f t="shared" si="45"/>
        <v>0</v>
      </c>
      <c r="J510" s="82">
        <f t="shared" si="44"/>
        <v>19.649999999999999</v>
      </c>
      <c r="K510" s="3">
        <f t="shared" si="46"/>
        <v>0</v>
      </c>
      <c r="M510" s="26">
        <v>504</v>
      </c>
    </row>
    <row r="511" spans="2:13">
      <c r="B511" s="93"/>
      <c r="C511" s="89">
        <f t="shared" si="43"/>
        <v>19.649999999999999</v>
      </c>
      <c r="D511" s="79"/>
      <c r="E511" s="79"/>
      <c r="F511" s="79"/>
      <c r="G511" s="79"/>
      <c r="H511" s="80"/>
      <c r="I511" s="98">
        <f t="shared" si="45"/>
        <v>0</v>
      </c>
      <c r="J511" s="82">
        <f t="shared" si="44"/>
        <v>19.649999999999999</v>
      </c>
      <c r="K511" s="3">
        <f t="shared" si="46"/>
        <v>0</v>
      </c>
      <c r="M511" s="26">
        <v>505</v>
      </c>
    </row>
    <row r="512" spans="2:13">
      <c r="B512" s="93"/>
      <c r="C512" s="89">
        <f t="shared" si="43"/>
        <v>19.649999999999999</v>
      </c>
      <c r="D512" s="79"/>
      <c r="E512" s="79"/>
      <c r="F512" s="79"/>
      <c r="G512" s="79"/>
      <c r="H512" s="80"/>
      <c r="I512" s="98">
        <f t="shared" si="45"/>
        <v>0</v>
      </c>
      <c r="J512" s="82">
        <f t="shared" si="44"/>
        <v>19.649999999999999</v>
      </c>
      <c r="K512" s="3">
        <f t="shared" si="46"/>
        <v>0</v>
      </c>
      <c r="M512" s="26">
        <v>506</v>
      </c>
    </row>
    <row r="513" spans="2:13">
      <c r="B513" s="93"/>
      <c r="C513" s="89">
        <f t="shared" si="43"/>
        <v>19.649999999999999</v>
      </c>
      <c r="D513" s="79"/>
      <c r="E513" s="79"/>
      <c r="F513" s="79"/>
      <c r="G513" s="79"/>
      <c r="H513" s="80"/>
      <c r="I513" s="98">
        <f t="shared" si="45"/>
        <v>0</v>
      </c>
      <c r="J513" s="82">
        <f t="shared" si="44"/>
        <v>19.649999999999999</v>
      </c>
      <c r="K513" s="3">
        <f t="shared" si="46"/>
        <v>0</v>
      </c>
      <c r="M513" s="26">
        <v>507</v>
      </c>
    </row>
    <row r="514" spans="2:13">
      <c r="B514" s="93"/>
      <c r="C514" s="89">
        <f t="shared" si="43"/>
        <v>19.649999999999999</v>
      </c>
      <c r="D514" s="79"/>
      <c r="E514" s="79"/>
      <c r="F514" s="79"/>
      <c r="G514" s="79"/>
      <c r="H514" s="80"/>
      <c r="I514" s="98">
        <f t="shared" si="45"/>
        <v>0</v>
      </c>
      <c r="J514" s="82">
        <f t="shared" si="44"/>
        <v>19.649999999999999</v>
      </c>
      <c r="K514" s="3">
        <f t="shared" si="46"/>
        <v>0</v>
      </c>
      <c r="M514" s="26">
        <v>508</v>
      </c>
    </row>
    <row r="515" spans="2:13">
      <c r="B515" s="93"/>
      <c r="C515" s="89">
        <f t="shared" si="43"/>
        <v>19.649999999999999</v>
      </c>
      <c r="D515" s="79"/>
      <c r="E515" s="79"/>
      <c r="F515" s="79"/>
      <c r="G515" s="79"/>
      <c r="H515" s="80"/>
      <c r="I515" s="98">
        <f t="shared" si="45"/>
        <v>0</v>
      </c>
      <c r="J515" s="82">
        <f t="shared" si="44"/>
        <v>19.649999999999999</v>
      </c>
      <c r="K515" s="3">
        <f t="shared" si="46"/>
        <v>0</v>
      </c>
      <c r="M515" s="26">
        <v>509</v>
      </c>
    </row>
    <row r="516" spans="2:13">
      <c r="B516" s="93"/>
      <c r="C516" s="89">
        <f t="shared" si="43"/>
        <v>19.649999999999999</v>
      </c>
      <c r="D516" s="79"/>
      <c r="E516" s="79"/>
      <c r="F516" s="79"/>
      <c r="G516" s="79"/>
      <c r="H516" s="80"/>
      <c r="I516" s="98">
        <f t="shared" si="45"/>
        <v>0</v>
      </c>
      <c r="J516" s="82">
        <f t="shared" si="44"/>
        <v>19.649999999999999</v>
      </c>
      <c r="K516" s="3">
        <f t="shared" si="46"/>
        <v>0</v>
      </c>
      <c r="M516" s="26">
        <v>510</v>
      </c>
    </row>
    <row r="517" spans="2:13">
      <c r="B517" s="93"/>
      <c r="C517" s="89">
        <f t="shared" si="43"/>
        <v>19.649999999999999</v>
      </c>
      <c r="D517" s="79"/>
      <c r="E517" s="79"/>
      <c r="F517" s="79"/>
      <c r="G517" s="79"/>
      <c r="H517" s="80"/>
      <c r="I517" s="98">
        <f t="shared" si="45"/>
        <v>0</v>
      </c>
      <c r="J517" s="82">
        <f t="shared" si="44"/>
        <v>19.649999999999999</v>
      </c>
      <c r="K517" s="3">
        <f t="shared" si="46"/>
        <v>0</v>
      </c>
      <c r="M517" s="26">
        <v>511</v>
      </c>
    </row>
    <row r="518" spans="2:13">
      <c r="B518" s="93"/>
      <c r="C518" s="89">
        <f t="shared" ref="C518:C581" si="47">IF(B518&gt;0,C517+B518,C517)</f>
        <v>19.649999999999999</v>
      </c>
      <c r="D518" s="79"/>
      <c r="E518" s="79"/>
      <c r="F518" s="79"/>
      <c r="G518" s="79"/>
      <c r="H518" s="80"/>
      <c r="I518" s="98">
        <f t="shared" si="45"/>
        <v>0</v>
      </c>
      <c r="J518" s="82">
        <f t="shared" ref="J518:J581" si="48">C518+I518</f>
        <v>19.649999999999999</v>
      </c>
      <c r="K518" s="3">
        <f t="shared" si="46"/>
        <v>0</v>
      </c>
      <c r="M518" s="26">
        <v>512</v>
      </c>
    </row>
    <row r="519" spans="2:13">
      <c r="B519" s="93"/>
      <c r="C519" s="89">
        <f t="shared" si="47"/>
        <v>19.649999999999999</v>
      </c>
      <c r="D519" s="79"/>
      <c r="E519" s="79"/>
      <c r="F519" s="79"/>
      <c r="G519" s="79"/>
      <c r="H519" s="80"/>
      <c r="I519" s="98">
        <f t="shared" ref="I519:I582" si="49">H519*I$5</f>
        <v>0</v>
      </c>
      <c r="J519" s="82">
        <f t="shared" si="48"/>
        <v>19.649999999999999</v>
      </c>
      <c r="K519" s="3">
        <f t="shared" ref="K519:K582" si="50">I519/J519</f>
        <v>0</v>
      </c>
      <c r="M519" s="26">
        <v>513</v>
      </c>
    </row>
    <row r="520" spans="2:13">
      <c r="B520" s="93"/>
      <c r="C520" s="89">
        <f t="shared" si="47"/>
        <v>19.649999999999999</v>
      </c>
      <c r="D520" s="79"/>
      <c r="E520" s="79"/>
      <c r="F520" s="79"/>
      <c r="G520" s="79"/>
      <c r="H520" s="80"/>
      <c r="I520" s="98">
        <f t="shared" si="49"/>
        <v>0</v>
      </c>
      <c r="J520" s="82">
        <f t="shared" si="48"/>
        <v>19.649999999999999</v>
      </c>
      <c r="K520" s="3">
        <f t="shared" si="50"/>
        <v>0</v>
      </c>
      <c r="M520" s="26">
        <v>514</v>
      </c>
    </row>
    <row r="521" spans="2:13">
      <c r="B521" s="93"/>
      <c r="C521" s="89">
        <f t="shared" si="47"/>
        <v>19.649999999999999</v>
      </c>
      <c r="D521" s="79"/>
      <c r="E521" s="79"/>
      <c r="F521" s="79"/>
      <c r="G521" s="79"/>
      <c r="H521" s="80"/>
      <c r="I521" s="98">
        <f t="shared" si="49"/>
        <v>0</v>
      </c>
      <c r="J521" s="82">
        <f t="shared" si="48"/>
        <v>19.649999999999999</v>
      </c>
      <c r="K521" s="3">
        <f t="shared" si="50"/>
        <v>0</v>
      </c>
      <c r="M521" s="26">
        <v>515</v>
      </c>
    </row>
    <row r="522" spans="2:13">
      <c r="B522" s="93"/>
      <c r="C522" s="89">
        <f t="shared" si="47"/>
        <v>19.649999999999999</v>
      </c>
      <c r="D522" s="79"/>
      <c r="E522" s="79"/>
      <c r="F522" s="79"/>
      <c r="G522" s="79"/>
      <c r="H522" s="80"/>
      <c r="I522" s="98">
        <f t="shared" si="49"/>
        <v>0</v>
      </c>
      <c r="J522" s="82">
        <f t="shared" si="48"/>
        <v>19.649999999999999</v>
      </c>
      <c r="K522" s="3">
        <f t="shared" si="50"/>
        <v>0</v>
      </c>
      <c r="M522" s="26">
        <v>516</v>
      </c>
    </row>
    <row r="523" spans="2:13">
      <c r="B523" s="93"/>
      <c r="C523" s="89">
        <f t="shared" si="47"/>
        <v>19.649999999999999</v>
      </c>
      <c r="D523" s="79"/>
      <c r="E523" s="79"/>
      <c r="F523" s="79"/>
      <c r="G523" s="79"/>
      <c r="H523" s="80"/>
      <c r="I523" s="98">
        <f t="shared" si="49"/>
        <v>0</v>
      </c>
      <c r="J523" s="82">
        <f t="shared" si="48"/>
        <v>19.649999999999999</v>
      </c>
      <c r="K523" s="3">
        <f t="shared" si="50"/>
        <v>0</v>
      </c>
      <c r="M523" s="26">
        <v>517</v>
      </c>
    </row>
    <row r="524" spans="2:13">
      <c r="B524" s="93"/>
      <c r="C524" s="89">
        <f t="shared" si="47"/>
        <v>19.649999999999999</v>
      </c>
      <c r="D524" s="79"/>
      <c r="E524" s="79"/>
      <c r="F524" s="79"/>
      <c r="G524" s="79"/>
      <c r="H524" s="80"/>
      <c r="I524" s="98">
        <f t="shared" si="49"/>
        <v>0</v>
      </c>
      <c r="J524" s="82">
        <f t="shared" si="48"/>
        <v>19.649999999999999</v>
      </c>
      <c r="K524" s="3">
        <f t="shared" si="50"/>
        <v>0</v>
      </c>
      <c r="M524" s="26">
        <v>518</v>
      </c>
    </row>
    <row r="525" spans="2:13">
      <c r="B525" s="93"/>
      <c r="C525" s="89">
        <f t="shared" si="47"/>
        <v>19.649999999999999</v>
      </c>
      <c r="D525" s="79"/>
      <c r="E525" s="79"/>
      <c r="F525" s="79"/>
      <c r="G525" s="79"/>
      <c r="H525" s="80"/>
      <c r="I525" s="98">
        <f t="shared" si="49"/>
        <v>0</v>
      </c>
      <c r="J525" s="82">
        <f t="shared" si="48"/>
        <v>19.649999999999999</v>
      </c>
      <c r="K525" s="3">
        <f t="shared" si="50"/>
        <v>0</v>
      </c>
      <c r="M525" s="26">
        <v>519</v>
      </c>
    </row>
    <row r="526" spans="2:13">
      <c r="B526" s="93"/>
      <c r="C526" s="89">
        <f t="shared" si="47"/>
        <v>19.649999999999999</v>
      </c>
      <c r="D526" s="79"/>
      <c r="E526" s="79"/>
      <c r="F526" s="79"/>
      <c r="G526" s="79"/>
      <c r="H526" s="80"/>
      <c r="I526" s="98">
        <f t="shared" si="49"/>
        <v>0</v>
      </c>
      <c r="J526" s="82">
        <f t="shared" si="48"/>
        <v>19.649999999999999</v>
      </c>
      <c r="K526" s="3">
        <f t="shared" si="50"/>
        <v>0</v>
      </c>
      <c r="M526" s="26">
        <v>520</v>
      </c>
    </row>
    <row r="527" spans="2:13">
      <c r="B527" s="93"/>
      <c r="C527" s="89">
        <f t="shared" si="47"/>
        <v>19.649999999999999</v>
      </c>
      <c r="D527" s="79"/>
      <c r="E527" s="79"/>
      <c r="F527" s="79"/>
      <c r="G527" s="79"/>
      <c r="H527" s="80"/>
      <c r="I527" s="98">
        <f t="shared" si="49"/>
        <v>0</v>
      </c>
      <c r="J527" s="82">
        <f t="shared" si="48"/>
        <v>19.649999999999999</v>
      </c>
      <c r="K527" s="3">
        <f t="shared" si="50"/>
        <v>0</v>
      </c>
      <c r="M527" s="26">
        <v>521</v>
      </c>
    </row>
    <row r="528" spans="2:13">
      <c r="B528" s="93"/>
      <c r="C528" s="89">
        <f t="shared" si="47"/>
        <v>19.649999999999999</v>
      </c>
      <c r="D528" s="79"/>
      <c r="E528" s="79"/>
      <c r="F528" s="79"/>
      <c r="G528" s="79"/>
      <c r="H528" s="80"/>
      <c r="I528" s="98">
        <f t="shared" si="49"/>
        <v>0</v>
      </c>
      <c r="J528" s="82">
        <f t="shared" si="48"/>
        <v>19.649999999999999</v>
      </c>
      <c r="K528" s="3">
        <f t="shared" si="50"/>
        <v>0</v>
      </c>
      <c r="M528" s="26">
        <v>522</v>
      </c>
    </row>
    <row r="529" spans="2:13">
      <c r="B529" s="93"/>
      <c r="C529" s="89">
        <f t="shared" si="47"/>
        <v>19.649999999999999</v>
      </c>
      <c r="D529" s="79"/>
      <c r="E529" s="79"/>
      <c r="F529" s="79"/>
      <c r="G529" s="79"/>
      <c r="H529" s="80"/>
      <c r="I529" s="98">
        <f t="shared" si="49"/>
        <v>0</v>
      </c>
      <c r="J529" s="82">
        <f t="shared" si="48"/>
        <v>19.649999999999999</v>
      </c>
      <c r="K529" s="3">
        <f t="shared" si="50"/>
        <v>0</v>
      </c>
      <c r="M529" s="26">
        <v>523</v>
      </c>
    </row>
    <row r="530" spans="2:13">
      <c r="B530" s="93"/>
      <c r="C530" s="89">
        <f t="shared" si="47"/>
        <v>19.649999999999999</v>
      </c>
      <c r="D530" s="79"/>
      <c r="E530" s="79"/>
      <c r="F530" s="79"/>
      <c r="G530" s="79"/>
      <c r="H530" s="80"/>
      <c r="I530" s="98">
        <f t="shared" si="49"/>
        <v>0</v>
      </c>
      <c r="J530" s="82">
        <f t="shared" si="48"/>
        <v>19.649999999999999</v>
      </c>
      <c r="K530" s="3">
        <f t="shared" si="50"/>
        <v>0</v>
      </c>
      <c r="M530" s="26">
        <v>524</v>
      </c>
    </row>
    <row r="531" spans="2:13">
      <c r="B531" s="93"/>
      <c r="C531" s="89">
        <f t="shared" si="47"/>
        <v>19.649999999999999</v>
      </c>
      <c r="D531" s="79"/>
      <c r="E531" s="79"/>
      <c r="F531" s="79"/>
      <c r="G531" s="79"/>
      <c r="H531" s="80"/>
      <c r="I531" s="98">
        <f t="shared" si="49"/>
        <v>0</v>
      </c>
      <c r="J531" s="82">
        <f t="shared" si="48"/>
        <v>19.649999999999999</v>
      </c>
      <c r="K531" s="3">
        <f t="shared" si="50"/>
        <v>0</v>
      </c>
      <c r="M531" s="26">
        <v>525</v>
      </c>
    </row>
    <row r="532" spans="2:13">
      <c r="B532" s="93"/>
      <c r="C532" s="89">
        <f t="shared" si="47"/>
        <v>19.649999999999999</v>
      </c>
      <c r="D532" s="79"/>
      <c r="E532" s="79"/>
      <c r="F532" s="79"/>
      <c r="G532" s="79"/>
      <c r="H532" s="80"/>
      <c r="I532" s="98">
        <f t="shared" si="49"/>
        <v>0</v>
      </c>
      <c r="J532" s="82">
        <f t="shared" si="48"/>
        <v>19.649999999999999</v>
      </c>
      <c r="K532" s="3">
        <f t="shared" si="50"/>
        <v>0</v>
      </c>
      <c r="M532" s="26">
        <v>526</v>
      </c>
    </row>
    <row r="533" spans="2:13">
      <c r="B533" s="93"/>
      <c r="C533" s="89">
        <f t="shared" si="47"/>
        <v>19.649999999999999</v>
      </c>
      <c r="D533" s="79"/>
      <c r="E533" s="79"/>
      <c r="F533" s="79"/>
      <c r="G533" s="79"/>
      <c r="H533" s="80"/>
      <c r="I533" s="98">
        <f t="shared" si="49"/>
        <v>0</v>
      </c>
      <c r="J533" s="82">
        <f t="shared" si="48"/>
        <v>19.649999999999999</v>
      </c>
      <c r="K533" s="3">
        <f t="shared" si="50"/>
        <v>0</v>
      </c>
      <c r="M533" s="26">
        <v>527</v>
      </c>
    </row>
    <row r="534" spans="2:13">
      <c r="B534" s="93"/>
      <c r="C534" s="89">
        <f t="shared" si="47"/>
        <v>19.649999999999999</v>
      </c>
      <c r="D534" s="79"/>
      <c r="E534" s="79"/>
      <c r="F534" s="79"/>
      <c r="G534" s="79"/>
      <c r="H534" s="80"/>
      <c r="I534" s="98">
        <f t="shared" si="49"/>
        <v>0</v>
      </c>
      <c r="J534" s="82">
        <f t="shared" si="48"/>
        <v>19.649999999999999</v>
      </c>
      <c r="K534" s="3">
        <f t="shared" si="50"/>
        <v>0</v>
      </c>
      <c r="M534" s="26">
        <v>528</v>
      </c>
    </row>
    <row r="535" spans="2:13">
      <c r="B535" s="93"/>
      <c r="C535" s="89">
        <f t="shared" si="47"/>
        <v>19.649999999999999</v>
      </c>
      <c r="D535" s="79"/>
      <c r="E535" s="79"/>
      <c r="F535" s="79"/>
      <c r="G535" s="79"/>
      <c r="H535" s="80"/>
      <c r="I535" s="98">
        <f t="shared" si="49"/>
        <v>0</v>
      </c>
      <c r="J535" s="82">
        <f t="shared" si="48"/>
        <v>19.649999999999999</v>
      </c>
      <c r="K535" s="3">
        <f t="shared" si="50"/>
        <v>0</v>
      </c>
      <c r="M535" s="26">
        <v>529</v>
      </c>
    </row>
    <row r="536" spans="2:13">
      <c r="B536" s="93"/>
      <c r="C536" s="89">
        <f t="shared" si="47"/>
        <v>19.649999999999999</v>
      </c>
      <c r="D536" s="79"/>
      <c r="E536" s="79"/>
      <c r="F536" s="79"/>
      <c r="G536" s="79"/>
      <c r="H536" s="80"/>
      <c r="I536" s="98">
        <f t="shared" si="49"/>
        <v>0</v>
      </c>
      <c r="J536" s="82">
        <f t="shared" si="48"/>
        <v>19.649999999999999</v>
      </c>
      <c r="K536" s="3">
        <f t="shared" si="50"/>
        <v>0</v>
      </c>
      <c r="M536" s="26">
        <v>530</v>
      </c>
    </row>
    <row r="537" spans="2:13">
      <c r="B537" s="93"/>
      <c r="C537" s="89">
        <f t="shared" si="47"/>
        <v>19.649999999999999</v>
      </c>
      <c r="D537" s="79"/>
      <c r="E537" s="79"/>
      <c r="F537" s="79"/>
      <c r="G537" s="79"/>
      <c r="H537" s="80"/>
      <c r="I537" s="98">
        <f t="shared" si="49"/>
        <v>0</v>
      </c>
      <c r="J537" s="82">
        <f t="shared" si="48"/>
        <v>19.649999999999999</v>
      </c>
      <c r="K537" s="3">
        <f t="shared" si="50"/>
        <v>0</v>
      </c>
      <c r="M537" s="26">
        <v>531</v>
      </c>
    </row>
    <row r="538" spans="2:13">
      <c r="B538" s="93"/>
      <c r="C538" s="89">
        <f t="shared" si="47"/>
        <v>19.649999999999999</v>
      </c>
      <c r="D538" s="79"/>
      <c r="E538" s="79"/>
      <c r="F538" s="79"/>
      <c r="G538" s="79"/>
      <c r="H538" s="80"/>
      <c r="I538" s="98">
        <f t="shared" si="49"/>
        <v>0</v>
      </c>
      <c r="J538" s="82">
        <f t="shared" si="48"/>
        <v>19.649999999999999</v>
      </c>
      <c r="K538" s="3">
        <f t="shared" si="50"/>
        <v>0</v>
      </c>
      <c r="M538" s="26">
        <v>532</v>
      </c>
    </row>
    <row r="539" spans="2:13">
      <c r="B539" s="93"/>
      <c r="C539" s="89">
        <f t="shared" si="47"/>
        <v>19.649999999999999</v>
      </c>
      <c r="D539" s="79"/>
      <c r="E539" s="79"/>
      <c r="F539" s="79"/>
      <c r="G539" s="79"/>
      <c r="H539" s="80"/>
      <c r="I539" s="98">
        <f t="shared" si="49"/>
        <v>0</v>
      </c>
      <c r="J539" s="82">
        <f t="shared" si="48"/>
        <v>19.649999999999999</v>
      </c>
      <c r="K539" s="3">
        <f t="shared" si="50"/>
        <v>0</v>
      </c>
      <c r="M539" s="26">
        <v>533</v>
      </c>
    </row>
    <row r="540" spans="2:13">
      <c r="B540" s="93"/>
      <c r="C540" s="89">
        <f t="shared" si="47"/>
        <v>19.649999999999999</v>
      </c>
      <c r="D540" s="79"/>
      <c r="E540" s="79"/>
      <c r="F540" s="79"/>
      <c r="G540" s="79"/>
      <c r="H540" s="80"/>
      <c r="I540" s="98">
        <f t="shared" si="49"/>
        <v>0</v>
      </c>
      <c r="J540" s="82">
        <f t="shared" si="48"/>
        <v>19.649999999999999</v>
      </c>
      <c r="K540" s="3">
        <f t="shared" si="50"/>
        <v>0</v>
      </c>
      <c r="M540" s="26">
        <v>534</v>
      </c>
    </row>
    <row r="541" spans="2:13">
      <c r="B541" s="93"/>
      <c r="C541" s="89">
        <f t="shared" si="47"/>
        <v>19.649999999999999</v>
      </c>
      <c r="D541" s="79"/>
      <c r="E541" s="79"/>
      <c r="F541" s="79"/>
      <c r="G541" s="79"/>
      <c r="H541" s="80"/>
      <c r="I541" s="98">
        <f t="shared" si="49"/>
        <v>0</v>
      </c>
      <c r="J541" s="82">
        <f t="shared" si="48"/>
        <v>19.649999999999999</v>
      </c>
      <c r="K541" s="3">
        <f t="shared" si="50"/>
        <v>0</v>
      </c>
      <c r="M541" s="26">
        <v>535</v>
      </c>
    </row>
    <row r="542" spans="2:13">
      <c r="B542" s="93"/>
      <c r="C542" s="89">
        <f t="shared" si="47"/>
        <v>19.649999999999999</v>
      </c>
      <c r="D542" s="79"/>
      <c r="E542" s="79"/>
      <c r="F542" s="79"/>
      <c r="G542" s="79"/>
      <c r="H542" s="80"/>
      <c r="I542" s="98">
        <f t="shared" si="49"/>
        <v>0</v>
      </c>
      <c r="J542" s="82">
        <f t="shared" si="48"/>
        <v>19.649999999999999</v>
      </c>
      <c r="K542" s="3">
        <f t="shared" si="50"/>
        <v>0</v>
      </c>
      <c r="M542" s="26">
        <v>536</v>
      </c>
    </row>
    <row r="543" spans="2:13">
      <c r="B543" s="93"/>
      <c r="C543" s="89">
        <f t="shared" si="47"/>
        <v>19.649999999999999</v>
      </c>
      <c r="D543" s="79"/>
      <c r="E543" s="79"/>
      <c r="F543" s="79"/>
      <c r="G543" s="79"/>
      <c r="H543" s="80"/>
      <c r="I543" s="98">
        <f t="shared" si="49"/>
        <v>0</v>
      </c>
      <c r="J543" s="82">
        <f t="shared" si="48"/>
        <v>19.649999999999999</v>
      </c>
      <c r="K543" s="3">
        <f t="shared" si="50"/>
        <v>0</v>
      </c>
      <c r="M543" s="26">
        <v>537</v>
      </c>
    </row>
    <row r="544" spans="2:13">
      <c r="B544" s="93"/>
      <c r="C544" s="89">
        <f t="shared" si="47"/>
        <v>19.649999999999999</v>
      </c>
      <c r="D544" s="79"/>
      <c r="E544" s="79"/>
      <c r="F544" s="79"/>
      <c r="G544" s="79"/>
      <c r="H544" s="80"/>
      <c r="I544" s="98">
        <f t="shared" si="49"/>
        <v>0</v>
      </c>
      <c r="J544" s="82">
        <f t="shared" si="48"/>
        <v>19.649999999999999</v>
      </c>
      <c r="K544" s="3">
        <f t="shared" si="50"/>
        <v>0</v>
      </c>
      <c r="M544" s="26">
        <v>538</v>
      </c>
    </row>
    <row r="545" spans="2:13">
      <c r="B545" s="93"/>
      <c r="C545" s="89">
        <f t="shared" si="47"/>
        <v>19.649999999999999</v>
      </c>
      <c r="D545" s="79"/>
      <c r="E545" s="79"/>
      <c r="F545" s="79"/>
      <c r="G545" s="79"/>
      <c r="H545" s="80"/>
      <c r="I545" s="98">
        <f t="shared" si="49"/>
        <v>0</v>
      </c>
      <c r="J545" s="82">
        <f t="shared" si="48"/>
        <v>19.649999999999999</v>
      </c>
      <c r="K545" s="3">
        <f t="shared" si="50"/>
        <v>0</v>
      </c>
      <c r="M545" s="26">
        <v>539</v>
      </c>
    </row>
    <row r="546" spans="2:13">
      <c r="B546" s="93"/>
      <c r="C546" s="89">
        <f t="shared" si="47"/>
        <v>19.649999999999999</v>
      </c>
      <c r="D546" s="79"/>
      <c r="E546" s="79"/>
      <c r="F546" s="79"/>
      <c r="G546" s="79"/>
      <c r="H546" s="80"/>
      <c r="I546" s="98">
        <f t="shared" si="49"/>
        <v>0</v>
      </c>
      <c r="J546" s="82">
        <f t="shared" si="48"/>
        <v>19.649999999999999</v>
      </c>
      <c r="K546" s="3">
        <f t="shared" si="50"/>
        <v>0</v>
      </c>
      <c r="M546" s="26">
        <v>540</v>
      </c>
    </row>
    <row r="547" spans="2:13">
      <c r="B547" s="93"/>
      <c r="C547" s="89">
        <f t="shared" si="47"/>
        <v>19.649999999999999</v>
      </c>
      <c r="D547" s="79"/>
      <c r="E547" s="79"/>
      <c r="F547" s="79"/>
      <c r="G547" s="79"/>
      <c r="H547" s="80"/>
      <c r="I547" s="98">
        <f t="shared" si="49"/>
        <v>0</v>
      </c>
      <c r="J547" s="82">
        <f t="shared" si="48"/>
        <v>19.649999999999999</v>
      </c>
      <c r="K547" s="3">
        <f t="shared" si="50"/>
        <v>0</v>
      </c>
      <c r="M547" s="26">
        <v>541</v>
      </c>
    </row>
    <row r="548" spans="2:13">
      <c r="B548" s="93"/>
      <c r="C548" s="89">
        <f t="shared" si="47"/>
        <v>19.649999999999999</v>
      </c>
      <c r="D548" s="79"/>
      <c r="E548" s="79"/>
      <c r="F548" s="79"/>
      <c r="G548" s="79"/>
      <c r="H548" s="80"/>
      <c r="I548" s="98">
        <f t="shared" si="49"/>
        <v>0</v>
      </c>
      <c r="J548" s="82">
        <f t="shared" si="48"/>
        <v>19.649999999999999</v>
      </c>
      <c r="K548" s="3">
        <f t="shared" si="50"/>
        <v>0</v>
      </c>
      <c r="M548" s="26">
        <v>542</v>
      </c>
    </row>
    <row r="549" spans="2:13">
      <c r="B549" s="93"/>
      <c r="C549" s="89">
        <f t="shared" si="47"/>
        <v>19.649999999999999</v>
      </c>
      <c r="D549" s="79"/>
      <c r="E549" s="79"/>
      <c r="F549" s="79"/>
      <c r="G549" s="79"/>
      <c r="H549" s="80"/>
      <c r="I549" s="98">
        <f t="shared" si="49"/>
        <v>0</v>
      </c>
      <c r="J549" s="82">
        <f t="shared" si="48"/>
        <v>19.649999999999999</v>
      </c>
      <c r="K549" s="3">
        <f t="shared" si="50"/>
        <v>0</v>
      </c>
      <c r="M549" s="26">
        <v>543</v>
      </c>
    </row>
    <row r="550" spans="2:13">
      <c r="B550" s="93"/>
      <c r="C550" s="89">
        <f t="shared" si="47"/>
        <v>19.649999999999999</v>
      </c>
      <c r="D550" s="79"/>
      <c r="E550" s="79"/>
      <c r="F550" s="79"/>
      <c r="G550" s="79"/>
      <c r="H550" s="80"/>
      <c r="I550" s="98">
        <f t="shared" si="49"/>
        <v>0</v>
      </c>
      <c r="J550" s="82">
        <f t="shared" si="48"/>
        <v>19.649999999999999</v>
      </c>
      <c r="K550" s="3">
        <f t="shared" si="50"/>
        <v>0</v>
      </c>
      <c r="M550" s="26">
        <v>544</v>
      </c>
    </row>
    <row r="551" spans="2:13">
      <c r="B551" s="93"/>
      <c r="C551" s="89">
        <f t="shared" si="47"/>
        <v>19.649999999999999</v>
      </c>
      <c r="D551" s="79"/>
      <c r="E551" s="79"/>
      <c r="F551" s="79"/>
      <c r="G551" s="79"/>
      <c r="H551" s="80"/>
      <c r="I551" s="98">
        <f t="shared" si="49"/>
        <v>0</v>
      </c>
      <c r="J551" s="82">
        <f t="shared" si="48"/>
        <v>19.649999999999999</v>
      </c>
      <c r="K551" s="3">
        <f t="shared" si="50"/>
        <v>0</v>
      </c>
      <c r="M551" s="26">
        <v>545</v>
      </c>
    </row>
    <row r="552" spans="2:13">
      <c r="B552" s="93"/>
      <c r="C552" s="89">
        <f t="shared" si="47"/>
        <v>19.649999999999999</v>
      </c>
      <c r="D552" s="79"/>
      <c r="E552" s="79"/>
      <c r="F552" s="79"/>
      <c r="G552" s="79"/>
      <c r="H552" s="80"/>
      <c r="I552" s="98">
        <f t="shared" si="49"/>
        <v>0</v>
      </c>
      <c r="J552" s="82">
        <f t="shared" si="48"/>
        <v>19.649999999999999</v>
      </c>
      <c r="K552" s="3">
        <f t="shared" si="50"/>
        <v>0</v>
      </c>
      <c r="M552" s="26">
        <v>546</v>
      </c>
    </row>
    <row r="553" spans="2:13">
      <c r="B553" s="93"/>
      <c r="C553" s="89">
        <f t="shared" si="47"/>
        <v>19.649999999999999</v>
      </c>
      <c r="D553" s="79"/>
      <c r="E553" s="79"/>
      <c r="F553" s="79"/>
      <c r="G553" s="79"/>
      <c r="H553" s="80"/>
      <c r="I553" s="98">
        <f t="shared" si="49"/>
        <v>0</v>
      </c>
      <c r="J553" s="82">
        <f t="shared" si="48"/>
        <v>19.649999999999999</v>
      </c>
      <c r="K553" s="3">
        <f t="shared" si="50"/>
        <v>0</v>
      </c>
      <c r="M553" s="26">
        <v>547</v>
      </c>
    </row>
    <row r="554" spans="2:13">
      <c r="B554" s="93"/>
      <c r="C554" s="89">
        <f t="shared" si="47"/>
        <v>19.649999999999999</v>
      </c>
      <c r="D554" s="79"/>
      <c r="E554" s="79"/>
      <c r="F554" s="79"/>
      <c r="G554" s="79"/>
      <c r="H554" s="80"/>
      <c r="I554" s="98">
        <f t="shared" si="49"/>
        <v>0</v>
      </c>
      <c r="J554" s="82">
        <f t="shared" si="48"/>
        <v>19.649999999999999</v>
      </c>
      <c r="K554" s="3">
        <f t="shared" si="50"/>
        <v>0</v>
      </c>
      <c r="M554" s="26">
        <v>548</v>
      </c>
    </row>
    <row r="555" spans="2:13">
      <c r="B555" s="93"/>
      <c r="C555" s="89">
        <f t="shared" si="47"/>
        <v>19.649999999999999</v>
      </c>
      <c r="D555" s="79"/>
      <c r="E555" s="79"/>
      <c r="F555" s="79"/>
      <c r="G555" s="79"/>
      <c r="H555" s="80"/>
      <c r="I555" s="98">
        <f t="shared" si="49"/>
        <v>0</v>
      </c>
      <c r="J555" s="82">
        <f t="shared" si="48"/>
        <v>19.649999999999999</v>
      </c>
      <c r="K555" s="3">
        <f t="shared" si="50"/>
        <v>0</v>
      </c>
      <c r="M555" s="26">
        <v>549</v>
      </c>
    </row>
    <row r="556" spans="2:13">
      <c r="B556" s="93"/>
      <c r="C556" s="89">
        <f t="shared" si="47"/>
        <v>19.649999999999999</v>
      </c>
      <c r="D556" s="79"/>
      <c r="E556" s="79"/>
      <c r="F556" s="79"/>
      <c r="G556" s="79"/>
      <c r="H556" s="80"/>
      <c r="I556" s="98">
        <f t="shared" si="49"/>
        <v>0</v>
      </c>
      <c r="J556" s="82">
        <f t="shared" si="48"/>
        <v>19.649999999999999</v>
      </c>
      <c r="K556" s="3">
        <f t="shared" si="50"/>
        <v>0</v>
      </c>
      <c r="M556" s="26">
        <v>550</v>
      </c>
    </row>
    <row r="557" spans="2:13">
      <c r="B557" s="93"/>
      <c r="C557" s="89">
        <f t="shared" si="47"/>
        <v>19.649999999999999</v>
      </c>
      <c r="D557" s="79"/>
      <c r="E557" s="79"/>
      <c r="F557" s="79"/>
      <c r="G557" s="79"/>
      <c r="H557" s="80"/>
      <c r="I557" s="98">
        <f t="shared" si="49"/>
        <v>0</v>
      </c>
      <c r="J557" s="82">
        <f t="shared" si="48"/>
        <v>19.649999999999999</v>
      </c>
      <c r="K557" s="3">
        <f t="shared" si="50"/>
        <v>0</v>
      </c>
      <c r="M557" s="26">
        <v>551</v>
      </c>
    </row>
    <row r="558" spans="2:13">
      <c r="B558" s="93"/>
      <c r="C558" s="89">
        <f t="shared" si="47"/>
        <v>19.649999999999999</v>
      </c>
      <c r="D558" s="79"/>
      <c r="E558" s="79"/>
      <c r="F558" s="79"/>
      <c r="G558" s="79"/>
      <c r="H558" s="80"/>
      <c r="I558" s="98">
        <f t="shared" si="49"/>
        <v>0</v>
      </c>
      <c r="J558" s="82">
        <f t="shared" si="48"/>
        <v>19.649999999999999</v>
      </c>
      <c r="K558" s="3">
        <f t="shared" si="50"/>
        <v>0</v>
      </c>
      <c r="M558" s="26">
        <v>552</v>
      </c>
    </row>
    <row r="559" spans="2:13">
      <c r="B559" s="93"/>
      <c r="C559" s="89">
        <f t="shared" si="47"/>
        <v>19.649999999999999</v>
      </c>
      <c r="D559" s="79"/>
      <c r="E559" s="79"/>
      <c r="F559" s="79"/>
      <c r="G559" s="79"/>
      <c r="H559" s="80"/>
      <c r="I559" s="98">
        <f t="shared" si="49"/>
        <v>0</v>
      </c>
      <c r="J559" s="82">
        <f t="shared" si="48"/>
        <v>19.649999999999999</v>
      </c>
      <c r="K559" s="3">
        <f t="shared" si="50"/>
        <v>0</v>
      </c>
      <c r="M559" s="26">
        <v>553</v>
      </c>
    </row>
    <row r="560" spans="2:13">
      <c r="B560" s="93"/>
      <c r="C560" s="89">
        <f t="shared" si="47"/>
        <v>19.649999999999999</v>
      </c>
      <c r="D560" s="79"/>
      <c r="E560" s="79"/>
      <c r="F560" s="79"/>
      <c r="G560" s="79"/>
      <c r="H560" s="80"/>
      <c r="I560" s="98">
        <f t="shared" si="49"/>
        <v>0</v>
      </c>
      <c r="J560" s="82">
        <f t="shared" si="48"/>
        <v>19.649999999999999</v>
      </c>
      <c r="K560" s="3">
        <f t="shared" si="50"/>
        <v>0</v>
      </c>
      <c r="M560" s="26">
        <v>554</v>
      </c>
    </row>
    <row r="561" spans="2:13">
      <c r="B561" s="93"/>
      <c r="C561" s="89">
        <f t="shared" si="47"/>
        <v>19.649999999999999</v>
      </c>
      <c r="D561" s="79"/>
      <c r="E561" s="79"/>
      <c r="F561" s="79"/>
      <c r="G561" s="79"/>
      <c r="H561" s="80"/>
      <c r="I561" s="98">
        <f t="shared" si="49"/>
        <v>0</v>
      </c>
      <c r="J561" s="82">
        <f t="shared" si="48"/>
        <v>19.649999999999999</v>
      </c>
      <c r="K561" s="3">
        <f t="shared" si="50"/>
        <v>0</v>
      </c>
      <c r="M561" s="26">
        <v>555</v>
      </c>
    </row>
    <row r="562" spans="2:13">
      <c r="B562" s="93"/>
      <c r="C562" s="89">
        <f t="shared" si="47"/>
        <v>19.649999999999999</v>
      </c>
      <c r="D562" s="79"/>
      <c r="E562" s="79"/>
      <c r="F562" s="79"/>
      <c r="G562" s="79"/>
      <c r="H562" s="80"/>
      <c r="I562" s="98">
        <f t="shared" si="49"/>
        <v>0</v>
      </c>
      <c r="J562" s="82">
        <f t="shared" si="48"/>
        <v>19.649999999999999</v>
      </c>
      <c r="K562" s="3">
        <f t="shared" si="50"/>
        <v>0</v>
      </c>
      <c r="M562" s="26">
        <v>556</v>
      </c>
    </row>
    <row r="563" spans="2:13">
      <c r="B563" s="93"/>
      <c r="C563" s="89">
        <f t="shared" si="47"/>
        <v>19.649999999999999</v>
      </c>
      <c r="D563" s="79"/>
      <c r="E563" s="79"/>
      <c r="F563" s="79"/>
      <c r="G563" s="79"/>
      <c r="H563" s="80"/>
      <c r="I563" s="98">
        <f t="shared" si="49"/>
        <v>0</v>
      </c>
      <c r="J563" s="82">
        <f t="shared" si="48"/>
        <v>19.649999999999999</v>
      </c>
      <c r="K563" s="3">
        <f t="shared" si="50"/>
        <v>0</v>
      </c>
      <c r="M563" s="26">
        <v>557</v>
      </c>
    </row>
    <row r="564" spans="2:13">
      <c r="B564" s="93"/>
      <c r="C564" s="89">
        <f t="shared" si="47"/>
        <v>19.649999999999999</v>
      </c>
      <c r="D564" s="79"/>
      <c r="E564" s="79"/>
      <c r="F564" s="79"/>
      <c r="G564" s="79"/>
      <c r="H564" s="80"/>
      <c r="I564" s="98">
        <f t="shared" si="49"/>
        <v>0</v>
      </c>
      <c r="J564" s="82">
        <f t="shared" si="48"/>
        <v>19.649999999999999</v>
      </c>
      <c r="K564" s="3">
        <f t="shared" si="50"/>
        <v>0</v>
      </c>
      <c r="M564" s="26">
        <v>558</v>
      </c>
    </row>
    <row r="565" spans="2:13">
      <c r="B565" s="93"/>
      <c r="C565" s="89">
        <f t="shared" si="47"/>
        <v>19.649999999999999</v>
      </c>
      <c r="D565" s="79"/>
      <c r="E565" s="79"/>
      <c r="F565" s="79"/>
      <c r="G565" s="79"/>
      <c r="H565" s="80"/>
      <c r="I565" s="98">
        <f t="shared" si="49"/>
        <v>0</v>
      </c>
      <c r="J565" s="82">
        <f t="shared" si="48"/>
        <v>19.649999999999999</v>
      </c>
      <c r="K565" s="3">
        <f t="shared" si="50"/>
        <v>0</v>
      </c>
      <c r="M565" s="26">
        <v>559</v>
      </c>
    </row>
    <row r="566" spans="2:13">
      <c r="B566" s="93"/>
      <c r="C566" s="89">
        <f t="shared" si="47"/>
        <v>19.649999999999999</v>
      </c>
      <c r="D566" s="79"/>
      <c r="E566" s="79"/>
      <c r="F566" s="79"/>
      <c r="G566" s="79"/>
      <c r="H566" s="80"/>
      <c r="I566" s="98">
        <f t="shared" si="49"/>
        <v>0</v>
      </c>
      <c r="J566" s="82">
        <f t="shared" si="48"/>
        <v>19.649999999999999</v>
      </c>
      <c r="K566" s="3">
        <f t="shared" si="50"/>
        <v>0</v>
      </c>
      <c r="M566" s="26">
        <v>560</v>
      </c>
    </row>
    <row r="567" spans="2:13">
      <c r="B567" s="93"/>
      <c r="C567" s="89">
        <f t="shared" si="47"/>
        <v>19.649999999999999</v>
      </c>
      <c r="D567" s="79"/>
      <c r="E567" s="79"/>
      <c r="F567" s="79"/>
      <c r="G567" s="79"/>
      <c r="H567" s="80"/>
      <c r="I567" s="98">
        <f t="shared" si="49"/>
        <v>0</v>
      </c>
      <c r="J567" s="82">
        <f t="shared" si="48"/>
        <v>19.649999999999999</v>
      </c>
      <c r="K567" s="3">
        <f t="shared" si="50"/>
        <v>0</v>
      </c>
      <c r="M567" s="26">
        <v>561</v>
      </c>
    </row>
    <row r="568" spans="2:13">
      <c r="B568" s="93"/>
      <c r="C568" s="89">
        <f t="shared" si="47"/>
        <v>19.649999999999999</v>
      </c>
      <c r="D568" s="79"/>
      <c r="E568" s="79"/>
      <c r="F568" s="79"/>
      <c r="G568" s="79"/>
      <c r="H568" s="80"/>
      <c r="I568" s="98">
        <f t="shared" si="49"/>
        <v>0</v>
      </c>
      <c r="J568" s="82">
        <f t="shared" si="48"/>
        <v>19.649999999999999</v>
      </c>
      <c r="K568" s="3">
        <f t="shared" si="50"/>
        <v>0</v>
      </c>
      <c r="M568" s="26">
        <v>562</v>
      </c>
    </row>
    <row r="569" spans="2:13">
      <c r="B569" s="93"/>
      <c r="C569" s="89">
        <f t="shared" si="47"/>
        <v>19.649999999999999</v>
      </c>
      <c r="D569" s="79"/>
      <c r="E569" s="79"/>
      <c r="F569" s="79"/>
      <c r="G569" s="79"/>
      <c r="H569" s="80"/>
      <c r="I569" s="98">
        <f t="shared" si="49"/>
        <v>0</v>
      </c>
      <c r="J569" s="82">
        <f t="shared" si="48"/>
        <v>19.649999999999999</v>
      </c>
      <c r="K569" s="3">
        <f t="shared" si="50"/>
        <v>0</v>
      </c>
      <c r="M569" s="26">
        <v>563</v>
      </c>
    </row>
    <row r="570" spans="2:13">
      <c r="B570" s="93"/>
      <c r="C570" s="89">
        <f t="shared" si="47"/>
        <v>19.649999999999999</v>
      </c>
      <c r="D570" s="79"/>
      <c r="E570" s="79"/>
      <c r="F570" s="79"/>
      <c r="G570" s="79"/>
      <c r="H570" s="80"/>
      <c r="I570" s="98">
        <f t="shared" si="49"/>
        <v>0</v>
      </c>
      <c r="J570" s="82">
        <f t="shared" si="48"/>
        <v>19.649999999999999</v>
      </c>
      <c r="K570" s="3">
        <f t="shared" si="50"/>
        <v>0</v>
      </c>
      <c r="M570" s="26">
        <v>564</v>
      </c>
    </row>
    <row r="571" spans="2:13">
      <c r="B571" s="93"/>
      <c r="C571" s="89">
        <f t="shared" si="47"/>
        <v>19.649999999999999</v>
      </c>
      <c r="D571" s="79"/>
      <c r="E571" s="79"/>
      <c r="F571" s="79"/>
      <c r="G571" s="79"/>
      <c r="H571" s="80"/>
      <c r="I571" s="98">
        <f t="shared" si="49"/>
        <v>0</v>
      </c>
      <c r="J571" s="82">
        <f t="shared" si="48"/>
        <v>19.649999999999999</v>
      </c>
      <c r="K571" s="3">
        <f t="shared" si="50"/>
        <v>0</v>
      </c>
      <c r="M571" s="26">
        <v>565</v>
      </c>
    </row>
    <row r="572" spans="2:13">
      <c r="B572" s="93"/>
      <c r="C572" s="89">
        <f t="shared" si="47"/>
        <v>19.649999999999999</v>
      </c>
      <c r="D572" s="79"/>
      <c r="E572" s="79"/>
      <c r="F572" s="79"/>
      <c r="G572" s="79"/>
      <c r="H572" s="80"/>
      <c r="I572" s="98">
        <f t="shared" si="49"/>
        <v>0</v>
      </c>
      <c r="J572" s="82">
        <f t="shared" si="48"/>
        <v>19.649999999999999</v>
      </c>
      <c r="K572" s="3">
        <f t="shared" si="50"/>
        <v>0</v>
      </c>
      <c r="M572" s="26">
        <v>566</v>
      </c>
    </row>
    <row r="573" spans="2:13">
      <c r="B573" s="93"/>
      <c r="C573" s="89">
        <f t="shared" si="47"/>
        <v>19.649999999999999</v>
      </c>
      <c r="D573" s="79"/>
      <c r="E573" s="79"/>
      <c r="F573" s="79"/>
      <c r="G573" s="79"/>
      <c r="H573" s="80"/>
      <c r="I573" s="98">
        <f t="shared" si="49"/>
        <v>0</v>
      </c>
      <c r="J573" s="82">
        <f t="shared" si="48"/>
        <v>19.649999999999999</v>
      </c>
      <c r="K573" s="3">
        <f t="shared" si="50"/>
        <v>0</v>
      </c>
      <c r="M573" s="26">
        <v>567</v>
      </c>
    </row>
    <row r="574" spans="2:13">
      <c r="B574" s="93"/>
      <c r="C574" s="89">
        <f t="shared" si="47"/>
        <v>19.649999999999999</v>
      </c>
      <c r="D574" s="79"/>
      <c r="E574" s="79"/>
      <c r="F574" s="79"/>
      <c r="G574" s="79"/>
      <c r="H574" s="80"/>
      <c r="I574" s="98">
        <f t="shared" si="49"/>
        <v>0</v>
      </c>
      <c r="J574" s="82">
        <f t="shared" si="48"/>
        <v>19.649999999999999</v>
      </c>
      <c r="K574" s="3">
        <f t="shared" si="50"/>
        <v>0</v>
      </c>
      <c r="M574" s="26">
        <v>568</v>
      </c>
    </row>
    <row r="575" spans="2:13">
      <c r="B575" s="93"/>
      <c r="C575" s="89">
        <f t="shared" si="47"/>
        <v>19.649999999999999</v>
      </c>
      <c r="D575" s="79"/>
      <c r="E575" s="79"/>
      <c r="F575" s="79"/>
      <c r="G575" s="79"/>
      <c r="H575" s="80"/>
      <c r="I575" s="98">
        <f t="shared" si="49"/>
        <v>0</v>
      </c>
      <c r="J575" s="82">
        <f t="shared" si="48"/>
        <v>19.649999999999999</v>
      </c>
      <c r="K575" s="3">
        <f t="shared" si="50"/>
        <v>0</v>
      </c>
      <c r="M575" s="26">
        <v>569</v>
      </c>
    </row>
    <row r="576" spans="2:13">
      <c r="B576" s="93"/>
      <c r="C576" s="89">
        <f t="shared" si="47"/>
        <v>19.649999999999999</v>
      </c>
      <c r="D576" s="79"/>
      <c r="E576" s="79"/>
      <c r="F576" s="79"/>
      <c r="G576" s="79"/>
      <c r="H576" s="80"/>
      <c r="I576" s="98">
        <f t="shared" si="49"/>
        <v>0</v>
      </c>
      <c r="J576" s="82">
        <f t="shared" si="48"/>
        <v>19.649999999999999</v>
      </c>
      <c r="K576" s="3">
        <f t="shared" si="50"/>
        <v>0</v>
      </c>
      <c r="M576" s="26">
        <v>570</v>
      </c>
    </row>
    <row r="577" spans="2:13">
      <c r="B577" s="93"/>
      <c r="C577" s="89">
        <f t="shared" si="47"/>
        <v>19.649999999999999</v>
      </c>
      <c r="D577" s="79"/>
      <c r="E577" s="79"/>
      <c r="F577" s="79"/>
      <c r="G577" s="79"/>
      <c r="H577" s="80"/>
      <c r="I577" s="98">
        <f t="shared" si="49"/>
        <v>0</v>
      </c>
      <c r="J577" s="82">
        <f t="shared" si="48"/>
        <v>19.649999999999999</v>
      </c>
      <c r="K577" s="3">
        <f t="shared" si="50"/>
        <v>0</v>
      </c>
      <c r="M577" s="26">
        <v>571</v>
      </c>
    </row>
    <row r="578" spans="2:13">
      <c r="B578" s="93"/>
      <c r="C578" s="89">
        <f t="shared" si="47"/>
        <v>19.649999999999999</v>
      </c>
      <c r="D578" s="79"/>
      <c r="E578" s="79"/>
      <c r="F578" s="79"/>
      <c r="G578" s="79"/>
      <c r="H578" s="80"/>
      <c r="I578" s="98">
        <f t="shared" si="49"/>
        <v>0</v>
      </c>
      <c r="J578" s="82">
        <f t="shared" si="48"/>
        <v>19.649999999999999</v>
      </c>
      <c r="K578" s="3">
        <f t="shared" si="50"/>
        <v>0</v>
      </c>
      <c r="M578" s="26">
        <v>572</v>
      </c>
    </row>
    <row r="579" spans="2:13">
      <c r="B579" s="93"/>
      <c r="C579" s="89">
        <f t="shared" si="47"/>
        <v>19.649999999999999</v>
      </c>
      <c r="D579" s="79"/>
      <c r="E579" s="79"/>
      <c r="F579" s="79"/>
      <c r="G579" s="79"/>
      <c r="H579" s="80"/>
      <c r="I579" s="98">
        <f t="shared" si="49"/>
        <v>0</v>
      </c>
      <c r="J579" s="82">
        <f t="shared" si="48"/>
        <v>19.649999999999999</v>
      </c>
      <c r="K579" s="3">
        <f t="shared" si="50"/>
        <v>0</v>
      </c>
      <c r="M579" s="26">
        <v>573</v>
      </c>
    </row>
    <row r="580" spans="2:13">
      <c r="B580" s="93"/>
      <c r="C580" s="89">
        <f t="shared" si="47"/>
        <v>19.649999999999999</v>
      </c>
      <c r="D580" s="79"/>
      <c r="E580" s="79"/>
      <c r="F580" s="79"/>
      <c r="G580" s="79"/>
      <c r="H580" s="80"/>
      <c r="I580" s="98">
        <f t="shared" si="49"/>
        <v>0</v>
      </c>
      <c r="J580" s="82">
        <f t="shared" si="48"/>
        <v>19.649999999999999</v>
      </c>
      <c r="K580" s="3">
        <f t="shared" si="50"/>
        <v>0</v>
      </c>
      <c r="M580" s="26">
        <v>574</v>
      </c>
    </row>
    <row r="581" spans="2:13">
      <c r="B581" s="93"/>
      <c r="C581" s="89">
        <f t="shared" si="47"/>
        <v>19.649999999999999</v>
      </c>
      <c r="D581" s="79"/>
      <c r="E581" s="79"/>
      <c r="F581" s="79"/>
      <c r="G581" s="79"/>
      <c r="H581" s="80"/>
      <c r="I581" s="98">
        <f t="shared" si="49"/>
        <v>0</v>
      </c>
      <c r="J581" s="82">
        <f t="shared" si="48"/>
        <v>19.649999999999999</v>
      </c>
      <c r="K581" s="3">
        <f t="shared" si="50"/>
        <v>0</v>
      </c>
      <c r="M581" s="26">
        <v>575</v>
      </c>
    </row>
    <row r="582" spans="2:13">
      <c r="B582" s="93"/>
      <c r="C582" s="89">
        <f t="shared" ref="C582:C645" si="51">IF(B582&gt;0,C581+B582,C581)</f>
        <v>19.649999999999999</v>
      </c>
      <c r="D582" s="79"/>
      <c r="E582" s="79"/>
      <c r="F582" s="79"/>
      <c r="G582" s="79"/>
      <c r="H582" s="80"/>
      <c r="I582" s="98">
        <f t="shared" si="49"/>
        <v>0</v>
      </c>
      <c r="J582" s="82">
        <f t="shared" ref="J582:J645" si="52">C582+I582</f>
        <v>19.649999999999999</v>
      </c>
      <c r="K582" s="3">
        <f t="shared" si="50"/>
        <v>0</v>
      </c>
      <c r="M582" s="26">
        <v>576</v>
      </c>
    </row>
    <row r="583" spans="2:13">
      <c r="B583" s="93"/>
      <c r="C583" s="89">
        <f t="shared" si="51"/>
        <v>19.649999999999999</v>
      </c>
      <c r="D583" s="79"/>
      <c r="E583" s="79"/>
      <c r="F583" s="79"/>
      <c r="G583" s="79"/>
      <c r="H583" s="80"/>
      <c r="I583" s="98">
        <f t="shared" ref="I583:I646" si="53">H583*I$5</f>
        <v>0</v>
      </c>
      <c r="J583" s="82">
        <f t="shared" si="52"/>
        <v>19.649999999999999</v>
      </c>
      <c r="K583" s="3">
        <f t="shared" ref="K583:K646" si="54">I583/J583</f>
        <v>0</v>
      </c>
      <c r="M583" s="26">
        <v>577</v>
      </c>
    </row>
    <row r="584" spans="2:13">
      <c r="B584" s="93"/>
      <c r="C584" s="89">
        <f t="shared" si="51"/>
        <v>19.649999999999999</v>
      </c>
      <c r="D584" s="79"/>
      <c r="E584" s="79"/>
      <c r="F584" s="79"/>
      <c r="G584" s="79"/>
      <c r="H584" s="80"/>
      <c r="I584" s="98">
        <f t="shared" si="53"/>
        <v>0</v>
      </c>
      <c r="J584" s="82">
        <f t="shared" si="52"/>
        <v>19.649999999999999</v>
      </c>
      <c r="K584" s="3">
        <f t="shared" si="54"/>
        <v>0</v>
      </c>
      <c r="M584" s="26">
        <v>578</v>
      </c>
    </row>
    <row r="585" spans="2:13">
      <c r="B585" s="93"/>
      <c r="C585" s="89">
        <f t="shared" si="51"/>
        <v>19.649999999999999</v>
      </c>
      <c r="D585" s="79"/>
      <c r="E585" s="79"/>
      <c r="F585" s="79"/>
      <c r="G585" s="79"/>
      <c r="H585" s="80"/>
      <c r="I585" s="98">
        <f t="shared" si="53"/>
        <v>0</v>
      </c>
      <c r="J585" s="82">
        <f t="shared" si="52"/>
        <v>19.649999999999999</v>
      </c>
      <c r="K585" s="3">
        <f t="shared" si="54"/>
        <v>0</v>
      </c>
      <c r="M585" s="26">
        <v>579</v>
      </c>
    </row>
    <row r="586" spans="2:13">
      <c r="B586" s="93"/>
      <c r="C586" s="89">
        <f t="shared" si="51"/>
        <v>19.649999999999999</v>
      </c>
      <c r="D586" s="79"/>
      <c r="E586" s="79"/>
      <c r="F586" s="79"/>
      <c r="G586" s="79"/>
      <c r="H586" s="80"/>
      <c r="I586" s="98">
        <f t="shared" si="53"/>
        <v>0</v>
      </c>
      <c r="J586" s="82">
        <f t="shared" si="52"/>
        <v>19.649999999999999</v>
      </c>
      <c r="K586" s="3">
        <f t="shared" si="54"/>
        <v>0</v>
      </c>
      <c r="M586" s="26">
        <v>580</v>
      </c>
    </row>
    <row r="587" spans="2:13">
      <c r="B587" s="93"/>
      <c r="C587" s="89">
        <f t="shared" si="51"/>
        <v>19.649999999999999</v>
      </c>
      <c r="D587" s="79"/>
      <c r="E587" s="79"/>
      <c r="F587" s="79"/>
      <c r="G587" s="79"/>
      <c r="H587" s="80"/>
      <c r="I587" s="98">
        <f t="shared" si="53"/>
        <v>0</v>
      </c>
      <c r="J587" s="82">
        <f t="shared" si="52"/>
        <v>19.649999999999999</v>
      </c>
      <c r="K587" s="3">
        <f t="shared" si="54"/>
        <v>0</v>
      </c>
      <c r="M587" s="26">
        <v>581</v>
      </c>
    </row>
    <row r="588" spans="2:13">
      <c r="B588" s="93"/>
      <c r="C588" s="89">
        <f t="shared" si="51"/>
        <v>19.649999999999999</v>
      </c>
      <c r="D588" s="79"/>
      <c r="E588" s="79"/>
      <c r="F588" s="79"/>
      <c r="G588" s="79"/>
      <c r="H588" s="80"/>
      <c r="I588" s="98">
        <f t="shared" si="53"/>
        <v>0</v>
      </c>
      <c r="J588" s="82">
        <f t="shared" si="52"/>
        <v>19.649999999999999</v>
      </c>
      <c r="K588" s="3">
        <f t="shared" si="54"/>
        <v>0</v>
      </c>
      <c r="M588" s="26">
        <v>582</v>
      </c>
    </row>
    <row r="589" spans="2:13">
      <c r="B589" s="93"/>
      <c r="C589" s="89">
        <f t="shared" si="51"/>
        <v>19.649999999999999</v>
      </c>
      <c r="D589" s="79"/>
      <c r="E589" s="79"/>
      <c r="F589" s="79"/>
      <c r="G589" s="79"/>
      <c r="H589" s="80"/>
      <c r="I589" s="98">
        <f t="shared" si="53"/>
        <v>0</v>
      </c>
      <c r="J589" s="82">
        <f t="shared" si="52"/>
        <v>19.649999999999999</v>
      </c>
      <c r="K589" s="3">
        <f t="shared" si="54"/>
        <v>0</v>
      </c>
      <c r="M589" s="26">
        <v>583</v>
      </c>
    </row>
    <row r="590" spans="2:13">
      <c r="B590" s="93"/>
      <c r="C590" s="89">
        <f t="shared" si="51"/>
        <v>19.649999999999999</v>
      </c>
      <c r="D590" s="79"/>
      <c r="E590" s="79"/>
      <c r="F590" s="79"/>
      <c r="G590" s="79"/>
      <c r="H590" s="80"/>
      <c r="I590" s="98">
        <f t="shared" si="53"/>
        <v>0</v>
      </c>
      <c r="J590" s="82">
        <f t="shared" si="52"/>
        <v>19.649999999999999</v>
      </c>
      <c r="K590" s="3">
        <f t="shared" si="54"/>
        <v>0</v>
      </c>
      <c r="M590" s="26">
        <v>584</v>
      </c>
    </row>
    <row r="591" spans="2:13">
      <c r="B591" s="93"/>
      <c r="C591" s="89">
        <f t="shared" si="51"/>
        <v>19.649999999999999</v>
      </c>
      <c r="D591" s="79"/>
      <c r="E591" s="79"/>
      <c r="F591" s="79"/>
      <c r="G591" s="79"/>
      <c r="H591" s="80"/>
      <c r="I591" s="98">
        <f t="shared" si="53"/>
        <v>0</v>
      </c>
      <c r="J591" s="82">
        <f t="shared" si="52"/>
        <v>19.649999999999999</v>
      </c>
      <c r="K591" s="3">
        <f t="shared" si="54"/>
        <v>0</v>
      </c>
      <c r="M591" s="26">
        <v>585</v>
      </c>
    </row>
    <row r="592" spans="2:13">
      <c r="B592" s="93"/>
      <c r="C592" s="89">
        <f t="shared" si="51"/>
        <v>19.649999999999999</v>
      </c>
      <c r="D592" s="79"/>
      <c r="E592" s="79"/>
      <c r="F592" s="79"/>
      <c r="G592" s="79"/>
      <c r="H592" s="80"/>
      <c r="I592" s="98">
        <f t="shared" si="53"/>
        <v>0</v>
      </c>
      <c r="J592" s="82">
        <f t="shared" si="52"/>
        <v>19.649999999999999</v>
      </c>
      <c r="K592" s="3">
        <f t="shared" si="54"/>
        <v>0</v>
      </c>
      <c r="M592" s="26">
        <v>586</v>
      </c>
    </row>
    <row r="593" spans="2:13">
      <c r="B593" s="93"/>
      <c r="C593" s="89">
        <f t="shared" si="51"/>
        <v>19.649999999999999</v>
      </c>
      <c r="D593" s="79"/>
      <c r="E593" s="79"/>
      <c r="F593" s="79"/>
      <c r="G593" s="79"/>
      <c r="H593" s="80"/>
      <c r="I593" s="98">
        <f t="shared" si="53"/>
        <v>0</v>
      </c>
      <c r="J593" s="82">
        <f t="shared" si="52"/>
        <v>19.649999999999999</v>
      </c>
      <c r="K593" s="3">
        <f t="shared" si="54"/>
        <v>0</v>
      </c>
      <c r="M593" s="26">
        <v>587</v>
      </c>
    </row>
    <row r="594" spans="2:13">
      <c r="B594" s="93"/>
      <c r="C594" s="89">
        <f t="shared" si="51"/>
        <v>19.649999999999999</v>
      </c>
      <c r="D594" s="79"/>
      <c r="E594" s="79"/>
      <c r="F594" s="79"/>
      <c r="G594" s="79"/>
      <c r="H594" s="80"/>
      <c r="I594" s="98">
        <f t="shared" si="53"/>
        <v>0</v>
      </c>
      <c r="J594" s="82">
        <f t="shared" si="52"/>
        <v>19.649999999999999</v>
      </c>
      <c r="K594" s="3">
        <f t="shared" si="54"/>
        <v>0</v>
      </c>
      <c r="M594" s="26">
        <v>588</v>
      </c>
    </row>
    <row r="595" spans="2:13">
      <c r="B595" s="93"/>
      <c r="C595" s="89">
        <f t="shared" si="51"/>
        <v>19.649999999999999</v>
      </c>
      <c r="D595" s="79"/>
      <c r="E595" s="79"/>
      <c r="F595" s="79"/>
      <c r="G595" s="79"/>
      <c r="H595" s="80"/>
      <c r="I595" s="98">
        <f t="shared" si="53"/>
        <v>0</v>
      </c>
      <c r="J595" s="82">
        <f t="shared" si="52"/>
        <v>19.649999999999999</v>
      </c>
      <c r="K595" s="3">
        <f t="shared" si="54"/>
        <v>0</v>
      </c>
      <c r="M595" s="26">
        <v>589</v>
      </c>
    </row>
    <row r="596" spans="2:13">
      <c r="B596" s="93"/>
      <c r="C596" s="89">
        <f t="shared" si="51"/>
        <v>19.649999999999999</v>
      </c>
      <c r="D596" s="79"/>
      <c r="E596" s="79"/>
      <c r="F596" s="79"/>
      <c r="G596" s="79"/>
      <c r="H596" s="80"/>
      <c r="I596" s="98">
        <f t="shared" si="53"/>
        <v>0</v>
      </c>
      <c r="J596" s="82">
        <f t="shared" si="52"/>
        <v>19.649999999999999</v>
      </c>
      <c r="K596" s="3">
        <f t="shared" si="54"/>
        <v>0</v>
      </c>
      <c r="M596" s="26">
        <v>590</v>
      </c>
    </row>
    <row r="597" spans="2:13">
      <c r="B597" s="93"/>
      <c r="C597" s="89">
        <f t="shared" si="51"/>
        <v>19.649999999999999</v>
      </c>
      <c r="D597" s="79"/>
      <c r="E597" s="79"/>
      <c r="F597" s="79"/>
      <c r="G597" s="79"/>
      <c r="H597" s="80"/>
      <c r="I597" s="98">
        <f t="shared" si="53"/>
        <v>0</v>
      </c>
      <c r="J597" s="82">
        <f t="shared" si="52"/>
        <v>19.649999999999999</v>
      </c>
      <c r="K597" s="3">
        <f t="shared" si="54"/>
        <v>0</v>
      </c>
      <c r="M597" s="26">
        <v>591</v>
      </c>
    </row>
    <row r="598" spans="2:13">
      <c r="B598" s="93"/>
      <c r="C598" s="89">
        <f t="shared" si="51"/>
        <v>19.649999999999999</v>
      </c>
      <c r="D598" s="79"/>
      <c r="E598" s="79"/>
      <c r="F598" s="79"/>
      <c r="G598" s="79"/>
      <c r="H598" s="80"/>
      <c r="I598" s="98">
        <f t="shared" si="53"/>
        <v>0</v>
      </c>
      <c r="J598" s="82">
        <f t="shared" si="52"/>
        <v>19.649999999999999</v>
      </c>
      <c r="K598" s="3">
        <f t="shared" si="54"/>
        <v>0</v>
      </c>
      <c r="M598" s="26">
        <v>592</v>
      </c>
    </row>
    <row r="599" spans="2:13">
      <c r="B599" s="93"/>
      <c r="C599" s="89">
        <f t="shared" si="51"/>
        <v>19.649999999999999</v>
      </c>
      <c r="D599" s="79"/>
      <c r="E599" s="79"/>
      <c r="F599" s="79"/>
      <c r="G599" s="79"/>
      <c r="H599" s="80"/>
      <c r="I599" s="98">
        <f t="shared" si="53"/>
        <v>0</v>
      </c>
      <c r="J599" s="82">
        <f t="shared" si="52"/>
        <v>19.649999999999999</v>
      </c>
      <c r="K599" s="3">
        <f t="shared" si="54"/>
        <v>0</v>
      </c>
      <c r="M599" s="26">
        <v>593</v>
      </c>
    </row>
    <row r="600" spans="2:13">
      <c r="B600" s="93"/>
      <c r="C600" s="89">
        <f t="shared" si="51"/>
        <v>19.649999999999999</v>
      </c>
      <c r="D600" s="79"/>
      <c r="E600" s="79"/>
      <c r="F600" s="79"/>
      <c r="G600" s="79"/>
      <c r="H600" s="80"/>
      <c r="I600" s="98">
        <f t="shared" si="53"/>
        <v>0</v>
      </c>
      <c r="J600" s="82">
        <f t="shared" si="52"/>
        <v>19.649999999999999</v>
      </c>
      <c r="K600" s="3">
        <f t="shared" si="54"/>
        <v>0</v>
      </c>
      <c r="M600" s="26">
        <v>594</v>
      </c>
    </row>
    <row r="601" spans="2:13">
      <c r="B601" s="93"/>
      <c r="C601" s="89">
        <f t="shared" si="51"/>
        <v>19.649999999999999</v>
      </c>
      <c r="D601" s="79"/>
      <c r="E601" s="79"/>
      <c r="F601" s="79"/>
      <c r="G601" s="79"/>
      <c r="H601" s="80"/>
      <c r="I601" s="98">
        <f t="shared" si="53"/>
        <v>0</v>
      </c>
      <c r="J601" s="82">
        <f t="shared" si="52"/>
        <v>19.649999999999999</v>
      </c>
      <c r="K601" s="3">
        <f t="shared" si="54"/>
        <v>0</v>
      </c>
      <c r="M601" s="26">
        <v>595</v>
      </c>
    </row>
    <row r="602" spans="2:13">
      <c r="B602" s="93"/>
      <c r="C602" s="89">
        <f t="shared" si="51"/>
        <v>19.649999999999999</v>
      </c>
      <c r="D602" s="79"/>
      <c r="E602" s="79"/>
      <c r="F602" s="79"/>
      <c r="G602" s="79"/>
      <c r="H602" s="80"/>
      <c r="I602" s="98">
        <f t="shared" si="53"/>
        <v>0</v>
      </c>
      <c r="J602" s="82">
        <f t="shared" si="52"/>
        <v>19.649999999999999</v>
      </c>
      <c r="K602" s="3">
        <f t="shared" si="54"/>
        <v>0</v>
      </c>
      <c r="M602" s="26">
        <v>596</v>
      </c>
    </row>
    <row r="603" spans="2:13">
      <c r="B603" s="93"/>
      <c r="C603" s="89">
        <f t="shared" si="51"/>
        <v>19.649999999999999</v>
      </c>
      <c r="D603" s="79"/>
      <c r="E603" s="79"/>
      <c r="F603" s="79"/>
      <c r="G603" s="79"/>
      <c r="H603" s="80"/>
      <c r="I603" s="98">
        <f t="shared" si="53"/>
        <v>0</v>
      </c>
      <c r="J603" s="82">
        <f t="shared" si="52"/>
        <v>19.649999999999999</v>
      </c>
      <c r="K603" s="3">
        <f t="shared" si="54"/>
        <v>0</v>
      </c>
      <c r="M603" s="26">
        <v>597</v>
      </c>
    </row>
    <row r="604" spans="2:13">
      <c r="B604" s="93"/>
      <c r="C604" s="89">
        <f t="shared" si="51"/>
        <v>19.649999999999999</v>
      </c>
      <c r="D604" s="79"/>
      <c r="E604" s="79"/>
      <c r="F604" s="79"/>
      <c r="G604" s="79"/>
      <c r="H604" s="80"/>
      <c r="I604" s="98">
        <f t="shared" si="53"/>
        <v>0</v>
      </c>
      <c r="J604" s="82">
        <f t="shared" si="52"/>
        <v>19.649999999999999</v>
      </c>
      <c r="K604" s="3">
        <f t="shared" si="54"/>
        <v>0</v>
      </c>
      <c r="M604" s="26">
        <v>598</v>
      </c>
    </row>
    <row r="605" spans="2:13">
      <c r="B605" s="93"/>
      <c r="C605" s="89">
        <f t="shared" si="51"/>
        <v>19.649999999999999</v>
      </c>
      <c r="D605" s="79"/>
      <c r="E605" s="79"/>
      <c r="F605" s="79"/>
      <c r="G605" s="79"/>
      <c r="H605" s="80"/>
      <c r="I605" s="98">
        <f t="shared" si="53"/>
        <v>0</v>
      </c>
      <c r="J605" s="82">
        <f t="shared" si="52"/>
        <v>19.649999999999999</v>
      </c>
      <c r="K605" s="3">
        <f t="shared" si="54"/>
        <v>0</v>
      </c>
      <c r="M605" s="26">
        <v>599</v>
      </c>
    </row>
    <row r="606" spans="2:13">
      <c r="B606" s="93"/>
      <c r="C606" s="89">
        <f t="shared" si="51"/>
        <v>19.649999999999999</v>
      </c>
      <c r="D606" s="79"/>
      <c r="E606" s="79"/>
      <c r="F606" s="79"/>
      <c r="G606" s="79"/>
      <c r="H606" s="80"/>
      <c r="I606" s="98">
        <f t="shared" si="53"/>
        <v>0</v>
      </c>
      <c r="J606" s="82">
        <f t="shared" si="52"/>
        <v>19.649999999999999</v>
      </c>
      <c r="K606" s="3">
        <f t="shared" si="54"/>
        <v>0</v>
      </c>
      <c r="M606" s="26">
        <v>600</v>
      </c>
    </row>
    <row r="607" spans="2:13">
      <c r="B607" s="93"/>
      <c r="C607" s="89">
        <f t="shared" si="51"/>
        <v>19.649999999999999</v>
      </c>
      <c r="D607" s="79"/>
      <c r="E607" s="79"/>
      <c r="F607" s="79"/>
      <c r="G607" s="79"/>
      <c r="H607" s="80"/>
      <c r="I607" s="98">
        <f t="shared" si="53"/>
        <v>0</v>
      </c>
      <c r="J607" s="82">
        <f t="shared" si="52"/>
        <v>19.649999999999999</v>
      </c>
      <c r="K607" s="3">
        <f t="shared" si="54"/>
        <v>0</v>
      </c>
      <c r="M607" s="26">
        <v>601</v>
      </c>
    </row>
    <row r="608" spans="2:13">
      <c r="B608" s="93"/>
      <c r="C608" s="89">
        <f t="shared" si="51"/>
        <v>19.649999999999999</v>
      </c>
      <c r="D608" s="79"/>
      <c r="E608" s="79"/>
      <c r="F608" s="79"/>
      <c r="G608" s="79"/>
      <c r="H608" s="80"/>
      <c r="I608" s="98">
        <f t="shared" si="53"/>
        <v>0</v>
      </c>
      <c r="J608" s="82">
        <f t="shared" si="52"/>
        <v>19.649999999999999</v>
      </c>
      <c r="K608" s="3">
        <f t="shared" si="54"/>
        <v>0</v>
      </c>
      <c r="M608" s="26">
        <v>602</v>
      </c>
    </row>
    <row r="609" spans="2:13">
      <c r="B609" s="93"/>
      <c r="C609" s="89">
        <f t="shared" si="51"/>
        <v>19.649999999999999</v>
      </c>
      <c r="D609" s="79"/>
      <c r="E609" s="79"/>
      <c r="F609" s="79"/>
      <c r="G609" s="79"/>
      <c r="H609" s="80"/>
      <c r="I609" s="98">
        <f t="shared" si="53"/>
        <v>0</v>
      </c>
      <c r="J609" s="82">
        <f t="shared" si="52"/>
        <v>19.649999999999999</v>
      </c>
      <c r="K609" s="3">
        <f t="shared" si="54"/>
        <v>0</v>
      </c>
      <c r="M609" s="26">
        <v>603</v>
      </c>
    </row>
    <row r="610" spans="2:13">
      <c r="B610" s="93"/>
      <c r="C610" s="89">
        <f t="shared" si="51"/>
        <v>19.649999999999999</v>
      </c>
      <c r="D610" s="79"/>
      <c r="E610" s="79"/>
      <c r="F610" s="79"/>
      <c r="G610" s="79"/>
      <c r="H610" s="80"/>
      <c r="I610" s="98">
        <f t="shared" si="53"/>
        <v>0</v>
      </c>
      <c r="J610" s="82">
        <f t="shared" si="52"/>
        <v>19.649999999999999</v>
      </c>
      <c r="K610" s="3">
        <f t="shared" si="54"/>
        <v>0</v>
      </c>
      <c r="M610" s="26">
        <v>604</v>
      </c>
    </row>
    <row r="611" spans="2:13">
      <c r="B611" s="93"/>
      <c r="C611" s="89">
        <f t="shared" si="51"/>
        <v>19.649999999999999</v>
      </c>
      <c r="D611" s="79"/>
      <c r="E611" s="79"/>
      <c r="F611" s="79"/>
      <c r="G611" s="79"/>
      <c r="H611" s="80"/>
      <c r="I611" s="98">
        <f t="shared" si="53"/>
        <v>0</v>
      </c>
      <c r="J611" s="82">
        <f t="shared" si="52"/>
        <v>19.649999999999999</v>
      </c>
      <c r="K611" s="3">
        <f t="shared" si="54"/>
        <v>0</v>
      </c>
      <c r="M611" s="26">
        <v>605</v>
      </c>
    </row>
    <row r="612" spans="2:13">
      <c r="B612" s="93"/>
      <c r="C612" s="89">
        <f t="shared" si="51"/>
        <v>19.649999999999999</v>
      </c>
      <c r="D612" s="79"/>
      <c r="E612" s="79"/>
      <c r="F612" s="79"/>
      <c r="G612" s="79"/>
      <c r="H612" s="80"/>
      <c r="I612" s="98">
        <f t="shared" si="53"/>
        <v>0</v>
      </c>
      <c r="J612" s="82">
        <f t="shared" si="52"/>
        <v>19.649999999999999</v>
      </c>
      <c r="K612" s="3">
        <f t="shared" si="54"/>
        <v>0</v>
      </c>
      <c r="M612" s="26">
        <v>606</v>
      </c>
    </row>
    <row r="613" spans="2:13">
      <c r="B613" s="93"/>
      <c r="C613" s="89">
        <f t="shared" si="51"/>
        <v>19.649999999999999</v>
      </c>
      <c r="D613" s="79"/>
      <c r="E613" s="79"/>
      <c r="F613" s="79"/>
      <c r="G613" s="79"/>
      <c r="H613" s="80"/>
      <c r="I613" s="98">
        <f t="shared" si="53"/>
        <v>0</v>
      </c>
      <c r="J613" s="82">
        <f t="shared" si="52"/>
        <v>19.649999999999999</v>
      </c>
      <c r="K613" s="3">
        <f t="shared" si="54"/>
        <v>0</v>
      </c>
      <c r="M613" s="26">
        <v>607</v>
      </c>
    </row>
    <row r="614" spans="2:13">
      <c r="B614" s="93"/>
      <c r="C614" s="89">
        <f t="shared" si="51"/>
        <v>19.649999999999999</v>
      </c>
      <c r="D614" s="79"/>
      <c r="E614" s="79"/>
      <c r="F614" s="79"/>
      <c r="G614" s="79"/>
      <c r="H614" s="80"/>
      <c r="I614" s="98">
        <f t="shared" si="53"/>
        <v>0</v>
      </c>
      <c r="J614" s="82">
        <f t="shared" si="52"/>
        <v>19.649999999999999</v>
      </c>
      <c r="K614" s="3">
        <f t="shared" si="54"/>
        <v>0</v>
      </c>
      <c r="M614" s="26">
        <v>608</v>
      </c>
    </row>
    <row r="615" spans="2:13">
      <c r="B615" s="93"/>
      <c r="C615" s="89">
        <f t="shared" si="51"/>
        <v>19.649999999999999</v>
      </c>
      <c r="D615" s="79"/>
      <c r="E615" s="79"/>
      <c r="F615" s="79"/>
      <c r="G615" s="79"/>
      <c r="H615" s="80"/>
      <c r="I615" s="98">
        <f t="shared" si="53"/>
        <v>0</v>
      </c>
      <c r="J615" s="82">
        <f t="shared" si="52"/>
        <v>19.649999999999999</v>
      </c>
      <c r="K615" s="3">
        <f t="shared" si="54"/>
        <v>0</v>
      </c>
      <c r="M615" s="26">
        <v>609</v>
      </c>
    </row>
    <row r="616" spans="2:13">
      <c r="B616" s="93"/>
      <c r="C616" s="89">
        <f t="shared" si="51"/>
        <v>19.649999999999999</v>
      </c>
      <c r="D616" s="79"/>
      <c r="E616" s="79"/>
      <c r="F616" s="79"/>
      <c r="G616" s="79"/>
      <c r="H616" s="80"/>
      <c r="I616" s="98">
        <f t="shared" si="53"/>
        <v>0</v>
      </c>
      <c r="J616" s="82">
        <f t="shared" si="52"/>
        <v>19.649999999999999</v>
      </c>
      <c r="K616" s="3">
        <f t="shared" si="54"/>
        <v>0</v>
      </c>
      <c r="M616" s="26">
        <v>610</v>
      </c>
    </row>
    <row r="617" spans="2:13">
      <c r="B617" s="93"/>
      <c r="C617" s="89">
        <f t="shared" si="51"/>
        <v>19.649999999999999</v>
      </c>
      <c r="D617" s="79"/>
      <c r="E617" s="79"/>
      <c r="F617" s="79"/>
      <c r="G617" s="79"/>
      <c r="H617" s="80"/>
      <c r="I617" s="98">
        <f t="shared" si="53"/>
        <v>0</v>
      </c>
      <c r="J617" s="82">
        <f t="shared" si="52"/>
        <v>19.649999999999999</v>
      </c>
      <c r="K617" s="3">
        <f t="shared" si="54"/>
        <v>0</v>
      </c>
      <c r="M617" s="26">
        <v>611</v>
      </c>
    </row>
    <row r="618" spans="2:13">
      <c r="B618" s="93"/>
      <c r="C618" s="89">
        <f t="shared" si="51"/>
        <v>19.649999999999999</v>
      </c>
      <c r="D618" s="79"/>
      <c r="E618" s="79"/>
      <c r="F618" s="79"/>
      <c r="G618" s="79"/>
      <c r="H618" s="80"/>
      <c r="I618" s="98">
        <f t="shared" si="53"/>
        <v>0</v>
      </c>
      <c r="J618" s="82">
        <f t="shared" si="52"/>
        <v>19.649999999999999</v>
      </c>
      <c r="K618" s="3">
        <f t="shared" si="54"/>
        <v>0</v>
      </c>
      <c r="M618" s="26">
        <v>612</v>
      </c>
    </row>
    <row r="619" spans="2:13">
      <c r="B619" s="93"/>
      <c r="C619" s="89">
        <f t="shared" si="51"/>
        <v>19.649999999999999</v>
      </c>
      <c r="D619" s="79"/>
      <c r="E619" s="79"/>
      <c r="F619" s="79"/>
      <c r="G619" s="79"/>
      <c r="H619" s="80"/>
      <c r="I619" s="98">
        <f t="shared" si="53"/>
        <v>0</v>
      </c>
      <c r="J619" s="82">
        <f t="shared" si="52"/>
        <v>19.649999999999999</v>
      </c>
      <c r="K619" s="3">
        <f t="shared" si="54"/>
        <v>0</v>
      </c>
      <c r="M619" s="26">
        <v>613</v>
      </c>
    </row>
    <row r="620" spans="2:13">
      <c r="B620" s="93"/>
      <c r="C620" s="89">
        <f t="shared" si="51"/>
        <v>19.649999999999999</v>
      </c>
      <c r="D620" s="79"/>
      <c r="E620" s="79"/>
      <c r="F620" s="79"/>
      <c r="G620" s="79"/>
      <c r="H620" s="80"/>
      <c r="I620" s="98">
        <f t="shared" si="53"/>
        <v>0</v>
      </c>
      <c r="J620" s="82">
        <f t="shared" si="52"/>
        <v>19.649999999999999</v>
      </c>
      <c r="K620" s="3">
        <f t="shared" si="54"/>
        <v>0</v>
      </c>
      <c r="M620" s="26">
        <v>614</v>
      </c>
    </row>
    <row r="621" spans="2:13">
      <c r="B621" s="93"/>
      <c r="C621" s="89">
        <f t="shared" si="51"/>
        <v>19.649999999999999</v>
      </c>
      <c r="D621" s="79"/>
      <c r="E621" s="79"/>
      <c r="F621" s="79"/>
      <c r="G621" s="79"/>
      <c r="H621" s="80"/>
      <c r="I621" s="98">
        <f t="shared" si="53"/>
        <v>0</v>
      </c>
      <c r="J621" s="82">
        <f t="shared" si="52"/>
        <v>19.649999999999999</v>
      </c>
      <c r="K621" s="3">
        <f t="shared" si="54"/>
        <v>0</v>
      </c>
      <c r="M621" s="26">
        <v>615</v>
      </c>
    </row>
    <row r="622" spans="2:13">
      <c r="B622" s="93"/>
      <c r="C622" s="89">
        <f t="shared" si="51"/>
        <v>19.649999999999999</v>
      </c>
      <c r="D622" s="79"/>
      <c r="E622" s="79"/>
      <c r="F622" s="79"/>
      <c r="G622" s="79"/>
      <c r="H622" s="80"/>
      <c r="I622" s="98">
        <f t="shared" si="53"/>
        <v>0</v>
      </c>
      <c r="J622" s="82">
        <f t="shared" si="52"/>
        <v>19.649999999999999</v>
      </c>
      <c r="K622" s="3">
        <f t="shared" si="54"/>
        <v>0</v>
      </c>
      <c r="M622" s="26">
        <v>616</v>
      </c>
    </row>
    <row r="623" spans="2:13">
      <c r="B623" s="93"/>
      <c r="C623" s="89">
        <f t="shared" si="51"/>
        <v>19.649999999999999</v>
      </c>
      <c r="D623" s="79"/>
      <c r="E623" s="79"/>
      <c r="F623" s="79"/>
      <c r="G623" s="79"/>
      <c r="H623" s="80"/>
      <c r="I623" s="98">
        <f t="shared" si="53"/>
        <v>0</v>
      </c>
      <c r="J623" s="82">
        <f t="shared" si="52"/>
        <v>19.649999999999999</v>
      </c>
      <c r="K623" s="3">
        <f t="shared" si="54"/>
        <v>0</v>
      </c>
      <c r="M623" s="26">
        <v>617</v>
      </c>
    </row>
    <row r="624" spans="2:13">
      <c r="B624" s="93"/>
      <c r="C624" s="89">
        <f t="shared" si="51"/>
        <v>19.649999999999999</v>
      </c>
      <c r="D624" s="79"/>
      <c r="E624" s="79"/>
      <c r="F624" s="79"/>
      <c r="G624" s="79"/>
      <c r="H624" s="80"/>
      <c r="I624" s="98">
        <f t="shared" si="53"/>
        <v>0</v>
      </c>
      <c r="J624" s="82">
        <f t="shared" si="52"/>
        <v>19.649999999999999</v>
      </c>
      <c r="K624" s="3">
        <f t="shared" si="54"/>
        <v>0</v>
      </c>
      <c r="M624" s="26">
        <v>618</v>
      </c>
    </row>
    <row r="625" spans="2:13">
      <c r="B625" s="93"/>
      <c r="C625" s="89">
        <f t="shared" si="51"/>
        <v>19.649999999999999</v>
      </c>
      <c r="D625" s="79"/>
      <c r="E625" s="79"/>
      <c r="F625" s="79"/>
      <c r="G625" s="79"/>
      <c r="H625" s="80"/>
      <c r="I625" s="98">
        <f t="shared" si="53"/>
        <v>0</v>
      </c>
      <c r="J625" s="82">
        <f t="shared" si="52"/>
        <v>19.649999999999999</v>
      </c>
      <c r="K625" s="3">
        <f t="shared" si="54"/>
        <v>0</v>
      </c>
      <c r="M625" s="26">
        <v>619</v>
      </c>
    </row>
    <row r="626" spans="2:13">
      <c r="B626" s="93"/>
      <c r="C626" s="89">
        <f t="shared" si="51"/>
        <v>19.649999999999999</v>
      </c>
      <c r="D626" s="79"/>
      <c r="E626" s="79"/>
      <c r="F626" s="79"/>
      <c r="G626" s="79"/>
      <c r="H626" s="80"/>
      <c r="I626" s="98">
        <f t="shared" si="53"/>
        <v>0</v>
      </c>
      <c r="J626" s="82">
        <f t="shared" si="52"/>
        <v>19.649999999999999</v>
      </c>
      <c r="K626" s="3">
        <f t="shared" si="54"/>
        <v>0</v>
      </c>
      <c r="M626" s="26">
        <v>620</v>
      </c>
    </row>
    <row r="627" spans="2:13">
      <c r="B627" s="93"/>
      <c r="C627" s="89">
        <f t="shared" si="51"/>
        <v>19.649999999999999</v>
      </c>
      <c r="D627" s="79"/>
      <c r="E627" s="79"/>
      <c r="F627" s="79"/>
      <c r="G627" s="79"/>
      <c r="H627" s="80"/>
      <c r="I627" s="98">
        <f t="shared" si="53"/>
        <v>0</v>
      </c>
      <c r="J627" s="82">
        <f t="shared" si="52"/>
        <v>19.649999999999999</v>
      </c>
      <c r="K627" s="3">
        <f t="shared" si="54"/>
        <v>0</v>
      </c>
      <c r="M627" s="26">
        <v>621</v>
      </c>
    </row>
    <row r="628" spans="2:13">
      <c r="B628" s="93"/>
      <c r="C628" s="89">
        <f t="shared" si="51"/>
        <v>19.649999999999999</v>
      </c>
      <c r="D628" s="79"/>
      <c r="E628" s="79"/>
      <c r="F628" s="79"/>
      <c r="G628" s="79"/>
      <c r="H628" s="80"/>
      <c r="I628" s="98">
        <f t="shared" si="53"/>
        <v>0</v>
      </c>
      <c r="J628" s="82">
        <f t="shared" si="52"/>
        <v>19.649999999999999</v>
      </c>
      <c r="K628" s="3">
        <f t="shared" si="54"/>
        <v>0</v>
      </c>
      <c r="M628" s="26">
        <v>622</v>
      </c>
    </row>
    <row r="629" spans="2:13">
      <c r="B629" s="93"/>
      <c r="C629" s="89">
        <f t="shared" si="51"/>
        <v>19.649999999999999</v>
      </c>
      <c r="D629" s="79"/>
      <c r="E629" s="79"/>
      <c r="F629" s="79"/>
      <c r="G629" s="79"/>
      <c r="H629" s="80"/>
      <c r="I629" s="98">
        <f t="shared" si="53"/>
        <v>0</v>
      </c>
      <c r="J629" s="82">
        <f t="shared" si="52"/>
        <v>19.649999999999999</v>
      </c>
      <c r="K629" s="3">
        <f t="shared" si="54"/>
        <v>0</v>
      </c>
      <c r="M629" s="26">
        <v>623</v>
      </c>
    </row>
    <row r="630" spans="2:13">
      <c r="B630" s="93"/>
      <c r="C630" s="89">
        <f t="shared" si="51"/>
        <v>19.649999999999999</v>
      </c>
      <c r="D630" s="79"/>
      <c r="E630" s="79"/>
      <c r="F630" s="79"/>
      <c r="G630" s="79"/>
      <c r="H630" s="80"/>
      <c r="I630" s="98">
        <f t="shared" si="53"/>
        <v>0</v>
      </c>
      <c r="J630" s="82">
        <f t="shared" si="52"/>
        <v>19.649999999999999</v>
      </c>
      <c r="K630" s="3">
        <f t="shared" si="54"/>
        <v>0</v>
      </c>
      <c r="M630" s="26">
        <v>624</v>
      </c>
    </row>
    <row r="631" spans="2:13">
      <c r="B631" s="93"/>
      <c r="C631" s="89">
        <f t="shared" si="51"/>
        <v>19.649999999999999</v>
      </c>
      <c r="D631" s="79"/>
      <c r="E631" s="79"/>
      <c r="F631" s="79"/>
      <c r="G631" s="79"/>
      <c r="H631" s="80"/>
      <c r="I631" s="98">
        <f t="shared" si="53"/>
        <v>0</v>
      </c>
      <c r="J631" s="82">
        <f t="shared" si="52"/>
        <v>19.649999999999999</v>
      </c>
      <c r="K631" s="3">
        <f t="shared" si="54"/>
        <v>0</v>
      </c>
      <c r="M631" s="26">
        <v>625</v>
      </c>
    </row>
    <row r="632" spans="2:13">
      <c r="B632" s="93"/>
      <c r="C632" s="89">
        <f t="shared" si="51"/>
        <v>19.649999999999999</v>
      </c>
      <c r="D632" s="79"/>
      <c r="E632" s="79"/>
      <c r="F632" s="79"/>
      <c r="G632" s="79"/>
      <c r="H632" s="80"/>
      <c r="I632" s="98">
        <f t="shared" si="53"/>
        <v>0</v>
      </c>
      <c r="J632" s="82">
        <f t="shared" si="52"/>
        <v>19.649999999999999</v>
      </c>
      <c r="K632" s="3">
        <f t="shared" si="54"/>
        <v>0</v>
      </c>
      <c r="M632" s="26">
        <v>626</v>
      </c>
    </row>
    <row r="633" spans="2:13">
      <c r="B633" s="93"/>
      <c r="C633" s="89">
        <f t="shared" si="51"/>
        <v>19.649999999999999</v>
      </c>
      <c r="D633" s="79"/>
      <c r="E633" s="79"/>
      <c r="F633" s="79"/>
      <c r="G633" s="79"/>
      <c r="H633" s="80"/>
      <c r="I633" s="98">
        <f t="shared" si="53"/>
        <v>0</v>
      </c>
      <c r="J633" s="82">
        <f t="shared" si="52"/>
        <v>19.649999999999999</v>
      </c>
      <c r="K633" s="3">
        <f t="shared" si="54"/>
        <v>0</v>
      </c>
      <c r="M633" s="26">
        <v>627</v>
      </c>
    </row>
    <row r="634" spans="2:13">
      <c r="B634" s="93"/>
      <c r="C634" s="89">
        <f t="shared" si="51"/>
        <v>19.649999999999999</v>
      </c>
      <c r="D634" s="79"/>
      <c r="E634" s="79"/>
      <c r="F634" s="79"/>
      <c r="G634" s="79"/>
      <c r="H634" s="80"/>
      <c r="I634" s="98">
        <f t="shared" si="53"/>
        <v>0</v>
      </c>
      <c r="J634" s="82">
        <f t="shared" si="52"/>
        <v>19.649999999999999</v>
      </c>
      <c r="K634" s="3">
        <f t="shared" si="54"/>
        <v>0</v>
      </c>
      <c r="M634" s="26">
        <v>628</v>
      </c>
    </row>
    <row r="635" spans="2:13">
      <c r="B635" s="93"/>
      <c r="C635" s="89">
        <f t="shared" si="51"/>
        <v>19.649999999999999</v>
      </c>
      <c r="D635" s="79"/>
      <c r="E635" s="79"/>
      <c r="F635" s="79"/>
      <c r="G635" s="79"/>
      <c r="H635" s="80"/>
      <c r="I635" s="98">
        <f t="shared" si="53"/>
        <v>0</v>
      </c>
      <c r="J635" s="82">
        <f t="shared" si="52"/>
        <v>19.649999999999999</v>
      </c>
      <c r="K635" s="3">
        <f t="shared" si="54"/>
        <v>0</v>
      </c>
      <c r="M635" s="26">
        <v>629</v>
      </c>
    </row>
    <row r="636" spans="2:13">
      <c r="B636" s="93"/>
      <c r="C636" s="89">
        <f t="shared" si="51"/>
        <v>19.649999999999999</v>
      </c>
      <c r="D636" s="79"/>
      <c r="E636" s="79"/>
      <c r="F636" s="79"/>
      <c r="G636" s="79"/>
      <c r="H636" s="80"/>
      <c r="I636" s="98">
        <f t="shared" si="53"/>
        <v>0</v>
      </c>
      <c r="J636" s="82">
        <f t="shared" si="52"/>
        <v>19.649999999999999</v>
      </c>
      <c r="K636" s="3">
        <f t="shared" si="54"/>
        <v>0</v>
      </c>
      <c r="M636" s="26">
        <v>630</v>
      </c>
    </row>
    <row r="637" spans="2:13">
      <c r="B637" s="93"/>
      <c r="C637" s="89">
        <f t="shared" si="51"/>
        <v>19.649999999999999</v>
      </c>
      <c r="D637" s="79"/>
      <c r="E637" s="79"/>
      <c r="F637" s="79"/>
      <c r="G637" s="79"/>
      <c r="H637" s="80"/>
      <c r="I637" s="98">
        <f t="shared" si="53"/>
        <v>0</v>
      </c>
      <c r="J637" s="82">
        <f t="shared" si="52"/>
        <v>19.649999999999999</v>
      </c>
      <c r="K637" s="3">
        <f t="shared" si="54"/>
        <v>0</v>
      </c>
      <c r="M637" s="26">
        <v>631</v>
      </c>
    </row>
    <row r="638" spans="2:13">
      <c r="B638" s="93"/>
      <c r="C638" s="89">
        <f t="shared" si="51"/>
        <v>19.649999999999999</v>
      </c>
      <c r="D638" s="79"/>
      <c r="E638" s="79"/>
      <c r="F638" s="79"/>
      <c r="G638" s="79"/>
      <c r="H638" s="80"/>
      <c r="I638" s="98">
        <f t="shared" si="53"/>
        <v>0</v>
      </c>
      <c r="J638" s="82">
        <f t="shared" si="52"/>
        <v>19.649999999999999</v>
      </c>
      <c r="K638" s="3">
        <f t="shared" si="54"/>
        <v>0</v>
      </c>
      <c r="M638" s="26">
        <v>632</v>
      </c>
    </row>
    <row r="639" spans="2:13">
      <c r="B639" s="93"/>
      <c r="C639" s="89">
        <f t="shared" si="51"/>
        <v>19.649999999999999</v>
      </c>
      <c r="D639" s="79"/>
      <c r="E639" s="79"/>
      <c r="F639" s="79"/>
      <c r="G639" s="79"/>
      <c r="H639" s="80"/>
      <c r="I639" s="98">
        <f t="shared" si="53"/>
        <v>0</v>
      </c>
      <c r="J639" s="82">
        <f t="shared" si="52"/>
        <v>19.649999999999999</v>
      </c>
      <c r="K639" s="3">
        <f t="shared" si="54"/>
        <v>0</v>
      </c>
      <c r="M639" s="26">
        <v>633</v>
      </c>
    </row>
    <row r="640" spans="2:13">
      <c r="B640" s="93"/>
      <c r="C640" s="89">
        <f t="shared" si="51"/>
        <v>19.649999999999999</v>
      </c>
      <c r="D640" s="79"/>
      <c r="E640" s="79"/>
      <c r="F640" s="79"/>
      <c r="G640" s="79"/>
      <c r="H640" s="80"/>
      <c r="I640" s="98">
        <f t="shared" si="53"/>
        <v>0</v>
      </c>
      <c r="J640" s="82">
        <f t="shared" si="52"/>
        <v>19.649999999999999</v>
      </c>
      <c r="K640" s="3">
        <f t="shared" si="54"/>
        <v>0</v>
      </c>
      <c r="M640" s="26">
        <v>634</v>
      </c>
    </row>
    <row r="641" spans="2:13">
      <c r="B641" s="93"/>
      <c r="C641" s="89">
        <f t="shared" si="51"/>
        <v>19.649999999999999</v>
      </c>
      <c r="D641" s="79"/>
      <c r="E641" s="79"/>
      <c r="F641" s="79"/>
      <c r="G641" s="79"/>
      <c r="H641" s="80"/>
      <c r="I641" s="98">
        <f t="shared" si="53"/>
        <v>0</v>
      </c>
      <c r="J641" s="82">
        <f t="shared" si="52"/>
        <v>19.649999999999999</v>
      </c>
      <c r="K641" s="3">
        <f t="shared" si="54"/>
        <v>0</v>
      </c>
      <c r="M641" s="26">
        <v>635</v>
      </c>
    </row>
    <row r="642" spans="2:13">
      <c r="B642" s="93"/>
      <c r="C642" s="89">
        <f t="shared" si="51"/>
        <v>19.649999999999999</v>
      </c>
      <c r="D642" s="79"/>
      <c r="E642" s="79"/>
      <c r="F642" s="79"/>
      <c r="G642" s="79"/>
      <c r="H642" s="80"/>
      <c r="I642" s="98">
        <f t="shared" si="53"/>
        <v>0</v>
      </c>
      <c r="J642" s="82">
        <f t="shared" si="52"/>
        <v>19.649999999999999</v>
      </c>
      <c r="K642" s="3">
        <f t="shared" si="54"/>
        <v>0</v>
      </c>
      <c r="M642" s="26">
        <v>636</v>
      </c>
    </row>
    <row r="643" spans="2:13">
      <c r="B643" s="93"/>
      <c r="C643" s="89">
        <f t="shared" si="51"/>
        <v>19.649999999999999</v>
      </c>
      <c r="D643" s="79"/>
      <c r="E643" s="79"/>
      <c r="F643" s="79"/>
      <c r="G643" s="79"/>
      <c r="H643" s="80"/>
      <c r="I643" s="98">
        <f t="shared" si="53"/>
        <v>0</v>
      </c>
      <c r="J643" s="82">
        <f t="shared" si="52"/>
        <v>19.649999999999999</v>
      </c>
      <c r="K643" s="3">
        <f t="shared" si="54"/>
        <v>0</v>
      </c>
      <c r="M643" s="26">
        <v>637</v>
      </c>
    </row>
    <row r="644" spans="2:13">
      <c r="B644" s="93"/>
      <c r="C644" s="89">
        <f t="shared" si="51"/>
        <v>19.649999999999999</v>
      </c>
      <c r="D644" s="79"/>
      <c r="E644" s="79"/>
      <c r="F644" s="79"/>
      <c r="G644" s="79"/>
      <c r="H644" s="80"/>
      <c r="I644" s="98">
        <f t="shared" si="53"/>
        <v>0</v>
      </c>
      <c r="J644" s="82">
        <f t="shared" si="52"/>
        <v>19.649999999999999</v>
      </c>
      <c r="K644" s="3">
        <f t="shared" si="54"/>
        <v>0</v>
      </c>
      <c r="M644" s="26">
        <v>638</v>
      </c>
    </row>
    <row r="645" spans="2:13">
      <c r="B645" s="93"/>
      <c r="C645" s="89">
        <f t="shared" si="51"/>
        <v>19.649999999999999</v>
      </c>
      <c r="D645" s="79"/>
      <c r="E645" s="79"/>
      <c r="F645" s="79"/>
      <c r="G645" s="79"/>
      <c r="H645" s="80"/>
      <c r="I645" s="98">
        <f t="shared" si="53"/>
        <v>0</v>
      </c>
      <c r="J645" s="82">
        <f t="shared" si="52"/>
        <v>19.649999999999999</v>
      </c>
      <c r="K645" s="3">
        <f t="shared" si="54"/>
        <v>0</v>
      </c>
      <c r="M645" s="26">
        <v>639</v>
      </c>
    </row>
    <row r="646" spans="2:13">
      <c r="B646" s="93"/>
      <c r="C646" s="89">
        <f t="shared" ref="C646:C709" si="55">IF(B646&gt;0,C645+B646,C645)</f>
        <v>19.649999999999999</v>
      </c>
      <c r="D646" s="79"/>
      <c r="E646" s="79"/>
      <c r="F646" s="79"/>
      <c r="G646" s="79"/>
      <c r="H646" s="80"/>
      <c r="I646" s="98">
        <f t="shared" si="53"/>
        <v>0</v>
      </c>
      <c r="J646" s="82">
        <f t="shared" ref="J646:J709" si="56">C646+I646</f>
        <v>19.649999999999999</v>
      </c>
      <c r="K646" s="3">
        <f t="shared" si="54"/>
        <v>0</v>
      </c>
      <c r="M646" s="26">
        <v>640</v>
      </c>
    </row>
    <row r="647" spans="2:13">
      <c r="B647" s="93"/>
      <c r="C647" s="89">
        <f t="shared" si="55"/>
        <v>19.649999999999999</v>
      </c>
      <c r="D647" s="79"/>
      <c r="E647" s="79"/>
      <c r="F647" s="79"/>
      <c r="G647" s="79"/>
      <c r="H647" s="80"/>
      <c r="I647" s="98">
        <f t="shared" ref="I647:I710" si="57">H647*I$5</f>
        <v>0</v>
      </c>
      <c r="J647" s="82">
        <f t="shared" si="56"/>
        <v>19.649999999999999</v>
      </c>
      <c r="K647" s="3">
        <f t="shared" ref="K647:K710" si="58">I647/J647</f>
        <v>0</v>
      </c>
      <c r="M647" s="26">
        <v>641</v>
      </c>
    </row>
    <row r="648" spans="2:13">
      <c r="B648" s="93"/>
      <c r="C648" s="89">
        <f t="shared" si="55"/>
        <v>19.649999999999999</v>
      </c>
      <c r="D648" s="79"/>
      <c r="E648" s="79"/>
      <c r="F648" s="79"/>
      <c r="G648" s="79"/>
      <c r="H648" s="80"/>
      <c r="I648" s="98">
        <f t="shared" si="57"/>
        <v>0</v>
      </c>
      <c r="J648" s="82">
        <f t="shared" si="56"/>
        <v>19.649999999999999</v>
      </c>
      <c r="K648" s="3">
        <f t="shared" si="58"/>
        <v>0</v>
      </c>
      <c r="M648" s="26">
        <v>642</v>
      </c>
    </row>
    <row r="649" spans="2:13">
      <c r="B649" s="93"/>
      <c r="C649" s="89">
        <f t="shared" si="55"/>
        <v>19.649999999999999</v>
      </c>
      <c r="D649" s="79"/>
      <c r="E649" s="79"/>
      <c r="F649" s="79"/>
      <c r="G649" s="79"/>
      <c r="H649" s="80"/>
      <c r="I649" s="98">
        <f t="shared" si="57"/>
        <v>0</v>
      </c>
      <c r="J649" s="82">
        <f t="shared" si="56"/>
        <v>19.649999999999999</v>
      </c>
      <c r="K649" s="3">
        <f t="shared" si="58"/>
        <v>0</v>
      </c>
      <c r="M649" s="26">
        <v>643</v>
      </c>
    </row>
    <row r="650" spans="2:13">
      <c r="B650" s="93"/>
      <c r="C650" s="89">
        <f t="shared" si="55"/>
        <v>19.649999999999999</v>
      </c>
      <c r="D650" s="79"/>
      <c r="E650" s="79"/>
      <c r="F650" s="79"/>
      <c r="G650" s="79"/>
      <c r="H650" s="80"/>
      <c r="I650" s="98">
        <f t="shared" si="57"/>
        <v>0</v>
      </c>
      <c r="J650" s="82">
        <f t="shared" si="56"/>
        <v>19.649999999999999</v>
      </c>
      <c r="K650" s="3">
        <f t="shared" si="58"/>
        <v>0</v>
      </c>
      <c r="M650" s="26">
        <v>644</v>
      </c>
    </row>
    <row r="651" spans="2:13">
      <c r="B651" s="93"/>
      <c r="C651" s="89">
        <f t="shared" si="55"/>
        <v>19.649999999999999</v>
      </c>
      <c r="D651" s="79"/>
      <c r="E651" s="79"/>
      <c r="F651" s="79"/>
      <c r="G651" s="79"/>
      <c r="H651" s="80"/>
      <c r="I651" s="98">
        <f t="shared" si="57"/>
        <v>0</v>
      </c>
      <c r="J651" s="82">
        <f t="shared" si="56"/>
        <v>19.649999999999999</v>
      </c>
      <c r="K651" s="3">
        <f t="shared" si="58"/>
        <v>0</v>
      </c>
      <c r="M651" s="26">
        <v>645</v>
      </c>
    </row>
    <row r="652" spans="2:13">
      <c r="B652" s="93"/>
      <c r="C652" s="89">
        <f t="shared" si="55"/>
        <v>19.649999999999999</v>
      </c>
      <c r="D652" s="79"/>
      <c r="E652" s="79"/>
      <c r="F652" s="79"/>
      <c r="G652" s="79"/>
      <c r="H652" s="80"/>
      <c r="I652" s="98">
        <f t="shared" si="57"/>
        <v>0</v>
      </c>
      <c r="J652" s="82">
        <f t="shared" si="56"/>
        <v>19.649999999999999</v>
      </c>
      <c r="K652" s="3">
        <f t="shared" si="58"/>
        <v>0</v>
      </c>
      <c r="M652" s="26">
        <v>646</v>
      </c>
    </row>
    <row r="653" spans="2:13">
      <c r="B653" s="93"/>
      <c r="C653" s="89">
        <f t="shared" si="55"/>
        <v>19.649999999999999</v>
      </c>
      <c r="D653" s="79"/>
      <c r="E653" s="79"/>
      <c r="F653" s="79"/>
      <c r="G653" s="79"/>
      <c r="H653" s="80"/>
      <c r="I653" s="98">
        <f t="shared" si="57"/>
        <v>0</v>
      </c>
      <c r="J653" s="82">
        <f t="shared" si="56"/>
        <v>19.649999999999999</v>
      </c>
      <c r="K653" s="3">
        <f t="shared" si="58"/>
        <v>0</v>
      </c>
      <c r="M653" s="26">
        <v>647</v>
      </c>
    </row>
    <row r="654" spans="2:13">
      <c r="B654" s="93"/>
      <c r="C654" s="89">
        <f t="shared" si="55"/>
        <v>19.649999999999999</v>
      </c>
      <c r="D654" s="79"/>
      <c r="E654" s="79"/>
      <c r="F654" s="79"/>
      <c r="G654" s="79"/>
      <c r="H654" s="80"/>
      <c r="I654" s="98">
        <f t="shared" si="57"/>
        <v>0</v>
      </c>
      <c r="J654" s="82">
        <f t="shared" si="56"/>
        <v>19.649999999999999</v>
      </c>
      <c r="K654" s="3">
        <f t="shared" si="58"/>
        <v>0</v>
      </c>
      <c r="M654" s="26">
        <v>648</v>
      </c>
    </row>
    <row r="655" spans="2:13">
      <c r="B655" s="93"/>
      <c r="C655" s="89">
        <f t="shared" si="55"/>
        <v>19.649999999999999</v>
      </c>
      <c r="D655" s="79"/>
      <c r="E655" s="79"/>
      <c r="F655" s="79"/>
      <c r="G655" s="79"/>
      <c r="H655" s="80"/>
      <c r="I655" s="98">
        <f t="shared" si="57"/>
        <v>0</v>
      </c>
      <c r="J655" s="82">
        <f t="shared" si="56"/>
        <v>19.649999999999999</v>
      </c>
      <c r="K655" s="3">
        <f t="shared" si="58"/>
        <v>0</v>
      </c>
      <c r="M655" s="26">
        <v>649</v>
      </c>
    </row>
    <row r="656" spans="2:13">
      <c r="B656" s="93"/>
      <c r="C656" s="89">
        <f t="shared" si="55"/>
        <v>19.649999999999999</v>
      </c>
      <c r="D656" s="79"/>
      <c r="E656" s="79"/>
      <c r="F656" s="79"/>
      <c r="G656" s="79"/>
      <c r="H656" s="80"/>
      <c r="I656" s="98">
        <f t="shared" si="57"/>
        <v>0</v>
      </c>
      <c r="J656" s="82">
        <f t="shared" si="56"/>
        <v>19.649999999999999</v>
      </c>
      <c r="K656" s="3">
        <f t="shared" si="58"/>
        <v>0</v>
      </c>
      <c r="M656" s="26">
        <v>650</v>
      </c>
    </row>
    <row r="657" spans="2:13">
      <c r="B657" s="93"/>
      <c r="C657" s="89">
        <f t="shared" si="55"/>
        <v>19.649999999999999</v>
      </c>
      <c r="D657" s="79"/>
      <c r="E657" s="79"/>
      <c r="F657" s="79"/>
      <c r="G657" s="79"/>
      <c r="H657" s="80"/>
      <c r="I657" s="98">
        <f t="shared" si="57"/>
        <v>0</v>
      </c>
      <c r="J657" s="82">
        <f t="shared" si="56"/>
        <v>19.649999999999999</v>
      </c>
      <c r="K657" s="3">
        <f t="shared" si="58"/>
        <v>0</v>
      </c>
      <c r="M657" s="26">
        <v>651</v>
      </c>
    </row>
    <row r="658" spans="2:13">
      <c r="B658" s="93"/>
      <c r="C658" s="89">
        <f t="shared" si="55"/>
        <v>19.649999999999999</v>
      </c>
      <c r="D658" s="79"/>
      <c r="E658" s="79"/>
      <c r="F658" s="79"/>
      <c r="G658" s="79"/>
      <c r="H658" s="80"/>
      <c r="I658" s="98">
        <f t="shared" si="57"/>
        <v>0</v>
      </c>
      <c r="J658" s="82">
        <f t="shared" si="56"/>
        <v>19.649999999999999</v>
      </c>
      <c r="K658" s="3">
        <f t="shared" si="58"/>
        <v>0</v>
      </c>
      <c r="M658" s="26">
        <v>652</v>
      </c>
    </row>
    <row r="659" spans="2:13">
      <c r="B659" s="93"/>
      <c r="C659" s="89">
        <f t="shared" si="55"/>
        <v>19.649999999999999</v>
      </c>
      <c r="D659" s="79"/>
      <c r="E659" s="79"/>
      <c r="F659" s="79"/>
      <c r="G659" s="79"/>
      <c r="H659" s="80"/>
      <c r="I659" s="98">
        <f t="shared" si="57"/>
        <v>0</v>
      </c>
      <c r="J659" s="82">
        <f t="shared" si="56"/>
        <v>19.649999999999999</v>
      </c>
      <c r="K659" s="3">
        <f t="shared" si="58"/>
        <v>0</v>
      </c>
      <c r="M659" s="26">
        <v>653</v>
      </c>
    </row>
    <row r="660" spans="2:13">
      <c r="B660" s="93"/>
      <c r="C660" s="89">
        <f t="shared" si="55"/>
        <v>19.649999999999999</v>
      </c>
      <c r="D660" s="79"/>
      <c r="E660" s="79"/>
      <c r="F660" s="79"/>
      <c r="G660" s="79"/>
      <c r="H660" s="80"/>
      <c r="I660" s="98">
        <f t="shared" si="57"/>
        <v>0</v>
      </c>
      <c r="J660" s="82">
        <f t="shared" si="56"/>
        <v>19.649999999999999</v>
      </c>
      <c r="K660" s="3">
        <f t="shared" si="58"/>
        <v>0</v>
      </c>
      <c r="M660" s="26">
        <v>654</v>
      </c>
    </row>
    <row r="661" spans="2:13">
      <c r="B661" s="93"/>
      <c r="C661" s="89">
        <f t="shared" si="55"/>
        <v>19.649999999999999</v>
      </c>
      <c r="D661" s="79"/>
      <c r="E661" s="79"/>
      <c r="F661" s="79"/>
      <c r="G661" s="79"/>
      <c r="H661" s="80"/>
      <c r="I661" s="98">
        <f t="shared" si="57"/>
        <v>0</v>
      </c>
      <c r="J661" s="82">
        <f t="shared" si="56"/>
        <v>19.649999999999999</v>
      </c>
      <c r="K661" s="3">
        <f t="shared" si="58"/>
        <v>0</v>
      </c>
      <c r="M661" s="26">
        <v>655</v>
      </c>
    </row>
    <row r="662" spans="2:13">
      <c r="B662" s="93"/>
      <c r="C662" s="89">
        <f t="shared" si="55"/>
        <v>19.649999999999999</v>
      </c>
      <c r="D662" s="79"/>
      <c r="E662" s="79"/>
      <c r="F662" s="79"/>
      <c r="G662" s="79"/>
      <c r="H662" s="80"/>
      <c r="I662" s="98">
        <f t="shared" si="57"/>
        <v>0</v>
      </c>
      <c r="J662" s="82">
        <f t="shared" si="56"/>
        <v>19.649999999999999</v>
      </c>
      <c r="K662" s="3">
        <f t="shared" si="58"/>
        <v>0</v>
      </c>
      <c r="M662" s="26">
        <v>656</v>
      </c>
    </row>
    <row r="663" spans="2:13">
      <c r="B663" s="93"/>
      <c r="C663" s="89">
        <f t="shared" si="55"/>
        <v>19.649999999999999</v>
      </c>
      <c r="D663" s="79"/>
      <c r="E663" s="79"/>
      <c r="F663" s="79"/>
      <c r="G663" s="79"/>
      <c r="H663" s="80"/>
      <c r="I663" s="98">
        <f t="shared" si="57"/>
        <v>0</v>
      </c>
      <c r="J663" s="82">
        <f t="shared" si="56"/>
        <v>19.649999999999999</v>
      </c>
      <c r="K663" s="3">
        <f t="shared" si="58"/>
        <v>0</v>
      </c>
      <c r="M663" s="26">
        <v>657</v>
      </c>
    </row>
    <row r="664" spans="2:13">
      <c r="B664" s="93"/>
      <c r="C664" s="89">
        <f t="shared" si="55"/>
        <v>19.649999999999999</v>
      </c>
      <c r="D664" s="79"/>
      <c r="E664" s="79"/>
      <c r="F664" s="79"/>
      <c r="G664" s="79"/>
      <c r="H664" s="80"/>
      <c r="I664" s="98">
        <f t="shared" si="57"/>
        <v>0</v>
      </c>
      <c r="J664" s="82">
        <f t="shared" si="56"/>
        <v>19.649999999999999</v>
      </c>
      <c r="K664" s="3">
        <f t="shared" si="58"/>
        <v>0</v>
      </c>
      <c r="M664" s="26">
        <v>658</v>
      </c>
    </row>
    <row r="665" spans="2:13">
      <c r="B665" s="93"/>
      <c r="C665" s="89">
        <f t="shared" si="55"/>
        <v>19.649999999999999</v>
      </c>
      <c r="D665" s="79"/>
      <c r="E665" s="79"/>
      <c r="F665" s="79"/>
      <c r="G665" s="79"/>
      <c r="H665" s="80"/>
      <c r="I665" s="98">
        <f t="shared" si="57"/>
        <v>0</v>
      </c>
      <c r="J665" s="82">
        <f t="shared" si="56"/>
        <v>19.649999999999999</v>
      </c>
      <c r="K665" s="3">
        <f t="shared" si="58"/>
        <v>0</v>
      </c>
      <c r="M665" s="26">
        <v>659</v>
      </c>
    </row>
    <row r="666" spans="2:13">
      <c r="B666" s="93"/>
      <c r="C666" s="89">
        <f t="shared" si="55"/>
        <v>19.649999999999999</v>
      </c>
      <c r="D666" s="79"/>
      <c r="E666" s="79"/>
      <c r="F666" s="79"/>
      <c r="G666" s="79"/>
      <c r="H666" s="80"/>
      <c r="I666" s="98">
        <f t="shared" si="57"/>
        <v>0</v>
      </c>
      <c r="J666" s="82">
        <f t="shared" si="56"/>
        <v>19.649999999999999</v>
      </c>
      <c r="K666" s="3">
        <f t="shared" si="58"/>
        <v>0</v>
      </c>
      <c r="M666" s="26">
        <v>660</v>
      </c>
    </row>
    <row r="667" spans="2:13">
      <c r="B667" s="93"/>
      <c r="C667" s="89">
        <f t="shared" si="55"/>
        <v>19.649999999999999</v>
      </c>
      <c r="D667" s="79"/>
      <c r="E667" s="79"/>
      <c r="F667" s="79"/>
      <c r="G667" s="79"/>
      <c r="H667" s="80"/>
      <c r="I667" s="98">
        <f t="shared" si="57"/>
        <v>0</v>
      </c>
      <c r="J667" s="82">
        <f t="shared" si="56"/>
        <v>19.649999999999999</v>
      </c>
      <c r="K667" s="3">
        <f t="shared" si="58"/>
        <v>0</v>
      </c>
      <c r="M667" s="26">
        <v>661</v>
      </c>
    </row>
    <row r="668" spans="2:13">
      <c r="B668" s="93"/>
      <c r="C668" s="89">
        <f t="shared" si="55"/>
        <v>19.649999999999999</v>
      </c>
      <c r="D668" s="79"/>
      <c r="E668" s="79"/>
      <c r="F668" s="79"/>
      <c r="G668" s="79"/>
      <c r="H668" s="80"/>
      <c r="I668" s="98">
        <f t="shared" si="57"/>
        <v>0</v>
      </c>
      <c r="J668" s="82">
        <f t="shared" si="56"/>
        <v>19.649999999999999</v>
      </c>
      <c r="K668" s="3">
        <f t="shared" si="58"/>
        <v>0</v>
      </c>
      <c r="M668" s="26">
        <v>662</v>
      </c>
    </row>
    <row r="669" spans="2:13">
      <c r="B669" s="93"/>
      <c r="C669" s="89">
        <f t="shared" si="55"/>
        <v>19.649999999999999</v>
      </c>
      <c r="D669" s="79"/>
      <c r="E669" s="79"/>
      <c r="F669" s="79"/>
      <c r="G669" s="79"/>
      <c r="H669" s="80"/>
      <c r="I669" s="98">
        <f t="shared" si="57"/>
        <v>0</v>
      </c>
      <c r="J669" s="82">
        <f t="shared" si="56"/>
        <v>19.649999999999999</v>
      </c>
      <c r="K669" s="3">
        <f t="shared" si="58"/>
        <v>0</v>
      </c>
      <c r="M669" s="26">
        <v>663</v>
      </c>
    </row>
    <row r="670" spans="2:13">
      <c r="B670" s="93"/>
      <c r="C670" s="89">
        <f t="shared" si="55"/>
        <v>19.649999999999999</v>
      </c>
      <c r="D670" s="79"/>
      <c r="E670" s="79"/>
      <c r="F670" s="79"/>
      <c r="G670" s="79"/>
      <c r="H670" s="80"/>
      <c r="I670" s="98">
        <f t="shared" si="57"/>
        <v>0</v>
      </c>
      <c r="J670" s="82">
        <f t="shared" si="56"/>
        <v>19.649999999999999</v>
      </c>
      <c r="K670" s="3">
        <f t="shared" si="58"/>
        <v>0</v>
      </c>
      <c r="M670" s="26">
        <v>664</v>
      </c>
    </row>
    <row r="671" spans="2:13">
      <c r="B671" s="93"/>
      <c r="C671" s="89">
        <f t="shared" si="55"/>
        <v>19.649999999999999</v>
      </c>
      <c r="D671" s="79"/>
      <c r="E671" s="79"/>
      <c r="F671" s="79"/>
      <c r="G671" s="79"/>
      <c r="H671" s="80"/>
      <c r="I671" s="98">
        <f t="shared" si="57"/>
        <v>0</v>
      </c>
      <c r="J671" s="82">
        <f t="shared" si="56"/>
        <v>19.649999999999999</v>
      </c>
      <c r="K671" s="3">
        <f t="shared" si="58"/>
        <v>0</v>
      </c>
      <c r="M671" s="26">
        <v>665</v>
      </c>
    </row>
    <row r="672" spans="2:13">
      <c r="B672" s="93"/>
      <c r="C672" s="89">
        <f t="shared" si="55"/>
        <v>19.649999999999999</v>
      </c>
      <c r="D672" s="79"/>
      <c r="E672" s="79"/>
      <c r="F672" s="79"/>
      <c r="G672" s="79"/>
      <c r="H672" s="80"/>
      <c r="I672" s="98">
        <f t="shared" si="57"/>
        <v>0</v>
      </c>
      <c r="J672" s="82">
        <f t="shared" si="56"/>
        <v>19.649999999999999</v>
      </c>
      <c r="K672" s="3">
        <f t="shared" si="58"/>
        <v>0</v>
      </c>
      <c r="M672" s="26">
        <v>666</v>
      </c>
    </row>
    <row r="673" spans="2:13">
      <c r="B673" s="93"/>
      <c r="C673" s="89">
        <f t="shared" si="55"/>
        <v>19.649999999999999</v>
      </c>
      <c r="D673" s="79"/>
      <c r="E673" s="79"/>
      <c r="F673" s="79"/>
      <c r="G673" s="79"/>
      <c r="H673" s="80"/>
      <c r="I673" s="98">
        <f t="shared" si="57"/>
        <v>0</v>
      </c>
      <c r="J673" s="82">
        <f t="shared" si="56"/>
        <v>19.649999999999999</v>
      </c>
      <c r="K673" s="3">
        <f t="shared" si="58"/>
        <v>0</v>
      </c>
      <c r="M673" s="26">
        <v>667</v>
      </c>
    </row>
    <row r="674" spans="2:13">
      <c r="B674" s="93"/>
      <c r="C674" s="89">
        <f t="shared" si="55"/>
        <v>19.649999999999999</v>
      </c>
      <c r="D674" s="79"/>
      <c r="E674" s="79"/>
      <c r="F674" s="79"/>
      <c r="G674" s="79"/>
      <c r="H674" s="80"/>
      <c r="I674" s="98">
        <f t="shared" si="57"/>
        <v>0</v>
      </c>
      <c r="J674" s="82">
        <f t="shared" si="56"/>
        <v>19.649999999999999</v>
      </c>
      <c r="K674" s="3">
        <f t="shared" si="58"/>
        <v>0</v>
      </c>
      <c r="M674" s="26">
        <v>668</v>
      </c>
    </row>
    <row r="675" spans="2:13">
      <c r="B675" s="93"/>
      <c r="C675" s="89">
        <f t="shared" si="55"/>
        <v>19.649999999999999</v>
      </c>
      <c r="D675" s="79"/>
      <c r="E675" s="79"/>
      <c r="F675" s="79"/>
      <c r="G675" s="79"/>
      <c r="H675" s="80"/>
      <c r="I675" s="98">
        <f t="shared" si="57"/>
        <v>0</v>
      </c>
      <c r="J675" s="82">
        <f t="shared" si="56"/>
        <v>19.649999999999999</v>
      </c>
      <c r="K675" s="3">
        <f t="shared" si="58"/>
        <v>0</v>
      </c>
      <c r="M675" s="26">
        <v>669</v>
      </c>
    </row>
    <row r="676" spans="2:13">
      <c r="B676" s="93"/>
      <c r="C676" s="89">
        <f t="shared" si="55"/>
        <v>19.649999999999999</v>
      </c>
      <c r="D676" s="79"/>
      <c r="E676" s="79"/>
      <c r="F676" s="79"/>
      <c r="G676" s="79"/>
      <c r="H676" s="80"/>
      <c r="I676" s="98">
        <f t="shared" si="57"/>
        <v>0</v>
      </c>
      <c r="J676" s="82">
        <f t="shared" si="56"/>
        <v>19.649999999999999</v>
      </c>
      <c r="K676" s="3">
        <f t="shared" si="58"/>
        <v>0</v>
      </c>
      <c r="M676" s="26">
        <v>670</v>
      </c>
    </row>
    <row r="677" spans="2:13">
      <c r="B677" s="93"/>
      <c r="C677" s="89">
        <f t="shared" si="55"/>
        <v>19.649999999999999</v>
      </c>
      <c r="D677" s="79"/>
      <c r="E677" s="79"/>
      <c r="F677" s="79"/>
      <c r="G677" s="79"/>
      <c r="H677" s="80"/>
      <c r="I677" s="98">
        <f t="shared" si="57"/>
        <v>0</v>
      </c>
      <c r="J677" s="82">
        <f t="shared" si="56"/>
        <v>19.649999999999999</v>
      </c>
      <c r="K677" s="3">
        <f t="shared" si="58"/>
        <v>0</v>
      </c>
      <c r="M677" s="26">
        <v>671</v>
      </c>
    </row>
    <row r="678" spans="2:13">
      <c r="B678" s="93"/>
      <c r="C678" s="89">
        <f t="shared" si="55"/>
        <v>19.649999999999999</v>
      </c>
      <c r="D678" s="79"/>
      <c r="E678" s="79"/>
      <c r="F678" s="79"/>
      <c r="G678" s="79"/>
      <c r="H678" s="80"/>
      <c r="I678" s="98">
        <f t="shared" si="57"/>
        <v>0</v>
      </c>
      <c r="J678" s="82">
        <f t="shared" si="56"/>
        <v>19.649999999999999</v>
      </c>
      <c r="K678" s="3">
        <f t="shared" si="58"/>
        <v>0</v>
      </c>
      <c r="M678" s="26">
        <v>672</v>
      </c>
    </row>
    <row r="679" spans="2:13">
      <c r="B679" s="93"/>
      <c r="C679" s="89">
        <f t="shared" si="55"/>
        <v>19.649999999999999</v>
      </c>
      <c r="D679" s="79"/>
      <c r="E679" s="79"/>
      <c r="F679" s="79"/>
      <c r="G679" s="79"/>
      <c r="H679" s="80"/>
      <c r="I679" s="98">
        <f t="shared" si="57"/>
        <v>0</v>
      </c>
      <c r="J679" s="82">
        <f t="shared" si="56"/>
        <v>19.649999999999999</v>
      </c>
      <c r="K679" s="3">
        <f t="shared" si="58"/>
        <v>0</v>
      </c>
      <c r="M679" s="26">
        <v>673</v>
      </c>
    </row>
    <row r="680" spans="2:13">
      <c r="B680" s="93"/>
      <c r="C680" s="89">
        <f t="shared" si="55"/>
        <v>19.649999999999999</v>
      </c>
      <c r="D680" s="79"/>
      <c r="E680" s="79"/>
      <c r="F680" s="79"/>
      <c r="G680" s="79"/>
      <c r="H680" s="80"/>
      <c r="I680" s="98">
        <f t="shared" si="57"/>
        <v>0</v>
      </c>
      <c r="J680" s="82">
        <f t="shared" si="56"/>
        <v>19.649999999999999</v>
      </c>
      <c r="K680" s="3">
        <f t="shared" si="58"/>
        <v>0</v>
      </c>
      <c r="M680" s="26">
        <v>674</v>
      </c>
    </row>
    <row r="681" spans="2:13">
      <c r="B681" s="93"/>
      <c r="C681" s="89">
        <f t="shared" si="55"/>
        <v>19.649999999999999</v>
      </c>
      <c r="D681" s="79"/>
      <c r="E681" s="79"/>
      <c r="F681" s="79"/>
      <c r="G681" s="79"/>
      <c r="H681" s="80"/>
      <c r="I681" s="98">
        <f t="shared" si="57"/>
        <v>0</v>
      </c>
      <c r="J681" s="82">
        <f t="shared" si="56"/>
        <v>19.649999999999999</v>
      </c>
      <c r="K681" s="3">
        <f t="shared" si="58"/>
        <v>0</v>
      </c>
      <c r="M681" s="26">
        <v>675</v>
      </c>
    </row>
    <row r="682" spans="2:13">
      <c r="B682" s="93"/>
      <c r="C682" s="89">
        <f t="shared" si="55"/>
        <v>19.649999999999999</v>
      </c>
      <c r="D682" s="79"/>
      <c r="E682" s="79"/>
      <c r="F682" s="79"/>
      <c r="G682" s="79"/>
      <c r="H682" s="80"/>
      <c r="I682" s="98">
        <f t="shared" si="57"/>
        <v>0</v>
      </c>
      <c r="J682" s="82">
        <f t="shared" si="56"/>
        <v>19.649999999999999</v>
      </c>
      <c r="K682" s="3">
        <f t="shared" si="58"/>
        <v>0</v>
      </c>
      <c r="M682" s="26">
        <v>676</v>
      </c>
    </row>
    <row r="683" spans="2:13">
      <c r="B683" s="93"/>
      <c r="C683" s="89">
        <f t="shared" si="55"/>
        <v>19.649999999999999</v>
      </c>
      <c r="D683" s="79"/>
      <c r="E683" s="79"/>
      <c r="F683" s="79"/>
      <c r="G683" s="79"/>
      <c r="H683" s="80"/>
      <c r="I683" s="98">
        <f t="shared" si="57"/>
        <v>0</v>
      </c>
      <c r="J683" s="82">
        <f t="shared" si="56"/>
        <v>19.649999999999999</v>
      </c>
      <c r="K683" s="3">
        <f t="shared" si="58"/>
        <v>0</v>
      </c>
      <c r="M683" s="26">
        <v>677</v>
      </c>
    </row>
    <row r="684" spans="2:13">
      <c r="B684" s="93"/>
      <c r="C684" s="89">
        <f t="shared" si="55"/>
        <v>19.649999999999999</v>
      </c>
      <c r="D684" s="79"/>
      <c r="E684" s="79"/>
      <c r="F684" s="79"/>
      <c r="G684" s="79"/>
      <c r="H684" s="80"/>
      <c r="I684" s="98">
        <f t="shared" si="57"/>
        <v>0</v>
      </c>
      <c r="J684" s="82">
        <f t="shared" si="56"/>
        <v>19.649999999999999</v>
      </c>
      <c r="K684" s="3">
        <f t="shared" si="58"/>
        <v>0</v>
      </c>
      <c r="M684" s="26">
        <v>678</v>
      </c>
    </row>
    <row r="685" spans="2:13">
      <c r="B685" s="93"/>
      <c r="C685" s="89">
        <f t="shared" si="55"/>
        <v>19.649999999999999</v>
      </c>
      <c r="D685" s="79"/>
      <c r="E685" s="79"/>
      <c r="F685" s="79"/>
      <c r="G685" s="79"/>
      <c r="H685" s="80"/>
      <c r="I685" s="98">
        <f t="shared" si="57"/>
        <v>0</v>
      </c>
      <c r="J685" s="82">
        <f t="shared" si="56"/>
        <v>19.649999999999999</v>
      </c>
      <c r="K685" s="3">
        <f t="shared" si="58"/>
        <v>0</v>
      </c>
      <c r="M685" s="26">
        <v>679</v>
      </c>
    </row>
    <row r="686" spans="2:13">
      <c r="B686" s="93"/>
      <c r="C686" s="89">
        <f t="shared" si="55"/>
        <v>19.649999999999999</v>
      </c>
      <c r="D686" s="79"/>
      <c r="E686" s="79"/>
      <c r="F686" s="79"/>
      <c r="G686" s="79"/>
      <c r="H686" s="80"/>
      <c r="I686" s="98">
        <f t="shared" si="57"/>
        <v>0</v>
      </c>
      <c r="J686" s="82">
        <f t="shared" si="56"/>
        <v>19.649999999999999</v>
      </c>
      <c r="K686" s="3">
        <f t="shared" si="58"/>
        <v>0</v>
      </c>
      <c r="M686" s="26">
        <v>680</v>
      </c>
    </row>
    <row r="687" spans="2:13">
      <c r="B687" s="93"/>
      <c r="C687" s="89">
        <f t="shared" si="55"/>
        <v>19.649999999999999</v>
      </c>
      <c r="D687" s="79"/>
      <c r="E687" s="79"/>
      <c r="F687" s="79"/>
      <c r="G687" s="79"/>
      <c r="H687" s="80"/>
      <c r="I687" s="98">
        <f t="shared" si="57"/>
        <v>0</v>
      </c>
      <c r="J687" s="82">
        <f t="shared" si="56"/>
        <v>19.649999999999999</v>
      </c>
      <c r="K687" s="3">
        <f t="shared" si="58"/>
        <v>0</v>
      </c>
      <c r="M687" s="26">
        <v>681</v>
      </c>
    </row>
    <row r="688" spans="2:13">
      <c r="B688" s="93"/>
      <c r="C688" s="89">
        <f t="shared" si="55"/>
        <v>19.649999999999999</v>
      </c>
      <c r="D688" s="79"/>
      <c r="E688" s="79"/>
      <c r="F688" s="79"/>
      <c r="G688" s="79"/>
      <c r="H688" s="80"/>
      <c r="I688" s="98">
        <f t="shared" si="57"/>
        <v>0</v>
      </c>
      <c r="J688" s="82">
        <f t="shared" si="56"/>
        <v>19.649999999999999</v>
      </c>
      <c r="K688" s="3">
        <f t="shared" si="58"/>
        <v>0</v>
      </c>
      <c r="M688" s="26">
        <v>682</v>
      </c>
    </row>
    <row r="689" spans="2:13">
      <c r="B689" s="93"/>
      <c r="C689" s="89">
        <f t="shared" si="55"/>
        <v>19.649999999999999</v>
      </c>
      <c r="D689" s="79"/>
      <c r="E689" s="79"/>
      <c r="F689" s="79"/>
      <c r="G689" s="79"/>
      <c r="H689" s="80"/>
      <c r="I689" s="98">
        <f t="shared" si="57"/>
        <v>0</v>
      </c>
      <c r="J689" s="82">
        <f t="shared" si="56"/>
        <v>19.649999999999999</v>
      </c>
      <c r="K689" s="3">
        <f t="shared" si="58"/>
        <v>0</v>
      </c>
      <c r="M689" s="26">
        <v>683</v>
      </c>
    </row>
    <row r="690" spans="2:13">
      <c r="B690" s="93"/>
      <c r="C690" s="89">
        <f t="shared" si="55"/>
        <v>19.649999999999999</v>
      </c>
      <c r="D690" s="79"/>
      <c r="E690" s="79"/>
      <c r="F690" s="79"/>
      <c r="G690" s="79"/>
      <c r="H690" s="80"/>
      <c r="I690" s="98">
        <f t="shared" si="57"/>
        <v>0</v>
      </c>
      <c r="J690" s="82">
        <f t="shared" si="56"/>
        <v>19.649999999999999</v>
      </c>
      <c r="K690" s="3">
        <f t="shared" si="58"/>
        <v>0</v>
      </c>
      <c r="M690" s="26">
        <v>684</v>
      </c>
    </row>
    <row r="691" spans="2:13">
      <c r="B691" s="93"/>
      <c r="C691" s="89">
        <f t="shared" si="55"/>
        <v>19.649999999999999</v>
      </c>
      <c r="D691" s="79"/>
      <c r="E691" s="79"/>
      <c r="F691" s="79"/>
      <c r="G691" s="79"/>
      <c r="H691" s="80"/>
      <c r="I691" s="98">
        <f t="shared" si="57"/>
        <v>0</v>
      </c>
      <c r="J691" s="82">
        <f t="shared" si="56"/>
        <v>19.649999999999999</v>
      </c>
      <c r="K691" s="3">
        <f t="shared" si="58"/>
        <v>0</v>
      </c>
      <c r="M691" s="26">
        <v>685</v>
      </c>
    </row>
    <row r="692" spans="2:13">
      <c r="B692" s="93"/>
      <c r="C692" s="89">
        <f t="shared" si="55"/>
        <v>19.649999999999999</v>
      </c>
      <c r="D692" s="79"/>
      <c r="E692" s="79"/>
      <c r="F692" s="79"/>
      <c r="G692" s="79"/>
      <c r="H692" s="80"/>
      <c r="I692" s="98">
        <f t="shared" si="57"/>
        <v>0</v>
      </c>
      <c r="J692" s="82">
        <f t="shared" si="56"/>
        <v>19.649999999999999</v>
      </c>
      <c r="K692" s="3">
        <f t="shared" si="58"/>
        <v>0</v>
      </c>
      <c r="M692" s="26">
        <v>686</v>
      </c>
    </row>
    <row r="693" spans="2:13">
      <c r="B693" s="93"/>
      <c r="C693" s="89">
        <f t="shared" si="55"/>
        <v>19.649999999999999</v>
      </c>
      <c r="D693" s="79"/>
      <c r="E693" s="79"/>
      <c r="F693" s="79"/>
      <c r="G693" s="79"/>
      <c r="H693" s="80"/>
      <c r="I693" s="98">
        <f t="shared" si="57"/>
        <v>0</v>
      </c>
      <c r="J693" s="82">
        <f t="shared" si="56"/>
        <v>19.649999999999999</v>
      </c>
      <c r="K693" s="3">
        <f t="shared" si="58"/>
        <v>0</v>
      </c>
      <c r="M693" s="26">
        <v>687</v>
      </c>
    </row>
    <row r="694" spans="2:13">
      <c r="B694" s="93"/>
      <c r="C694" s="89">
        <f t="shared" si="55"/>
        <v>19.649999999999999</v>
      </c>
      <c r="D694" s="79"/>
      <c r="E694" s="79"/>
      <c r="F694" s="79"/>
      <c r="G694" s="79"/>
      <c r="H694" s="80"/>
      <c r="I694" s="98">
        <f t="shared" si="57"/>
        <v>0</v>
      </c>
      <c r="J694" s="82">
        <f t="shared" si="56"/>
        <v>19.649999999999999</v>
      </c>
      <c r="K694" s="3">
        <f t="shared" si="58"/>
        <v>0</v>
      </c>
      <c r="M694" s="26">
        <v>688</v>
      </c>
    </row>
    <row r="695" spans="2:13">
      <c r="B695" s="93"/>
      <c r="C695" s="89">
        <f t="shared" si="55"/>
        <v>19.649999999999999</v>
      </c>
      <c r="D695" s="79"/>
      <c r="E695" s="79"/>
      <c r="F695" s="79"/>
      <c r="G695" s="79"/>
      <c r="H695" s="80"/>
      <c r="I695" s="98">
        <f t="shared" si="57"/>
        <v>0</v>
      </c>
      <c r="J695" s="82">
        <f t="shared" si="56"/>
        <v>19.649999999999999</v>
      </c>
      <c r="K695" s="3">
        <f t="shared" si="58"/>
        <v>0</v>
      </c>
      <c r="M695" s="26">
        <v>689</v>
      </c>
    </row>
    <row r="696" spans="2:13">
      <c r="B696" s="93"/>
      <c r="C696" s="89">
        <f t="shared" si="55"/>
        <v>19.649999999999999</v>
      </c>
      <c r="D696" s="79"/>
      <c r="E696" s="79"/>
      <c r="F696" s="79"/>
      <c r="G696" s="79"/>
      <c r="H696" s="80"/>
      <c r="I696" s="98">
        <f t="shared" si="57"/>
        <v>0</v>
      </c>
      <c r="J696" s="82">
        <f t="shared" si="56"/>
        <v>19.649999999999999</v>
      </c>
      <c r="K696" s="3">
        <f t="shared" si="58"/>
        <v>0</v>
      </c>
      <c r="M696" s="26">
        <v>690</v>
      </c>
    </row>
    <row r="697" spans="2:13">
      <c r="B697" s="93"/>
      <c r="C697" s="89">
        <f t="shared" si="55"/>
        <v>19.649999999999999</v>
      </c>
      <c r="D697" s="79"/>
      <c r="E697" s="79"/>
      <c r="F697" s="79"/>
      <c r="G697" s="79"/>
      <c r="H697" s="80"/>
      <c r="I697" s="98">
        <f t="shared" si="57"/>
        <v>0</v>
      </c>
      <c r="J697" s="82">
        <f t="shared" si="56"/>
        <v>19.649999999999999</v>
      </c>
      <c r="K697" s="3">
        <f t="shared" si="58"/>
        <v>0</v>
      </c>
      <c r="M697" s="26">
        <v>691</v>
      </c>
    </row>
    <row r="698" spans="2:13">
      <c r="B698" s="93"/>
      <c r="C698" s="89">
        <f t="shared" si="55"/>
        <v>19.649999999999999</v>
      </c>
      <c r="D698" s="79"/>
      <c r="E698" s="79"/>
      <c r="F698" s="79"/>
      <c r="G698" s="79"/>
      <c r="H698" s="80"/>
      <c r="I698" s="98">
        <f t="shared" si="57"/>
        <v>0</v>
      </c>
      <c r="J698" s="82">
        <f t="shared" si="56"/>
        <v>19.649999999999999</v>
      </c>
      <c r="K698" s="3">
        <f t="shared" si="58"/>
        <v>0</v>
      </c>
      <c r="M698" s="26">
        <v>692</v>
      </c>
    </row>
    <row r="699" spans="2:13">
      <c r="B699" s="93"/>
      <c r="C699" s="89">
        <f t="shared" si="55"/>
        <v>19.649999999999999</v>
      </c>
      <c r="D699" s="79"/>
      <c r="E699" s="79"/>
      <c r="F699" s="79"/>
      <c r="G699" s="79"/>
      <c r="H699" s="80"/>
      <c r="I699" s="98">
        <f t="shared" si="57"/>
        <v>0</v>
      </c>
      <c r="J699" s="82">
        <f t="shared" si="56"/>
        <v>19.649999999999999</v>
      </c>
      <c r="K699" s="3">
        <f t="shared" si="58"/>
        <v>0</v>
      </c>
      <c r="M699" s="26">
        <v>693</v>
      </c>
    </row>
    <row r="700" spans="2:13">
      <c r="B700" s="93"/>
      <c r="C700" s="89">
        <f t="shared" si="55"/>
        <v>19.649999999999999</v>
      </c>
      <c r="D700" s="79"/>
      <c r="E700" s="79"/>
      <c r="F700" s="79"/>
      <c r="G700" s="79"/>
      <c r="H700" s="80"/>
      <c r="I700" s="98">
        <f t="shared" si="57"/>
        <v>0</v>
      </c>
      <c r="J700" s="82">
        <f t="shared" si="56"/>
        <v>19.649999999999999</v>
      </c>
      <c r="K700" s="3">
        <f t="shared" si="58"/>
        <v>0</v>
      </c>
      <c r="M700" s="26">
        <v>694</v>
      </c>
    </row>
    <row r="701" spans="2:13">
      <c r="B701" s="93"/>
      <c r="C701" s="89">
        <f t="shared" si="55"/>
        <v>19.649999999999999</v>
      </c>
      <c r="D701" s="79"/>
      <c r="E701" s="79"/>
      <c r="F701" s="79"/>
      <c r="G701" s="79"/>
      <c r="H701" s="80"/>
      <c r="I701" s="98">
        <f t="shared" si="57"/>
        <v>0</v>
      </c>
      <c r="J701" s="82">
        <f t="shared" si="56"/>
        <v>19.649999999999999</v>
      </c>
      <c r="K701" s="3">
        <f t="shared" si="58"/>
        <v>0</v>
      </c>
      <c r="M701" s="26">
        <v>695</v>
      </c>
    </row>
    <row r="702" spans="2:13">
      <c r="B702" s="93"/>
      <c r="C702" s="89">
        <f t="shared" si="55"/>
        <v>19.649999999999999</v>
      </c>
      <c r="D702" s="79"/>
      <c r="E702" s="79"/>
      <c r="F702" s="79"/>
      <c r="G702" s="79"/>
      <c r="H702" s="80"/>
      <c r="I702" s="98">
        <f t="shared" si="57"/>
        <v>0</v>
      </c>
      <c r="J702" s="82">
        <f t="shared" si="56"/>
        <v>19.649999999999999</v>
      </c>
      <c r="K702" s="3">
        <f t="shared" si="58"/>
        <v>0</v>
      </c>
      <c r="M702" s="26">
        <v>696</v>
      </c>
    </row>
    <row r="703" spans="2:13">
      <c r="B703" s="93"/>
      <c r="C703" s="89">
        <f t="shared" si="55"/>
        <v>19.649999999999999</v>
      </c>
      <c r="D703" s="79"/>
      <c r="E703" s="79"/>
      <c r="F703" s="79"/>
      <c r="G703" s="79"/>
      <c r="H703" s="80"/>
      <c r="I703" s="98">
        <f t="shared" si="57"/>
        <v>0</v>
      </c>
      <c r="J703" s="82">
        <f t="shared" si="56"/>
        <v>19.649999999999999</v>
      </c>
      <c r="K703" s="3">
        <f t="shared" si="58"/>
        <v>0</v>
      </c>
      <c r="M703" s="26">
        <v>697</v>
      </c>
    </row>
    <row r="704" spans="2:13">
      <c r="B704" s="93"/>
      <c r="C704" s="89">
        <f t="shared" si="55"/>
        <v>19.649999999999999</v>
      </c>
      <c r="D704" s="79"/>
      <c r="E704" s="79"/>
      <c r="F704" s="79"/>
      <c r="G704" s="79"/>
      <c r="H704" s="80"/>
      <c r="I704" s="98">
        <f t="shared" si="57"/>
        <v>0</v>
      </c>
      <c r="J704" s="82">
        <f t="shared" si="56"/>
        <v>19.649999999999999</v>
      </c>
      <c r="K704" s="3">
        <f t="shared" si="58"/>
        <v>0</v>
      </c>
      <c r="M704" s="26">
        <v>698</v>
      </c>
    </row>
    <row r="705" spans="2:13">
      <c r="B705" s="93"/>
      <c r="C705" s="89">
        <f t="shared" si="55"/>
        <v>19.649999999999999</v>
      </c>
      <c r="D705" s="79"/>
      <c r="E705" s="79"/>
      <c r="F705" s="79"/>
      <c r="G705" s="79"/>
      <c r="H705" s="80"/>
      <c r="I705" s="98">
        <f t="shared" si="57"/>
        <v>0</v>
      </c>
      <c r="J705" s="82">
        <f t="shared" si="56"/>
        <v>19.649999999999999</v>
      </c>
      <c r="K705" s="3">
        <f t="shared" si="58"/>
        <v>0</v>
      </c>
      <c r="M705" s="26">
        <v>699</v>
      </c>
    </row>
    <row r="706" spans="2:13">
      <c r="B706" s="93"/>
      <c r="C706" s="89">
        <f t="shared" si="55"/>
        <v>19.649999999999999</v>
      </c>
      <c r="D706" s="79"/>
      <c r="E706" s="79"/>
      <c r="F706" s="79"/>
      <c r="G706" s="79"/>
      <c r="H706" s="80"/>
      <c r="I706" s="98">
        <f t="shared" si="57"/>
        <v>0</v>
      </c>
      <c r="J706" s="82">
        <f t="shared" si="56"/>
        <v>19.649999999999999</v>
      </c>
      <c r="K706" s="3">
        <f t="shared" si="58"/>
        <v>0</v>
      </c>
      <c r="M706" s="26">
        <v>700</v>
      </c>
    </row>
    <row r="707" spans="2:13">
      <c r="B707" s="93"/>
      <c r="C707" s="89">
        <f t="shared" si="55"/>
        <v>19.649999999999999</v>
      </c>
      <c r="D707" s="79"/>
      <c r="E707" s="79"/>
      <c r="F707" s="79"/>
      <c r="G707" s="79"/>
      <c r="H707" s="80"/>
      <c r="I707" s="98">
        <f t="shared" si="57"/>
        <v>0</v>
      </c>
      <c r="J707" s="82">
        <f t="shared" si="56"/>
        <v>19.649999999999999</v>
      </c>
      <c r="K707" s="3">
        <f t="shared" si="58"/>
        <v>0</v>
      </c>
      <c r="M707" s="26">
        <v>701</v>
      </c>
    </row>
    <row r="708" spans="2:13">
      <c r="B708" s="93"/>
      <c r="C708" s="89">
        <f t="shared" si="55"/>
        <v>19.649999999999999</v>
      </c>
      <c r="D708" s="79"/>
      <c r="E708" s="79"/>
      <c r="F708" s="79"/>
      <c r="G708" s="79"/>
      <c r="H708" s="80"/>
      <c r="I708" s="98">
        <f t="shared" si="57"/>
        <v>0</v>
      </c>
      <c r="J708" s="82">
        <f t="shared" si="56"/>
        <v>19.649999999999999</v>
      </c>
      <c r="K708" s="3">
        <f t="shared" si="58"/>
        <v>0</v>
      </c>
      <c r="M708" s="26">
        <v>702</v>
      </c>
    </row>
    <row r="709" spans="2:13">
      <c r="B709" s="93"/>
      <c r="C709" s="89">
        <f t="shared" si="55"/>
        <v>19.649999999999999</v>
      </c>
      <c r="D709" s="79"/>
      <c r="E709" s="79"/>
      <c r="F709" s="79"/>
      <c r="G709" s="79"/>
      <c r="H709" s="80"/>
      <c r="I709" s="98">
        <f t="shared" si="57"/>
        <v>0</v>
      </c>
      <c r="J709" s="82">
        <f t="shared" si="56"/>
        <v>19.649999999999999</v>
      </c>
      <c r="K709" s="3">
        <f t="shared" si="58"/>
        <v>0</v>
      </c>
      <c r="M709" s="26">
        <v>703</v>
      </c>
    </row>
    <row r="710" spans="2:13">
      <c r="B710" s="93"/>
      <c r="C710" s="89">
        <f t="shared" ref="C710:C773" si="59">IF(B710&gt;0,C709+B710,C709)</f>
        <v>19.649999999999999</v>
      </c>
      <c r="D710" s="79"/>
      <c r="E710" s="79"/>
      <c r="F710" s="79"/>
      <c r="G710" s="79"/>
      <c r="H710" s="80"/>
      <c r="I710" s="98">
        <f t="shared" si="57"/>
        <v>0</v>
      </c>
      <c r="J710" s="82">
        <f t="shared" ref="J710:J773" si="60">C710+I710</f>
        <v>19.649999999999999</v>
      </c>
      <c r="K710" s="3">
        <f t="shared" si="58"/>
        <v>0</v>
      </c>
      <c r="M710" s="26">
        <v>704</v>
      </c>
    </row>
    <row r="711" spans="2:13">
      <c r="B711" s="93"/>
      <c r="C711" s="89">
        <f t="shared" si="59"/>
        <v>19.649999999999999</v>
      </c>
      <c r="D711" s="79"/>
      <c r="E711" s="79"/>
      <c r="F711" s="79"/>
      <c r="G711" s="79"/>
      <c r="H711" s="80"/>
      <c r="I711" s="98">
        <f t="shared" ref="I711:I774" si="61">H711*I$5</f>
        <v>0</v>
      </c>
      <c r="J711" s="82">
        <f t="shared" si="60"/>
        <v>19.649999999999999</v>
      </c>
      <c r="K711" s="3">
        <f t="shared" ref="K711:K774" si="62">I711/J711</f>
        <v>0</v>
      </c>
      <c r="M711" s="26">
        <v>705</v>
      </c>
    </row>
    <row r="712" spans="2:13">
      <c r="B712" s="93"/>
      <c r="C712" s="89">
        <f t="shared" si="59"/>
        <v>19.649999999999999</v>
      </c>
      <c r="D712" s="79"/>
      <c r="E712" s="79"/>
      <c r="F712" s="79"/>
      <c r="G712" s="79"/>
      <c r="H712" s="80"/>
      <c r="I712" s="98">
        <f t="shared" si="61"/>
        <v>0</v>
      </c>
      <c r="J712" s="82">
        <f t="shared" si="60"/>
        <v>19.649999999999999</v>
      </c>
      <c r="K712" s="3">
        <f t="shared" si="62"/>
        <v>0</v>
      </c>
      <c r="M712" s="26">
        <v>706</v>
      </c>
    </row>
    <row r="713" spans="2:13">
      <c r="B713" s="93"/>
      <c r="C713" s="89">
        <f t="shared" si="59"/>
        <v>19.649999999999999</v>
      </c>
      <c r="D713" s="79"/>
      <c r="E713" s="79"/>
      <c r="F713" s="79"/>
      <c r="G713" s="79"/>
      <c r="H713" s="80"/>
      <c r="I713" s="98">
        <f t="shared" si="61"/>
        <v>0</v>
      </c>
      <c r="J713" s="82">
        <f t="shared" si="60"/>
        <v>19.649999999999999</v>
      </c>
      <c r="K713" s="3">
        <f t="shared" si="62"/>
        <v>0</v>
      </c>
      <c r="M713" s="26">
        <v>707</v>
      </c>
    </row>
    <row r="714" spans="2:13">
      <c r="B714" s="93"/>
      <c r="C714" s="89">
        <f t="shared" si="59"/>
        <v>19.649999999999999</v>
      </c>
      <c r="D714" s="79"/>
      <c r="E714" s="79"/>
      <c r="F714" s="79"/>
      <c r="G714" s="79"/>
      <c r="H714" s="80"/>
      <c r="I714" s="98">
        <f t="shared" si="61"/>
        <v>0</v>
      </c>
      <c r="J714" s="82">
        <f t="shared" si="60"/>
        <v>19.649999999999999</v>
      </c>
      <c r="K714" s="3">
        <f t="shared" si="62"/>
        <v>0</v>
      </c>
      <c r="M714" s="26">
        <v>708</v>
      </c>
    </row>
    <row r="715" spans="2:13">
      <c r="B715" s="93"/>
      <c r="C715" s="89">
        <f t="shared" si="59"/>
        <v>19.649999999999999</v>
      </c>
      <c r="D715" s="79"/>
      <c r="E715" s="79"/>
      <c r="F715" s="79"/>
      <c r="G715" s="79"/>
      <c r="H715" s="80"/>
      <c r="I715" s="98">
        <f t="shared" si="61"/>
        <v>0</v>
      </c>
      <c r="J715" s="82">
        <f t="shared" si="60"/>
        <v>19.649999999999999</v>
      </c>
      <c r="K715" s="3">
        <f t="shared" si="62"/>
        <v>0</v>
      </c>
      <c r="M715" s="26">
        <v>709</v>
      </c>
    </row>
    <row r="716" spans="2:13">
      <c r="B716" s="93"/>
      <c r="C716" s="89">
        <f t="shared" si="59"/>
        <v>19.649999999999999</v>
      </c>
      <c r="D716" s="79"/>
      <c r="E716" s="79"/>
      <c r="F716" s="79"/>
      <c r="G716" s="79"/>
      <c r="H716" s="80"/>
      <c r="I716" s="98">
        <f t="shared" si="61"/>
        <v>0</v>
      </c>
      <c r="J716" s="82">
        <f t="shared" si="60"/>
        <v>19.649999999999999</v>
      </c>
      <c r="K716" s="3">
        <f t="shared" si="62"/>
        <v>0</v>
      </c>
      <c r="M716" s="26">
        <v>710</v>
      </c>
    </row>
    <row r="717" spans="2:13">
      <c r="B717" s="93"/>
      <c r="C717" s="89">
        <f t="shared" si="59"/>
        <v>19.649999999999999</v>
      </c>
      <c r="D717" s="79"/>
      <c r="E717" s="79"/>
      <c r="F717" s="79"/>
      <c r="G717" s="79"/>
      <c r="H717" s="80"/>
      <c r="I717" s="98">
        <f t="shared" si="61"/>
        <v>0</v>
      </c>
      <c r="J717" s="82">
        <f t="shared" si="60"/>
        <v>19.649999999999999</v>
      </c>
      <c r="K717" s="3">
        <f t="shared" si="62"/>
        <v>0</v>
      </c>
      <c r="M717" s="26">
        <v>711</v>
      </c>
    </row>
    <row r="718" spans="2:13">
      <c r="B718" s="93"/>
      <c r="C718" s="89">
        <f t="shared" si="59"/>
        <v>19.649999999999999</v>
      </c>
      <c r="D718" s="79"/>
      <c r="E718" s="79"/>
      <c r="F718" s="79"/>
      <c r="G718" s="79"/>
      <c r="H718" s="80"/>
      <c r="I718" s="98">
        <f t="shared" si="61"/>
        <v>0</v>
      </c>
      <c r="J718" s="82">
        <f t="shared" si="60"/>
        <v>19.649999999999999</v>
      </c>
      <c r="K718" s="3">
        <f t="shared" si="62"/>
        <v>0</v>
      </c>
      <c r="M718" s="26">
        <v>712</v>
      </c>
    </row>
    <row r="719" spans="2:13">
      <c r="B719" s="93"/>
      <c r="C719" s="89">
        <f t="shared" si="59"/>
        <v>19.649999999999999</v>
      </c>
      <c r="D719" s="79"/>
      <c r="E719" s="79"/>
      <c r="F719" s="79"/>
      <c r="G719" s="79"/>
      <c r="H719" s="80"/>
      <c r="I719" s="98">
        <f t="shared" si="61"/>
        <v>0</v>
      </c>
      <c r="J719" s="82">
        <f t="shared" si="60"/>
        <v>19.649999999999999</v>
      </c>
      <c r="K719" s="3">
        <f t="shared" si="62"/>
        <v>0</v>
      </c>
      <c r="M719" s="26">
        <v>713</v>
      </c>
    </row>
    <row r="720" spans="2:13">
      <c r="B720" s="93"/>
      <c r="C720" s="89">
        <f t="shared" si="59"/>
        <v>19.649999999999999</v>
      </c>
      <c r="D720" s="79"/>
      <c r="E720" s="79"/>
      <c r="F720" s="79"/>
      <c r="G720" s="79"/>
      <c r="H720" s="80"/>
      <c r="I720" s="98">
        <f t="shared" si="61"/>
        <v>0</v>
      </c>
      <c r="J720" s="82">
        <f t="shared" si="60"/>
        <v>19.649999999999999</v>
      </c>
      <c r="K720" s="3">
        <f t="shared" si="62"/>
        <v>0</v>
      </c>
      <c r="M720" s="26">
        <v>714</v>
      </c>
    </row>
    <row r="721" spans="2:13">
      <c r="B721" s="93"/>
      <c r="C721" s="89">
        <f t="shared" si="59"/>
        <v>19.649999999999999</v>
      </c>
      <c r="D721" s="79"/>
      <c r="E721" s="79"/>
      <c r="F721" s="79"/>
      <c r="G721" s="79"/>
      <c r="H721" s="80"/>
      <c r="I721" s="98">
        <f t="shared" si="61"/>
        <v>0</v>
      </c>
      <c r="J721" s="82">
        <f t="shared" si="60"/>
        <v>19.649999999999999</v>
      </c>
      <c r="K721" s="3">
        <f t="shared" si="62"/>
        <v>0</v>
      </c>
      <c r="M721" s="26">
        <v>715</v>
      </c>
    </row>
    <row r="722" spans="2:13">
      <c r="B722" s="93"/>
      <c r="C722" s="89">
        <f t="shared" si="59"/>
        <v>19.649999999999999</v>
      </c>
      <c r="D722" s="79"/>
      <c r="E722" s="79"/>
      <c r="F722" s="79"/>
      <c r="G722" s="79"/>
      <c r="H722" s="80"/>
      <c r="I722" s="98">
        <f t="shared" si="61"/>
        <v>0</v>
      </c>
      <c r="J722" s="82">
        <f t="shared" si="60"/>
        <v>19.649999999999999</v>
      </c>
      <c r="K722" s="3">
        <f t="shared" si="62"/>
        <v>0</v>
      </c>
      <c r="M722" s="26">
        <v>716</v>
      </c>
    </row>
    <row r="723" spans="2:13">
      <c r="B723" s="93"/>
      <c r="C723" s="89">
        <f t="shared" si="59"/>
        <v>19.649999999999999</v>
      </c>
      <c r="D723" s="79"/>
      <c r="E723" s="79"/>
      <c r="F723" s="79"/>
      <c r="G723" s="79"/>
      <c r="H723" s="80"/>
      <c r="I723" s="98">
        <f t="shared" si="61"/>
        <v>0</v>
      </c>
      <c r="J723" s="82">
        <f t="shared" si="60"/>
        <v>19.649999999999999</v>
      </c>
      <c r="K723" s="3">
        <f t="shared" si="62"/>
        <v>0</v>
      </c>
      <c r="M723" s="26">
        <v>717</v>
      </c>
    </row>
    <row r="724" spans="2:13">
      <c r="B724" s="93"/>
      <c r="C724" s="89">
        <f t="shared" si="59"/>
        <v>19.649999999999999</v>
      </c>
      <c r="D724" s="79"/>
      <c r="E724" s="79"/>
      <c r="F724" s="79"/>
      <c r="G724" s="79"/>
      <c r="H724" s="80"/>
      <c r="I724" s="98">
        <f t="shared" si="61"/>
        <v>0</v>
      </c>
      <c r="J724" s="82">
        <f t="shared" si="60"/>
        <v>19.649999999999999</v>
      </c>
      <c r="K724" s="3">
        <f t="shared" si="62"/>
        <v>0</v>
      </c>
      <c r="M724" s="26">
        <v>718</v>
      </c>
    </row>
    <row r="725" spans="2:13">
      <c r="B725" s="93"/>
      <c r="C725" s="89">
        <f t="shared" si="59"/>
        <v>19.649999999999999</v>
      </c>
      <c r="D725" s="79"/>
      <c r="E725" s="79"/>
      <c r="F725" s="79"/>
      <c r="G725" s="79"/>
      <c r="H725" s="80"/>
      <c r="I725" s="98">
        <f t="shared" si="61"/>
        <v>0</v>
      </c>
      <c r="J725" s="82">
        <f t="shared" si="60"/>
        <v>19.649999999999999</v>
      </c>
      <c r="K725" s="3">
        <f t="shared" si="62"/>
        <v>0</v>
      </c>
      <c r="M725" s="26">
        <v>719</v>
      </c>
    </row>
    <row r="726" spans="2:13">
      <c r="B726" s="93"/>
      <c r="C726" s="89">
        <f t="shared" si="59"/>
        <v>19.649999999999999</v>
      </c>
      <c r="D726" s="79"/>
      <c r="E726" s="79"/>
      <c r="F726" s="79"/>
      <c r="G726" s="79"/>
      <c r="H726" s="80"/>
      <c r="I726" s="98">
        <f t="shared" si="61"/>
        <v>0</v>
      </c>
      <c r="J726" s="82">
        <f t="shared" si="60"/>
        <v>19.649999999999999</v>
      </c>
      <c r="K726" s="3">
        <f t="shared" si="62"/>
        <v>0</v>
      </c>
      <c r="M726" s="26">
        <v>720</v>
      </c>
    </row>
    <row r="727" spans="2:13">
      <c r="B727" s="93"/>
      <c r="C727" s="89">
        <f t="shared" si="59"/>
        <v>19.649999999999999</v>
      </c>
      <c r="D727" s="79"/>
      <c r="E727" s="79"/>
      <c r="F727" s="79"/>
      <c r="G727" s="79"/>
      <c r="H727" s="80"/>
      <c r="I727" s="98">
        <f t="shared" si="61"/>
        <v>0</v>
      </c>
      <c r="J727" s="82">
        <f t="shared" si="60"/>
        <v>19.649999999999999</v>
      </c>
      <c r="K727" s="3">
        <f t="shared" si="62"/>
        <v>0</v>
      </c>
      <c r="M727" s="26">
        <v>721</v>
      </c>
    </row>
    <row r="728" spans="2:13">
      <c r="B728" s="93"/>
      <c r="C728" s="89">
        <f t="shared" si="59"/>
        <v>19.649999999999999</v>
      </c>
      <c r="D728" s="79"/>
      <c r="E728" s="79"/>
      <c r="F728" s="79"/>
      <c r="G728" s="79"/>
      <c r="H728" s="80"/>
      <c r="I728" s="98">
        <f t="shared" si="61"/>
        <v>0</v>
      </c>
      <c r="J728" s="82">
        <f t="shared" si="60"/>
        <v>19.649999999999999</v>
      </c>
      <c r="K728" s="3">
        <f t="shared" si="62"/>
        <v>0</v>
      </c>
      <c r="M728" s="26">
        <v>722</v>
      </c>
    </row>
    <row r="729" spans="2:13">
      <c r="B729" s="93"/>
      <c r="C729" s="89">
        <f t="shared" si="59"/>
        <v>19.649999999999999</v>
      </c>
      <c r="D729" s="79"/>
      <c r="E729" s="79"/>
      <c r="F729" s="79"/>
      <c r="G729" s="79"/>
      <c r="H729" s="80"/>
      <c r="I729" s="98">
        <f t="shared" si="61"/>
        <v>0</v>
      </c>
      <c r="J729" s="82">
        <f t="shared" si="60"/>
        <v>19.649999999999999</v>
      </c>
      <c r="K729" s="3">
        <f t="shared" si="62"/>
        <v>0</v>
      </c>
      <c r="M729" s="26">
        <v>723</v>
      </c>
    </row>
    <row r="730" spans="2:13">
      <c r="B730" s="93"/>
      <c r="C730" s="89">
        <f t="shared" si="59"/>
        <v>19.649999999999999</v>
      </c>
      <c r="D730" s="79"/>
      <c r="E730" s="79"/>
      <c r="F730" s="79"/>
      <c r="G730" s="79"/>
      <c r="H730" s="80"/>
      <c r="I730" s="98">
        <f t="shared" si="61"/>
        <v>0</v>
      </c>
      <c r="J730" s="82">
        <f t="shared" si="60"/>
        <v>19.649999999999999</v>
      </c>
      <c r="K730" s="3">
        <f t="shared" si="62"/>
        <v>0</v>
      </c>
      <c r="M730" s="26">
        <v>724</v>
      </c>
    </row>
    <row r="731" spans="2:13">
      <c r="B731" s="93"/>
      <c r="C731" s="89">
        <f t="shared" si="59"/>
        <v>19.649999999999999</v>
      </c>
      <c r="D731" s="79"/>
      <c r="E731" s="79"/>
      <c r="F731" s="79"/>
      <c r="G731" s="79"/>
      <c r="H731" s="80"/>
      <c r="I731" s="98">
        <f t="shared" si="61"/>
        <v>0</v>
      </c>
      <c r="J731" s="82">
        <f t="shared" si="60"/>
        <v>19.649999999999999</v>
      </c>
      <c r="K731" s="3">
        <f t="shared" si="62"/>
        <v>0</v>
      </c>
      <c r="M731" s="26">
        <v>725</v>
      </c>
    </row>
    <row r="732" spans="2:13">
      <c r="B732" s="93"/>
      <c r="C732" s="89">
        <f t="shared" si="59"/>
        <v>19.649999999999999</v>
      </c>
      <c r="D732" s="79"/>
      <c r="E732" s="79"/>
      <c r="F732" s="79"/>
      <c r="G732" s="79"/>
      <c r="H732" s="80"/>
      <c r="I732" s="98">
        <f t="shared" si="61"/>
        <v>0</v>
      </c>
      <c r="J732" s="82">
        <f t="shared" si="60"/>
        <v>19.649999999999999</v>
      </c>
      <c r="K732" s="3">
        <f t="shared" si="62"/>
        <v>0</v>
      </c>
      <c r="M732" s="26">
        <v>726</v>
      </c>
    </row>
    <row r="733" spans="2:13">
      <c r="B733" s="93"/>
      <c r="C733" s="89">
        <f t="shared" si="59"/>
        <v>19.649999999999999</v>
      </c>
      <c r="D733" s="79"/>
      <c r="E733" s="79"/>
      <c r="F733" s="79"/>
      <c r="G733" s="79"/>
      <c r="H733" s="80"/>
      <c r="I733" s="98">
        <f t="shared" si="61"/>
        <v>0</v>
      </c>
      <c r="J733" s="82">
        <f t="shared" si="60"/>
        <v>19.649999999999999</v>
      </c>
      <c r="K733" s="3">
        <f t="shared" si="62"/>
        <v>0</v>
      </c>
      <c r="M733" s="26">
        <v>727</v>
      </c>
    </row>
    <row r="734" spans="2:13">
      <c r="B734" s="93"/>
      <c r="C734" s="89">
        <f t="shared" si="59"/>
        <v>19.649999999999999</v>
      </c>
      <c r="D734" s="79"/>
      <c r="E734" s="79"/>
      <c r="F734" s="79"/>
      <c r="G734" s="79"/>
      <c r="H734" s="80"/>
      <c r="I734" s="98">
        <f t="shared" si="61"/>
        <v>0</v>
      </c>
      <c r="J734" s="82">
        <f t="shared" si="60"/>
        <v>19.649999999999999</v>
      </c>
      <c r="K734" s="3">
        <f t="shared" si="62"/>
        <v>0</v>
      </c>
      <c r="M734" s="26">
        <v>728</v>
      </c>
    </row>
    <row r="735" spans="2:13">
      <c r="B735" s="93"/>
      <c r="C735" s="89">
        <f t="shared" si="59"/>
        <v>19.649999999999999</v>
      </c>
      <c r="D735" s="79"/>
      <c r="E735" s="79"/>
      <c r="F735" s="79"/>
      <c r="G735" s="79"/>
      <c r="H735" s="80"/>
      <c r="I735" s="98">
        <f t="shared" si="61"/>
        <v>0</v>
      </c>
      <c r="J735" s="82">
        <f t="shared" si="60"/>
        <v>19.649999999999999</v>
      </c>
      <c r="K735" s="3">
        <f t="shared" si="62"/>
        <v>0</v>
      </c>
      <c r="M735" s="26">
        <v>729</v>
      </c>
    </row>
    <row r="736" spans="2:13">
      <c r="B736" s="93"/>
      <c r="C736" s="89">
        <f t="shared" si="59"/>
        <v>19.649999999999999</v>
      </c>
      <c r="D736" s="79"/>
      <c r="E736" s="79"/>
      <c r="F736" s="79"/>
      <c r="G736" s="79"/>
      <c r="H736" s="80"/>
      <c r="I736" s="98">
        <f t="shared" si="61"/>
        <v>0</v>
      </c>
      <c r="J736" s="82">
        <f t="shared" si="60"/>
        <v>19.649999999999999</v>
      </c>
      <c r="K736" s="3">
        <f t="shared" si="62"/>
        <v>0</v>
      </c>
      <c r="M736" s="26">
        <v>730</v>
      </c>
    </row>
    <row r="737" spans="2:13">
      <c r="B737" s="93"/>
      <c r="C737" s="89">
        <f t="shared" si="59"/>
        <v>19.649999999999999</v>
      </c>
      <c r="D737" s="79"/>
      <c r="E737" s="79"/>
      <c r="F737" s="79"/>
      <c r="G737" s="79"/>
      <c r="H737" s="80"/>
      <c r="I737" s="98">
        <f t="shared" si="61"/>
        <v>0</v>
      </c>
      <c r="J737" s="82">
        <f t="shared" si="60"/>
        <v>19.649999999999999</v>
      </c>
      <c r="K737" s="3">
        <f t="shared" si="62"/>
        <v>0</v>
      </c>
      <c r="M737" s="26">
        <v>731</v>
      </c>
    </row>
    <row r="738" spans="2:13">
      <c r="B738" s="93"/>
      <c r="C738" s="89">
        <f t="shared" si="59"/>
        <v>19.649999999999999</v>
      </c>
      <c r="D738" s="79"/>
      <c r="E738" s="79"/>
      <c r="F738" s="79"/>
      <c r="G738" s="79"/>
      <c r="H738" s="80"/>
      <c r="I738" s="98">
        <f t="shared" si="61"/>
        <v>0</v>
      </c>
      <c r="J738" s="82">
        <f t="shared" si="60"/>
        <v>19.649999999999999</v>
      </c>
      <c r="K738" s="3">
        <f t="shared" si="62"/>
        <v>0</v>
      </c>
      <c r="M738" s="26">
        <v>732</v>
      </c>
    </row>
    <row r="739" spans="2:13">
      <c r="B739" s="93"/>
      <c r="C739" s="89">
        <f t="shared" si="59"/>
        <v>19.649999999999999</v>
      </c>
      <c r="D739" s="79"/>
      <c r="E739" s="79"/>
      <c r="F739" s="79"/>
      <c r="G739" s="79"/>
      <c r="H739" s="80"/>
      <c r="I739" s="98">
        <f t="shared" si="61"/>
        <v>0</v>
      </c>
      <c r="J739" s="82">
        <f t="shared" si="60"/>
        <v>19.649999999999999</v>
      </c>
      <c r="K739" s="3">
        <f t="shared" si="62"/>
        <v>0</v>
      </c>
      <c r="M739" s="26">
        <v>733</v>
      </c>
    </row>
    <row r="740" spans="2:13">
      <c r="B740" s="93"/>
      <c r="C740" s="89">
        <f t="shared" si="59"/>
        <v>19.649999999999999</v>
      </c>
      <c r="D740" s="79"/>
      <c r="E740" s="79"/>
      <c r="F740" s="79"/>
      <c r="G740" s="79"/>
      <c r="H740" s="80"/>
      <c r="I740" s="98">
        <f t="shared" si="61"/>
        <v>0</v>
      </c>
      <c r="J740" s="82">
        <f t="shared" si="60"/>
        <v>19.649999999999999</v>
      </c>
      <c r="K740" s="3">
        <f t="shared" si="62"/>
        <v>0</v>
      </c>
      <c r="M740" s="26">
        <v>734</v>
      </c>
    </row>
    <row r="741" spans="2:13">
      <c r="B741" s="93"/>
      <c r="C741" s="89">
        <f t="shared" si="59"/>
        <v>19.649999999999999</v>
      </c>
      <c r="D741" s="79"/>
      <c r="E741" s="79"/>
      <c r="F741" s="79"/>
      <c r="G741" s="79"/>
      <c r="H741" s="80"/>
      <c r="I741" s="98">
        <f t="shared" si="61"/>
        <v>0</v>
      </c>
      <c r="J741" s="82">
        <f t="shared" si="60"/>
        <v>19.649999999999999</v>
      </c>
      <c r="K741" s="3">
        <f t="shared" si="62"/>
        <v>0</v>
      </c>
      <c r="M741" s="26">
        <v>735</v>
      </c>
    </row>
    <row r="742" spans="2:13">
      <c r="B742" s="93"/>
      <c r="C742" s="89">
        <f t="shared" si="59"/>
        <v>19.649999999999999</v>
      </c>
      <c r="D742" s="79"/>
      <c r="E742" s="79"/>
      <c r="F742" s="79"/>
      <c r="G742" s="79"/>
      <c r="H742" s="80"/>
      <c r="I742" s="98">
        <f t="shared" si="61"/>
        <v>0</v>
      </c>
      <c r="J742" s="82">
        <f t="shared" si="60"/>
        <v>19.649999999999999</v>
      </c>
      <c r="K742" s="3">
        <f t="shared" si="62"/>
        <v>0</v>
      </c>
      <c r="M742" s="26">
        <v>736</v>
      </c>
    </row>
    <row r="743" spans="2:13">
      <c r="B743" s="93"/>
      <c r="C743" s="89">
        <f t="shared" si="59"/>
        <v>19.649999999999999</v>
      </c>
      <c r="D743" s="79"/>
      <c r="E743" s="79"/>
      <c r="F743" s="79"/>
      <c r="G743" s="79"/>
      <c r="H743" s="80"/>
      <c r="I743" s="98">
        <f t="shared" si="61"/>
        <v>0</v>
      </c>
      <c r="J743" s="82">
        <f t="shared" si="60"/>
        <v>19.649999999999999</v>
      </c>
      <c r="K743" s="3">
        <f t="shared" si="62"/>
        <v>0</v>
      </c>
      <c r="M743" s="26">
        <v>737</v>
      </c>
    </row>
    <row r="744" spans="2:13">
      <c r="B744" s="93"/>
      <c r="C744" s="89">
        <f t="shared" si="59"/>
        <v>19.649999999999999</v>
      </c>
      <c r="D744" s="79"/>
      <c r="E744" s="79"/>
      <c r="F744" s="79"/>
      <c r="G744" s="79"/>
      <c r="H744" s="80"/>
      <c r="I744" s="98">
        <f t="shared" si="61"/>
        <v>0</v>
      </c>
      <c r="J744" s="82">
        <f t="shared" si="60"/>
        <v>19.649999999999999</v>
      </c>
      <c r="K744" s="3">
        <f t="shared" si="62"/>
        <v>0</v>
      </c>
      <c r="M744" s="26">
        <v>738</v>
      </c>
    </row>
    <row r="745" spans="2:13">
      <c r="B745" s="93"/>
      <c r="C745" s="89">
        <f t="shared" si="59"/>
        <v>19.649999999999999</v>
      </c>
      <c r="D745" s="79"/>
      <c r="E745" s="79"/>
      <c r="F745" s="79"/>
      <c r="G745" s="79"/>
      <c r="H745" s="80"/>
      <c r="I745" s="98">
        <f t="shared" si="61"/>
        <v>0</v>
      </c>
      <c r="J745" s="82">
        <f t="shared" si="60"/>
        <v>19.649999999999999</v>
      </c>
      <c r="K745" s="3">
        <f t="shared" si="62"/>
        <v>0</v>
      </c>
      <c r="M745" s="26">
        <v>739</v>
      </c>
    </row>
    <row r="746" spans="2:13">
      <c r="B746" s="93"/>
      <c r="C746" s="89">
        <f t="shared" si="59"/>
        <v>19.649999999999999</v>
      </c>
      <c r="D746" s="79"/>
      <c r="E746" s="79"/>
      <c r="F746" s="79"/>
      <c r="G746" s="79"/>
      <c r="H746" s="80"/>
      <c r="I746" s="98">
        <f t="shared" si="61"/>
        <v>0</v>
      </c>
      <c r="J746" s="82">
        <f t="shared" si="60"/>
        <v>19.649999999999999</v>
      </c>
      <c r="K746" s="3">
        <f t="shared" si="62"/>
        <v>0</v>
      </c>
      <c r="M746" s="26">
        <v>740</v>
      </c>
    </row>
    <row r="747" spans="2:13">
      <c r="B747" s="93"/>
      <c r="C747" s="89">
        <f t="shared" si="59"/>
        <v>19.649999999999999</v>
      </c>
      <c r="D747" s="79"/>
      <c r="E747" s="79"/>
      <c r="F747" s="79"/>
      <c r="G747" s="79"/>
      <c r="H747" s="80"/>
      <c r="I747" s="98">
        <f t="shared" si="61"/>
        <v>0</v>
      </c>
      <c r="J747" s="82">
        <f t="shared" si="60"/>
        <v>19.649999999999999</v>
      </c>
      <c r="K747" s="3">
        <f t="shared" si="62"/>
        <v>0</v>
      </c>
      <c r="M747" s="26">
        <v>741</v>
      </c>
    </row>
    <row r="748" spans="2:13">
      <c r="B748" s="93"/>
      <c r="C748" s="89">
        <f t="shared" si="59"/>
        <v>19.649999999999999</v>
      </c>
      <c r="D748" s="79"/>
      <c r="E748" s="79"/>
      <c r="F748" s="79"/>
      <c r="G748" s="79"/>
      <c r="H748" s="80"/>
      <c r="I748" s="98">
        <f t="shared" si="61"/>
        <v>0</v>
      </c>
      <c r="J748" s="82">
        <f t="shared" si="60"/>
        <v>19.649999999999999</v>
      </c>
      <c r="K748" s="3">
        <f t="shared" si="62"/>
        <v>0</v>
      </c>
      <c r="M748" s="26">
        <v>742</v>
      </c>
    </row>
    <row r="749" spans="2:13">
      <c r="B749" s="93"/>
      <c r="C749" s="89">
        <f t="shared" si="59"/>
        <v>19.649999999999999</v>
      </c>
      <c r="D749" s="79"/>
      <c r="E749" s="79"/>
      <c r="F749" s="79"/>
      <c r="G749" s="79"/>
      <c r="H749" s="80"/>
      <c r="I749" s="98">
        <f t="shared" si="61"/>
        <v>0</v>
      </c>
      <c r="J749" s="82">
        <f t="shared" si="60"/>
        <v>19.649999999999999</v>
      </c>
      <c r="K749" s="3">
        <f t="shared" si="62"/>
        <v>0</v>
      </c>
      <c r="M749" s="26">
        <v>743</v>
      </c>
    </row>
    <row r="750" spans="2:13">
      <c r="B750" s="93"/>
      <c r="C750" s="89">
        <f t="shared" si="59"/>
        <v>19.649999999999999</v>
      </c>
      <c r="D750" s="79"/>
      <c r="E750" s="79"/>
      <c r="F750" s="79"/>
      <c r="G750" s="79"/>
      <c r="H750" s="80"/>
      <c r="I750" s="98">
        <f t="shared" si="61"/>
        <v>0</v>
      </c>
      <c r="J750" s="82">
        <f t="shared" si="60"/>
        <v>19.649999999999999</v>
      </c>
      <c r="K750" s="3">
        <f t="shared" si="62"/>
        <v>0</v>
      </c>
      <c r="M750" s="26">
        <v>744</v>
      </c>
    </row>
    <row r="751" spans="2:13">
      <c r="B751" s="93"/>
      <c r="C751" s="89">
        <f t="shared" si="59"/>
        <v>19.649999999999999</v>
      </c>
      <c r="D751" s="79"/>
      <c r="E751" s="79"/>
      <c r="F751" s="79"/>
      <c r="G751" s="79"/>
      <c r="H751" s="80"/>
      <c r="I751" s="98">
        <f t="shared" si="61"/>
        <v>0</v>
      </c>
      <c r="J751" s="82">
        <f t="shared" si="60"/>
        <v>19.649999999999999</v>
      </c>
      <c r="K751" s="3">
        <f t="shared" si="62"/>
        <v>0</v>
      </c>
      <c r="M751" s="26">
        <v>745</v>
      </c>
    </row>
    <row r="752" spans="2:13">
      <c r="B752" s="93"/>
      <c r="C752" s="89">
        <f t="shared" si="59"/>
        <v>19.649999999999999</v>
      </c>
      <c r="D752" s="79"/>
      <c r="E752" s="79"/>
      <c r="F752" s="79"/>
      <c r="G752" s="79"/>
      <c r="H752" s="80"/>
      <c r="I752" s="98">
        <f t="shared" si="61"/>
        <v>0</v>
      </c>
      <c r="J752" s="82">
        <f t="shared" si="60"/>
        <v>19.649999999999999</v>
      </c>
      <c r="K752" s="3">
        <f t="shared" si="62"/>
        <v>0</v>
      </c>
      <c r="M752" s="26">
        <v>746</v>
      </c>
    </row>
    <row r="753" spans="2:13">
      <c r="B753" s="93"/>
      <c r="C753" s="89">
        <f t="shared" si="59"/>
        <v>19.649999999999999</v>
      </c>
      <c r="D753" s="79"/>
      <c r="E753" s="79"/>
      <c r="F753" s="79"/>
      <c r="G753" s="79"/>
      <c r="H753" s="80"/>
      <c r="I753" s="98">
        <f t="shared" si="61"/>
        <v>0</v>
      </c>
      <c r="J753" s="82">
        <f t="shared" si="60"/>
        <v>19.649999999999999</v>
      </c>
      <c r="K753" s="3">
        <f t="shared" si="62"/>
        <v>0</v>
      </c>
      <c r="M753" s="26">
        <v>747</v>
      </c>
    </row>
    <row r="754" spans="2:13">
      <c r="B754" s="93"/>
      <c r="C754" s="89">
        <f t="shared" si="59"/>
        <v>19.649999999999999</v>
      </c>
      <c r="D754" s="79"/>
      <c r="E754" s="79"/>
      <c r="F754" s="79"/>
      <c r="G754" s="79"/>
      <c r="H754" s="80"/>
      <c r="I754" s="98">
        <f t="shared" si="61"/>
        <v>0</v>
      </c>
      <c r="J754" s="82">
        <f t="shared" si="60"/>
        <v>19.649999999999999</v>
      </c>
      <c r="K754" s="3">
        <f t="shared" si="62"/>
        <v>0</v>
      </c>
      <c r="M754" s="26">
        <v>748</v>
      </c>
    </row>
    <row r="755" spans="2:13">
      <c r="B755" s="93"/>
      <c r="C755" s="89">
        <f t="shared" si="59"/>
        <v>19.649999999999999</v>
      </c>
      <c r="D755" s="79"/>
      <c r="E755" s="79"/>
      <c r="F755" s="79"/>
      <c r="G755" s="79"/>
      <c r="H755" s="80"/>
      <c r="I755" s="98">
        <f t="shared" si="61"/>
        <v>0</v>
      </c>
      <c r="J755" s="82">
        <f t="shared" si="60"/>
        <v>19.649999999999999</v>
      </c>
      <c r="K755" s="3">
        <f t="shared" si="62"/>
        <v>0</v>
      </c>
      <c r="M755" s="26">
        <v>749</v>
      </c>
    </row>
    <row r="756" spans="2:13">
      <c r="B756" s="93"/>
      <c r="C756" s="89">
        <f t="shared" si="59"/>
        <v>19.649999999999999</v>
      </c>
      <c r="D756" s="79"/>
      <c r="E756" s="79"/>
      <c r="F756" s="79"/>
      <c r="G756" s="79"/>
      <c r="H756" s="80"/>
      <c r="I756" s="98">
        <f t="shared" si="61"/>
        <v>0</v>
      </c>
      <c r="J756" s="82">
        <f t="shared" si="60"/>
        <v>19.649999999999999</v>
      </c>
      <c r="K756" s="3">
        <f t="shared" si="62"/>
        <v>0</v>
      </c>
      <c r="M756" s="26">
        <v>750</v>
      </c>
    </row>
    <row r="757" spans="2:13">
      <c r="B757" s="93"/>
      <c r="C757" s="89">
        <f t="shared" si="59"/>
        <v>19.649999999999999</v>
      </c>
      <c r="D757" s="79"/>
      <c r="E757" s="79"/>
      <c r="F757" s="79"/>
      <c r="G757" s="79"/>
      <c r="H757" s="80"/>
      <c r="I757" s="98">
        <f t="shared" si="61"/>
        <v>0</v>
      </c>
      <c r="J757" s="82">
        <f t="shared" si="60"/>
        <v>19.649999999999999</v>
      </c>
      <c r="K757" s="3">
        <f t="shared" si="62"/>
        <v>0</v>
      </c>
      <c r="M757" s="26">
        <v>751</v>
      </c>
    </row>
    <row r="758" spans="2:13">
      <c r="B758" s="93"/>
      <c r="C758" s="89">
        <f t="shared" si="59"/>
        <v>19.649999999999999</v>
      </c>
      <c r="D758" s="79"/>
      <c r="E758" s="79"/>
      <c r="F758" s="79"/>
      <c r="G758" s="79"/>
      <c r="H758" s="80"/>
      <c r="I758" s="98">
        <f t="shared" si="61"/>
        <v>0</v>
      </c>
      <c r="J758" s="82">
        <f t="shared" si="60"/>
        <v>19.649999999999999</v>
      </c>
      <c r="K758" s="3">
        <f t="shared" si="62"/>
        <v>0</v>
      </c>
      <c r="M758" s="26">
        <v>752</v>
      </c>
    </row>
    <row r="759" spans="2:13">
      <c r="B759" s="93"/>
      <c r="C759" s="89">
        <f t="shared" si="59"/>
        <v>19.649999999999999</v>
      </c>
      <c r="D759" s="79"/>
      <c r="E759" s="79"/>
      <c r="F759" s="79"/>
      <c r="G759" s="79"/>
      <c r="H759" s="80"/>
      <c r="I759" s="98">
        <f t="shared" si="61"/>
        <v>0</v>
      </c>
      <c r="J759" s="82">
        <f t="shared" si="60"/>
        <v>19.649999999999999</v>
      </c>
      <c r="K759" s="3">
        <f t="shared" si="62"/>
        <v>0</v>
      </c>
      <c r="M759" s="26">
        <v>753</v>
      </c>
    </row>
    <row r="760" spans="2:13">
      <c r="B760" s="93"/>
      <c r="C760" s="89">
        <f t="shared" si="59"/>
        <v>19.649999999999999</v>
      </c>
      <c r="D760" s="79"/>
      <c r="E760" s="79"/>
      <c r="F760" s="79"/>
      <c r="G760" s="79"/>
      <c r="H760" s="80"/>
      <c r="I760" s="98">
        <f t="shared" si="61"/>
        <v>0</v>
      </c>
      <c r="J760" s="82">
        <f t="shared" si="60"/>
        <v>19.649999999999999</v>
      </c>
      <c r="K760" s="3">
        <f t="shared" si="62"/>
        <v>0</v>
      </c>
      <c r="M760" s="26">
        <v>754</v>
      </c>
    </row>
    <row r="761" spans="2:13">
      <c r="B761" s="93"/>
      <c r="C761" s="89">
        <f t="shared" si="59"/>
        <v>19.649999999999999</v>
      </c>
      <c r="D761" s="79"/>
      <c r="E761" s="79"/>
      <c r="F761" s="79"/>
      <c r="G761" s="79"/>
      <c r="H761" s="80"/>
      <c r="I761" s="98">
        <f t="shared" si="61"/>
        <v>0</v>
      </c>
      <c r="J761" s="82">
        <f t="shared" si="60"/>
        <v>19.649999999999999</v>
      </c>
      <c r="K761" s="3">
        <f t="shared" si="62"/>
        <v>0</v>
      </c>
      <c r="M761" s="26">
        <v>755</v>
      </c>
    </row>
    <row r="762" spans="2:13">
      <c r="B762" s="93"/>
      <c r="C762" s="89">
        <f t="shared" si="59"/>
        <v>19.649999999999999</v>
      </c>
      <c r="D762" s="79"/>
      <c r="E762" s="79"/>
      <c r="F762" s="79"/>
      <c r="G762" s="79"/>
      <c r="H762" s="80"/>
      <c r="I762" s="98">
        <f t="shared" si="61"/>
        <v>0</v>
      </c>
      <c r="J762" s="82">
        <f t="shared" si="60"/>
        <v>19.649999999999999</v>
      </c>
      <c r="K762" s="3">
        <f t="shared" si="62"/>
        <v>0</v>
      </c>
      <c r="M762" s="26">
        <v>756</v>
      </c>
    </row>
    <row r="763" spans="2:13">
      <c r="B763" s="93"/>
      <c r="C763" s="89">
        <f t="shared" si="59"/>
        <v>19.649999999999999</v>
      </c>
      <c r="D763" s="79"/>
      <c r="E763" s="79"/>
      <c r="F763" s="79"/>
      <c r="G763" s="79"/>
      <c r="H763" s="80"/>
      <c r="I763" s="98">
        <f t="shared" si="61"/>
        <v>0</v>
      </c>
      <c r="J763" s="82">
        <f t="shared" si="60"/>
        <v>19.649999999999999</v>
      </c>
      <c r="K763" s="3">
        <f t="shared" si="62"/>
        <v>0</v>
      </c>
      <c r="M763" s="26">
        <v>757</v>
      </c>
    </row>
    <row r="764" spans="2:13">
      <c r="B764" s="93"/>
      <c r="C764" s="89">
        <f t="shared" si="59"/>
        <v>19.649999999999999</v>
      </c>
      <c r="D764" s="79"/>
      <c r="E764" s="79"/>
      <c r="F764" s="79"/>
      <c r="G764" s="79"/>
      <c r="H764" s="80"/>
      <c r="I764" s="98">
        <f t="shared" si="61"/>
        <v>0</v>
      </c>
      <c r="J764" s="82">
        <f t="shared" si="60"/>
        <v>19.649999999999999</v>
      </c>
      <c r="K764" s="3">
        <f t="shared" si="62"/>
        <v>0</v>
      </c>
      <c r="M764" s="26">
        <v>758</v>
      </c>
    </row>
    <row r="765" spans="2:13">
      <c r="B765" s="93"/>
      <c r="C765" s="89">
        <f t="shared" si="59"/>
        <v>19.649999999999999</v>
      </c>
      <c r="D765" s="79"/>
      <c r="E765" s="79"/>
      <c r="F765" s="79"/>
      <c r="G765" s="79"/>
      <c r="H765" s="80"/>
      <c r="I765" s="98">
        <f t="shared" si="61"/>
        <v>0</v>
      </c>
      <c r="J765" s="82">
        <f t="shared" si="60"/>
        <v>19.649999999999999</v>
      </c>
      <c r="K765" s="3">
        <f t="shared" si="62"/>
        <v>0</v>
      </c>
      <c r="M765" s="26">
        <v>759</v>
      </c>
    </row>
    <row r="766" spans="2:13">
      <c r="B766" s="93"/>
      <c r="C766" s="89">
        <f t="shared" si="59"/>
        <v>19.649999999999999</v>
      </c>
      <c r="D766" s="79"/>
      <c r="E766" s="79"/>
      <c r="F766" s="79"/>
      <c r="G766" s="79"/>
      <c r="H766" s="80"/>
      <c r="I766" s="98">
        <f t="shared" si="61"/>
        <v>0</v>
      </c>
      <c r="J766" s="82">
        <f t="shared" si="60"/>
        <v>19.649999999999999</v>
      </c>
      <c r="K766" s="3">
        <f t="shared" si="62"/>
        <v>0</v>
      </c>
      <c r="M766" s="26">
        <v>760</v>
      </c>
    </row>
    <row r="767" spans="2:13">
      <c r="B767" s="93"/>
      <c r="C767" s="89">
        <f t="shared" si="59"/>
        <v>19.649999999999999</v>
      </c>
      <c r="D767" s="79"/>
      <c r="E767" s="79"/>
      <c r="F767" s="79"/>
      <c r="G767" s="79"/>
      <c r="H767" s="80"/>
      <c r="I767" s="98">
        <f t="shared" si="61"/>
        <v>0</v>
      </c>
      <c r="J767" s="82">
        <f t="shared" si="60"/>
        <v>19.649999999999999</v>
      </c>
      <c r="K767" s="3">
        <f t="shared" si="62"/>
        <v>0</v>
      </c>
      <c r="M767" s="26">
        <v>761</v>
      </c>
    </row>
    <row r="768" spans="2:13">
      <c r="B768" s="93"/>
      <c r="C768" s="89">
        <f t="shared" si="59"/>
        <v>19.649999999999999</v>
      </c>
      <c r="D768" s="79"/>
      <c r="E768" s="79"/>
      <c r="F768" s="79"/>
      <c r="G768" s="79"/>
      <c r="H768" s="80"/>
      <c r="I768" s="98">
        <f t="shared" si="61"/>
        <v>0</v>
      </c>
      <c r="J768" s="82">
        <f t="shared" si="60"/>
        <v>19.649999999999999</v>
      </c>
      <c r="K768" s="3">
        <f t="shared" si="62"/>
        <v>0</v>
      </c>
      <c r="M768" s="26">
        <v>762</v>
      </c>
    </row>
    <row r="769" spans="2:13">
      <c r="B769" s="93"/>
      <c r="C769" s="89">
        <f t="shared" si="59"/>
        <v>19.649999999999999</v>
      </c>
      <c r="D769" s="79"/>
      <c r="E769" s="79"/>
      <c r="F769" s="79"/>
      <c r="G769" s="79"/>
      <c r="H769" s="80"/>
      <c r="I769" s="98">
        <f t="shared" si="61"/>
        <v>0</v>
      </c>
      <c r="J769" s="82">
        <f t="shared" si="60"/>
        <v>19.649999999999999</v>
      </c>
      <c r="K769" s="3">
        <f t="shared" si="62"/>
        <v>0</v>
      </c>
      <c r="M769" s="26">
        <v>763</v>
      </c>
    </row>
    <row r="770" spans="2:13">
      <c r="B770" s="93"/>
      <c r="C770" s="89">
        <f t="shared" si="59"/>
        <v>19.649999999999999</v>
      </c>
      <c r="D770" s="79"/>
      <c r="E770" s="79"/>
      <c r="F770" s="79"/>
      <c r="G770" s="79"/>
      <c r="H770" s="80"/>
      <c r="I770" s="98">
        <f t="shared" si="61"/>
        <v>0</v>
      </c>
      <c r="J770" s="82">
        <f t="shared" si="60"/>
        <v>19.649999999999999</v>
      </c>
      <c r="K770" s="3">
        <f t="shared" si="62"/>
        <v>0</v>
      </c>
      <c r="M770" s="26">
        <v>764</v>
      </c>
    </row>
    <row r="771" spans="2:13">
      <c r="B771" s="93"/>
      <c r="C771" s="89">
        <f t="shared" si="59"/>
        <v>19.649999999999999</v>
      </c>
      <c r="D771" s="79"/>
      <c r="E771" s="79"/>
      <c r="F771" s="79"/>
      <c r="G771" s="79"/>
      <c r="H771" s="80"/>
      <c r="I771" s="98">
        <f t="shared" si="61"/>
        <v>0</v>
      </c>
      <c r="J771" s="82">
        <f t="shared" si="60"/>
        <v>19.649999999999999</v>
      </c>
      <c r="K771" s="3">
        <f t="shared" si="62"/>
        <v>0</v>
      </c>
      <c r="M771" s="26">
        <v>765</v>
      </c>
    </row>
    <row r="772" spans="2:13">
      <c r="B772" s="93"/>
      <c r="C772" s="89">
        <f t="shared" si="59"/>
        <v>19.649999999999999</v>
      </c>
      <c r="D772" s="79"/>
      <c r="E772" s="79"/>
      <c r="F772" s="79"/>
      <c r="G772" s="79"/>
      <c r="H772" s="80"/>
      <c r="I772" s="98">
        <f t="shared" si="61"/>
        <v>0</v>
      </c>
      <c r="J772" s="82">
        <f t="shared" si="60"/>
        <v>19.649999999999999</v>
      </c>
      <c r="K772" s="3">
        <f t="shared" si="62"/>
        <v>0</v>
      </c>
      <c r="M772" s="26">
        <v>766</v>
      </c>
    </row>
    <row r="773" spans="2:13">
      <c r="B773" s="93"/>
      <c r="C773" s="89">
        <f t="shared" si="59"/>
        <v>19.649999999999999</v>
      </c>
      <c r="D773" s="79"/>
      <c r="E773" s="79"/>
      <c r="F773" s="79"/>
      <c r="G773" s="79"/>
      <c r="H773" s="80"/>
      <c r="I773" s="98">
        <f t="shared" si="61"/>
        <v>0</v>
      </c>
      <c r="J773" s="82">
        <f t="shared" si="60"/>
        <v>19.649999999999999</v>
      </c>
      <c r="K773" s="3">
        <f t="shared" si="62"/>
        <v>0</v>
      </c>
      <c r="M773" s="26">
        <v>767</v>
      </c>
    </row>
    <row r="774" spans="2:13">
      <c r="B774" s="93"/>
      <c r="C774" s="89">
        <f t="shared" ref="C774:C837" si="63">IF(B774&gt;0,C773+B774,C773)</f>
        <v>19.649999999999999</v>
      </c>
      <c r="D774" s="79"/>
      <c r="E774" s="79"/>
      <c r="F774" s="79"/>
      <c r="G774" s="79"/>
      <c r="H774" s="80"/>
      <c r="I774" s="98">
        <f t="shared" si="61"/>
        <v>0</v>
      </c>
      <c r="J774" s="82">
        <f t="shared" ref="J774:J837" si="64">C774+I774</f>
        <v>19.649999999999999</v>
      </c>
      <c r="K774" s="3">
        <f t="shared" si="62"/>
        <v>0</v>
      </c>
      <c r="M774" s="26">
        <v>768</v>
      </c>
    </row>
    <row r="775" spans="2:13">
      <c r="B775" s="93"/>
      <c r="C775" s="89">
        <f t="shared" si="63"/>
        <v>19.649999999999999</v>
      </c>
      <c r="D775" s="79"/>
      <c r="E775" s="79"/>
      <c r="F775" s="79"/>
      <c r="G775" s="79"/>
      <c r="H775" s="80"/>
      <c r="I775" s="98">
        <f t="shared" ref="I775:I838" si="65">H775*I$5</f>
        <v>0</v>
      </c>
      <c r="J775" s="82">
        <f t="shared" si="64"/>
        <v>19.649999999999999</v>
      </c>
      <c r="K775" s="3">
        <f t="shared" ref="K775:K838" si="66">I775/J775</f>
        <v>0</v>
      </c>
      <c r="M775" s="26">
        <v>769</v>
      </c>
    </row>
    <row r="776" spans="2:13">
      <c r="B776" s="93"/>
      <c r="C776" s="89">
        <f t="shared" si="63"/>
        <v>19.649999999999999</v>
      </c>
      <c r="D776" s="79"/>
      <c r="E776" s="79"/>
      <c r="F776" s="79"/>
      <c r="G776" s="79"/>
      <c r="H776" s="80"/>
      <c r="I776" s="98">
        <f t="shared" si="65"/>
        <v>0</v>
      </c>
      <c r="J776" s="82">
        <f t="shared" si="64"/>
        <v>19.649999999999999</v>
      </c>
      <c r="K776" s="3">
        <f t="shared" si="66"/>
        <v>0</v>
      </c>
      <c r="M776" s="26">
        <v>770</v>
      </c>
    </row>
    <row r="777" spans="2:13">
      <c r="B777" s="93"/>
      <c r="C777" s="89">
        <f t="shared" si="63"/>
        <v>19.649999999999999</v>
      </c>
      <c r="D777" s="79"/>
      <c r="E777" s="79"/>
      <c r="F777" s="79"/>
      <c r="G777" s="79"/>
      <c r="H777" s="80"/>
      <c r="I777" s="98">
        <f t="shared" si="65"/>
        <v>0</v>
      </c>
      <c r="J777" s="82">
        <f t="shared" si="64"/>
        <v>19.649999999999999</v>
      </c>
      <c r="K777" s="3">
        <f t="shared" si="66"/>
        <v>0</v>
      </c>
      <c r="M777" s="26">
        <v>771</v>
      </c>
    </row>
    <row r="778" spans="2:13">
      <c r="B778" s="93"/>
      <c r="C778" s="89">
        <f t="shared" si="63"/>
        <v>19.649999999999999</v>
      </c>
      <c r="D778" s="79"/>
      <c r="E778" s="79"/>
      <c r="F778" s="79"/>
      <c r="G778" s="79"/>
      <c r="H778" s="80"/>
      <c r="I778" s="98">
        <f t="shared" si="65"/>
        <v>0</v>
      </c>
      <c r="J778" s="82">
        <f t="shared" si="64"/>
        <v>19.649999999999999</v>
      </c>
      <c r="K778" s="3">
        <f t="shared" si="66"/>
        <v>0</v>
      </c>
      <c r="M778" s="26">
        <v>772</v>
      </c>
    </row>
    <row r="779" spans="2:13">
      <c r="B779" s="93"/>
      <c r="C779" s="89">
        <f t="shared" si="63"/>
        <v>19.649999999999999</v>
      </c>
      <c r="D779" s="79"/>
      <c r="E779" s="79"/>
      <c r="F779" s="79"/>
      <c r="G779" s="79"/>
      <c r="H779" s="80"/>
      <c r="I779" s="98">
        <f t="shared" si="65"/>
        <v>0</v>
      </c>
      <c r="J779" s="82">
        <f t="shared" si="64"/>
        <v>19.649999999999999</v>
      </c>
      <c r="K779" s="3">
        <f t="shared" si="66"/>
        <v>0</v>
      </c>
      <c r="M779" s="26">
        <v>773</v>
      </c>
    </row>
    <row r="780" spans="2:13">
      <c r="B780" s="93"/>
      <c r="C780" s="89">
        <f t="shared" si="63"/>
        <v>19.649999999999999</v>
      </c>
      <c r="D780" s="79"/>
      <c r="E780" s="79"/>
      <c r="F780" s="79"/>
      <c r="G780" s="79"/>
      <c r="H780" s="80"/>
      <c r="I780" s="98">
        <f t="shared" si="65"/>
        <v>0</v>
      </c>
      <c r="J780" s="82">
        <f t="shared" si="64"/>
        <v>19.649999999999999</v>
      </c>
      <c r="K780" s="3">
        <f t="shared" si="66"/>
        <v>0</v>
      </c>
      <c r="M780" s="26">
        <v>774</v>
      </c>
    </row>
    <row r="781" spans="2:13">
      <c r="B781" s="93"/>
      <c r="C781" s="89">
        <f t="shared" si="63"/>
        <v>19.649999999999999</v>
      </c>
      <c r="D781" s="79"/>
      <c r="E781" s="79"/>
      <c r="F781" s="79"/>
      <c r="G781" s="79"/>
      <c r="H781" s="80"/>
      <c r="I781" s="98">
        <f t="shared" si="65"/>
        <v>0</v>
      </c>
      <c r="J781" s="82">
        <f t="shared" si="64"/>
        <v>19.649999999999999</v>
      </c>
      <c r="K781" s="3">
        <f t="shared" si="66"/>
        <v>0</v>
      </c>
      <c r="M781" s="26">
        <v>775</v>
      </c>
    </row>
    <row r="782" spans="2:13">
      <c r="B782" s="93"/>
      <c r="C782" s="89">
        <f t="shared" si="63"/>
        <v>19.649999999999999</v>
      </c>
      <c r="D782" s="79"/>
      <c r="E782" s="79"/>
      <c r="F782" s="79"/>
      <c r="G782" s="79"/>
      <c r="H782" s="80"/>
      <c r="I782" s="98">
        <f t="shared" si="65"/>
        <v>0</v>
      </c>
      <c r="J782" s="82">
        <f t="shared" si="64"/>
        <v>19.649999999999999</v>
      </c>
      <c r="K782" s="3">
        <f t="shared" si="66"/>
        <v>0</v>
      </c>
      <c r="M782" s="26">
        <v>776</v>
      </c>
    </row>
    <row r="783" spans="2:13">
      <c r="B783" s="93"/>
      <c r="C783" s="89">
        <f t="shared" si="63"/>
        <v>19.649999999999999</v>
      </c>
      <c r="D783" s="79"/>
      <c r="E783" s="79"/>
      <c r="F783" s="79"/>
      <c r="G783" s="79"/>
      <c r="H783" s="80"/>
      <c r="I783" s="98">
        <f t="shared" si="65"/>
        <v>0</v>
      </c>
      <c r="J783" s="82">
        <f t="shared" si="64"/>
        <v>19.649999999999999</v>
      </c>
      <c r="K783" s="3">
        <f t="shared" si="66"/>
        <v>0</v>
      </c>
      <c r="M783" s="26">
        <v>777</v>
      </c>
    </row>
    <row r="784" spans="2:13">
      <c r="B784" s="93"/>
      <c r="C784" s="89">
        <f t="shared" si="63"/>
        <v>19.649999999999999</v>
      </c>
      <c r="D784" s="79"/>
      <c r="E784" s="79"/>
      <c r="F784" s="79"/>
      <c r="G784" s="79"/>
      <c r="H784" s="80"/>
      <c r="I784" s="98">
        <f t="shared" si="65"/>
        <v>0</v>
      </c>
      <c r="J784" s="82">
        <f t="shared" si="64"/>
        <v>19.649999999999999</v>
      </c>
      <c r="K784" s="3">
        <f t="shared" si="66"/>
        <v>0</v>
      </c>
      <c r="M784" s="26">
        <v>778</v>
      </c>
    </row>
    <row r="785" spans="2:13">
      <c r="B785" s="93"/>
      <c r="C785" s="89">
        <f t="shared" si="63"/>
        <v>19.649999999999999</v>
      </c>
      <c r="D785" s="79"/>
      <c r="E785" s="79"/>
      <c r="F785" s="79"/>
      <c r="G785" s="79"/>
      <c r="H785" s="80"/>
      <c r="I785" s="98">
        <f t="shared" si="65"/>
        <v>0</v>
      </c>
      <c r="J785" s="82">
        <f t="shared" si="64"/>
        <v>19.649999999999999</v>
      </c>
      <c r="K785" s="3">
        <f t="shared" si="66"/>
        <v>0</v>
      </c>
      <c r="M785" s="26">
        <v>779</v>
      </c>
    </row>
    <row r="786" spans="2:13">
      <c r="B786" s="93"/>
      <c r="C786" s="89">
        <f t="shared" si="63"/>
        <v>19.649999999999999</v>
      </c>
      <c r="D786" s="79"/>
      <c r="E786" s="79"/>
      <c r="F786" s="79"/>
      <c r="G786" s="79"/>
      <c r="H786" s="80"/>
      <c r="I786" s="98">
        <f t="shared" si="65"/>
        <v>0</v>
      </c>
      <c r="J786" s="82">
        <f t="shared" si="64"/>
        <v>19.649999999999999</v>
      </c>
      <c r="K786" s="3">
        <f t="shared" si="66"/>
        <v>0</v>
      </c>
      <c r="M786" s="26">
        <v>780</v>
      </c>
    </row>
    <row r="787" spans="2:13">
      <c r="B787" s="93"/>
      <c r="C787" s="89">
        <f t="shared" si="63"/>
        <v>19.649999999999999</v>
      </c>
      <c r="D787" s="79"/>
      <c r="E787" s="79"/>
      <c r="F787" s="79"/>
      <c r="G787" s="79"/>
      <c r="H787" s="80"/>
      <c r="I787" s="98">
        <f t="shared" si="65"/>
        <v>0</v>
      </c>
      <c r="J787" s="82">
        <f t="shared" si="64"/>
        <v>19.649999999999999</v>
      </c>
      <c r="K787" s="3">
        <f t="shared" si="66"/>
        <v>0</v>
      </c>
      <c r="M787" s="26">
        <v>781</v>
      </c>
    </row>
    <row r="788" spans="2:13">
      <c r="B788" s="93"/>
      <c r="C788" s="89">
        <f t="shared" si="63"/>
        <v>19.649999999999999</v>
      </c>
      <c r="D788" s="79"/>
      <c r="E788" s="79"/>
      <c r="F788" s="79"/>
      <c r="G788" s="79"/>
      <c r="H788" s="80"/>
      <c r="I788" s="98">
        <f t="shared" si="65"/>
        <v>0</v>
      </c>
      <c r="J788" s="82">
        <f t="shared" si="64"/>
        <v>19.649999999999999</v>
      </c>
      <c r="K788" s="3">
        <f t="shared" si="66"/>
        <v>0</v>
      </c>
      <c r="M788" s="26">
        <v>782</v>
      </c>
    </row>
    <row r="789" spans="2:13">
      <c r="B789" s="93"/>
      <c r="C789" s="89">
        <f t="shared" si="63"/>
        <v>19.649999999999999</v>
      </c>
      <c r="D789" s="79"/>
      <c r="E789" s="79"/>
      <c r="F789" s="79"/>
      <c r="G789" s="79"/>
      <c r="H789" s="80"/>
      <c r="I789" s="98">
        <f t="shared" si="65"/>
        <v>0</v>
      </c>
      <c r="J789" s="82">
        <f t="shared" si="64"/>
        <v>19.649999999999999</v>
      </c>
      <c r="K789" s="3">
        <f t="shared" si="66"/>
        <v>0</v>
      </c>
      <c r="M789" s="26">
        <v>783</v>
      </c>
    </row>
    <row r="790" spans="2:13">
      <c r="B790" s="93"/>
      <c r="C790" s="89">
        <f t="shared" si="63"/>
        <v>19.649999999999999</v>
      </c>
      <c r="D790" s="79"/>
      <c r="E790" s="79"/>
      <c r="F790" s="79"/>
      <c r="G790" s="79"/>
      <c r="H790" s="80"/>
      <c r="I790" s="98">
        <f t="shared" si="65"/>
        <v>0</v>
      </c>
      <c r="J790" s="82">
        <f t="shared" si="64"/>
        <v>19.649999999999999</v>
      </c>
      <c r="K790" s="3">
        <f t="shared" si="66"/>
        <v>0</v>
      </c>
      <c r="M790" s="26">
        <v>784</v>
      </c>
    </row>
    <row r="791" spans="2:13">
      <c r="B791" s="93"/>
      <c r="C791" s="89">
        <f t="shared" si="63"/>
        <v>19.649999999999999</v>
      </c>
      <c r="D791" s="79"/>
      <c r="E791" s="79"/>
      <c r="F791" s="79"/>
      <c r="G791" s="79"/>
      <c r="H791" s="80"/>
      <c r="I791" s="98">
        <f t="shared" si="65"/>
        <v>0</v>
      </c>
      <c r="J791" s="82">
        <f t="shared" si="64"/>
        <v>19.649999999999999</v>
      </c>
      <c r="K791" s="3">
        <f t="shared" si="66"/>
        <v>0</v>
      </c>
      <c r="M791" s="26">
        <v>785</v>
      </c>
    </row>
    <row r="792" spans="2:13">
      <c r="B792" s="93"/>
      <c r="C792" s="89">
        <f t="shared" si="63"/>
        <v>19.649999999999999</v>
      </c>
      <c r="D792" s="79"/>
      <c r="E792" s="79"/>
      <c r="F792" s="79"/>
      <c r="G792" s="79"/>
      <c r="H792" s="80"/>
      <c r="I792" s="98">
        <f t="shared" si="65"/>
        <v>0</v>
      </c>
      <c r="J792" s="82">
        <f t="shared" si="64"/>
        <v>19.649999999999999</v>
      </c>
      <c r="K792" s="3">
        <f t="shared" si="66"/>
        <v>0</v>
      </c>
      <c r="M792" s="26">
        <v>786</v>
      </c>
    </row>
    <row r="793" spans="2:13">
      <c r="B793" s="93"/>
      <c r="C793" s="89">
        <f t="shared" si="63"/>
        <v>19.649999999999999</v>
      </c>
      <c r="D793" s="79"/>
      <c r="E793" s="79"/>
      <c r="F793" s="79"/>
      <c r="G793" s="79"/>
      <c r="H793" s="80"/>
      <c r="I793" s="98">
        <f t="shared" si="65"/>
        <v>0</v>
      </c>
      <c r="J793" s="82">
        <f t="shared" si="64"/>
        <v>19.649999999999999</v>
      </c>
      <c r="K793" s="3">
        <f t="shared" si="66"/>
        <v>0</v>
      </c>
      <c r="M793" s="26">
        <v>787</v>
      </c>
    </row>
    <row r="794" spans="2:13">
      <c r="B794" s="93"/>
      <c r="C794" s="89">
        <f t="shared" si="63"/>
        <v>19.649999999999999</v>
      </c>
      <c r="D794" s="79"/>
      <c r="E794" s="79"/>
      <c r="F794" s="79"/>
      <c r="G794" s="79"/>
      <c r="H794" s="80"/>
      <c r="I794" s="98">
        <f t="shared" si="65"/>
        <v>0</v>
      </c>
      <c r="J794" s="82">
        <f t="shared" si="64"/>
        <v>19.649999999999999</v>
      </c>
      <c r="K794" s="3">
        <f t="shared" si="66"/>
        <v>0</v>
      </c>
      <c r="M794" s="26">
        <v>788</v>
      </c>
    </row>
    <row r="795" spans="2:13">
      <c r="B795" s="93"/>
      <c r="C795" s="89">
        <f t="shared" si="63"/>
        <v>19.649999999999999</v>
      </c>
      <c r="D795" s="79"/>
      <c r="E795" s="79"/>
      <c r="F795" s="79"/>
      <c r="G795" s="79"/>
      <c r="H795" s="80"/>
      <c r="I795" s="98">
        <f t="shared" si="65"/>
        <v>0</v>
      </c>
      <c r="J795" s="82">
        <f t="shared" si="64"/>
        <v>19.649999999999999</v>
      </c>
      <c r="K795" s="3">
        <f t="shared" si="66"/>
        <v>0</v>
      </c>
      <c r="M795" s="26">
        <v>789</v>
      </c>
    </row>
    <row r="796" spans="2:13">
      <c r="B796" s="93"/>
      <c r="C796" s="89">
        <f t="shared" si="63"/>
        <v>19.649999999999999</v>
      </c>
      <c r="D796" s="79"/>
      <c r="E796" s="79"/>
      <c r="F796" s="79"/>
      <c r="G796" s="79"/>
      <c r="H796" s="80"/>
      <c r="I796" s="98">
        <f t="shared" si="65"/>
        <v>0</v>
      </c>
      <c r="J796" s="82">
        <f t="shared" si="64"/>
        <v>19.649999999999999</v>
      </c>
      <c r="K796" s="3">
        <f t="shared" si="66"/>
        <v>0</v>
      </c>
      <c r="M796" s="26">
        <v>790</v>
      </c>
    </row>
    <row r="797" spans="2:13">
      <c r="B797" s="93"/>
      <c r="C797" s="89">
        <f t="shared" si="63"/>
        <v>19.649999999999999</v>
      </c>
      <c r="D797" s="79"/>
      <c r="E797" s="79"/>
      <c r="F797" s="79"/>
      <c r="G797" s="79"/>
      <c r="H797" s="80"/>
      <c r="I797" s="98">
        <f t="shared" si="65"/>
        <v>0</v>
      </c>
      <c r="J797" s="82">
        <f t="shared" si="64"/>
        <v>19.649999999999999</v>
      </c>
      <c r="K797" s="3">
        <f t="shared" si="66"/>
        <v>0</v>
      </c>
      <c r="M797" s="26">
        <v>791</v>
      </c>
    </row>
    <row r="798" spans="2:13">
      <c r="B798" s="93"/>
      <c r="C798" s="89">
        <f t="shared" si="63"/>
        <v>19.649999999999999</v>
      </c>
      <c r="D798" s="79"/>
      <c r="E798" s="79"/>
      <c r="F798" s="79"/>
      <c r="G798" s="79"/>
      <c r="H798" s="80"/>
      <c r="I798" s="98">
        <f t="shared" si="65"/>
        <v>0</v>
      </c>
      <c r="J798" s="82">
        <f t="shared" si="64"/>
        <v>19.649999999999999</v>
      </c>
      <c r="K798" s="3">
        <f t="shared" si="66"/>
        <v>0</v>
      </c>
      <c r="M798" s="26">
        <v>792</v>
      </c>
    </row>
    <row r="799" spans="2:13">
      <c r="B799" s="93"/>
      <c r="C799" s="89">
        <f t="shared" si="63"/>
        <v>19.649999999999999</v>
      </c>
      <c r="D799" s="79"/>
      <c r="E799" s="79"/>
      <c r="F799" s="79"/>
      <c r="G799" s="79"/>
      <c r="H799" s="80"/>
      <c r="I799" s="98">
        <f t="shared" si="65"/>
        <v>0</v>
      </c>
      <c r="J799" s="82">
        <f t="shared" si="64"/>
        <v>19.649999999999999</v>
      </c>
      <c r="K799" s="3">
        <f t="shared" si="66"/>
        <v>0</v>
      </c>
      <c r="M799" s="26">
        <v>793</v>
      </c>
    </row>
    <row r="800" spans="2:13">
      <c r="B800" s="93"/>
      <c r="C800" s="89">
        <f t="shared" si="63"/>
        <v>19.649999999999999</v>
      </c>
      <c r="D800" s="79"/>
      <c r="E800" s="79"/>
      <c r="F800" s="79"/>
      <c r="G800" s="79"/>
      <c r="H800" s="80"/>
      <c r="I800" s="98">
        <f t="shared" si="65"/>
        <v>0</v>
      </c>
      <c r="J800" s="82">
        <f t="shared" si="64"/>
        <v>19.649999999999999</v>
      </c>
      <c r="K800" s="3">
        <f t="shared" si="66"/>
        <v>0</v>
      </c>
      <c r="M800" s="26">
        <v>794</v>
      </c>
    </row>
    <row r="801" spans="2:13">
      <c r="B801" s="93"/>
      <c r="C801" s="89">
        <f t="shared" si="63"/>
        <v>19.649999999999999</v>
      </c>
      <c r="D801" s="79"/>
      <c r="E801" s="79"/>
      <c r="F801" s="79"/>
      <c r="G801" s="79"/>
      <c r="H801" s="80"/>
      <c r="I801" s="98">
        <f t="shared" si="65"/>
        <v>0</v>
      </c>
      <c r="J801" s="82">
        <f t="shared" si="64"/>
        <v>19.649999999999999</v>
      </c>
      <c r="K801" s="3">
        <f t="shared" si="66"/>
        <v>0</v>
      </c>
      <c r="M801" s="26">
        <v>795</v>
      </c>
    </row>
    <row r="802" spans="2:13">
      <c r="B802" s="93"/>
      <c r="C802" s="89">
        <f t="shared" si="63"/>
        <v>19.649999999999999</v>
      </c>
      <c r="D802" s="79"/>
      <c r="E802" s="79"/>
      <c r="F802" s="79"/>
      <c r="G802" s="79"/>
      <c r="H802" s="80"/>
      <c r="I802" s="98">
        <f t="shared" si="65"/>
        <v>0</v>
      </c>
      <c r="J802" s="82">
        <f t="shared" si="64"/>
        <v>19.649999999999999</v>
      </c>
      <c r="K802" s="3">
        <f t="shared" si="66"/>
        <v>0</v>
      </c>
      <c r="M802" s="26">
        <v>796</v>
      </c>
    </row>
    <row r="803" spans="2:13">
      <c r="B803" s="93"/>
      <c r="C803" s="89">
        <f t="shared" si="63"/>
        <v>19.649999999999999</v>
      </c>
      <c r="D803" s="79"/>
      <c r="E803" s="79"/>
      <c r="F803" s="79"/>
      <c r="G803" s="79"/>
      <c r="H803" s="80"/>
      <c r="I803" s="98">
        <f t="shared" si="65"/>
        <v>0</v>
      </c>
      <c r="J803" s="82">
        <f t="shared" si="64"/>
        <v>19.649999999999999</v>
      </c>
      <c r="K803" s="3">
        <f t="shared" si="66"/>
        <v>0</v>
      </c>
      <c r="M803" s="26">
        <v>797</v>
      </c>
    </row>
    <row r="804" spans="2:13">
      <c r="B804" s="93"/>
      <c r="C804" s="89">
        <f t="shared" si="63"/>
        <v>19.649999999999999</v>
      </c>
      <c r="D804" s="79"/>
      <c r="E804" s="79"/>
      <c r="F804" s="79"/>
      <c r="G804" s="79"/>
      <c r="H804" s="80"/>
      <c r="I804" s="98">
        <f t="shared" si="65"/>
        <v>0</v>
      </c>
      <c r="J804" s="82">
        <f t="shared" si="64"/>
        <v>19.649999999999999</v>
      </c>
      <c r="K804" s="3">
        <f t="shared" si="66"/>
        <v>0</v>
      </c>
      <c r="M804" s="26">
        <v>798</v>
      </c>
    </row>
    <row r="805" spans="2:13">
      <c r="B805" s="93"/>
      <c r="C805" s="89">
        <f t="shared" si="63"/>
        <v>19.649999999999999</v>
      </c>
      <c r="D805" s="79"/>
      <c r="E805" s="79"/>
      <c r="F805" s="79"/>
      <c r="G805" s="79"/>
      <c r="H805" s="80"/>
      <c r="I805" s="98">
        <f t="shared" si="65"/>
        <v>0</v>
      </c>
      <c r="J805" s="82">
        <f t="shared" si="64"/>
        <v>19.649999999999999</v>
      </c>
      <c r="K805" s="3">
        <f t="shared" si="66"/>
        <v>0</v>
      </c>
      <c r="M805" s="26">
        <v>799</v>
      </c>
    </row>
    <row r="806" spans="2:13">
      <c r="B806" s="93"/>
      <c r="C806" s="89">
        <f t="shared" si="63"/>
        <v>19.649999999999999</v>
      </c>
      <c r="D806" s="79"/>
      <c r="E806" s="79"/>
      <c r="F806" s="79"/>
      <c r="G806" s="79"/>
      <c r="H806" s="80"/>
      <c r="I806" s="98">
        <f t="shared" si="65"/>
        <v>0</v>
      </c>
      <c r="J806" s="82">
        <f t="shared" si="64"/>
        <v>19.649999999999999</v>
      </c>
      <c r="K806" s="3">
        <f t="shared" si="66"/>
        <v>0</v>
      </c>
      <c r="M806" s="26">
        <v>800</v>
      </c>
    </row>
    <row r="807" spans="2:13">
      <c r="B807" s="93"/>
      <c r="C807" s="89">
        <f t="shared" si="63"/>
        <v>19.649999999999999</v>
      </c>
      <c r="D807" s="79"/>
      <c r="E807" s="79"/>
      <c r="F807" s="79"/>
      <c r="G807" s="79"/>
      <c r="H807" s="80"/>
      <c r="I807" s="98">
        <f t="shared" si="65"/>
        <v>0</v>
      </c>
      <c r="J807" s="82">
        <f t="shared" si="64"/>
        <v>19.649999999999999</v>
      </c>
      <c r="K807" s="3">
        <f t="shared" si="66"/>
        <v>0</v>
      </c>
      <c r="M807" s="26">
        <v>801</v>
      </c>
    </row>
    <row r="808" spans="2:13">
      <c r="B808" s="93"/>
      <c r="C808" s="89">
        <f t="shared" si="63"/>
        <v>19.649999999999999</v>
      </c>
      <c r="D808" s="79"/>
      <c r="E808" s="79"/>
      <c r="F808" s="79"/>
      <c r="G808" s="79"/>
      <c r="H808" s="80"/>
      <c r="I808" s="98">
        <f t="shared" si="65"/>
        <v>0</v>
      </c>
      <c r="J808" s="82">
        <f t="shared" si="64"/>
        <v>19.649999999999999</v>
      </c>
      <c r="K808" s="3">
        <f t="shared" si="66"/>
        <v>0</v>
      </c>
      <c r="M808" s="26">
        <v>802</v>
      </c>
    </row>
    <row r="809" spans="2:13">
      <c r="B809" s="93"/>
      <c r="C809" s="89">
        <f t="shared" si="63"/>
        <v>19.649999999999999</v>
      </c>
      <c r="D809" s="79"/>
      <c r="E809" s="79"/>
      <c r="F809" s="79"/>
      <c r="G809" s="79"/>
      <c r="H809" s="80"/>
      <c r="I809" s="98">
        <f t="shared" si="65"/>
        <v>0</v>
      </c>
      <c r="J809" s="82">
        <f t="shared" si="64"/>
        <v>19.649999999999999</v>
      </c>
      <c r="K809" s="3">
        <f t="shared" si="66"/>
        <v>0</v>
      </c>
      <c r="M809" s="26">
        <v>803</v>
      </c>
    </row>
    <row r="810" spans="2:13">
      <c r="B810" s="93"/>
      <c r="C810" s="89">
        <f t="shared" si="63"/>
        <v>19.649999999999999</v>
      </c>
      <c r="D810" s="79"/>
      <c r="E810" s="79"/>
      <c r="F810" s="79"/>
      <c r="G810" s="79"/>
      <c r="H810" s="80"/>
      <c r="I810" s="98">
        <f t="shared" si="65"/>
        <v>0</v>
      </c>
      <c r="J810" s="82">
        <f t="shared" si="64"/>
        <v>19.649999999999999</v>
      </c>
      <c r="K810" s="3">
        <f t="shared" si="66"/>
        <v>0</v>
      </c>
      <c r="M810" s="26">
        <v>804</v>
      </c>
    </row>
    <row r="811" spans="2:13">
      <c r="B811" s="93"/>
      <c r="C811" s="89">
        <f t="shared" si="63"/>
        <v>19.649999999999999</v>
      </c>
      <c r="D811" s="79"/>
      <c r="E811" s="79"/>
      <c r="F811" s="79"/>
      <c r="G811" s="79"/>
      <c r="H811" s="80"/>
      <c r="I811" s="98">
        <f t="shared" si="65"/>
        <v>0</v>
      </c>
      <c r="J811" s="82">
        <f t="shared" si="64"/>
        <v>19.649999999999999</v>
      </c>
      <c r="K811" s="3">
        <f t="shared" si="66"/>
        <v>0</v>
      </c>
      <c r="M811" s="26">
        <v>805</v>
      </c>
    </row>
    <row r="812" spans="2:13">
      <c r="B812" s="93"/>
      <c r="C812" s="89">
        <f t="shared" si="63"/>
        <v>19.649999999999999</v>
      </c>
      <c r="D812" s="79"/>
      <c r="E812" s="79"/>
      <c r="F812" s="79"/>
      <c r="G812" s="79"/>
      <c r="H812" s="80"/>
      <c r="I812" s="98">
        <f t="shared" si="65"/>
        <v>0</v>
      </c>
      <c r="J812" s="82">
        <f t="shared" si="64"/>
        <v>19.649999999999999</v>
      </c>
      <c r="K812" s="3">
        <f t="shared" si="66"/>
        <v>0</v>
      </c>
      <c r="M812" s="26">
        <v>806</v>
      </c>
    </row>
    <row r="813" spans="2:13">
      <c r="B813" s="93"/>
      <c r="C813" s="89">
        <f t="shared" si="63"/>
        <v>19.649999999999999</v>
      </c>
      <c r="D813" s="79"/>
      <c r="E813" s="79"/>
      <c r="F813" s="79"/>
      <c r="G813" s="79"/>
      <c r="H813" s="80"/>
      <c r="I813" s="98">
        <f t="shared" si="65"/>
        <v>0</v>
      </c>
      <c r="J813" s="82">
        <f t="shared" si="64"/>
        <v>19.649999999999999</v>
      </c>
      <c r="K813" s="3">
        <f t="shared" si="66"/>
        <v>0</v>
      </c>
      <c r="M813" s="26">
        <v>807</v>
      </c>
    </row>
    <row r="814" spans="2:13">
      <c r="B814" s="93"/>
      <c r="C814" s="89">
        <f t="shared" si="63"/>
        <v>19.649999999999999</v>
      </c>
      <c r="D814" s="79"/>
      <c r="E814" s="79"/>
      <c r="F814" s="79"/>
      <c r="G814" s="79"/>
      <c r="H814" s="80"/>
      <c r="I814" s="98">
        <f t="shared" si="65"/>
        <v>0</v>
      </c>
      <c r="J814" s="82">
        <f t="shared" si="64"/>
        <v>19.649999999999999</v>
      </c>
      <c r="K814" s="3">
        <f t="shared" si="66"/>
        <v>0</v>
      </c>
      <c r="M814" s="26">
        <v>808</v>
      </c>
    </row>
    <row r="815" spans="2:13">
      <c r="B815" s="93"/>
      <c r="C815" s="89">
        <f t="shared" si="63"/>
        <v>19.649999999999999</v>
      </c>
      <c r="D815" s="79"/>
      <c r="E815" s="79"/>
      <c r="F815" s="79"/>
      <c r="G815" s="79"/>
      <c r="H815" s="80"/>
      <c r="I815" s="98">
        <f t="shared" si="65"/>
        <v>0</v>
      </c>
      <c r="J815" s="82">
        <f t="shared" si="64"/>
        <v>19.649999999999999</v>
      </c>
      <c r="K815" s="3">
        <f t="shared" si="66"/>
        <v>0</v>
      </c>
      <c r="M815" s="26">
        <v>809</v>
      </c>
    </row>
    <row r="816" spans="2:13">
      <c r="B816" s="93"/>
      <c r="C816" s="89">
        <f t="shared" si="63"/>
        <v>19.649999999999999</v>
      </c>
      <c r="D816" s="79"/>
      <c r="E816" s="79"/>
      <c r="F816" s="79"/>
      <c r="G816" s="79"/>
      <c r="H816" s="80"/>
      <c r="I816" s="98">
        <f t="shared" si="65"/>
        <v>0</v>
      </c>
      <c r="J816" s="82">
        <f t="shared" si="64"/>
        <v>19.649999999999999</v>
      </c>
      <c r="K816" s="3">
        <f t="shared" si="66"/>
        <v>0</v>
      </c>
      <c r="M816" s="26">
        <v>810</v>
      </c>
    </row>
    <row r="817" spans="2:13">
      <c r="B817" s="93"/>
      <c r="C817" s="89">
        <f t="shared" si="63"/>
        <v>19.649999999999999</v>
      </c>
      <c r="D817" s="79"/>
      <c r="E817" s="79"/>
      <c r="F817" s="79"/>
      <c r="G817" s="79"/>
      <c r="H817" s="80"/>
      <c r="I817" s="98">
        <f t="shared" si="65"/>
        <v>0</v>
      </c>
      <c r="J817" s="82">
        <f t="shared" si="64"/>
        <v>19.649999999999999</v>
      </c>
      <c r="K817" s="3">
        <f t="shared" si="66"/>
        <v>0</v>
      </c>
      <c r="M817" s="26">
        <v>811</v>
      </c>
    </row>
    <row r="818" spans="2:13">
      <c r="B818" s="93"/>
      <c r="C818" s="89">
        <f t="shared" si="63"/>
        <v>19.649999999999999</v>
      </c>
      <c r="D818" s="79"/>
      <c r="E818" s="79"/>
      <c r="F818" s="79"/>
      <c r="G818" s="79"/>
      <c r="H818" s="80"/>
      <c r="I818" s="98">
        <f t="shared" si="65"/>
        <v>0</v>
      </c>
      <c r="J818" s="82">
        <f t="shared" si="64"/>
        <v>19.649999999999999</v>
      </c>
      <c r="K818" s="3">
        <f t="shared" si="66"/>
        <v>0</v>
      </c>
      <c r="M818" s="26">
        <v>812</v>
      </c>
    </row>
    <row r="819" spans="2:13">
      <c r="B819" s="93"/>
      <c r="C819" s="89">
        <f t="shared" si="63"/>
        <v>19.649999999999999</v>
      </c>
      <c r="D819" s="79"/>
      <c r="E819" s="79"/>
      <c r="F819" s="79"/>
      <c r="G819" s="79"/>
      <c r="H819" s="80"/>
      <c r="I819" s="98">
        <f t="shared" si="65"/>
        <v>0</v>
      </c>
      <c r="J819" s="82">
        <f t="shared" si="64"/>
        <v>19.649999999999999</v>
      </c>
      <c r="K819" s="3">
        <f t="shared" si="66"/>
        <v>0</v>
      </c>
      <c r="M819" s="26">
        <v>813</v>
      </c>
    </row>
    <row r="820" spans="2:13">
      <c r="B820" s="93"/>
      <c r="C820" s="89">
        <f t="shared" si="63"/>
        <v>19.649999999999999</v>
      </c>
      <c r="D820" s="79"/>
      <c r="E820" s="79"/>
      <c r="F820" s="79"/>
      <c r="G820" s="79"/>
      <c r="H820" s="80"/>
      <c r="I820" s="98">
        <f t="shared" si="65"/>
        <v>0</v>
      </c>
      <c r="J820" s="82">
        <f t="shared" si="64"/>
        <v>19.649999999999999</v>
      </c>
      <c r="K820" s="3">
        <f t="shared" si="66"/>
        <v>0</v>
      </c>
      <c r="M820" s="26">
        <v>814</v>
      </c>
    </row>
    <row r="821" spans="2:13">
      <c r="B821" s="93"/>
      <c r="C821" s="89">
        <f t="shared" si="63"/>
        <v>19.649999999999999</v>
      </c>
      <c r="D821" s="79"/>
      <c r="E821" s="79"/>
      <c r="F821" s="79"/>
      <c r="G821" s="79"/>
      <c r="H821" s="80"/>
      <c r="I821" s="98">
        <f t="shared" si="65"/>
        <v>0</v>
      </c>
      <c r="J821" s="82">
        <f t="shared" si="64"/>
        <v>19.649999999999999</v>
      </c>
      <c r="K821" s="3">
        <f t="shared" si="66"/>
        <v>0</v>
      </c>
      <c r="M821" s="26">
        <v>815</v>
      </c>
    </row>
    <row r="822" spans="2:13">
      <c r="B822" s="93"/>
      <c r="C822" s="89">
        <f t="shared" si="63"/>
        <v>19.649999999999999</v>
      </c>
      <c r="D822" s="79"/>
      <c r="E822" s="79"/>
      <c r="F822" s="79"/>
      <c r="G822" s="79"/>
      <c r="H822" s="80"/>
      <c r="I822" s="98">
        <f t="shared" si="65"/>
        <v>0</v>
      </c>
      <c r="J822" s="82">
        <f t="shared" si="64"/>
        <v>19.649999999999999</v>
      </c>
      <c r="K822" s="3">
        <f t="shared" si="66"/>
        <v>0</v>
      </c>
      <c r="M822" s="26">
        <v>816</v>
      </c>
    </row>
    <row r="823" spans="2:13">
      <c r="B823" s="93"/>
      <c r="C823" s="89">
        <f t="shared" si="63"/>
        <v>19.649999999999999</v>
      </c>
      <c r="D823" s="79"/>
      <c r="E823" s="79"/>
      <c r="F823" s="79"/>
      <c r="G823" s="79"/>
      <c r="H823" s="80"/>
      <c r="I823" s="98">
        <f t="shared" si="65"/>
        <v>0</v>
      </c>
      <c r="J823" s="82">
        <f t="shared" si="64"/>
        <v>19.649999999999999</v>
      </c>
      <c r="K823" s="3">
        <f t="shared" si="66"/>
        <v>0</v>
      </c>
      <c r="M823" s="26">
        <v>817</v>
      </c>
    </row>
    <row r="824" spans="2:13">
      <c r="B824" s="93"/>
      <c r="C824" s="89">
        <f t="shared" si="63"/>
        <v>19.649999999999999</v>
      </c>
      <c r="D824" s="79"/>
      <c r="E824" s="79"/>
      <c r="F824" s="79"/>
      <c r="G824" s="79"/>
      <c r="H824" s="80"/>
      <c r="I824" s="98">
        <f t="shared" si="65"/>
        <v>0</v>
      </c>
      <c r="J824" s="82">
        <f t="shared" si="64"/>
        <v>19.649999999999999</v>
      </c>
      <c r="K824" s="3">
        <f t="shared" si="66"/>
        <v>0</v>
      </c>
      <c r="M824" s="26">
        <v>818</v>
      </c>
    </row>
    <row r="825" spans="2:13">
      <c r="B825" s="93"/>
      <c r="C825" s="89">
        <f t="shared" si="63"/>
        <v>19.649999999999999</v>
      </c>
      <c r="D825" s="79"/>
      <c r="E825" s="79"/>
      <c r="F825" s="79"/>
      <c r="G825" s="79"/>
      <c r="H825" s="80"/>
      <c r="I825" s="98">
        <f t="shared" si="65"/>
        <v>0</v>
      </c>
      <c r="J825" s="82">
        <f t="shared" si="64"/>
        <v>19.649999999999999</v>
      </c>
      <c r="K825" s="3">
        <f t="shared" si="66"/>
        <v>0</v>
      </c>
      <c r="M825" s="26">
        <v>819</v>
      </c>
    </row>
    <row r="826" spans="2:13">
      <c r="B826" s="93"/>
      <c r="C826" s="89">
        <f t="shared" si="63"/>
        <v>19.649999999999999</v>
      </c>
      <c r="D826" s="79"/>
      <c r="E826" s="79"/>
      <c r="F826" s="79"/>
      <c r="G826" s="79"/>
      <c r="H826" s="80"/>
      <c r="I826" s="98">
        <f t="shared" si="65"/>
        <v>0</v>
      </c>
      <c r="J826" s="82">
        <f t="shared" si="64"/>
        <v>19.649999999999999</v>
      </c>
      <c r="K826" s="3">
        <f t="shared" si="66"/>
        <v>0</v>
      </c>
      <c r="M826" s="26">
        <v>820</v>
      </c>
    </row>
    <row r="827" spans="2:13">
      <c r="B827" s="93"/>
      <c r="C827" s="89">
        <f t="shared" si="63"/>
        <v>19.649999999999999</v>
      </c>
      <c r="D827" s="79"/>
      <c r="E827" s="79"/>
      <c r="F827" s="79"/>
      <c r="G827" s="79"/>
      <c r="H827" s="80"/>
      <c r="I827" s="98">
        <f t="shared" si="65"/>
        <v>0</v>
      </c>
      <c r="J827" s="82">
        <f t="shared" si="64"/>
        <v>19.649999999999999</v>
      </c>
      <c r="K827" s="3">
        <f t="shared" si="66"/>
        <v>0</v>
      </c>
      <c r="M827" s="26">
        <v>821</v>
      </c>
    </row>
    <row r="828" spans="2:13">
      <c r="B828" s="93"/>
      <c r="C828" s="89">
        <f t="shared" si="63"/>
        <v>19.649999999999999</v>
      </c>
      <c r="D828" s="79"/>
      <c r="E828" s="79"/>
      <c r="F828" s="79"/>
      <c r="G828" s="79"/>
      <c r="H828" s="80"/>
      <c r="I828" s="98">
        <f t="shared" si="65"/>
        <v>0</v>
      </c>
      <c r="J828" s="82">
        <f t="shared" si="64"/>
        <v>19.649999999999999</v>
      </c>
      <c r="K828" s="3">
        <f t="shared" si="66"/>
        <v>0</v>
      </c>
      <c r="M828" s="26">
        <v>822</v>
      </c>
    </row>
    <row r="829" spans="2:13">
      <c r="B829" s="93"/>
      <c r="C829" s="89">
        <f t="shared" si="63"/>
        <v>19.649999999999999</v>
      </c>
      <c r="D829" s="79"/>
      <c r="E829" s="79"/>
      <c r="F829" s="79"/>
      <c r="G829" s="79"/>
      <c r="H829" s="80"/>
      <c r="I829" s="98">
        <f t="shared" si="65"/>
        <v>0</v>
      </c>
      <c r="J829" s="82">
        <f t="shared" si="64"/>
        <v>19.649999999999999</v>
      </c>
      <c r="K829" s="3">
        <f t="shared" si="66"/>
        <v>0</v>
      </c>
      <c r="M829" s="26">
        <v>823</v>
      </c>
    </row>
    <row r="830" spans="2:13">
      <c r="B830" s="93"/>
      <c r="C830" s="89">
        <f t="shared" si="63"/>
        <v>19.649999999999999</v>
      </c>
      <c r="D830" s="79"/>
      <c r="E830" s="79"/>
      <c r="F830" s="79"/>
      <c r="G830" s="79"/>
      <c r="H830" s="80"/>
      <c r="I830" s="98">
        <f t="shared" si="65"/>
        <v>0</v>
      </c>
      <c r="J830" s="82">
        <f t="shared" si="64"/>
        <v>19.649999999999999</v>
      </c>
      <c r="K830" s="3">
        <f t="shared" si="66"/>
        <v>0</v>
      </c>
      <c r="M830" s="26">
        <v>824</v>
      </c>
    </row>
    <row r="831" spans="2:13">
      <c r="B831" s="93"/>
      <c r="C831" s="89">
        <f t="shared" si="63"/>
        <v>19.649999999999999</v>
      </c>
      <c r="D831" s="79"/>
      <c r="E831" s="79"/>
      <c r="F831" s="79"/>
      <c r="G831" s="79"/>
      <c r="H831" s="80"/>
      <c r="I831" s="98">
        <f t="shared" si="65"/>
        <v>0</v>
      </c>
      <c r="J831" s="82">
        <f t="shared" si="64"/>
        <v>19.649999999999999</v>
      </c>
      <c r="K831" s="3">
        <f t="shared" si="66"/>
        <v>0</v>
      </c>
      <c r="M831" s="26">
        <v>825</v>
      </c>
    </row>
    <row r="832" spans="2:13">
      <c r="B832" s="93"/>
      <c r="C832" s="89">
        <f t="shared" si="63"/>
        <v>19.649999999999999</v>
      </c>
      <c r="D832" s="79"/>
      <c r="E832" s="79"/>
      <c r="F832" s="79"/>
      <c r="G832" s="79"/>
      <c r="H832" s="80"/>
      <c r="I832" s="98">
        <f t="shared" si="65"/>
        <v>0</v>
      </c>
      <c r="J832" s="82">
        <f t="shared" si="64"/>
        <v>19.649999999999999</v>
      </c>
      <c r="K832" s="3">
        <f t="shared" si="66"/>
        <v>0</v>
      </c>
      <c r="M832" s="26">
        <v>826</v>
      </c>
    </row>
    <row r="833" spans="2:13">
      <c r="B833" s="93"/>
      <c r="C833" s="89">
        <f t="shared" si="63"/>
        <v>19.649999999999999</v>
      </c>
      <c r="D833" s="79"/>
      <c r="E833" s="79"/>
      <c r="F833" s="79"/>
      <c r="G833" s="79"/>
      <c r="H833" s="80"/>
      <c r="I833" s="98">
        <f t="shared" si="65"/>
        <v>0</v>
      </c>
      <c r="J833" s="82">
        <f t="shared" si="64"/>
        <v>19.649999999999999</v>
      </c>
      <c r="K833" s="3">
        <f t="shared" si="66"/>
        <v>0</v>
      </c>
      <c r="M833" s="26">
        <v>827</v>
      </c>
    </row>
    <row r="834" spans="2:13">
      <c r="B834" s="93"/>
      <c r="C834" s="89">
        <f t="shared" si="63"/>
        <v>19.649999999999999</v>
      </c>
      <c r="D834" s="79"/>
      <c r="E834" s="79"/>
      <c r="F834" s="79"/>
      <c r="G834" s="79"/>
      <c r="H834" s="80"/>
      <c r="I834" s="98">
        <f t="shared" si="65"/>
        <v>0</v>
      </c>
      <c r="J834" s="82">
        <f t="shared" si="64"/>
        <v>19.649999999999999</v>
      </c>
      <c r="K834" s="3">
        <f t="shared" si="66"/>
        <v>0</v>
      </c>
      <c r="M834" s="26">
        <v>828</v>
      </c>
    </row>
    <row r="835" spans="2:13">
      <c r="B835" s="93"/>
      <c r="C835" s="89">
        <f t="shared" si="63"/>
        <v>19.649999999999999</v>
      </c>
      <c r="D835" s="79"/>
      <c r="E835" s="79"/>
      <c r="F835" s="79"/>
      <c r="G835" s="79"/>
      <c r="H835" s="80"/>
      <c r="I835" s="98">
        <f t="shared" si="65"/>
        <v>0</v>
      </c>
      <c r="J835" s="82">
        <f t="shared" si="64"/>
        <v>19.649999999999999</v>
      </c>
      <c r="K835" s="3">
        <f t="shared" si="66"/>
        <v>0</v>
      </c>
      <c r="M835" s="26">
        <v>829</v>
      </c>
    </row>
    <row r="836" spans="2:13">
      <c r="B836" s="93"/>
      <c r="C836" s="89">
        <f t="shared" si="63"/>
        <v>19.649999999999999</v>
      </c>
      <c r="D836" s="79"/>
      <c r="E836" s="79"/>
      <c r="F836" s="79"/>
      <c r="G836" s="79"/>
      <c r="H836" s="80"/>
      <c r="I836" s="98">
        <f t="shared" si="65"/>
        <v>0</v>
      </c>
      <c r="J836" s="82">
        <f t="shared" si="64"/>
        <v>19.649999999999999</v>
      </c>
      <c r="K836" s="3">
        <f t="shared" si="66"/>
        <v>0</v>
      </c>
      <c r="M836" s="26">
        <v>830</v>
      </c>
    </row>
    <row r="837" spans="2:13">
      <c r="B837" s="93"/>
      <c r="C837" s="89">
        <f t="shared" si="63"/>
        <v>19.649999999999999</v>
      </c>
      <c r="D837" s="79"/>
      <c r="E837" s="79"/>
      <c r="F837" s="79"/>
      <c r="G837" s="79"/>
      <c r="H837" s="80"/>
      <c r="I837" s="98">
        <f t="shared" si="65"/>
        <v>0</v>
      </c>
      <c r="J837" s="82">
        <f t="shared" si="64"/>
        <v>19.649999999999999</v>
      </c>
      <c r="K837" s="3">
        <f t="shared" si="66"/>
        <v>0</v>
      </c>
      <c r="M837" s="26">
        <v>831</v>
      </c>
    </row>
    <row r="838" spans="2:13">
      <c r="B838" s="93"/>
      <c r="C838" s="89">
        <f t="shared" ref="C838:C901" si="67">IF(B838&gt;0,C837+B838,C837)</f>
        <v>19.649999999999999</v>
      </c>
      <c r="D838" s="79"/>
      <c r="E838" s="79"/>
      <c r="F838" s="79"/>
      <c r="G838" s="79"/>
      <c r="H838" s="80"/>
      <c r="I838" s="98">
        <f t="shared" si="65"/>
        <v>0</v>
      </c>
      <c r="J838" s="82">
        <f t="shared" ref="J838:J901" si="68">C838+I838</f>
        <v>19.649999999999999</v>
      </c>
      <c r="K838" s="3">
        <f t="shared" si="66"/>
        <v>0</v>
      </c>
      <c r="M838" s="26">
        <v>832</v>
      </c>
    </row>
    <row r="839" spans="2:13">
      <c r="B839" s="93"/>
      <c r="C839" s="89">
        <f t="shared" si="67"/>
        <v>19.649999999999999</v>
      </c>
      <c r="D839" s="79"/>
      <c r="E839" s="79"/>
      <c r="F839" s="79"/>
      <c r="G839" s="79"/>
      <c r="H839" s="80"/>
      <c r="I839" s="98">
        <f t="shared" ref="I839:I902" si="69">H839*I$5</f>
        <v>0</v>
      </c>
      <c r="J839" s="82">
        <f t="shared" si="68"/>
        <v>19.649999999999999</v>
      </c>
      <c r="K839" s="3">
        <f t="shared" ref="K839:K902" si="70">I839/J839</f>
        <v>0</v>
      </c>
      <c r="M839" s="26">
        <v>833</v>
      </c>
    </row>
    <row r="840" spans="2:13">
      <c r="B840" s="93"/>
      <c r="C840" s="89">
        <f t="shared" si="67"/>
        <v>19.649999999999999</v>
      </c>
      <c r="D840" s="79"/>
      <c r="E840" s="79"/>
      <c r="F840" s="79"/>
      <c r="G840" s="79"/>
      <c r="H840" s="80"/>
      <c r="I840" s="98">
        <f t="shared" si="69"/>
        <v>0</v>
      </c>
      <c r="J840" s="82">
        <f t="shared" si="68"/>
        <v>19.649999999999999</v>
      </c>
      <c r="K840" s="3">
        <f t="shared" si="70"/>
        <v>0</v>
      </c>
      <c r="M840" s="26">
        <v>834</v>
      </c>
    </row>
    <row r="841" spans="2:13">
      <c r="B841" s="93"/>
      <c r="C841" s="89">
        <f t="shared" si="67"/>
        <v>19.649999999999999</v>
      </c>
      <c r="D841" s="79"/>
      <c r="E841" s="79"/>
      <c r="F841" s="79"/>
      <c r="G841" s="79"/>
      <c r="H841" s="80"/>
      <c r="I841" s="98">
        <f t="shared" si="69"/>
        <v>0</v>
      </c>
      <c r="J841" s="82">
        <f t="shared" si="68"/>
        <v>19.649999999999999</v>
      </c>
      <c r="K841" s="3">
        <f t="shared" si="70"/>
        <v>0</v>
      </c>
      <c r="M841" s="26">
        <v>835</v>
      </c>
    </row>
    <row r="842" spans="2:13">
      <c r="B842" s="93"/>
      <c r="C842" s="89">
        <f t="shared" si="67"/>
        <v>19.649999999999999</v>
      </c>
      <c r="D842" s="79"/>
      <c r="E842" s="79"/>
      <c r="F842" s="79"/>
      <c r="G842" s="79"/>
      <c r="H842" s="80"/>
      <c r="I842" s="98">
        <f t="shared" si="69"/>
        <v>0</v>
      </c>
      <c r="J842" s="82">
        <f t="shared" si="68"/>
        <v>19.649999999999999</v>
      </c>
      <c r="K842" s="3">
        <f t="shared" si="70"/>
        <v>0</v>
      </c>
      <c r="M842" s="26">
        <v>836</v>
      </c>
    </row>
    <row r="843" spans="2:13">
      <c r="B843" s="93"/>
      <c r="C843" s="89">
        <f t="shared" si="67"/>
        <v>19.649999999999999</v>
      </c>
      <c r="D843" s="79"/>
      <c r="E843" s="79"/>
      <c r="F843" s="79"/>
      <c r="G843" s="79"/>
      <c r="H843" s="80"/>
      <c r="I843" s="98">
        <f t="shared" si="69"/>
        <v>0</v>
      </c>
      <c r="J843" s="82">
        <f t="shared" si="68"/>
        <v>19.649999999999999</v>
      </c>
      <c r="K843" s="3">
        <f t="shared" si="70"/>
        <v>0</v>
      </c>
      <c r="M843" s="26">
        <v>837</v>
      </c>
    </row>
    <row r="844" spans="2:13">
      <c r="B844" s="93"/>
      <c r="C844" s="89">
        <f t="shared" si="67"/>
        <v>19.649999999999999</v>
      </c>
      <c r="D844" s="79"/>
      <c r="E844" s="79"/>
      <c r="F844" s="79"/>
      <c r="G844" s="79"/>
      <c r="H844" s="80"/>
      <c r="I844" s="98">
        <f t="shared" si="69"/>
        <v>0</v>
      </c>
      <c r="J844" s="82">
        <f t="shared" si="68"/>
        <v>19.649999999999999</v>
      </c>
      <c r="K844" s="3">
        <f t="shared" si="70"/>
        <v>0</v>
      </c>
      <c r="M844" s="26">
        <v>838</v>
      </c>
    </row>
    <row r="845" spans="2:13">
      <c r="B845" s="93"/>
      <c r="C845" s="89">
        <f t="shared" si="67"/>
        <v>19.649999999999999</v>
      </c>
      <c r="D845" s="79"/>
      <c r="E845" s="79"/>
      <c r="F845" s="79"/>
      <c r="G845" s="79"/>
      <c r="H845" s="80"/>
      <c r="I845" s="98">
        <f t="shared" si="69"/>
        <v>0</v>
      </c>
      <c r="J845" s="82">
        <f t="shared" si="68"/>
        <v>19.649999999999999</v>
      </c>
      <c r="K845" s="3">
        <f t="shared" si="70"/>
        <v>0</v>
      </c>
      <c r="M845" s="26">
        <v>839</v>
      </c>
    </row>
    <row r="846" spans="2:13">
      <c r="B846" s="93"/>
      <c r="C846" s="89">
        <f t="shared" si="67"/>
        <v>19.649999999999999</v>
      </c>
      <c r="D846" s="79"/>
      <c r="E846" s="79"/>
      <c r="F846" s="79"/>
      <c r="G846" s="79"/>
      <c r="H846" s="80"/>
      <c r="I846" s="98">
        <f t="shared" si="69"/>
        <v>0</v>
      </c>
      <c r="J846" s="82">
        <f t="shared" si="68"/>
        <v>19.649999999999999</v>
      </c>
      <c r="K846" s="3">
        <f t="shared" si="70"/>
        <v>0</v>
      </c>
      <c r="M846" s="26">
        <v>840</v>
      </c>
    </row>
    <row r="847" spans="2:13">
      <c r="B847" s="93"/>
      <c r="C847" s="89">
        <f t="shared" si="67"/>
        <v>19.649999999999999</v>
      </c>
      <c r="D847" s="79"/>
      <c r="E847" s="79"/>
      <c r="F847" s="79"/>
      <c r="G847" s="79"/>
      <c r="H847" s="80"/>
      <c r="I847" s="98">
        <f t="shared" si="69"/>
        <v>0</v>
      </c>
      <c r="J847" s="82">
        <f t="shared" si="68"/>
        <v>19.649999999999999</v>
      </c>
      <c r="K847" s="3">
        <f t="shared" si="70"/>
        <v>0</v>
      </c>
      <c r="M847" s="26">
        <v>841</v>
      </c>
    </row>
    <row r="848" spans="2:13">
      <c r="B848" s="93"/>
      <c r="C848" s="89">
        <f t="shared" si="67"/>
        <v>19.649999999999999</v>
      </c>
      <c r="D848" s="79"/>
      <c r="E848" s="79"/>
      <c r="F848" s="79"/>
      <c r="G848" s="79"/>
      <c r="H848" s="80"/>
      <c r="I848" s="98">
        <f t="shared" si="69"/>
        <v>0</v>
      </c>
      <c r="J848" s="82">
        <f t="shared" si="68"/>
        <v>19.649999999999999</v>
      </c>
      <c r="K848" s="3">
        <f t="shared" si="70"/>
        <v>0</v>
      </c>
      <c r="M848" s="26">
        <v>842</v>
      </c>
    </row>
    <row r="849" spans="2:13">
      <c r="B849" s="93"/>
      <c r="C849" s="89">
        <f t="shared" si="67"/>
        <v>19.649999999999999</v>
      </c>
      <c r="D849" s="79"/>
      <c r="E849" s="79"/>
      <c r="F849" s="79"/>
      <c r="G849" s="79"/>
      <c r="H849" s="80"/>
      <c r="I849" s="98">
        <f t="shared" si="69"/>
        <v>0</v>
      </c>
      <c r="J849" s="82">
        <f t="shared" si="68"/>
        <v>19.649999999999999</v>
      </c>
      <c r="K849" s="3">
        <f t="shared" si="70"/>
        <v>0</v>
      </c>
      <c r="M849" s="26">
        <v>843</v>
      </c>
    </row>
    <row r="850" spans="2:13">
      <c r="B850" s="93"/>
      <c r="C850" s="89">
        <f t="shared" si="67"/>
        <v>19.649999999999999</v>
      </c>
      <c r="D850" s="79"/>
      <c r="E850" s="79"/>
      <c r="F850" s="79"/>
      <c r="G850" s="79"/>
      <c r="H850" s="80"/>
      <c r="I850" s="98">
        <f t="shared" si="69"/>
        <v>0</v>
      </c>
      <c r="J850" s="82">
        <f t="shared" si="68"/>
        <v>19.649999999999999</v>
      </c>
      <c r="K850" s="3">
        <f t="shared" si="70"/>
        <v>0</v>
      </c>
      <c r="M850" s="26">
        <v>844</v>
      </c>
    </row>
    <row r="851" spans="2:13">
      <c r="B851" s="93"/>
      <c r="C851" s="89">
        <f t="shared" si="67"/>
        <v>19.649999999999999</v>
      </c>
      <c r="D851" s="79"/>
      <c r="E851" s="79"/>
      <c r="F851" s="79"/>
      <c r="G851" s="79"/>
      <c r="H851" s="80"/>
      <c r="I851" s="98">
        <f t="shared" si="69"/>
        <v>0</v>
      </c>
      <c r="J851" s="82">
        <f t="shared" si="68"/>
        <v>19.649999999999999</v>
      </c>
      <c r="K851" s="3">
        <f t="shared" si="70"/>
        <v>0</v>
      </c>
      <c r="M851" s="26">
        <v>845</v>
      </c>
    </row>
    <row r="852" spans="2:13">
      <c r="B852" s="93"/>
      <c r="C852" s="89">
        <f t="shared" si="67"/>
        <v>19.649999999999999</v>
      </c>
      <c r="D852" s="79"/>
      <c r="E852" s="79"/>
      <c r="F852" s="79"/>
      <c r="G852" s="79"/>
      <c r="H852" s="80"/>
      <c r="I852" s="98">
        <f t="shared" si="69"/>
        <v>0</v>
      </c>
      <c r="J852" s="82">
        <f t="shared" si="68"/>
        <v>19.649999999999999</v>
      </c>
      <c r="K852" s="3">
        <f t="shared" si="70"/>
        <v>0</v>
      </c>
      <c r="M852" s="26">
        <v>846</v>
      </c>
    </row>
    <row r="853" spans="2:13">
      <c r="B853" s="93"/>
      <c r="C853" s="89">
        <f t="shared" si="67"/>
        <v>19.649999999999999</v>
      </c>
      <c r="D853" s="79"/>
      <c r="E853" s="79"/>
      <c r="F853" s="79"/>
      <c r="G853" s="79"/>
      <c r="H853" s="80"/>
      <c r="I853" s="98">
        <f t="shared" si="69"/>
        <v>0</v>
      </c>
      <c r="J853" s="82">
        <f t="shared" si="68"/>
        <v>19.649999999999999</v>
      </c>
      <c r="K853" s="3">
        <f t="shared" si="70"/>
        <v>0</v>
      </c>
      <c r="M853" s="26">
        <v>847</v>
      </c>
    </row>
    <row r="854" spans="2:13">
      <c r="B854" s="93"/>
      <c r="C854" s="89">
        <f t="shared" si="67"/>
        <v>19.649999999999999</v>
      </c>
      <c r="D854" s="79"/>
      <c r="E854" s="79"/>
      <c r="F854" s="79"/>
      <c r="G854" s="79"/>
      <c r="H854" s="80"/>
      <c r="I854" s="98">
        <f t="shared" si="69"/>
        <v>0</v>
      </c>
      <c r="J854" s="82">
        <f t="shared" si="68"/>
        <v>19.649999999999999</v>
      </c>
      <c r="K854" s="3">
        <f t="shared" si="70"/>
        <v>0</v>
      </c>
      <c r="M854" s="26">
        <v>848</v>
      </c>
    </row>
    <row r="855" spans="2:13">
      <c r="B855" s="93"/>
      <c r="C855" s="89">
        <f t="shared" si="67"/>
        <v>19.649999999999999</v>
      </c>
      <c r="D855" s="79"/>
      <c r="E855" s="79"/>
      <c r="F855" s="79"/>
      <c r="G855" s="79"/>
      <c r="H855" s="80"/>
      <c r="I855" s="98">
        <f t="shared" si="69"/>
        <v>0</v>
      </c>
      <c r="J855" s="82">
        <f t="shared" si="68"/>
        <v>19.649999999999999</v>
      </c>
      <c r="K855" s="3">
        <f t="shared" si="70"/>
        <v>0</v>
      </c>
      <c r="M855" s="26">
        <v>849</v>
      </c>
    </row>
    <row r="856" spans="2:13">
      <c r="B856" s="93"/>
      <c r="C856" s="89">
        <f t="shared" si="67"/>
        <v>19.649999999999999</v>
      </c>
      <c r="D856" s="79"/>
      <c r="E856" s="79"/>
      <c r="F856" s="79"/>
      <c r="G856" s="79"/>
      <c r="H856" s="80"/>
      <c r="I856" s="98">
        <f t="shared" si="69"/>
        <v>0</v>
      </c>
      <c r="J856" s="82">
        <f t="shared" si="68"/>
        <v>19.649999999999999</v>
      </c>
      <c r="K856" s="3">
        <f t="shared" si="70"/>
        <v>0</v>
      </c>
      <c r="M856" s="26">
        <v>850</v>
      </c>
    </row>
    <row r="857" spans="2:13">
      <c r="B857" s="93"/>
      <c r="C857" s="89">
        <f t="shared" si="67"/>
        <v>19.649999999999999</v>
      </c>
      <c r="D857" s="79"/>
      <c r="E857" s="79"/>
      <c r="F857" s="79"/>
      <c r="G857" s="79"/>
      <c r="H857" s="80"/>
      <c r="I857" s="98">
        <f t="shared" si="69"/>
        <v>0</v>
      </c>
      <c r="J857" s="82">
        <f t="shared" si="68"/>
        <v>19.649999999999999</v>
      </c>
      <c r="K857" s="3">
        <f t="shared" si="70"/>
        <v>0</v>
      </c>
      <c r="M857" s="26">
        <v>851</v>
      </c>
    </row>
    <row r="858" spans="2:13">
      <c r="B858" s="93"/>
      <c r="C858" s="89">
        <f t="shared" si="67"/>
        <v>19.649999999999999</v>
      </c>
      <c r="D858" s="79"/>
      <c r="E858" s="79"/>
      <c r="F858" s="79"/>
      <c r="G858" s="79"/>
      <c r="H858" s="80"/>
      <c r="I858" s="98">
        <f t="shared" si="69"/>
        <v>0</v>
      </c>
      <c r="J858" s="82">
        <f t="shared" si="68"/>
        <v>19.649999999999999</v>
      </c>
      <c r="K858" s="3">
        <f t="shared" si="70"/>
        <v>0</v>
      </c>
      <c r="M858" s="26">
        <v>852</v>
      </c>
    </row>
    <row r="859" spans="2:13">
      <c r="B859" s="93"/>
      <c r="C859" s="89">
        <f t="shared" si="67"/>
        <v>19.649999999999999</v>
      </c>
      <c r="D859" s="79"/>
      <c r="E859" s="79"/>
      <c r="F859" s="79"/>
      <c r="G859" s="79"/>
      <c r="H859" s="80"/>
      <c r="I859" s="98">
        <f t="shared" si="69"/>
        <v>0</v>
      </c>
      <c r="J859" s="82">
        <f t="shared" si="68"/>
        <v>19.649999999999999</v>
      </c>
      <c r="K859" s="3">
        <f t="shared" si="70"/>
        <v>0</v>
      </c>
      <c r="M859" s="26">
        <v>853</v>
      </c>
    </row>
    <row r="860" spans="2:13">
      <c r="B860" s="93"/>
      <c r="C860" s="89">
        <f t="shared" si="67"/>
        <v>19.649999999999999</v>
      </c>
      <c r="D860" s="79"/>
      <c r="E860" s="79"/>
      <c r="F860" s="79"/>
      <c r="G860" s="79"/>
      <c r="H860" s="80"/>
      <c r="I860" s="98">
        <f t="shared" si="69"/>
        <v>0</v>
      </c>
      <c r="J860" s="82">
        <f t="shared" si="68"/>
        <v>19.649999999999999</v>
      </c>
      <c r="K860" s="3">
        <f t="shared" si="70"/>
        <v>0</v>
      </c>
      <c r="M860" s="26">
        <v>854</v>
      </c>
    </row>
    <row r="861" spans="2:13">
      <c r="B861" s="93"/>
      <c r="C861" s="89">
        <f t="shared" si="67"/>
        <v>19.649999999999999</v>
      </c>
      <c r="D861" s="79"/>
      <c r="E861" s="79"/>
      <c r="F861" s="79"/>
      <c r="G861" s="79"/>
      <c r="H861" s="80"/>
      <c r="I861" s="98">
        <f t="shared" si="69"/>
        <v>0</v>
      </c>
      <c r="J861" s="82">
        <f t="shared" si="68"/>
        <v>19.649999999999999</v>
      </c>
      <c r="K861" s="3">
        <f t="shared" si="70"/>
        <v>0</v>
      </c>
      <c r="M861" s="26">
        <v>855</v>
      </c>
    </row>
    <row r="862" spans="2:13">
      <c r="B862" s="93"/>
      <c r="C862" s="89">
        <f t="shared" si="67"/>
        <v>19.649999999999999</v>
      </c>
      <c r="D862" s="79"/>
      <c r="E862" s="79"/>
      <c r="F862" s="79"/>
      <c r="G862" s="79"/>
      <c r="H862" s="80"/>
      <c r="I862" s="98">
        <f t="shared" si="69"/>
        <v>0</v>
      </c>
      <c r="J862" s="82">
        <f t="shared" si="68"/>
        <v>19.649999999999999</v>
      </c>
      <c r="K862" s="3">
        <f t="shared" si="70"/>
        <v>0</v>
      </c>
      <c r="M862" s="26">
        <v>856</v>
      </c>
    </row>
    <row r="863" spans="2:13">
      <c r="B863" s="93"/>
      <c r="C863" s="89">
        <f t="shared" si="67"/>
        <v>19.649999999999999</v>
      </c>
      <c r="D863" s="79"/>
      <c r="E863" s="79"/>
      <c r="F863" s="79"/>
      <c r="G863" s="79"/>
      <c r="H863" s="80"/>
      <c r="I863" s="98">
        <f t="shared" si="69"/>
        <v>0</v>
      </c>
      <c r="J863" s="82">
        <f t="shared" si="68"/>
        <v>19.649999999999999</v>
      </c>
      <c r="K863" s="3">
        <f t="shared" si="70"/>
        <v>0</v>
      </c>
      <c r="M863" s="26">
        <v>857</v>
      </c>
    </row>
    <row r="864" spans="2:13">
      <c r="B864" s="93"/>
      <c r="C864" s="89">
        <f t="shared" si="67"/>
        <v>19.649999999999999</v>
      </c>
      <c r="D864" s="79"/>
      <c r="E864" s="79"/>
      <c r="F864" s="79"/>
      <c r="G864" s="79"/>
      <c r="H864" s="80"/>
      <c r="I864" s="98">
        <f t="shared" si="69"/>
        <v>0</v>
      </c>
      <c r="J864" s="82">
        <f t="shared" si="68"/>
        <v>19.649999999999999</v>
      </c>
      <c r="K864" s="3">
        <f t="shared" si="70"/>
        <v>0</v>
      </c>
      <c r="M864" s="26">
        <v>858</v>
      </c>
    </row>
    <row r="865" spans="2:13">
      <c r="B865" s="93"/>
      <c r="C865" s="89">
        <f t="shared" si="67"/>
        <v>19.649999999999999</v>
      </c>
      <c r="D865" s="79"/>
      <c r="E865" s="79"/>
      <c r="F865" s="79"/>
      <c r="G865" s="79"/>
      <c r="H865" s="80"/>
      <c r="I865" s="98">
        <f t="shared" si="69"/>
        <v>0</v>
      </c>
      <c r="J865" s="82">
        <f t="shared" si="68"/>
        <v>19.649999999999999</v>
      </c>
      <c r="K865" s="3">
        <f t="shared" si="70"/>
        <v>0</v>
      </c>
      <c r="M865" s="26">
        <v>859</v>
      </c>
    </row>
    <row r="866" spans="2:13">
      <c r="B866" s="93"/>
      <c r="C866" s="89">
        <f t="shared" si="67"/>
        <v>19.649999999999999</v>
      </c>
      <c r="D866" s="79"/>
      <c r="E866" s="79"/>
      <c r="F866" s="79"/>
      <c r="G866" s="79"/>
      <c r="H866" s="80"/>
      <c r="I866" s="98">
        <f t="shared" si="69"/>
        <v>0</v>
      </c>
      <c r="J866" s="82">
        <f t="shared" si="68"/>
        <v>19.649999999999999</v>
      </c>
      <c r="K866" s="3">
        <f t="shared" si="70"/>
        <v>0</v>
      </c>
      <c r="M866" s="26">
        <v>860</v>
      </c>
    </row>
    <row r="867" spans="2:13">
      <c r="B867" s="93"/>
      <c r="C867" s="89">
        <f t="shared" si="67"/>
        <v>19.649999999999999</v>
      </c>
      <c r="D867" s="79"/>
      <c r="E867" s="79"/>
      <c r="F867" s="79"/>
      <c r="G867" s="79"/>
      <c r="H867" s="80"/>
      <c r="I867" s="98">
        <f t="shared" si="69"/>
        <v>0</v>
      </c>
      <c r="J867" s="82">
        <f t="shared" si="68"/>
        <v>19.649999999999999</v>
      </c>
      <c r="K867" s="3">
        <f t="shared" si="70"/>
        <v>0</v>
      </c>
      <c r="M867" s="26">
        <v>861</v>
      </c>
    </row>
    <row r="868" spans="2:13">
      <c r="B868" s="93"/>
      <c r="C868" s="89">
        <f t="shared" si="67"/>
        <v>19.649999999999999</v>
      </c>
      <c r="D868" s="79"/>
      <c r="E868" s="79"/>
      <c r="F868" s="79"/>
      <c r="G868" s="79"/>
      <c r="H868" s="80"/>
      <c r="I868" s="98">
        <f t="shared" si="69"/>
        <v>0</v>
      </c>
      <c r="J868" s="82">
        <f t="shared" si="68"/>
        <v>19.649999999999999</v>
      </c>
      <c r="K868" s="3">
        <f t="shared" si="70"/>
        <v>0</v>
      </c>
      <c r="M868" s="26">
        <v>862</v>
      </c>
    </row>
    <row r="869" spans="2:13">
      <c r="B869" s="93"/>
      <c r="C869" s="89">
        <f t="shared" si="67"/>
        <v>19.649999999999999</v>
      </c>
      <c r="D869" s="79"/>
      <c r="E869" s="79"/>
      <c r="F869" s="79"/>
      <c r="G869" s="79"/>
      <c r="H869" s="80"/>
      <c r="I869" s="98">
        <f t="shared" si="69"/>
        <v>0</v>
      </c>
      <c r="J869" s="82">
        <f t="shared" si="68"/>
        <v>19.649999999999999</v>
      </c>
      <c r="K869" s="3">
        <f t="shared" si="70"/>
        <v>0</v>
      </c>
      <c r="M869" s="26">
        <v>863</v>
      </c>
    </row>
    <row r="870" spans="2:13">
      <c r="B870" s="93"/>
      <c r="C870" s="89">
        <f t="shared" si="67"/>
        <v>19.649999999999999</v>
      </c>
      <c r="D870" s="79"/>
      <c r="E870" s="79"/>
      <c r="F870" s="79"/>
      <c r="G870" s="79"/>
      <c r="H870" s="80"/>
      <c r="I870" s="98">
        <f t="shared" si="69"/>
        <v>0</v>
      </c>
      <c r="J870" s="82">
        <f t="shared" si="68"/>
        <v>19.649999999999999</v>
      </c>
      <c r="K870" s="3">
        <f t="shared" si="70"/>
        <v>0</v>
      </c>
      <c r="M870" s="26">
        <v>864</v>
      </c>
    </row>
    <row r="871" spans="2:13">
      <c r="B871" s="93"/>
      <c r="C871" s="89">
        <f t="shared" si="67"/>
        <v>19.649999999999999</v>
      </c>
      <c r="D871" s="79"/>
      <c r="E871" s="79"/>
      <c r="F871" s="79"/>
      <c r="G871" s="79"/>
      <c r="H871" s="80"/>
      <c r="I871" s="98">
        <f t="shared" si="69"/>
        <v>0</v>
      </c>
      <c r="J871" s="82">
        <f t="shared" si="68"/>
        <v>19.649999999999999</v>
      </c>
      <c r="K871" s="3">
        <f t="shared" si="70"/>
        <v>0</v>
      </c>
      <c r="M871" s="26">
        <v>865</v>
      </c>
    </row>
    <row r="872" spans="2:13">
      <c r="B872" s="93"/>
      <c r="C872" s="89">
        <f t="shared" si="67"/>
        <v>19.649999999999999</v>
      </c>
      <c r="D872" s="79"/>
      <c r="E872" s="79"/>
      <c r="F872" s="79"/>
      <c r="G872" s="79"/>
      <c r="H872" s="80"/>
      <c r="I872" s="98">
        <f t="shared" si="69"/>
        <v>0</v>
      </c>
      <c r="J872" s="82">
        <f t="shared" si="68"/>
        <v>19.649999999999999</v>
      </c>
      <c r="K872" s="3">
        <f t="shared" si="70"/>
        <v>0</v>
      </c>
      <c r="M872" s="26">
        <v>866</v>
      </c>
    </row>
    <row r="873" spans="2:13">
      <c r="B873" s="93"/>
      <c r="C873" s="89">
        <f t="shared" si="67"/>
        <v>19.649999999999999</v>
      </c>
      <c r="D873" s="79"/>
      <c r="E873" s="79"/>
      <c r="F873" s="79"/>
      <c r="G873" s="79"/>
      <c r="H873" s="80"/>
      <c r="I873" s="98">
        <f t="shared" si="69"/>
        <v>0</v>
      </c>
      <c r="J873" s="82">
        <f t="shared" si="68"/>
        <v>19.649999999999999</v>
      </c>
      <c r="K873" s="3">
        <f t="shared" si="70"/>
        <v>0</v>
      </c>
      <c r="M873" s="26">
        <v>867</v>
      </c>
    </row>
    <row r="874" spans="2:13">
      <c r="B874" s="93"/>
      <c r="C874" s="89">
        <f t="shared" si="67"/>
        <v>19.649999999999999</v>
      </c>
      <c r="D874" s="79"/>
      <c r="E874" s="79"/>
      <c r="F874" s="79"/>
      <c r="G874" s="79"/>
      <c r="H874" s="80"/>
      <c r="I874" s="98">
        <f t="shared" si="69"/>
        <v>0</v>
      </c>
      <c r="J874" s="82">
        <f t="shared" si="68"/>
        <v>19.649999999999999</v>
      </c>
      <c r="K874" s="3">
        <f t="shared" si="70"/>
        <v>0</v>
      </c>
      <c r="M874" s="26">
        <v>868</v>
      </c>
    </row>
    <row r="875" spans="2:13">
      <c r="B875" s="93"/>
      <c r="C875" s="89">
        <f t="shared" si="67"/>
        <v>19.649999999999999</v>
      </c>
      <c r="D875" s="79"/>
      <c r="E875" s="79"/>
      <c r="F875" s="79"/>
      <c r="G875" s="79"/>
      <c r="H875" s="80"/>
      <c r="I875" s="98">
        <f t="shared" si="69"/>
        <v>0</v>
      </c>
      <c r="J875" s="82">
        <f t="shared" si="68"/>
        <v>19.649999999999999</v>
      </c>
      <c r="K875" s="3">
        <f t="shared" si="70"/>
        <v>0</v>
      </c>
      <c r="M875" s="26">
        <v>869</v>
      </c>
    </row>
    <row r="876" spans="2:13">
      <c r="B876" s="93"/>
      <c r="C876" s="89">
        <f t="shared" si="67"/>
        <v>19.649999999999999</v>
      </c>
      <c r="D876" s="79"/>
      <c r="E876" s="79"/>
      <c r="F876" s="79"/>
      <c r="G876" s="79"/>
      <c r="H876" s="80"/>
      <c r="I876" s="98">
        <f t="shared" si="69"/>
        <v>0</v>
      </c>
      <c r="J876" s="82">
        <f t="shared" si="68"/>
        <v>19.649999999999999</v>
      </c>
      <c r="K876" s="3">
        <f t="shared" si="70"/>
        <v>0</v>
      </c>
      <c r="M876" s="26">
        <v>870</v>
      </c>
    </row>
    <row r="877" spans="2:13">
      <c r="B877" s="93"/>
      <c r="C877" s="89">
        <f t="shared" si="67"/>
        <v>19.649999999999999</v>
      </c>
      <c r="D877" s="79"/>
      <c r="E877" s="79"/>
      <c r="F877" s="79"/>
      <c r="G877" s="79"/>
      <c r="H877" s="80"/>
      <c r="I877" s="98">
        <f t="shared" si="69"/>
        <v>0</v>
      </c>
      <c r="J877" s="82">
        <f t="shared" si="68"/>
        <v>19.649999999999999</v>
      </c>
      <c r="K877" s="3">
        <f t="shared" si="70"/>
        <v>0</v>
      </c>
      <c r="M877" s="26">
        <v>871</v>
      </c>
    </row>
    <row r="878" spans="2:13">
      <c r="B878" s="93"/>
      <c r="C878" s="89">
        <f t="shared" si="67"/>
        <v>19.649999999999999</v>
      </c>
      <c r="D878" s="79"/>
      <c r="E878" s="79"/>
      <c r="F878" s="79"/>
      <c r="G878" s="79"/>
      <c r="H878" s="80"/>
      <c r="I878" s="98">
        <f t="shared" si="69"/>
        <v>0</v>
      </c>
      <c r="J878" s="82">
        <f t="shared" si="68"/>
        <v>19.649999999999999</v>
      </c>
      <c r="K878" s="3">
        <f t="shared" si="70"/>
        <v>0</v>
      </c>
      <c r="M878" s="26">
        <v>872</v>
      </c>
    </row>
    <row r="879" spans="2:13">
      <c r="B879" s="93"/>
      <c r="C879" s="89">
        <f t="shared" si="67"/>
        <v>19.649999999999999</v>
      </c>
      <c r="D879" s="79"/>
      <c r="E879" s="79"/>
      <c r="F879" s="79"/>
      <c r="G879" s="79"/>
      <c r="H879" s="80"/>
      <c r="I879" s="98">
        <f t="shared" si="69"/>
        <v>0</v>
      </c>
      <c r="J879" s="82">
        <f t="shared" si="68"/>
        <v>19.649999999999999</v>
      </c>
      <c r="K879" s="3">
        <f t="shared" si="70"/>
        <v>0</v>
      </c>
      <c r="M879" s="26">
        <v>873</v>
      </c>
    </row>
    <row r="880" spans="2:13">
      <c r="B880" s="93"/>
      <c r="C880" s="89">
        <f t="shared" si="67"/>
        <v>19.649999999999999</v>
      </c>
      <c r="D880" s="79"/>
      <c r="E880" s="79"/>
      <c r="F880" s="79"/>
      <c r="G880" s="79"/>
      <c r="H880" s="80"/>
      <c r="I880" s="98">
        <f t="shared" si="69"/>
        <v>0</v>
      </c>
      <c r="J880" s="82">
        <f t="shared" si="68"/>
        <v>19.649999999999999</v>
      </c>
      <c r="K880" s="3">
        <f t="shared" si="70"/>
        <v>0</v>
      </c>
      <c r="M880" s="26">
        <v>874</v>
      </c>
    </row>
    <row r="881" spans="2:13">
      <c r="B881" s="93"/>
      <c r="C881" s="89">
        <f t="shared" si="67"/>
        <v>19.649999999999999</v>
      </c>
      <c r="D881" s="79"/>
      <c r="E881" s="79"/>
      <c r="F881" s="79"/>
      <c r="G881" s="79"/>
      <c r="H881" s="80"/>
      <c r="I881" s="98">
        <f t="shared" si="69"/>
        <v>0</v>
      </c>
      <c r="J881" s="82">
        <f t="shared" si="68"/>
        <v>19.649999999999999</v>
      </c>
      <c r="K881" s="3">
        <f t="shared" si="70"/>
        <v>0</v>
      </c>
      <c r="M881" s="26">
        <v>875</v>
      </c>
    </row>
    <row r="882" spans="2:13">
      <c r="B882" s="93"/>
      <c r="C882" s="89">
        <f t="shared" si="67"/>
        <v>19.649999999999999</v>
      </c>
      <c r="D882" s="79"/>
      <c r="E882" s="79"/>
      <c r="F882" s="79"/>
      <c r="G882" s="79"/>
      <c r="H882" s="80"/>
      <c r="I882" s="98">
        <f t="shared" si="69"/>
        <v>0</v>
      </c>
      <c r="J882" s="82">
        <f t="shared" si="68"/>
        <v>19.649999999999999</v>
      </c>
      <c r="K882" s="3">
        <f t="shared" si="70"/>
        <v>0</v>
      </c>
      <c r="M882" s="26">
        <v>876</v>
      </c>
    </row>
    <row r="883" spans="2:13">
      <c r="B883" s="93"/>
      <c r="C883" s="89">
        <f t="shared" si="67"/>
        <v>19.649999999999999</v>
      </c>
      <c r="D883" s="79"/>
      <c r="E883" s="79"/>
      <c r="F883" s="79"/>
      <c r="G883" s="79"/>
      <c r="H883" s="80"/>
      <c r="I883" s="98">
        <f t="shared" si="69"/>
        <v>0</v>
      </c>
      <c r="J883" s="82">
        <f t="shared" si="68"/>
        <v>19.649999999999999</v>
      </c>
      <c r="K883" s="3">
        <f t="shared" si="70"/>
        <v>0</v>
      </c>
      <c r="M883" s="26">
        <v>877</v>
      </c>
    </row>
    <row r="884" spans="2:13">
      <c r="B884" s="93"/>
      <c r="C884" s="89">
        <f t="shared" si="67"/>
        <v>19.649999999999999</v>
      </c>
      <c r="D884" s="79"/>
      <c r="E884" s="79"/>
      <c r="F884" s="79"/>
      <c r="G884" s="79"/>
      <c r="H884" s="80"/>
      <c r="I884" s="98">
        <f t="shared" si="69"/>
        <v>0</v>
      </c>
      <c r="J884" s="82">
        <f t="shared" si="68"/>
        <v>19.649999999999999</v>
      </c>
      <c r="K884" s="3">
        <f t="shared" si="70"/>
        <v>0</v>
      </c>
      <c r="M884" s="26">
        <v>878</v>
      </c>
    </row>
    <row r="885" spans="2:13">
      <c r="B885" s="93"/>
      <c r="C885" s="89">
        <f t="shared" si="67"/>
        <v>19.649999999999999</v>
      </c>
      <c r="D885" s="79"/>
      <c r="E885" s="79"/>
      <c r="F885" s="79"/>
      <c r="G885" s="79"/>
      <c r="H885" s="80"/>
      <c r="I885" s="98">
        <f t="shared" si="69"/>
        <v>0</v>
      </c>
      <c r="J885" s="82">
        <f t="shared" si="68"/>
        <v>19.649999999999999</v>
      </c>
      <c r="K885" s="3">
        <f t="shared" si="70"/>
        <v>0</v>
      </c>
      <c r="M885" s="26">
        <v>879</v>
      </c>
    </row>
    <row r="886" spans="2:13">
      <c r="B886" s="93"/>
      <c r="C886" s="89">
        <f t="shared" si="67"/>
        <v>19.649999999999999</v>
      </c>
      <c r="D886" s="79"/>
      <c r="E886" s="79"/>
      <c r="F886" s="79"/>
      <c r="G886" s="79"/>
      <c r="H886" s="80"/>
      <c r="I886" s="98">
        <f t="shared" si="69"/>
        <v>0</v>
      </c>
      <c r="J886" s="82">
        <f t="shared" si="68"/>
        <v>19.649999999999999</v>
      </c>
      <c r="K886" s="3">
        <f t="shared" si="70"/>
        <v>0</v>
      </c>
      <c r="M886" s="26">
        <v>880</v>
      </c>
    </row>
    <row r="887" spans="2:13">
      <c r="B887" s="93"/>
      <c r="C887" s="89">
        <f t="shared" si="67"/>
        <v>19.649999999999999</v>
      </c>
      <c r="D887" s="79"/>
      <c r="E887" s="79"/>
      <c r="F887" s="79"/>
      <c r="G887" s="79"/>
      <c r="H887" s="80"/>
      <c r="I887" s="98">
        <f t="shared" si="69"/>
        <v>0</v>
      </c>
      <c r="J887" s="82">
        <f t="shared" si="68"/>
        <v>19.649999999999999</v>
      </c>
      <c r="K887" s="3">
        <f t="shared" si="70"/>
        <v>0</v>
      </c>
      <c r="M887" s="26">
        <v>881</v>
      </c>
    </row>
    <row r="888" spans="2:13">
      <c r="B888" s="93"/>
      <c r="C888" s="89">
        <f t="shared" si="67"/>
        <v>19.649999999999999</v>
      </c>
      <c r="D888" s="79"/>
      <c r="E888" s="79"/>
      <c r="F888" s="79"/>
      <c r="G888" s="79"/>
      <c r="H888" s="80"/>
      <c r="I888" s="98">
        <f t="shared" si="69"/>
        <v>0</v>
      </c>
      <c r="J888" s="82">
        <f t="shared" si="68"/>
        <v>19.649999999999999</v>
      </c>
      <c r="K888" s="3">
        <f t="shared" si="70"/>
        <v>0</v>
      </c>
      <c r="M888" s="26">
        <v>882</v>
      </c>
    </row>
    <row r="889" spans="2:13">
      <c r="B889" s="93"/>
      <c r="C889" s="89">
        <f t="shared" si="67"/>
        <v>19.649999999999999</v>
      </c>
      <c r="D889" s="79"/>
      <c r="E889" s="79"/>
      <c r="F889" s="79"/>
      <c r="G889" s="79"/>
      <c r="H889" s="80"/>
      <c r="I889" s="98">
        <f t="shared" si="69"/>
        <v>0</v>
      </c>
      <c r="J889" s="82">
        <f t="shared" si="68"/>
        <v>19.649999999999999</v>
      </c>
      <c r="K889" s="3">
        <f t="shared" si="70"/>
        <v>0</v>
      </c>
      <c r="M889" s="26">
        <v>883</v>
      </c>
    </row>
    <row r="890" spans="2:13">
      <c r="B890" s="93"/>
      <c r="C890" s="89">
        <f t="shared" si="67"/>
        <v>19.649999999999999</v>
      </c>
      <c r="D890" s="79"/>
      <c r="E890" s="79"/>
      <c r="F890" s="79"/>
      <c r="G890" s="79"/>
      <c r="H890" s="80"/>
      <c r="I890" s="98">
        <f t="shared" si="69"/>
        <v>0</v>
      </c>
      <c r="J890" s="82">
        <f t="shared" si="68"/>
        <v>19.649999999999999</v>
      </c>
      <c r="K890" s="3">
        <f t="shared" si="70"/>
        <v>0</v>
      </c>
      <c r="M890" s="26">
        <v>884</v>
      </c>
    </row>
    <row r="891" spans="2:13">
      <c r="B891" s="93"/>
      <c r="C891" s="89">
        <f t="shared" si="67"/>
        <v>19.649999999999999</v>
      </c>
      <c r="D891" s="79"/>
      <c r="E891" s="79"/>
      <c r="F891" s="79"/>
      <c r="G891" s="79"/>
      <c r="H891" s="80"/>
      <c r="I891" s="98">
        <f t="shared" si="69"/>
        <v>0</v>
      </c>
      <c r="J891" s="82">
        <f t="shared" si="68"/>
        <v>19.649999999999999</v>
      </c>
      <c r="K891" s="3">
        <f t="shared" si="70"/>
        <v>0</v>
      </c>
      <c r="M891" s="26">
        <v>885</v>
      </c>
    </row>
    <row r="892" spans="2:13">
      <c r="B892" s="93"/>
      <c r="C892" s="89">
        <f t="shared" si="67"/>
        <v>19.649999999999999</v>
      </c>
      <c r="D892" s="79"/>
      <c r="E892" s="79"/>
      <c r="F892" s="79"/>
      <c r="G892" s="79"/>
      <c r="H892" s="80"/>
      <c r="I892" s="98">
        <f t="shared" si="69"/>
        <v>0</v>
      </c>
      <c r="J892" s="82">
        <f t="shared" si="68"/>
        <v>19.649999999999999</v>
      </c>
      <c r="K892" s="3">
        <f t="shared" si="70"/>
        <v>0</v>
      </c>
      <c r="M892" s="26">
        <v>886</v>
      </c>
    </row>
    <row r="893" spans="2:13">
      <c r="B893" s="93"/>
      <c r="C893" s="89">
        <f t="shared" si="67"/>
        <v>19.649999999999999</v>
      </c>
      <c r="D893" s="79"/>
      <c r="E893" s="79"/>
      <c r="F893" s="79"/>
      <c r="G893" s="79"/>
      <c r="H893" s="80"/>
      <c r="I893" s="98">
        <f t="shared" si="69"/>
        <v>0</v>
      </c>
      <c r="J893" s="82">
        <f t="shared" si="68"/>
        <v>19.649999999999999</v>
      </c>
      <c r="K893" s="3">
        <f t="shared" si="70"/>
        <v>0</v>
      </c>
      <c r="M893" s="26">
        <v>887</v>
      </c>
    </row>
    <row r="894" spans="2:13">
      <c r="B894" s="93"/>
      <c r="C894" s="89">
        <f t="shared" si="67"/>
        <v>19.649999999999999</v>
      </c>
      <c r="D894" s="79"/>
      <c r="E894" s="79"/>
      <c r="F894" s="79"/>
      <c r="G894" s="79"/>
      <c r="H894" s="80"/>
      <c r="I894" s="98">
        <f t="shared" si="69"/>
        <v>0</v>
      </c>
      <c r="J894" s="82">
        <f t="shared" si="68"/>
        <v>19.649999999999999</v>
      </c>
      <c r="K894" s="3">
        <f t="shared" si="70"/>
        <v>0</v>
      </c>
      <c r="M894" s="26">
        <v>888</v>
      </c>
    </row>
    <row r="895" spans="2:13">
      <c r="B895" s="93"/>
      <c r="C895" s="89">
        <f t="shared" si="67"/>
        <v>19.649999999999999</v>
      </c>
      <c r="D895" s="79"/>
      <c r="E895" s="79"/>
      <c r="F895" s="79"/>
      <c r="G895" s="79"/>
      <c r="H895" s="80"/>
      <c r="I895" s="98">
        <f t="shared" si="69"/>
        <v>0</v>
      </c>
      <c r="J895" s="82">
        <f t="shared" si="68"/>
        <v>19.649999999999999</v>
      </c>
      <c r="K895" s="3">
        <f t="shared" si="70"/>
        <v>0</v>
      </c>
      <c r="M895" s="26">
        <v>889</v>
      </c>
    </row>
    <row r="896" spans="2:13">
      <c r="B896" s="93"/>
      <c r="C896" s="89">
        <f t="shared" si="67"/>
        <v>19.649999999999999</v>
      </c>
      <c r="D896" s="79"/>
      <c r="E896" s="79"/>
      <c r="F896" s="79"/>
      <c r="G896" s="79"/>
      <c r="H896" s="80"/>
      <c r="I896" s="98">
        <f t="shared" si="69"/>
        <v>0</v>
      </c>
      <c r="J896" s="82">
        <f t="shared" si="68"/>
        <v>19.649999999999999</v>
      </c>
      <c r="K896" s="3">
        <f t="shared" si="70"/>
        <v>0</v>
      </c>
      <c r="M896" s="26">
        <v>890</v>
      </c>
    </row>
    <row r="897" spans="2:13">
      <c r="B897" s="93"/>
      <c r="C897" s="89">
        <f t="shared" si="67"/>
        <v>19.649999999999999</v>
      </c>
      <c r="D897" s="79"/>
      <c r="E897" s="79"/>
      <c r="F897" s="79"/>
      <c r="G897" s="79"/>
      <c r="H897" s="80"/>
      <c r="I897" s="98">
        <f t="shared" si="69"/>
        <v>0</v>
      </c>
      <c r="J897" s="82">
        <f t="shared" si="68"/>
        <v>19.649999999999999</v>
      </c>
      <c r="K897" s="3">
        <f t="shared" si="70"/>
        <v>0</v>
      </c>
      <c r="M897" s="26">
        <v>891</v>
      </c>
    </row>
    <row r="898" spans="2:13">
      <c r="B898" s="93"/>
      <c r="C898" s="89">
        <f t="shared" si="67"/>
        <v>19.649999999999999</v>
      </c>
      <c r="D898" s="79"/>
      <c r="E898" s="79"/>
      <c r="F898" s="79"/>
      <c r="G898" s="79"/>
      <c r="H898" s="80"/>
      <c r="I898" s="98">
        <f t="shared" si="69"/>
        <v>0</v>
      </c>
      <c r="J898" s="82">
        <f t="shared" si="68"/>
        <v>19.649999999999999</v>
      </c>
      <c r="K898" s="3">
        <f t="shared" si="70"/>
        <v>0</v>
      </c>
      <c r="M898" s="26">
        <v>892</v>
      </c>
    </row>
    <row r="899" spans="2:13">
      <c r="B899" s="93"/>
      <c r="C899" s="89">
        <f t="shared" si="67"/>
        <v>19.649999999999999</v>
      </c>
      <c r="D899" s="79"/>
      <c r="E899" s="79"/>
      <c r="F899" s="79"/>
      <c r="G899" s="79"/>
      <c r="H899" s="80"/>
      <c r="I899" s="98">
        <f t="shared" si="69"/>
        <v>0</v>
      </c>
      <c r="J899" s="82">
        <f t="shared" si="68"/>
        <v>19.649999999999999</v>
      </c>
      <c r="K899" s="3">
        <f t="shared" si="70"/>
        <v>0</v>
      </c>
      <c r="M899" s="26">
        <v>893</v>
      </c>
    </row>
    <row r="900" spans="2:13">
      <c r="B900" s="93"/>
      <c r="C900" s="89">
        <f t="shared" si="67"/>
        <v>19.649999999999999</v>
      </c>
      <c r="D900" s="79"/>
      <c r="E900" s="79"/>
      <c r="F900" s="79"/>
      <c r="G900" s="79"/>
      <c r="H900" s="80"/>
      <c r="I900" s="98">
        <f t="shared" si="69"/>
        <v>0</v>
      </c>
      <c r="J900" s="82">
        <f t="shared" si="68"/>
        <v>19.649999999999999</v>
      </c>
      <c r="K900" s="3">
        <f t="shared" si="70"/>
        <v>0</v>
      </c>
      <c r="M900" s="26">
        <v>894</v>
      </c>
    </row>
    <row r="901" spans="2:13">
      <c r="B901" s="93"/>
      <c r="C901" s="89">
        <f t="shared" si="67"/>
        <v>19.649999999999999</v>
      </c>
      <c r="D901" s="79"/>
      <c r="E901" s="79"/>
      <c r="F901" s="79"/>
      <c r="G901" s="79"/>
      <c r="H901" s="80"/>
      <c r="I901" s="98">
        <f t="shared" si="69"/>
        <v>0</v>
      </c>
      <c r="J901" s="82">
        <f t="shared" si="68"/>
        <v>19.649999999999999</v>
      </c>
      <c r="K901" s="3">
        <f t="shared" si="70"/>
        <v>0</v>
      </c>
      <c r="M901" s="26">
        <v>895</v>
      </c>
    </row>
    <row r="902" spans="2:13">
      <c r="B902" s="93"/>
      <c r="C902" s="89">
        <f t="shared" ref="C902:C906" si="71">IF(B902&gt;0,C901+B902,C901)</f>
        <v>19.649999999999999</v>
      </c>
      <c r="D902" s="79"/>
      <c r="E902" s="79"/>
      <c r="F902" s="79"/>
      <c r="G902" s="79"/>
      <c r="H902" s="80"/>
      <c r="I902" s="98">
        <f t="shared" si="69"/>
        <v>0</v>
      </c>
      <c r="J902" s="82">
        <f t="shared" ref="J902:J906" si="72">C902+I902</f>
        <v>19.649999999999999</v>
      </c>
      <c r="K902" s="3">
        <f t="shared" si="70"/>
        <v>0</v>
      </c>
      <c r="M902" s="26">
        <v>896</v>
      </c>
    </row>
    <row r="903" spans="2:13">
      <c r="B903" s="93"/>
      <c r="C903" s="89">
        <f t="shared" si="71"/>
        <v>19.649999999999999</v>
      </c>
      <c r="D903" s="79"/>
      <c r="E903" s="79"/>
      <c r="F903" s="79"/>
      <c r="G903" s="79"/>
      <c r="H903" s="80"/>
      <c r="I903" s="98">
        <f t="shared" ref="I903:I906" si="73">H903*I$5</f>
        <v>0</v>
      </c>
      <c r="J903" s="82">
        <f t="shared" si="72"/>
        <v>19.649999999999999</v>
      </c>
      <c r="K903" s="3">
        <f t="shared" ref="K903:K906" si="74">I903/J903</f>
        <v>0</v>
      </c>
      <c r="M903" s="26">
        <v>897</v>
      </c>
    </row>
    <row r="904" spans="2:13">
      <c r="B904" s="93"/>
      <c r="C904" s="89">
        <f t="shared" si="71"/>
        <v>19.649999999999999</v>
      </c>
      <c r="D904" s="79"/>
      <c r="E904" s="79"/>
      <c r="F904" s="79"/>
      <c r="G904" s="79"/>
      <c r="H904" s="80"/>
      <c r="I904" s="98">
        <f t="shared" si="73"/>
        <v>0</v>
      </c>
      <c r="J904" s="82">
        <f t="shared" si="72"/>
        <v>19.649999999999999</v>
      </c>
      <c r="K904" s="3">
        <f t="shared" si="74"/>
        <v>0</v>
      </c>
      <c r="M904" s="26">
        <v>898</v>
      </c>
    </row>
    <row r="905" spans="2:13">
      <c r="B905" s="93"/>
      <c r="C905" s="89">
        <f t="shared" si="71"/>
        <v>19.649999999999999</v>
      </c>
      <c r="D905" s="79"/>
      <c r="E905" s="79"/>
      <c r="F905" s="79"/>
      <c r="G905" s="79"/>
      <c r="H905" s="80"/>
      <c r="I905" s="98">
        <f t="shared" si="73"/>
        <v>0</v>
      </c>
      <c r="J905" s="82">
        <f t="shared" si="72"/>
        <v>19.649999999999999</v>
      </c>
      <c r="K905" s="3">
        <f t="shared" si="74"/>
        <v>0</v>
      </c>
      <c r="M905" s="26">
        <v>899</v>
      </c>
    </row>
    <row r="906" spans="2:13">
      <c r="B906" s="93"/>
      <c r="C906" s="89">
        <f t="shared" si="71"/>
        <v>19.649999999999999</v>
      </c>
      <c r="D906" s="79"/>
      <c r="E906" s="79"/>
      <c r="F906" s="79"/>
      <c r="G906" s="79"/>
      <c r="H906" s="80"/>
      <c r="I906" s="98">
        <f t="shared" si="73"/>
        <v>0</v>
      </c>
      <c r="J906" s="82">
        <f t="shared" si="72"/>
        <v>19.649999999999999</v>
      </c>
      <c r="K906" s="3">
        <f t="shared" si="74"/>
        <v>0</v>
      </c>
      <c r="M906" s="26">
        <v>900</v>
      </c>
    </row>
    <row r="907" spans="2:13">
      <c r="B907" s="93"/>
      <c r="C907" s="94"/>
    </row>
    <row r="908" spans="2:13">
      <c r="B908" s="93"/>
      <c r="C908" s="94"/>
    </row>
    <row r="909" spans="2:13">
      <c r="B909" s="93"/>
      <c r="C909" s="94"/>
    </row>
    <row r="910" spans="2:13">
      <c r="B910" s="93"/>
      <c r="C910" s="94"/>
    </row>
    <row r="911" spans="2:13">
      <c r="B911" s="93"/>
      <c r="C911" s="94"/>
    </row>
    <row r="912" spans="2:13">
      <c r="B912" s="93"/>
      <c r="C912" s="94"/>
    </row>
    <row r="913" spans="2:3">
      <c r="B913" s="93"/>
      <c r="C913" s="94"/>
    </row>
    <row r="914" spans="2:3">
      <c r="B914" s="93"/>
      <c r="C914" s="94"/>
    </row>
    <row r="915" spans="2:3">
      <c r="B915" s="93"/>
      <c r="C915" s="94"/>
    </row>
    <row r="916" spans="2:3">
      <c r="B916" s="93"/>
      <c r="C916" s="94"/>
    </row>
    <row r="917" spans="2:3">
      <c r="B917" s="93"/>
      <c r="C917" s="94"/>
    </row>
    <row r="918" spans="2:3">
      <c r="B918" s="93"/>
      <c r="C918" s="94"/>
    </row>
    <row r="919" spans="2:3">
      <c r="B919" s="93"/>
      <c r="C919" s="94"/>
    </row>
    <row r="920" spans="2:3">
      <c r="B920" s="93"/>
      <c r="C920" s="94"/>
    </row>
    <row r="921" spans="2:3">
      <c r="B921" s="93"/>
      <c r="C921" s="94"/>
    </row>
    <row r="922" spans="2:3">
      <c r="B922" s="93"/>
      <c r="C922" s="94"/>
    </row>
    <row r="923" spans="2:3">
      <c r="B923" s="93"/>
      <c r="C923" s="94"/>
    </row>
    <row r="924" spans="2:3">
      <c r="B924" s="93"/>
      <c r="C924" s="94"/>
    </row>
    <row r="925" spans="2:3">
      <c r="B925" s="93"/>
      <c r="C925" s="94"/>
    </row>
    <row r="926" spans="2:3">
      <c r="B926" s="93"/>
      <c r="C926" s="94"/>
    </row>
    <row r="927" spans="2:3">
      <c r="B927" s="93"/>
      <c r="C927" s="94"/>
    </row>
    <row r="928" spans="2:3">
      <c r="B928" s="93"/>
      <c r="C928" s="94"/>
    </row>
    <row r="929" spans="2:3">
      <c r="B929" s="93"/>
      <c r="C929" s="94"/>
    </row>
    <row r="930" spans="2:3">
      <c r="B930" s="93"/>
      <c r="C930" s="94"/>
    </row>
    <row r="931" spans="2:3">
      <c r="B931" s="93"/>
      <c r="C931" s="94"/>
    </row>
    <row r="932" spans="2:3">
      <c r="B932" s="93"/>
      <c r="C932" s="94"/>
    </row>
    <row r="933" spans="2:3">
      <c r="B933" s="93"/>
      <c r="C933" s="94"/>
    </row>
    <row r="934" spans="2:3">
      <c r="B934" s="93"/>
      <c r="C934" s="94"/>
    </row>
    <row r="935" spans="2:3">
      <c r="B935" s="93"/>
      <c r="C935" s="94"/>
    </row>
    <row r="936" spans="2:3">
      <c r="B936" s="93"/>
      <c r="C936" s="94"/>
    </row>
    <row r="937" spans="2:3">
      <c r="B937" s="93"/>
      <c r="C937" s="94"/>
    </row>
    <row r="938" spans="2:3">
      <c r="B938" s="93"/>
      <c r="C938" s="94"/>
    </row>
    <row r="939" spans="2:3">
      <c r="B939" s="93"/>
      <c r="C939" s="94"/>
    </row>
    <row r="940" spans="2:3">
      <c r="B940" s="93"/>
      <c r="C940" s="94"/>
    </row>
    <row r="941" spans="2:3">
      <c r="B941" s="93"/>
      <c r="C941" s="94"/>
    </row>
    <row r="942" spans="2:3">
      <c r="B942" s="93"/>
      <c r="C942" s="94"/>
    </row>
    <row r="943" spans="2:3">
      <c r="B943" s="93"/>
      <c r="C943" s="94"/>
    </row>
    <row r="944" spans="2:3">
      <c r="B944" s="93"/>
      <c r="C944" s="94"/>
    </row>
    <row r="945" spans="2:3">
      <c r="B945" s="93"/>
      <c r="C945" s="94"/>
    </row>
    <row r="946" spans="2:3">
      <c r="B946" s="93"/>
      <c r="C946" s="94"/>
    </row>
    <row r="947" spans="2:3">
      <c r="B947" s="93"/>
      <c r="C947" s="94"/>
    </row>
    <row r="948" spans="2:3">
      <c r="B948" s="93"/>
      <c r="C948" s="94"/>
    </row>
    <row r="949" spans="2:3">
      <c r="B949" s="93"/>
      <c r="C949" s="94"/>
    </row>
    <row r="950" spans="2:3">
      <c r="B950" s="93"/>
      <c r="C950" s="94"/>
    </row>
    <row r="951" spans="2:3">
      <c r="B951" s="93"/>
      <c r="C951" s="94"/>
    </row>
    <row r="952" spans="2:3">
      <c r="B952" s="93"/>
      <c r="C952" s="94"/>
    </row>
    <row r="953" spans="2:3">
      <c r="B953" s="93"/>
      <c r="C953" s="94"/>
    </row>
    <row r="954" spans="2:3">
      <c r="B954" s="93"/>
      <c r="C954" s="94"/>
    </row>
    <row r="955" spans="2:3">
      <c r="B955" s="93"/>
      <c r="C955" s="94"/>
    </row>
    <row r="956" spans="2:3">
      <c r="B956" s="93"/>
      <c r="C956" s="94"/>
    </row>
    <row r="957" spans="2:3">
      <c r="B957" s="93"/>
      <c r="C957" s="94"/>
    </row>
    <row r="958" spans="2:3">
      <c r="B958" s="93"/>
      <c r="C958" s="94"/>
    </row>
    <row r="959" spans="2:3">
      <c r="B959" s="93"/>
      <c r="C959" s="94"/>
    </row>
    <row r="960" spans="2:3">
      <c r="B960" s="93"/>
      <c r="C960" s="94"/>
    </row>
    <row r="961" spans="2:3">
      <c r="B961" s="93"/>
      <c r="C961" s="94"/>
    </row>
    <row r="962" spans="2:3">
      <c r="B962" s="93"/>
      <c r="C962" s="94"/>
    </row>
    <row r="963" spans="2:3">
      <c r="B963" s="93"/>
      <c r="C963" s="94"/>
    </row>
    <row r="964" spans="2:3">
      <c r="B964" s="93"/>
      <c r="C964" s="94"/>
    </row>
    <row r="965" spans="2:3">
      <c r="B965" s="93"/>
      <c r="C965" s="94"/>
    </row>
    <row r="966" spans="2:3">
      <c r="B966" s="93"/>
      <c r="C966" s="94"/>
    </row>
    <row r="967" spans="2:3">
      <c r="B967" s="93"/>
      <c r="C967" s="94"/>
    </row>
  </sheetData>
  <phoneticPr fontId="2" type="noConversion"/>
  <conditionalFormatting sqref="M6:M406">
    <cfRule type="expression" dxfId="2" priority="1">
      <formula>MOD(M6,5)=0</formula>
    </cfRule>
  </conditionalFormatting>
  <conditionalFormatting sqref="I6:I906">
    <cfRule type="expression" dxfId="1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X119"/>
  <sheetViews>
    <sheetView topLeftCell="A71" workbookViewId="0">
      <selection activeCell="M127" sqref="M127"/>
    </sheetView>
  </sheetViews>
  <sheetFormatPr defaultRowHeight="11.25"/>
  <cols>
    <col min="1" max="1" width="7" style="66" bestFit="1" customWidth="1"/>
    <col min="2" max="2" width="19.125" style="66" customWidth="1"/>
    <col min="3" max="4" width="9" style="66"/>
    <col min="5" max="6" width="14.5" style="66" customWidth="1"/>
    <col min="7" max="8" width="13.25" style="66" customWidth="1"/>
    <col min="9" max="9" width="16.625" style="66" customWidth="1"/>
    <col min="10" max="10" width="12" style="66" customWidth="1"/>
    <col min="11" max="11" width="8.75" style="66" customWidth="1"/>
    <col min="12" max="12" width="10.5" style="66" customWidth="1"/>
    <col min="13" max="16384" width="9" style="66"/>
  </cols>
  <sheetData>
    <row r="1" spans="1:24" ht="12" thickBot="1"/>
    <row r="2" spans="1:24" ht="24" customHeight="1" thickBot="1">
      <c r="A2" s="66" t="s">
        <v>207</v>
      </c>
      <c r="C2" s="66" t="s">
        <v>218</v>
      </c>
      <c r="D2" s="66" t="s">
        <v>206</v>
      </c>
      <c r="E2" s="66" t="s">
        <v>222</v>
      </c>
      <c r="F2" s="66" t="s">
        <v>310</v>
      </c>
      <c r="G2" s="109" t="s">
        <v>225</v>
      </c>
      <c r="H2" s="109" t="s">
        <v>309</v>
      </c>
      <c r="I2" s="109" t="s">
        <v>232</v>
      </c>
      <c r="J2" s="66" t="s">
        <v>312</v>
      </c>
      <c r="L2" s="197" t="s">
        <v>214</v>
      </c>
      <c r="M2" s="198"/>
      <c r="N2" s="198"/>
      <c r="O2" s="198"/>
      <c r="P2" s="198"/>
      <c r="Q2" s="198"/>
      <c r="R2" s="198"/>
      <c r="S2" s="198"/>
      <c r="T2" s="198"/>
      <c r="U2" s="199"/>
      <c r="W2" s="66" t="s">
        <v>147</v>
      </c>
      <c r="X2" s="66">
        <v>0</v>
      </c>
    </row>
    <row r="3" spans="1:24">
      <c r="A3" s="66" t="s">
        <v>223</v>
      </c>
      <c r="B3" s="66" t="s">
        <v>208</v>
      </c>
      <c r="C3" s="66" t="s">
        <v>219</v>
      </c>
      <c r="D3" s="66">
        <v>50</v>
      </c>
      <c r="E3" s="66">
        <v>3</v>
      </c>
      <c r="F3" s="66">
        <v>0</v>
      </c>
      <c r="G3" s="66">
        <v>67</v>
      </c>
      <c r="H3" s="121">
        <v>1</v>
      </c>
      <c r="I3" s="66" t="s">
        <v>233</v>
      </c>
      <c r="J3" s="131">
        <f>H3*POWER(1.2,H3)</f>
        <v>1.2</v>
      </c>
      <c r="L3" s="66" t="s">
        <v>147</v>
      </c>
      <c r="M3" s="66" t="s">
        <v>148</v>
      </c>
      <c r="N3" s="66" t="s">
        <v>149</v>
      </c>
      <c r="O3" s="66">
        <v>3</v>
      </c>
      <c r="W3" s="66" t="s">
        <v>148</v>
      </c>
      <c r="X3" s="66">
        <v>15</v>
      </c>
    </row>
    <row r="4" spans="1:24">
      <c r="B4" s="66" t="s">
        <v>209</v>
      </c>
      <c r="C4" s="66" t="s">
        <v>220</v>
      </c>
      <c r="D4" s="66">
        <v>100</v>
      </c>
      <c r="E4" s="66">
        <v>5</v>
      </c>
      <c r="F4" s="66">
        <v>67</v>
      </c>
      <c r="G4" s="66">
        <v>167</v>
      </c>
      <c r="H4" s="121">
        <v>3</v>
      </c>
      <c r="I4" s="66" t="s">
        <v>236</v>
      </c>
      <c r="J4" s="131">
        <f>H4*POWER(1.2,H4)</f>
        <v>5.1840000000000002</v>
      </c>
      <c r="O4" s="66" t="s">
        <v>150</v>
      </c>
      <c r="P4" s="66" t="s">
        <v>151</v>
      </c>
      <c r="Q4" s="66">
        <v>5</v>
      </c>
      <c r="W4" s="66" t="s">
        <v>149</v>
      </c>
      <c r="X4" s="66">
        <v>35</v>
      </c>
    </row>
    <row r="5" spans="1:24">
      <c r="B5" s="66" t="s">
        <v>210</v>
      </c>
      <c r="C5" s="66" t="s">
        <v>221</v>
      </c>
      <c r="D5" s="66">
        <v>150</v>
      </c>
      <c r="E5" s="66">
        <v>6</v>
      </c>
      <c r="F5" s="66">
        <v>167</v>
      </c>
      <c r="G5" s="66">
        <v>312</v>
      </c>
      <c r="H5" s="121">
        <v>9</v>
      </c>
      <c r="I5" s="66" t="s">
        <v>235</v>
      </c>
      <c r="J5" s="131">
        <f>H5*POWER(1.2,H5)</f>
        <v>46.438023167999994</v>
      </c>
      <c r="Q5" s="66" t="s">
        <v>152</v>
      </c>
      <c r="R5" s="66">
        <v>6</v>
      </c>
      <c r="W5" s="66" t="s">
        <v>150</v>
      </c>
      <c r="X5" s="66">
        <v>60</v>
      </c>
    </row>
    <row r="6" spans="1:24">
      <c r="G6" s="66" t="s">
        <v>234</v>
      </c>
      <c r="H6" s="121">
        <v>27</v>
      </c>
      <c r="R6" s="66" t="s">
        <v>153</v>
      </c>
      <c r="S6" s="66">
        <v>7</v>
      </c>
      <c r="W6" s="66" t="s">
        <v>151</v>
      </c>
      <c r="X6" s="66">
        <v>90</v>
      </c>
    </row>
    <row r="7" spans="1:24">
      <c r="A7" s="66" t="s">
        <v>224</v>
      </c>
      <c r="B7" s="66" t="s">
        <v>215</v>
      </c>
      <c r="C7" s="66" t="s">
        <v>219</v>
      </c>
      <c r="D7" s="66">
        <v>50</v>
      </c>
      <c r="E7" s="66">
        <v>3</v>
      </c>
      <c r="G7" s="66" t="s">
        <v>226</v>
      </c>
      <c r="S7" s="66" t="s">
        <v>154</v>
      </c>
      <c r="T7" s="66">
        <v>8</v>
      </c>
      <c r="W7" s="66" t="s">
        <v>152</v>
      </c>
      <c r="X7" s="66">
        <v>130</v>
      </c>
    </row>
    <row r="8" spans="1:24">
      <c r="B8" s="66" t="s">
        <v>216</v>
      </c>
      <c r="C8" s="66" t="s">
        <v>220</v>
      </c>
      <c r="D8" s="66">
        <v>100</v>
      </c>
      <c r="E8" s="66">
        <v>5</v>
      </c>
      <c r="G8" s="66" t="s">
        <v>227</v>
      </c>
      <c r="T8" s="66" t="s">
        <v>158</v>
      </c>
      <c r="U8" s="66">
        <v>9</v>
      </c>
      <c r="W8" s="66" t="s">
        <v>153</v>
      </c>
      <c r="X8" s="66">
        <v>180</v>
      </c>
    </row>
    <row r="9" spans="1:24">
      <c r="B9" s="66" t="s">
        <v>217</v>
      </c>
      <c r="C9" s="66" t="s">
        <v>221</v>
      </c>
      <c r="D9" s="66">
        <v>150</v>
      </c>
      <c r="E9" s="66">
        <v>6</v>
      </c>
      <c r="G9" s="66" t="s">
        <v>228</v>
      </c>
      <c r="W9" s="66" t="s">
        <v>154</v>
      </c>
      <c r="X9" s="66">
        <v>230</v>
      </c>
    </row>
    <row r="10" spans="1:24">
      <c r="W10" s="66" t="s">
        <v>158</v>
      </c>
      <c r="X10" s="66">
        <v>280</v>
      </c>
    </row>
    <row r="11" spans="1:24">
      <c r="B11" s="66" t="s">
        <v>211</v>
      </c>
      <c r="D11" s="66">
        <v>200</v>
      </c>
      <c r="E11" s="66">
        <v>7</v>
      </c>
      <c r="G11" s="66" t="s">
        <v>229</v>
      </c>
    </row>
    <row r="12" spans="1:24">
      <c r="B12" s="66" t="s">
        <v>212</v>
      </c>
      <c r="D12" s="66">
        <v>250</v>
      </c>
      <c r="E12" s="66">
        <v>8</v>
      </c>
      <c r="G12" s="66" t="s">
        <v>230</v>
      </c>
    </row>
    <row r="13" spans="1:24">
      <c r="B13" s="66" t="s">
        <v>213</v>
      </c>
      <c r="D13" s="66">
        <v>300</v>
      </c>
      <c r="E13" s="66">
        <v>9</v>
      </c>
      <c r="G13" s="66" t="s">
        <v>231</v>
      </c>
    </row>
    <row r="19" spans="2:12">
      <c r="B19" s="66" t="s">
        <v>400</v>
      </c>
    </row>
    <row r="23" spans="2:12">
      <c r="B23" s="66" t="s">
        <v>401</v>
      </c>
      <c r="F23" s="66" t="s">
        <v>416</v>
      </c>
      <c r="G23" s="66" t="s">
        <v>415</v>
      </c>
      <c r="H23" s="66" t="s">
        <v>414</v>
      </c>
      <c r="I23" s="66" t="s">
        <v>424</v>
      </c>
      <c r="J23" s="66" t="s">
        <v>426</v>
      </c>
      <c r="K23" s="66" t="s">
        <v>428</v>
      </c>
      <c r="L23" s="66" t="s">
        <v>430</v>
      </c>
    </row>
    <row r="24" spans="2:12">
      <c r="F24" s="66" t="s">
        <v>410</v>
      </c>
      <c r="G24" s="66" t="s">
        <v>410</v>
      </c>
      <c r="H24" s="66" t="s">
        <v>412</v>
      </c>
    </row>
    <row r="25" spans="2:12">
      <c r="B25" s="66" t="s">
        <v>402</v>
      </c>
      <c r="F25" s="66" t="s">
        <v>410</v>
      </c>
      <c r="G25" s="66" t="s">
        <v>411</v>
      </c>
      <c r="H25" s="66" t="s">
        <v>413</v>
      </c>
      <c r="I25" s="66" t="s">
        <v>425</v>
      </c>
      <c r="J25" s="66" t="s">
        <v>427</v>
      </c>
      <c r="K25" s="66" t="s">
        <v>429</v>
      </c>
      <c r="L25" s="66" t="s">
        <v>419</v>
      </c>
    </row>
    <row r="26" spans="2:12">
      <c r="F26" s="66" t="s">
        <v>410</v>
      </c>
      <c r="G26" s="66" t="s">
        <v>417</v>
      </c>
      <c r="H26" s="66" t="s">
        <v>418</v>
      </c>
    </row>
    <row r="27" spans="2:12">
      <c r="B27" s="66" t="s">
        <v>403</v>
      </c>
      <c r="F27" s="66" t="s">
        <v>411</v>
      </c>
      <c r="G27" s="66" t="s">
        <v>411</v>
      </c>
      <c r="H27" s="66" t="s">
        <v>419</v>
      </c>
    </row>
    <row r="28" spans="2:12">
      <c r="F28" s="66" t="s">
        <v>411</v>
      </c>
      <c r="G28" s="66" t="s">
        <v>417</v>
      </c>
      <c r="H28" s="66" t="s">
        <v>413</v>
      </c>
    </row>
    <row r="29" spans="2:12">
      <c r="B29" s="66" t="s">
        <v>404</v>
      </c>
    </row>
    <row r="30" spans="2:12">
      <c r="F30" s="66" t="s">
        <v>441</v>
      </c>
    </row>
    <row r="31" spans="2:12">
      <c r="B31" s="66" t="s">
        <v>405</v>
      </c>
    </row>
    <row r="34" spans="2:23">
      <c r="B34" s="66" t="s">
        <v>406</v>
      </c>
      <c r="F34" s="168" t="s">
        <v>448</v>
      </c>
    </row>
    <row r="35" spans="2:23">
      <c r="F35" s="66" t="s">
        <v>408</v>
      </c>
      <c r="O35" s="66" t="s">
        <v>437</v>
      </c>
      <c r="S35" s="66" t="s">
        <v>512</v>
      </c>
    </row>
    <row r="36" spans="2:23">
      <c r="F36" s="66" t="s">
        <v>409</v>
      </c>
      <c r="O36" s="66" t="s">
        <v>438</v>
      </c>
      <c r="S36" s="66" t="s">
        <v>451</v>
      </c>
      <c r="T36" s="66" t="s">
        <v>444</v>
      </c>
      <c r="U36" s="66" t="s">
        <v>445</v>
      </c>
      <c r="V36" s="66" t="s">
        <v>446</v>
      </c>
      <c r="W36" s="66" t="s">
        <v>447</v>
      </c>
    </row>
    <row r="37" spans="2:23">
      <c r="B37" s="66" t="e">
        <f>-- 너무짧다.</f>
        <v>#NAME?</v>
      </c>
      <c r="E37" s="66" t="s">
        <v>435</v>
      </c>
      <c r="F37" s="66" t="s">
        <v>440</v>
      </c>
      <c r="N37" s="66" t="s">
        <v>436</v>
      </c>
      <c r="O37" s="66" t="s">
        <v>453</v>
      </c>
      <c r="S37" s="66" t="s">
        <v>456</v>
      </c>
      <c r="T37" s="66" t="s">
        <v>455</v>
      </c>
      <c r="U37" s="66" t="s">
        <v>442</v>
      </c>
      <c r="V37" s="66" t="s">
        <v>457</v>
      </c>
      <c r="W37" s="66" t="s">
        <v>443</v>
      </c>
    </row>
    <row r="38" spans="2:23">
      <c r="F38" s="66" t="s">
        <v>431</v>
      </c>
      <c r="O38" s="66" t="s">
        <v>454</v>
      </c>
      <c r="S38" s="66">
        <v>16</v>
      </c>
      <c r="T38" s="66">
        <v>8</v>
      </c>
      <c r="U38" s="66">
        <v>4</v>
      </c>
      <c r="V38" s="66">
        <f>32/6</f>
        <v>5.333333333333333</v>
      </c>
      <c r="W38" s="66">
        <f>16/8</f>
        <v>2</v>
      </c>
    </row>
    <row r="42" spans="2:23">
      <c r="E42" s="66" t="s">
        <v>514</v>
      </c>
      <c r="H42" s="66" t="s">
        <v>518</v>
      </c>
      <c r="I42" s="66" t="s">
        <v>516</v>
      </c>
      <c r="J42" s="66" t="s">
        <v>529</v>
      </c>
    </row>
    <row r="43" spans="2:23">
      <c r="E43" s="66">
        <v>64</v>
      </c>
      <c r="H43" s="66">
        <v>16</v>
      </c>
      <c r="J43" s="66">
        <f>64*16</f>
        <v>1024</v>
      </c>
    </row>
    <row r="44" spans="2:23">
      <c r="E44" s="66" t="s">
        <v>517</v>
      </c>
      <c r="F44" s="66" t="s">
        <v>519</v>
      </c>
      <c r="G44" s="66" t="s">
        <v>526</v>
      </c>
      <c r="H44" s="66" t="s">
        <v>527</v>
      </c>
      <c r="I44" s="66" t="s">
        <v>528</v>
      </c>
      <c r="J44" s="66" t="s">
        <v>532</v>
      </c>
      <c r="K44" s="66" t="s">
        <v>534</v>
      </c>
    </row>
    <row r="45" spans="2:23">
      <c r="E45" s="66">
        <v>0</v>
      </c>
      <c r="F45" s="66">
        <v>4</v>
      </c>
      <c r="G45" s="66" t="s">
        <v>520</v>
      </c>
      <c r="H45" s="170"/>
      <c r="J45" s="66" t="s">
        <v>530</v>
      </c>
      <c r="K45" s="66" t="s">
        <v>530</v>
      </c>
    </row>
    <row r="46" spans="2:23">
      <c r="E46" s="66">
        <v>1</v>
      </c>
      <c r="F46" s="66">
        <v>17</v>
      </c>
      <c r="G46" s="66" t="s">
        <v>521</v>
      </c>
      <c r="H46" s="170">
        <f t="shared" ref="H46:H62" si="0">$E$43/F45</f>
        <v>16</v>
      </c>
      <c r="J46" s="170"/>
    </row>
    <row r="47" spans="2:23">
      <c r="E47" s="66">
        <v>2</v>
      </c>
      <c r="F47" s="66">
        <v>34</v>
      </c>
      <c r="G47" s="66" t="s">
        <v>522</v>
      </c>
      <c r="H47" s="170">
        <f t="shared" si="0"/>
        <v>3.7647058823529411</v>
      </c>
      <c r="J47" s="170"/>
    </row>
    <row r="48" spans="2:23">
      <c r="E48" s="169">
        <v>3</v>
      </c>
      <c r="F48" s="66">
        <v>49</v>
      </c>
      <c r="G48" s="66" t="s">
        <v>523</v>
      </c>
      <c r="H48" s="170">
        <f t="shared" si="0"/>
        <v>1.8823529411764706</v>
      </c>
      <c r="I48" s="66" t="s">
        <v>531</v>
      </c>
      <c r="J48" s="170"/>
    </row>
    <row r="49" spans="4:15">
      <c r="D49" s="66" t="s">
        <v>515</v>
      </c>
      <c r="E49" s="168">
        <v>4</v>
      </c>
      <c r="F49" s="168">
        <v>64</v>
      </c>
      <c r="G49" s="66" t="s">
        <v>524</v>
      </c>
      <c r="H49" s="170">
        <f t="shared" si="0"/>
        <v>1.3061224489795917</v>
      </c>
      <c r="I49" s="172">
        <f>SUM(H$46:H49)</f>
        <v>22.953181272509006</v>
      </c>
      <c r="J49" s="173"/>
    </row>
    <row r="50" spans="4:15">
      <c r="E50" s="66">
        <v>5</v>
      </c>
      <c r="F50" s="66">
        <f t="shared" ref="F50:F61" si="1">F49+$H$43</f>
        <v>80</v>
      </c>
      <c r="G50" s="66" t="s">
        <v>525</v>
      </c>
      <c r="H50" s="170">
        <f t="shared" si="0"/>
        <v>1</v>
      </c>
      <c r="I50" s="66" t="s">
        <v>533</v>
      </c>
      <c r="J50" s="169"/>
    </row>
    <row r="51" spans="4:15">
      <c r="E51" s="66">
        <v>6</v>
      </c>
      <c r="F51" s="66">
        <f t="shared" si="1"/>
        <v>96</v>
      </c>
      <c r="H51" s="170">
        <f t="shared" si="0"/>
        <v>0.8</v>
      </c>
      <c r="J51" s="173"/>
    </row>
    <row r="52" spans="4:15">
      <c r="E52" s="66">
        <v>7</v>
      </c>
      <c r="F52" s="66">
        <f t="shared" si="1"/>
        <v>112</v>
      </c>
      <c r="H52" s="170">
        <f t="shared" si="0"/>
        <v>0.66666666666666663</v>
      </c>
      <c r="J52" s="173"/>
    </row>
    <row r="53" spans="4:15">
      <c r="E53" s="66">
        <v>8</v>
      </c>
      <c r="F53" s="66">
        <f t="shared" si="1"/>
        <v>128</v>
      </c>
      <c r="H53" s="170">
        <f t="shared" si="0"/>
        <v>0.5714285714285714</v>
      </c>
      <c r="I53" s="171"/>
      <c r="J53" s="173"/>
    </row>
    <row r="54" spans="4:15">
      <c r="E54" s="66">
        <v>9</v>
      </c>
      <c r="F54" s="66">
        <f t="shared" si="1"/>
        <v>144</v>
      </c>
      <c r="H54" s="170">
        <f t="shared" si="0"/>
        <v>0.5</v>
      </c>
      <c r="J54" s="173"/>
    </row>
    <row r="55" spans="4:15">
      <c r="E55" s="66">
        <v>10</v>
      </c>
      <c r="F55" s="66">
        <f t="shared" si="1"/>
        <v>160</v>
      </c>
      <c r="H55" s="170">
        <f t="shared" si="0"/>
        <v>0.44444444444444442</v>
      </c>
      <c r="J55" s="173"/>
    </row>
    <row r="56" spans="4:15">
      <c r="E56" s="66">
        <v>11</v>
      </c>
      <c r="F56" s="66">
        <f t="shared" si="1"/>
        <v>176</v>
      </c>
      <c r="H56" s="170">
        <f t="shared" si="0"/>
        <v>0.4</v>
      </c>
      <c r="J56" s="173"/>
    </row>
    <row r="57" spans="4:15">
      <c r="E57" s="66">
        <v>12</v>
      </c>
      <c r="F57" s="66">
        <f t="shared" si="1"/>
        <v>192</v>
      </c>
      <c r="H57" s="170">
        <f t="shared" si="0"/>
        <v>0.36363636363636365</v>
      </c>
      <c r="I57" s="171"/>
      <c r="J57" s="173"/>
    </row>
    <row r="58" spans="4:15">
      <c r="E58" s="66">
        <v>13</v>
      </c>
      <c r="F58" s="66">
        <f t="shared" si="1"/>
        <v>208</v>
      </c>
      <c r="H58" s="170">
        <f t="shared" si="0"/>
        <v>0.33333333333333331</v>
      </c>
      <c r="J58" s="173"/>
    </row>
    <row r="59" spans="4:15">
      <c r="E59" s="66">
        <v>14</v>
      </c>
      <c r="F59" s="66">
        <f t="shared" si="1"/>
        <v>224</v>
      </c>
      <c r="H59" s="170">
        <f t="shared" si="0"/>
        <v>0.30769230769230771</v>
      </c>
      <c r="J59" s="173"/>
    </row>
    <row r="60" spans="4:15">
      <c r="E60" s="66">
        <v>15</v>
      </c>
      <c r="F60" s="66">
        <f t="shared" si="1"/>
        <v>240</v>
      </c>
      <c r="H60" s="170">
        <f t="shared" si="0"/>
        <v>0.2857142857142857</v>
      </c>
      <c r="J60" s="173"/>
    </row>
    <row r="61" spans="4:15">
      <c r="E61" s="66">
        <v>16</v>
      </c>
      <c r="F61" s="66">
        <f t="shared" si="1"/>
        <v>256</v>
      </c>
      <c r="H61" s="170">
        <f t="shared" si="0"/>
        <v>0.26666666666666666</v>
      </c>
      <c r="I61" s="171"/>
      <c r="J61" s="173"/>
      <c r="O61" s="66" t="s">
        <v>608</v>
      </c>
    </row>
    <row r="62" spans="4:15">
      <c r="H62" s="170">
        <f t="shared" si="0"/>
        <v>0.25</v>
      </c>
      <c r="J62" s="173"/>
    </row>
    <row r="67" spans="6:20">
      <c r="F67" s="66" t="s">
        <v>449</v>
      </c>
      <c r="G67" s="66">
        <f>SUM(H38:L38)</f>
        <v>0</v>
      </c>
      <c r="H67" s="66" t="s">
        <v>513</v>
      </c>
      <c r="O67" s="66" t="s">
        <v>449</v>
      </c>
      <c r="Q67" s="66">
        <f>SUM(V44:AC44)</f>
        <v>0</v>
      </c>
      <c r="R67" s="66" t="s">
        <v>513</v>
      </c>
      <c r="T67" s="66" t="s">
        <v>458</v>
      </c>
    </row>
    <row r="68" spans="6:20">
      <c r="F68" s="66" t="s">
        <v>450</v>
      </c>
      <c r="G68" s="66" t="s">
        <v>452</v>
      </c>
      <c r="O68" s="66" t="s">
        <v>450</v>
      </c>
      <c r="Q68" s="66" t="s">
        <v>511</v>
      </c>
    </row>
    <row r="70" spans="6:20">
      <c r="F70" s="66" t="s">
        <v>433</v>
      </c>
      <c r="O70" s="66" t="s">
        <v>459</v>
      </c>
    </row>
    <row r="71" spans="6:20">
      <c r="F71" s="66" t="s">
        <v>434</v>
      </c>
      <c r="O71" s="66" t="s">
        <v>460</v>
      </c>
    </row>
    <row r="72" spans="6:20">
      <c r="F72" s="66" t="s">
        <v>439</v>
      </c>
    </row>
    <row r="73" spans="6:20">
      <c r="F73" s="168" t="s">
        <v>474</v>
      </c>
      <c r="O73" s="168" t="s">
        <v>475</v>
      </c>
    </row>
    <row r="76" spans="6:20">
      <c r="F76" s="66" t="s">
        <v>432</v>
      </c>
    </row>
    <row r="77" spans="6:20">
      <c r="F77" s="66" t="s">
        <v>470</v>
      </c>
    </row>
    <row r="78" spans="6:20">
      <c r="F78" s="66" t="s">
        <v>471</v>
      </c>
    </row>
    <row r="80" spans="6:20">
      <c r="Q80" s="66" t="s">
        <v>473</v>
      </c>
    </row>
    <row r="81" spans="4:19">
      <c r="F81" s="66" t="s">
        <v>465</v>
      </c>
      <c r="Q81" s="66" t="s">
        <v>480</v>
      </c>
    </row>
    <row r="82" spans="4:19">
      <c r="G82" s="66" t="s">
        <v>464</v>
      </c>
      <c r="O82" s="66" t="s">
        <v>488</v>
      </c>
      <c r="Q82" s="66" t="s">
        <v>489</v>
      </c>
    </row>
    <row r="83" spans="4:19">
      <c r="G83" s="66" t="s">
        <v>479</v>
      </c>
      <c r="O83" s="66" t="s">
        <v>429</v>
      </c>
    </row>
    <row r="84" spans="4:19">
      <c r="D84" s="66" t="s">
        <v>478</v>
      </c>
      <c r="F84" s="66" t="s">
        <v>461</v>
      </c>
      <c r="G84" s="66" t="s">
        <v>483</v>
      </c>
      <c r="M84" s="66" t="s">
        <v>478</v>
      </c>
      <c r="O84" s="66" t="s">
        <v>476</v>
      </c>
      <c r="Q84" s="66" t="s">
        <v>477</v>
      </c>
    </row>
    <row r="85" spans="4:19">
      <c r="D85" s="66">
        <v>16</v>
      </c>
      <c r="E85" s="66" t="s">
        <v>462</v>
      </c>
      <c r="F85" s="66" t="s">
        <v>419</v>
      </c>
      <c r="G85" s="66" t="s">
        <v>484</v>
      </c>
      <c r="H85" s="66" t="s">
        <v>486</v>
      </c>
      <c r="M85" s="66">
        <v>16</v>
      </c>
      <c r="N85" s="66" t="s">
        <v>462</v>
      </c>
      <c r="O85" s="66" t="s">
        <v>419</v>
      </c>
      <c r="Q85" s="66" t="s">
        <v>484</v>
      </c>
      <c r="S85" s="66" t="s">
        <v>486</v>
      </c>
    </row>
    <row r="86" spans="4:19">
      <c r="D86" s="66" t="s">
        <v>478</v>
      </c>
      <c r="F86" s="66" t="s">
        <v>461</v>
      </c>
      <c r="G86" s="66" t="s">
        <v>482</v>
      </c>
      <c r="M86" s="66" t="s">
        <v>478</v>
      </c>
      <c r="O86" s="66" t="s">
        <v>472</v>
      </c>
      <c r="Q86" s="66" t="s">
        <v>481</v>
      </c>
    </row>
    <row r="87" spans="4:19">
      <c r="D87" s="66">
        <v>256</v>
      </c>
      <c r="E87" s="66" t="s">
        <v>463</v>
      </c>
      <c r="F87" s="66" t="s">
        <v>413</v>
      </c>
      <c r="G87" s="66" t="s">
        <v>485</v>
      </c>
      <c r="H87" s="66" t="s">
        <v>487</v>
      </c>
      <c r="M87" s="66">
        <v>256</v>
      </c>
      <c r="N87" s="66" t="s">
        <v>463</v>
      </c>
      <c r="O87" s="66" t="s">
        <v>413</v>
      </c>
      <c r="Q87" s="66" t="s">
        <v>490</v>
      </c>
      <c r="S87" s="66" t="s">
        <v>491</v>
      </c>
    </row>
    <row r="89" spans="4:19">
      <c r="F89" s="66" t="s">
        <v>466</v>
      </c>
    </row>
    <row r="90" spans="4:19">
      <c r="F90" s="66" t="s">
        <v>467</v>
      </c>
    </row>
    <row r="91" spans="4:19">
      <c r="F91" s="66" t="s">
        <v>468</v>
      </c>
    </row>
    <row r="92" spans="4:19">
      <c r="F92" s="66" t="s">
        <v>469</v>
      </c>
    </row>
    <row r="95" spans="4:19">
      <c r="Q95" s="66" t="s">
        <v>504</v>
      </c>
      <c r="R95" s="66" t="s">
        <v>505</v>
      </c>
    </row>
    <row r="96" spans="4:19">
      <c r="H96" s="66" t="s">
        <v>504</v>
      </c>
      <c r="I96" s="66" t="s">
        <v>505</v>
      </c>
      <c r="O96" s="66" t="s">
        <v>493</v>
      </c>
      <c r="P96" s="66" t="s">
        <v>506</v>
      </c>
      <c r="Q96" s="66">
        <v>2</v>
      </c>
      <c r="R96" s="66">
        <v>32</v>
      </c>
    </row>
    <row r="97" spans="6:18">
      <c r="F97" s="66" t="s">
        <v>493</v>
      </c>
      <c r="G97" s="66" t="s">
        <v>492</v>
      </c>
      <c r="H97" s="66">
        <v>1</v>
      </c>
      <c r="I97" s="66">
        <v>16</v>
      </c>
      <c r="O97" s="66" t="s">
        <v>494</v>
      </c>
      <c r="P97" s="66" t="s">
        <v>507</v>
      </c>
      <c r="Q97" s="66">
        <v>1</v>
      </c>
      <c r="R97" s="66">
        <v>16</v>
      </c>
    </row>
    <row r="98" spans="6:18">
      <c r="F98" s="66" t="s">
        <v>494</v>
      </c>
      <c r="G98" s="66" t="s">
        <v>495</v>
      </c>
      <c r="I98" s="66">
        <v>8</v>
      </c>
      <c r="O98" s="66" t="s">
        <v>496</v>
      </c>
      <c r="P98" s="66" t="s">
        <v>509</v>
      </c>
      <c r="R98" s="66">
        <v>10.66</v>
      </c>
    </row>
    <row r="99" spans="6:18">
      <c r="F99" s="66" t="s">
        <v>496</v>
      </c>
      <c r="G99" s="66" t="s">
        <v>498</v>
      </c>
      <c r="I99" s="66">
        <v>5.33</v>
      </c>
      <c r="O99" s="66" t="s">
        <v>497</v>
      </c>
      <c r="P99" s="66" t="s">
        <v>508</v>
      </c>
      <c r="R99" s="66">
        <v>8</v>
      </c>
    </row>
    <row r="100" spans="6:18">
      <c r="F100" s="66" t="s">
        <v>497</v>
      </c>
      <c r="G100" s="66" t="s">
        <v>499</v>
      </c>
      <c r="I100" s="66">
        <v>4</v>
      </c>
    </row>
    <row r="101" spans="6:18">
      <c r="P101" s="66" t="s">
        <v>500</v>
      </c>
    </row>
    <row r="102" spans="6:18">
      <c r="G102" s="66" t="s">
        <v>500</v>
      </c>
      <c r="P102" s="66" t="s">
        <v>510</v>
      </c>
    </row>
    <row r="103" spans="6:18">
      <c r="G103" s="66" t="s">
        <v>503</v>
      </c>
    </row>
    <row r="105" spans="6:18">
      <c r="O105" s="66" t="s">
        <v>501</v>
      </c>
      <c r="P105" s="66" t="s">
        <v>502</v>
      </c>
      <c r="R105" s="66">
        <v>2</v>
      </c>
    </row>
    <row r="106" spans="6:18">
      <c r="F106" s="66" t="s">
        <v>501</v>
      </c>
      <c r="G106" s="66" t="s">
        <v>502</v>
      </c>
      <c r="I106" s="66">
        <v>1</v>
      </c>
    </row>
    <row r="114" spans="6:7">
      <c r="F114" s="66" t="s">
        <v>407</v>
      </c>
    </row>
    <row r="115" spans="6:7">
      <c r="G115" s="66" t="s">
        <v>423</v>
      </c>
    </row>
    <row r="117" spans="6:7">
      <c r="F117" s="66" t="s">
        <v>420</v>
      </c>
    </row>
    <row r="118" spans="6:7">
      <c r="F118" s="66" t="s">
        <v>421</v>
      </c>
    </row>
    <row r="119" spans="6:7">
      <c r="F119" s="66" t="s">
        <v>422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B153"/>
  <sheetViews>
    <sheetView topLeftCell="A61" zoomScaleNormal="100" workbookViewId="0">
      <selection activeCell="B99" sqref="B99"/>
    </sheetView>
  </sheetViews>
  <sheetFormatPr defaultRowHeight="16.5"/>
  <cols>
    <col min="3" max="3" width="18.25" customWidth="1"/>
    <col min="10" max="10" width="11.375" bestFit="1" customWidth="1"/>
    <col min="14" max="14" width="9.5" bestFit="1" customWidth="1"/>
    <col min="16" max="16" width="11.5" customWidth="1"/>
    <col min="17" max="17" width="10.875" customWidth="1"/>
  </cols>
  <sheetData>
    <row r="1" spans="1:22">
      <c r="A1" s="66" t="s">
        <v>541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1:22">
      <c r="A2" s="66"/>
      <c r="B2" s="66" t="s">
        <v>514</v>
      </c>
      <c r="C2" s="66"/>
      <c r="D2" s="66"/>
      <c r="E2" s="66" t="s">
        <v>549</v>
      </c>
      <c r="F2" s="66"/>
      <c r="H2" s="66" t="s">
        <v>529</v>
      </c>
      <c r="I2" s="66"/>
      <c r="J2" s="66"/>
      <c r="K2" s="66" t="s">
        <v>537</v>
      </c>
      <c r="L2" s="66"/>
      <c r="M2" s="66"/>
      <c r="N2" s="66"/>
      <c r="O2" s="66" t="s">
        <v>529</v>
      </c>
      <c r="P2" s="66"/>
      <c r="Q2" s="66"/>
      <c r="R2" s="66" t="s">
        <v>537</v>
      </c>
      <c r="S2" s="66"/>
      <c r="T2" s="66"/>
      <c r="V2" s="66" t="s">
        <v>529</v>
      </c>
    </row>
    <row r="3" spans="1:22">
      <c r="A3" s="66"/>
      <c r="B3" s="66">
        <v>64</v>
      </c>
      <c r="C3" s="66"/>
      <c r="D3" s="66"/>
      <c r="E3" s="66" t="s">
        <v>550</v>
      </c>
      <c r="F3" s="66"/>
      <c r="H3" s="66">
        <f>64*16</f>
        <v>1024</v>
      </c>
      <c r="I3" s="66"/>
      <c r="J3" s="66"/>
      <c r="K3" s="168" t="s">
        <v>551</v>
      </c>
      <c r="L3" s="66"/>
      <c r="M3" s="66"/>
      <c r="N3" s="66"/>
      <c r="O3" s="66">
        <f>64*16</f>
        <v>1024</v>
      </c>
      <c r="P3" s="66"/>
      <c r="Q3" s="66"/>
      <c r="R3" s="175" t="s">
        <v>552</v>
      </c>
      <c r="S3" s="66"/>
      <c r="T3" s="66"/>
      <c r="V3" s="66">
        <f>64*16</f>
        <v>1024</v>
      </c>
    </row>
    <row r="4" spans="1:22">
      <c r="A4" s="66"/>
      <c r="B4" s="66" t="s">
        <v>517</v>
      </c>
      <c r="C4" s="66" t="s">
        <v>519</v>
      </c>
      <c r="D4" s="66" t="s">
        <v>526</v>
      </c>
      <c r="E4" s="66" t="s">
        <v>527</v>
      </c>
      <c r="F4" s="66" t="s">
        <v>528</v>
      </c>
      <c r="H4" s="66" t="s">
        <v>517</v>
      </c>
      <c r="I4" s="66" t="s">
        <v>519</v>
      </c>
      <c r="J4" s="66" t="s">
        <v>526</v>
      </c>
      <c r="K4" s="66" t="s">
        <v>527</v>
      </c>
      <c r="L4" s="66" t="s">
        <v>528</v>
      </c>
      <c r="N4" s="66"/>
      <c r="O4" s="66" t="s">
        <v>517</v>
      </c>
      <c r="P4" s="66" t="s">
        <v>519</v>
      </c>
      <c r="Q4" s="66" t="s">
        <v>526</v>
      </c>
      <c r="R4" s="66" t="s">
        <v>527</v>
      </c>
      <c r="S4" s="66" t="s">
        <v>528</v>
      </c>
    </row>
    <row r="5" spans="1:22">
      <c r="A5" s="66"/>
      <c r="B5" s="66">
        <v>0</v>
      </c>
      <c r="C5" s="66">
        <f>1*4</f>
        <v>4</v>
      </c>
      <c r="D5" s="66" t="s">
        <v>520</v>
      </c>
      <c r="E5" s="170"/>
      <c r="F5" s="66"/>
      <c r="H5" s="66">
        <v>0</v>
      </c>
      <c r="I5" s="168">
        <f>16*4</f>
        <v>64</v>
      </c>
      <c r="J5" s="66" t="s">
        <v>538</v>
      </c>
      <c r="K5" s="170"/>
      <c r="L5" s="66"/>
      <c r="N5" s="66"/>
      <c r="O5" s="66">
        <v>0</v>
      </c>
      <c r="P5" s="175">
        <f>64*4</f>
        <v>256</v>
      </c>
      <c r="Q5" s="66" t="s">
        <v>540</v>
      </c>
      <c r="R5" s="170"/>
      <c r="S5" s="66"/>
    </row>
    <row r="6" spans="1:22">
      <c r="A6" s="66"/>
      <c r="B6" s="66">
        <v>1</v>
      </c>
      <c r="C6" s="66">
        <f>16*1+1*3</f>
        <v>19</v>
      </c>
      <c r="D6" s="66" t="s">
        <v>521</v>
      </c>
      <c r="E6" s="170">
        <f>B$3/C5</f>
        <v>16</v>
      </c>
      <c r="F6" s="66"/>
      <c r="H6" s="66">
        <v>1</v>
      </c>
      <c r="I6" s="66">
        <f>256*1+16*3</f>
        <v>304</v>
      </c>
      <c r="J6" s="66" t="s">
        <v>539</v>
      </c>
      <c r="K6" s="170">
        <f>H$3/I5</f>
        <v>16</v>
      </c>
      <c r="L6" s="66"/>
      <c r="M6" s="170"/>
      <c r="N6" s="66"/>
      <c r="O6" s="66">
        <v>1</v>
      </c>
      <c r="P6" s="66">
        <f>256*1+64*3</f>
        <v>448</v>
      </c>
      <c r="Q6" s="66" t="s">
        <v>539</v>
      </c>
      <c r="R6" s="170">
        <f>O$3/P5</f>
        <v>4</v>
      </c>
      <c r="S6" s="66" t="s">
        <v>555</v>
      </c>
      <c r="T6" s="170"/>
    </row>
    <row r="7" spans="1:22">
      <c r="A7" s="66"/>
      <c r="B7" s="66">
        <v>2</v>
      </c>
      <c r="C7" s="66">
        <f>16*2+1*2</f>
        <v>34</v>
      </c>
      <c r="D7" s="66" t="s">
        <v>522</v>
      </c>
      <c r="E7" s="170">
        <f t="shared" ref="E7:E22" si="0">B$3/C6</f>
        <v>3.3684210526315788</v>
      </c>
      <c r="F7" s="66"/>
      <c r="H7" s="66">
        <v>2</v>
      </c>
      <c r="I7" s="66">
        <f>256*2+16*2</f>
        <v>544</v>
      </c>
      <c r="J7" s="66"/>
      <c r="K7" s="170">
        <f t="shared" ref="K7:K22" si="1">H$3/I6</f>
        <v>3.3684210526315788</v>
      </c>
      <c r="L7" s="66"/>
      <c r="M7" s="170"/>
      <c r="N7" s="66"/>
      <c r="O7" s="66">
        <v>2</v>
      </c>
      <c r="P7" s="66">
        <f>256*2+64*2</f>
        <v>640</v>
      </c>
      <c r="Q7" s="66"/>
      <c r="R7" s="170">
        <f t="shared" ref="R7:R22" si="2">O$3/P6</f>
        <v>2.2857142857142856</v>
      </c>
      <c r="S7" s="66"/>
      <c r="T7" s="170"/>
    </row>
    <row r="8" spans="1:22">
      <c r="A8" s="66"/>
      <c r="B8" s="169">
        <v>3</v>
      </c>
      <c r="C8" s="66">
        <f>16*3+1*1</f>
        <v>49</v>
      </c>
      <c r="D8" s="66" t="s">
        <v>523</v>
      </c>
      <c r="E8" s="170">
        <f t="shared" si="0"/>
        <v>1.8823529411764706</v>
      </c>
      <c r="F8" s="66" t="s">
        <v>535</v>
      </c>
      <c r="H8" s="169">
        <v>3</v>
      </c>
      <c r="I8" s="66">
        <f>256*3+16*1</f>
        <v>784</v>
      </c>
      <c r="J8" s="66"/>
      <c r="K8" s="170">
        <f t="shared" si="1"/>
        <v>1.8823529411764706</v>
      </c>
      <c r="L8" s="66" t="s">
        <v>535</v>
      </c>
      <c r="M8" s="170"/>
      <c r="N8" s="66"/>
      <c r="O8" s="169">
        <v>3</v>
      </c>
      <c r="P8" s="66">
        <f>256*3+64*1</f>
        <v>832</v>
      </c>
      <c r="Q8" s="66"/>
      <c r="R8" s="170">
        <f t="shared" si="2"/>
        <v>1.6</v>
      </c>
      <c r="S8" s="66" t="s">
        <v>535</v>
      </c>
      <c r="T8" s="170"/>
    </row>
    <row r="9" spans="1:22">
      <c r="A9" s="66" t="s">
        <v>515</v>
      </c>
      <c r="B9" s="168">
        <v>4</v>
      </c>
      <c r="C9" s="168">
        <f>16*4</f>
        <v>64</v>
      </c>
      <c r="D9" s="66" t="s">
        <v>524</v>
      </c>
      <c r="E9" s="170">
        <f t="shared" si="0"/>
        <v>1.3061224489795917</v>
      </c>
      <c r="F9" s="172">
        <f>SUM(E6:E9)</f>
        <v>22.556896442787643</v>
      </c>
      <c r="H9" s="168">
        <v>4</v>
      </c>
      <c r="I9" s="168">
        <f>256*4</f>
        <v>1024</v>
      </c>
      <c r="J9" s="174">
        <v>256256256256</v>
      </c>
      <c r="K9" s="170">
        <f t="shared" si="1"/>
        <v>1.3061224489795917</v>
      </c>
      <c r="L9" s="172">
        <f>SUM(K6:K9)</f>
        <v>22.556896442787643</v>
      </c>
      <c r="M9" s="173"/>
      <c r="N9" s="66"/>
      <c r="O9" s="168">
        <v>4</v>
      </c>
      <c r="P9" s="168">
        <f>256*4</f>
        <v>1024</v>
      </c>
      <c r="Q9" s="174">
        <v>256256256256</v>
      </c>
      <c r="R9" s="170">
        <f t="shared" si="2"/>
        <v>1.2307692307692308</v>
      </c>
      <c r="S9" s="172">
        <f>SUM(R6:R9)</f>
        <v>9.1164835164835161</v>
      </c>
      <c r="T9" s="173"/>
    </row>
    <row r="10" spans="1:22">
      <c r="A10" s="66"/>
      <c r="B10" s="66">
        <v>5</v>
      </c>
      <c r="C10" s="66">
        <f>C9+16</f>
        <v>80</v>
      </c>
      <c r="D10" s="66" t="s">
        <v>525</v>
      </c>
      <c r="E10" s="170">
        <f t="shared" si="0"/>
        <v>1</v>
      </c>
      <c r="F10" s="66" t="s">
        <v>533</v>
      </c>
      <c r="H10" s="66">
        <v>5</v>
      </c>
      <c r="I10" s="66">
        <f>I9+256</f>
        <v>1280</v>
      </c>
      <c r="J10" s="174">
        <v>512256256256</v>
      </c>
      <c r="K10" s="170">
        <f t="shared" si="1"/>
        <v>1</v>
      </c>
      <c r="L10" s="66" t="s">
        <v>533</v>
      </c>
      <c r="M10" s="169"/>
      <c r="N10" s="66"/>
      <c r="O10" s="66">
        <v>5</v>
      </c>
      <c r="P10" s="66">
        <f>P9+256</f>
        <v>1280</v>
      </c>
      <c r="Q10" s="174">
        <v>512256256256</v>
      </c>
      <c r="R10" s="170">
        <f t="shared" si="2"/>
        <v>1</v>
      </c>
      <c r="S10" s="66" t="s">
        <v>533</v>
      </c>
      <c r="T10" s="169"/>
    </row>
    <row r="11" spans="1:22">
      <c r="A11" s="66"/>
      <c r="B11" s="66">
        <v>6</v>
      </c>
      <c r="C11" s="66">
        <f t="shared" ref="C11:C21" si="3">C10+16</f>
        <v>96</v>
      </c>
      <c r="D11" s="66"/>
      <c r="E11" s="170">
        <f t="shared" si="0"/>
        <v>0.8</v>
      </c>
      <c r="F11" s="66"/>
      <c r="H11" s="66">
        <v>6</v>
      </c>
      <c r="I11" s="66">
        <f t="shared" ref="I11:I21" si="4">I10+256</f>
        <v>1536</v>
      </c>
      <c r="J11" s="66"/>
      <c r="K11" s="170">
        <f t="shared" si="1"/>
        <v>0.8</v>
      </c>
      <c r="L11" s="66"/>
      <c r="M11" s="173"/>
      <c r="N11" s="66"/>
      <c r="O11" s="66">
        <v>6</v>
      </c>
      <c r="P11" s="66">
        <f t="shared" ref="P11:P21" si="5">P10+256</f>
        <v>1536</v>
      </c>
      <c r="Q11" s="66"/>
      <c r="R11" s="170">
        <f t="shared" si="2"/>
        <v>0.8</v>
      </c>
      <c r="S11" s="66"/>
      <c r="T11" s="173"/>
    </row>
    <row r="12" spans="1:22">
      <c r="A12" s="66"/>
      <c r="B12" s="66">
        <v>7</v>
      </c>
      <c r="C12" s="66">
        <f t="shared" si="3"/>
        <v>112</v>
      </c>
      <c r="D12" s="66"/>
      <c r="E12" s="170">
        <f t="shared" si="0"/>
        <v>0.66666666666666663</v>
      </c>
      <c r="F12" s="66"/>
      <c r="H12" s="66">
        <v>7</v>
      </c>
      <c r="I12" s="66">
        <f t="shared" si="4"/>
        <v>1792</v>
      </c>
      <c r="J12" s="66"/>
      <c r="K12" s="170">
        <f t="shared" si="1"/>
        <v>0.66666666666666663</v>
      </c>
      <c r="L12" s="66"/>
      <c r="M12" s="173"/>
      <c r="N12" s="66"/>
      <c r="O12" s="66">
        <v>7</v>
      </c>
      <c r="P12" s="66">
        <f t="shared" si="5"/>
        <v>1792</v>
      </c>
      <c r="Q12" s="66"/>
      <c r="R12" s="170">
        <f t="shared" si="2"/>
        <v>0.66666666666666663</v>
      </c>
      <c r="S12" s="66"/>
      <c r="T12" s="173"/>
    </row>
    <row r="13" spans="1:22">
      <c r="A13" s="66"/>
      <c r="B13" s="66">
        <v>8</v>
      </c>
      <c r="C13" s="66">
        <f t="shared" si="3"/>
        <v>128</v>
      </c>
      <c r="D13" s="66"/>
      <c r="E13" s="170">
        <f t="shared" si="0"/>
        <v>0.5714285714285714</v>
      </c>
      <c r="F13" s="171"/>
      <c r="H13" s="66">
        <v>8</v>
      </c>
      <c r="I13" s="66">
        <f t="shared" si="4"/>
        <v>2048</v>
      </c>
      <c r="J13" s="66"/>
      <c r="K13" s="170">
        <f t="shared" si="1"/>
        <v>0.5714285714285714</v>
      </c>
      <c r="L13" s="171"/>
      <c r="M13" s="173"/>
      <c r="N13" s="66"/>
      <c r="O13" s="66">
        <v>8</v>
      </c>
      <c r="P13" s="66">
        <f t="shared" si="5"/>
        <v>2048</v>
      </c>
      <c r="Q13" s="66"/>
      <c r="R13" s="170">
        <f t="shared" si="2"/>
        <v>0.5714285714285714</v>
      </c>
      <c r="S13" s="171"/>
      <c r="T13" s="173"/>
    </row>
    <row r="14" spans="1:22">
      <c r="A14" s="66"/>
      <c r="B14" s="66">
        <v>9</v>
      </c>
      <c r="C14" s="66">
        <f t="shared" si="3"/>
        <v>144</v>
      </c>
      <c r="D14" s="66"/>
      <c r="E14" s="170">
        <f t="shared" si="0"/>
        <v>0.5</v>
      </c>
      <c r="F14" s="66"/>
      <c r="H14" s="66">
        <v>9</v>
      </c>
      <c r="I14" s="66">
        <f t="shared" si="4"/>
        <v>2304</v>
      </c>
      <c r="J14" s="66"/>
      <c r="K14" s="170">
        <f t="shared" si="1"/>
        <v>0.5</v>
      </c>
      <c r="L14" s="66"/>
      <c r="M14" s="173"/>
      <c r="N14" s="66"/>
      <c r="O14" s="66">
        <v>9</v>
      </c>
      <c r="P14" s="66">
        <f t="shared" si="5"/>
        <v>2304</v>
      </c>
      <c r="Q14" s="66"/>
      <c r="R14" s="170">
        <f t="shared" si="2"/>
        <v>0.5</v>
      </c>
      <c r="S14" s="66"/>
      <c r="T14" s="173"/>
    </row>
    <row r="15" spans="1:22">
      <c r="A15" s="66"/>
      <c r="B15" s="66">
        <v>10</v>
      </c>
      <c r="C15" s="66">
        <f t="shared" si="3"/>
        <v>160</v>
      </c>
      <c r="D15" s="66"/>
      <c r="E15" s="170">
        <f t="shared" si="0"/>
        <v>0.44444444444444442</v>
      </c>
      <c r="F15" s="66"/>
      <c r="H15" s="66">
        <v>10</v>
      </c>
      <c r="I15" s="66">
        <f t="shared" si="4"/>
        <v>2560</v>
      </c>
      <c r="J15" s="66"/>
      <c r="K15" s="170">
        <f t="shared" si="1"/>
        <v>0.44444444444444442</v>
      </c>
      <c r="L15" s="66"/>
      <c r="M15" s="173"/>
      <c r="N15" s="66"/>
      <c r="O15" s="66">
        <v>10</v>
      </c>
      <c r="P15" s="66">
        <f t="shared" si="5"/>
        <v>2560</v>
      </c>
      <c r="Q15" s="66"/>
      <c r="R15" s="170">
        <f t="shared" si="2"/>
        <v>0.44444444444444442</v>
      </c>
      <c r="S15" s="66"/>
      <c r="T15" s="173"/>
    </row>
    <row r="16" spans="1:22">
      <c r="A16" s="66"/>
      <c r="B16" s="66">
        <v>11</v>
      </c>
      <c r="C16" s="66">
        <f t="shared" si="3"/>
        <v>176</v>
      </c>
      <c r="D16" s="66"/>
      <c r="E16" s="170">
        <f t="shared" si="0"/>
        <v>0.4</v>
      </c>
      <c r="F16" s="66"/>
      <c r="H16" s="66">
        <v>11</v>
      </c>
      <c r="I16" s="66">
        <f t="shared" si="4"/>
        <v>2816</v>
      </c>
      <c r="J16" s="66"/>
      <c r="K16" s="170">
        <f t="shared" si="1"/>
        <v>0.4</v>
      </c>
      <c r="L16" s="66"/>
      <c r="M16" s="173"/>
      <c r="N16" s="66"/>
      <c r="O16" s="66">
        <v>11</v>
      </c>
      <c r="P16" s="66">
        <f t="shared" si="5"/>
        <v>2816</v>
      </c>
      <c r="Q16" s="66"/>
      <c r="R16" s="170">
        <f t="shared" si="2"/>
        <v>0.4</v>
      </c>
      <c r="S16" s="66"/>
      <c r="T16" s="173"/>
    </row>
    <row r="17" spans="1:26">
      <c r="A17" s="66"/>
      <c r="B17" s="66">
        <v>12</v>
      </c>
      <c r="C17" s="66">
        <f t="shared" si="3"/>
        <v>192</v>
      </c>
      <c r="D17" s="66"/>
      <c r="E17" s="170">
        <f t="shared" si="0"/>
        <v>0.36363636363636365</v>
      </c>
      <c r="F17" s="171"/>
      <c r="H17" s="66">
        <v>12</v>
      </c>
      <c r="I17" s="66">
        <f t="shared" si="4"/>
        <v>3072</v>
      </c>
      <c r="J17" s="66"/>
      <c r="K17" s="170">
        <f t="shared" si="1"/>
        <v>0.36363636363636365</v>
      </c>
      <c r="L17" s="171"/>
      <c r="M17" s="173"/>
      <c r="N17" s="66"/>
      <c r="O17" s="66">
        <v>12</v>
      </c>
      <c r="P17" s="66">
        <f t="shared" si="5"/>
        <v>3072</v>
      </c>
      <c r="Q17" s="66"/>
      <c r="R17" s="170">
        <f t="shared" si="2"/>
        <v>0.36363636363636365</v>
      </c>
      <c r="S17" s="171"/>
      <c r="T17" s="173"/>
    </row>
    <row r="18" spans="1:26">
      <c r="A18" s="66"/>
      <c r="B18" s="66">
        <v>13</v>
      </c>
      <c r="C18" s="66">
        <f t="shared" si="3"/>
        <v>208</v>
      </c>
      <c r="D18" s="66"/>
      <c r="E18" s="170">
        <f t="shared" si="0"/>
        <v>0.33333333333333331</v>
      </c>
      <c r="F18" s="66"/>
      <c r="H18" s="66">
        <v>13</v>
      </c>
      <c r="I18" s="66">
        <f t="shared" si="4"/>
        <v>3328</v>
      </c>
      <c r="J18" s="66"/>
      <c r="K18" s="170">
        <f t="shared" si="1"/>
        <v>0.33333333333333331</v>
      </c>
      <c r="L18" s="66"/>
      <c r="M18" s="173"/>
      <c r="N18" s="66"/>
      <c r="O18" s="66">
        <v>13</v>
      </c>
      <c r="P18" s="66">
        <f t="shared" si="5"/>
        <v>3328</v>
      </c>
      <c r="Q18" s="66"/>
      <c r="R18" s="170">
        <f t="shared" si="2"/>
        <v>0.33333333333333331</v>
      </c>
      <c r="S18" s="66"/>
      <c r="T18" s="173"/>
    </row>
    <row r="19" spans="1:26">
      <c r="A19" s="66"/>
      <c r="B19" s="66">
        <v>14</v>
      </c>
      <c r="C19" s="66">
        <f t="shared" si="3"/>
        <v>224</v>
      </c>
      <c r="D19" s="66"/>
      <c r="E19" s="170">
        <f t="shared" si="0"/>
        <v>0.30769230769230771</v>
      </c>
      <c r="F19" s="66"/>
      <c r="H19" s="66">
        <v>14</v>
      </c>
      <c r="I19" s="66">
        <f t="shared" si="4"/>
        <v>3584</v>
      </c>
      <c r="J19" s="66"/>
      <c r="K19" s="170">
        <f t="shared" si="1"/>
        <v>0.30769230769230771</v>
      </c>
      <c r="L19" s="66"/>
      <c r="M19" s="173"/>
      <c r="N19" s="66"/>
      <c r="O19" s="66">
        <v>14</v>
      </c>
      <c r="P19" s="66">
        <f t="shared" si="5"/>
        <v>3584</v>
      </c>
      <c r="Q19" s="66"/>
      <c r="R19" s="170">
        <f t="shared" si="2"/>
        <v>0.30769230769230771</v>
      </c>
      <c r="S19" s="66"/>
      <c r="T19" s="173"/>
    </row>
    <row r="20" spans="1:26">
      <c r="A20" s="66"/>
      <c r="B20" s="66">
        <v>15</v>
      </c>
      <c r="C20" s="66">
        <f t="shared" si="3"/>
        <v>240</v>
      </c>
      <c r="D20" s="66"/>
      <c r="E20" s="170">
        <f t="shared" si="0"/>
        <v>0.2857142857142857</v>
      </c>
      <c r="F20" s="66"/>
      <c r="H20" s="66">
        <v>15</v>
      </c>
      <c r="I20" s="66">
        <f t="shared" si="4"/>
        <v>3840</v>
      </c>
      <c r="J20" s="66"/>
      <c r="K20" s="170">
        <f t="shared" si="1"/>
        <v>0.2857142857142857</v>
      </c>
      <c r="L20" s="66"/>
      <c r="M20" s="173"/>
      <c r="N20" s="66"/>
      <c r="O20" s="66">
        <v>15</v>
      </c>
      <c r="P20" s="66">
        <f t="shared" si="5"/>
        <v>3840</v>
      </c>
      <c r="Q20" s="66"/>
      <c r="R20" s="170">
        <f t="shared" si="2"/>
        <v>0.2857142857142857</v>
      </c>
      <c r="S20" s="66"/>
      <c r="T20" s="173"/>
    </row>
    <row r="21" spans="1:26">
      <c r="A21" s="66"/>
      <c r="B21" s="66">
        <v>16</v>
      </c>
      <c r="C21" s="175">
        <f t="shared" si="3"/>
        <v>256</v>
      </c>
      <c r="D21" s="66">
        <v>64</v>
      </c>
      <c r="E21" s="170">
        <f t="shared" si="0"/>
        <v>0.26666666666666666</v>
      </c>
      <c r="F21" s="179">
        <f>SUM(E6:E21)</f>
        <v>28.496479082370278</v>
      </c>
      <c r="H21" s="66">
        <v>16</v>
      </c>
      <c r="I21" s="66">
        <f t="shared" si="4"/>
        <v>4096</v>
      </c>
      <c r="J21" s="66"/>
      <c r="K21" s="170">
        <f t="shared" si="1"/>
        <v>0.26666666666666666</v>
      </c>
      <c r="L21" s="172">
        <f>SUM(K6:K21)</f>
        <v>28.496479082370278</v>
      </c>
      <c r="M21" s="173"/>
      <c r="N21" s="66"/>
      <c r="O21" s="66">
        <v>16</v>
      </c>
      <c r="P21" s="66">
        <f t="shared" si="5"/>
        <v>4096</v>
      </c>
      <c r="Q21" s="66"/>
      <c r="R21" s="170">
        <f t="shared" si="2"/>
        <v>0.26666666666666666</v>
      </c>
      <c r="S21" s="172">
        <f>SUM(R6:R21)</f>
        <v>15.056066156066159</v>
      </c>
      <c r="T21" s="173"/>
    </row>
    <row r="22" spans="1:26">
      <c r="A22" s="66"/>
      <c r="B22" s="66"/>
      <c r="C22" s="66"/>
      <c r="D22" s="66"/>
      <c r="E22" s="170">
        <f t="shared" si="0"/>
        <v>0.25</v>
      </c>
      <c r="F22" s="66"/>
      <c r="G22" s="173"/>
      <c r="H22" s="66"/>
      <c r="I22" s="66"/>
      <c r="J22" s="66"/>
      <c r="K22" s="170">
        <f t="shared" si="1"/>
        <v>0.25</v>
      </c>
      <c r="L22" s="66"/>
      <c r="M22" s="173"/>
      <c r="N22" s="66"/>
      <c r="O22" s="66"/>
      <c r="P22" s="66"/>
      <c r="Q22" s="66"/>
      <c r="R22" s="170">
        <f t="shared" si="2"/>
        <v>0.25</v>
      </c>
      <c r="S22" s="66"/>
      <c r="T22" s="173"/>
    </row>
    <row r="23" spans="1:26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5" spans="1:26">
      <c r="A25" s="66" t="s">
        <v>542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spans="1:26">
      <c r="A26" s="66"/>
      <c r="B26" s="66" t="s">
        <v>514</v>
      </c>
      <c r="C26" s="66"/>
      <c r="D26" s="66"/>
      <c r="E26" s="66" t="s">
        <v>536</v>
      </c>
      <c r="F26" s="66"/>
      <c r="H26" s="66" t="s">
        <v>529</v>
      </c>
      <c r="I26" s="66"/>
      <c r="J26" s="66"/>
      <c r="K26" s="66" t="s">
        <v>537</v>
      </c>
      <c r="L26" s="66"/>
      <c r="M26" s="66"/>
      <c r="N26" s="66"/>
      <c r="O26" s="66" t="s">
        <v>529</v>
      </c>
      <c r="P26" s="66"/>
      <c r="Q26" s="66"/>
      <c r="R26" s="66" t="s">
        <v>537</v>
      </c>
      <c r="S26" s="66"/>
      <c r="T26" s="66"/>
      <c r="V26" s="66" t="s">
        <v>529</v>
      </c>
      <c r="W26" s="66"/>
      <c r="X26" s="66"/>
      <c r="Y26" s="66" t="s">
        <v>537</v>
      </c>
      <c r="Z26" s="66"/>
    </row>
    <row r="27" spans="1:26">
      <c r="A27" s="66"/>
      <c r="B27" s="66">
        <v>64</v>
      </c>
      <c r="C27" s="66"/>
      <c r="D27" s="66"/>
      <c r="E27" s="66">
        <v>4</v>
      </c>
      <c r="F27" s="66"/>
      <c r="H27" s="66">
        <f>64*16</f>
        <v>1024</v>
      </c>
      <c r="I27" s="66"/>
      <c r="J27" s="66"/>
      <c r="K27" s="168">
        <v>64</v>
      </c>
      <c r="L27" s="66"/>
      <c r="M27" s="66"/>
      <c r="N27" s="66"/>
      <c r="O27" s="66">
        <f>64*16</f>
        <v>1024</v>
      </c>
      <c r="P27" s="66"/>
      <c r="Q27" s="66"/>
      <c r="R27" s="175" t="s">
        <v>553</v>
      </c>
      <c r="S27" s="66"/>
      <c r="T27" s="66"/>
      <c r="V27" s="66">
        <f>64*16</f>
        <v>1024</v>
      </c>
      <c r="W27" s="66"/>
      <c r="X27" s="66"/>
      <c r="Y27" s="176" t="s">
        <v>553</v>
      </c>
      <c r="Z27" s="66"/>
    </row>
    <row r="28" spans="1:26">
      <c r="A28" s="66"/>
      <c r="B28" s="66" t="s">
        <v>517</v>
      </c>
      <c r="C28" s="66" t="s">
        <v>519</v>
      </c>
      <c r="D28" s="66" t="s">
        <v>526</v>
      </c>
      <c r="E28" s="66" t="s">
        <v>527</v>
      </c>
      <c r="F28" s="66" t="s">
        <v>528</v>
      </c>
      <c r="H28" s="66" t="s">
        <v>517</v>
      </c>
      <c r="I28" s="66" t="s">
        <v>519</v>
      </c>
      <c r="J28" s="66" t="s">
        <v>526</v>
      </c>
      <c r="K28" s="66" t="s">
        <v>527</v>
      </c>
      <c r="L28" s="66" t="s">
        <v>528</v>
      </c>
      <c r="N28" s="66"/>
      <c r="O28" s="66" t="s">
        <v>517</v>
      </c>
      <c r="P28" s="66" t="s">
        <v>519</v>
      </c>
      <c r="Q28" s="66" t="s">
        <v>526</v>
      </c>
      <c r="R28" s="66" t="s">
        <v>527</v>
      </c>
      <c r="S28" s="66" t="s">
        <v>528</v>
      </c>
      <c r="V28" s="66" t="s">
        <v>517</v>
      </c>
      <c r="W28" s="66" t="s">
        <v>519</v>
      </c>
      <c r="X28" s="66" t="s">
        <v>526</v>
      </c>
      <c r="Y28" s="66" t="s">
        <v>527</v>
      </c>
      <c r="Z28" s="66" t="s">
        <v>528</v>
      </c>
    </row>
    <row r="29" spans="1:26">
      <c r="A29" s="66"/>
      <c r="B29" s="66">
        <v>0</v>
      </c>
      <c r="C29" s="66">
        <f>1*4</f>
        <v>4</v>
      </c>
      <c r="D29" s="66" t="s">
        <v>520</v>
      </c>
      <c r="E29" s="170"/>
      <c r="F29" s="66"/>
      <c r="H29" s="66">
        <v>0</v>
      </c>
      <c r="I29" s="168">
        <f>16*4</f>
        <v>64</v>
      </c>
      <c r="J29" s="66" t="s">
        <v>538</v>
      </c>
      <c r="K29" s="170"/>
      <c r="L29" s="66"/>
      <c r="N29" s="66"/>
      <c r="O29" s="66">
        <v>0</v>
      </c>
      <c r="P29" s="175">
        <f>32*4</f>
        <v>128</v>
      </c>
      <c r="Q29" s="66" t="s">
        <v>547</v>
      </c>
      <c r="R29" s="170"/>
      <c r="S29" s="66"/>
      <c r="V29" s="66">
        <v>0</v>
      </c>
      <c r="W29" s="176">
        <f>8*4</f>
        <v>32</v>
      </c>
      <c r="X29" s="66" t="s">
        <v>556</v>
      </c>
      <c r="Y29" s="170"/>
      <c r="Z29" s="66"/>
    </row>
    <row r="30" spans="1:26">
      <c r="A30" s="66"/>
      <c r="B30" s="66">
        <v>1</v>
      </c>
      <c r="C30" s="66">
        <f>8*1+1*3</f>
        <v>11</v>
      </c>
      <c r="D30" s="66" t="s">
        <v>543</v>
      </c>
      <c r="E30" s="170">
        <f>B$3/C29</f>
        <v>16</v>
      </c>
      <c r="F30" s="66"/>
      <c r="H30" s="66">
        <v>1</v>
      </c>
      <c r="I30" s="66">
        <f>128*1+16*3</f>
        <v>176</v>
      </c>
      <c r="J30" s="66" t="s">
        <v>548</v>
      </c>
      <c r="K30" s="170">
        <f>H$3/I29</f>
        <v>16</v>
      </c>
      <c r="L30" s="66"/>
      <c r="M30" s="170"/>
      <c r="N30" s="66"/>
      <c r="O30" s="66">
        <v>1</v>
      </c>
      <c r="P30" s="66">
        <f>128*1+32*3</f>
        <v>224</v>
      </c>
      <c r="Q30" s="66"/>
      <c r="R30" s="170">
        <f>O$3/P29</f>
        <v>8</v>
      </c>
      <c r="S30" s="66" t="s">
        <v>554</v>
      </c>
      <c r="T30" s="170"/>
      <c r="V30" s="66">
        <v>1</v>
      </c>
      <c r="W30" s="66">
        <f>128*1+8*3</f>
        <v>152</v>
      </c>
      <c r="X30" s="66"/>
      <c r="Y30" s="170">
        <f>V$3/W29</f>
        <v>32</v>
      </c>
      <c r="Z30" s="66" t="s">
        <v>557</v>
      </c>
    </row>
    <row r="31" spans="1:26">
      <c r="A31" s="66"/>
      <c r="B31" s="66">
        <v>2</v>
      </c>
      <c r="C31" s="66">
        <f>8*2+1*2</f>
        <v>18</v>
      </c>
      <c r="D31" s="66"/>
      <c r="E31" s="170">
        <f t="shared" ref="E31:E46" si="6">B$3/C30</f>
        <v>5.8181818181818183</v>
      </c>
      <c r="F31" s="66"/>
      <c r="H31" s="66">
        <v>2</v>
      </c>
      <c r="I31" s="66">
        <f>128*2+16*2</f>
        <v>288</v>
      </c>
      <c r="J31" s="66"/>
      <c r="K31" s="170">
        <f t="shared" ref="K31:K46" si="7">H$3/I30</f>
        <v>5.8181818181818183</v>
      </c>
      <c r="L31" s="66"/>
      <c r="M31" s="170"/>
      <c r="N31" s="66"/>
      <c r="O31" s="66">
        <v>2</v>
      </c>
      <c r="P31" s="66">
        <f>128*2+32*2</f>
        <v>320</v>
      </c>
      <c r="Q31" s="66"/>
      <c r="R31" s="170">
        <f t="shared" ref="R31:R46" si="8">O$3/P30</f>
        <v>4.5714285714285712</v>
      </c>
      <c r="S31" s="66"/>
      <c r="T31" s="170"/>
      <c r="V31" s="66">
        <v>2</v>
      </c>
      <c r="W31" s="66">
        <f>128*2+8*2</f>
        <v>272</v>
      </c>
      <c r="X31" s="66"/>
      <c r="Y31" s="170">
        <f t="shared" ref="Y31:Y46" si="9">V$3/W30</f>
        <v>6.7368421052631575</v>
      </c>
      <c r="Z31" s="66"/>
    </row>
    <row r="32" spans="1:26">
      <c r="A32" s="66"/>
      <c r="B32" s="169">
        <v>3</v>
      </c>
      <c r="C32" s="66">
        <f>8*3+1*1</f>
        <v>25</v>
      </c>
      <c r="D32" s="66"/>
      <c r="E32" s="170">
        <f t="shared" si="6"/>
        <v>3.5555555555555554</v>
      </c>
      <c r="F32" s="66"/>
      <c r="H32" s="169">
        <v>3</v>
      </c>
      <c r="I32" s="66">
        <f>128*3+16*1</f>
        <v>400</v>
      </c>
      <c r="J32" s="66"/>
      <c r="K32" s="170">
        <f t="shared" si="7"/>
        <v>3.5555555555555554</v>
      </c>
      <c r="M32" s="170"/>
      <c r="N32" s="66"/>
      <c r="O32" s="169">
        <v>3</v>
      </c>
      <c r="P32" s="66">
        <f>128*3+32*1</f>
        <v>416</v>
      </c>
      <c r="Q32" s="66"/>
      <c r="R32" s="170">
        <f t="shared" si="8"/>
        <v>3.2</v>
      </c>
      <c r="T32" s="170"/>
      <c r="V32" s="169">
        <v>3</v>
      </c>
      <c r="W32" s="66">
        <f>128*3+8*1</f>
        <v>392</v>
      </c>
      <c r="X32" s="66"/>
      <c r="Y32" s="170">
        <f t="shared" si="9"/>
        <v>3.7647058823529411</v>
      </c>
    </row>
    <row r="33" spans="1:26">
      <c r="A33" s="66" t="s">
        <v>515</v>
      </c>
      <c r="B33" s="176">
        <v>4</v>
      </c>
      <c r="C33" s="176">
        <f>8*4</f>
        <v>32</v>
      </c>
      <c r="D33" s="176" t="s">
        <v>544</v>
      </c>
      <c r="E33" s="177">
        <f t="shared" si="6"/>
        <v>2.56</v>
      </c>
      <c r="F33" s="178">
        <f>SUM(E30:E33)</f>
        <v>27.933737373737376</v>
      </c>
      <c r="H33" s="169">
        <v>4</v>
      </c>
      <c r="I33" s="169">
        <f>128*4</f>
        <v>512</v>
      </c>
      <c r="J33" s="180">
        <v>128128128128</v>
      </c>
      <c r="K33" s="173">
        <f t="shared" si="7"/>
        <v>2.56</v>
      </c>
      <c r="M33" s="173"/>
      <c r="N33" s="66"/>
      <c r="O33" s="169">
        <v>4</v>
      </c>
      <c r="P33" s="169">
        <f>128*4</f>
        <v>512</v>
      </c>
      <c r="Q33" s="174"/>
      <c r="R33" s="170">
        <f t="shared" si="8"/>
        <v>2.4615384615384617</v>
      </c>
      <c r="T33" s="173"/>
      <c r="V33" s="169">
        <v>4</v>
      </c>
      <c r="W33" s="169">
        <f>128*4</f>
        <v>512</v>
      </c>
      <c r="X33" s="174"/>
      <c r="Y33" s="170">
        <f t="shared" si="9"/>
        <v>2.6122448979591835</v>
      </c>
    </row>
    <row r="34" spans="1:26">
      <c r="A34" s="66"/>
      <c r="B34" s="66">
        <v>5</v>
      </c>
      <c r="C34" s="66">
        <f>C33+8</f>
        <v>40</v>
      </c>
      <c r="D34" s="66"/>
      <c r="E34" s="170">
        <f t="shared" si="6"/>
        <v>2</v>
      </c>
      <c r="F34" s="66"/>
      <c r="H34" s="66">
        <v>5</v>
      </c>
      <c r="I34" s="66">
        <f>I33+128</f>
        <v>640</v>
      </c>
      <c r="J34" s="174">
        <v>256128128128</v>
      </c>
      <c r="K34" s="170">
        <f t="shared" si="7"/>
        <v>2</v>
      </c>
      <c r="M34" s="169"/>
      <c r="N34" s="66"/>
      <c r="O34" s="66">
        <v>5</v>
      </c>
      <c r="P34" s="66">
        <f>P33+128</f>
        <v>640</v>
      </c>
      <c r="Q34" s="174"/>
      <c r="R34" s="170">
        <f t="shared" si="8"/>
        <v>2</v>
      </c>
      <c r="T34" s="169"/>
      <c r="V34" s="66">
        <v>5</v>
      </c>
      <c r="W34" s="66">
        <f>W33+128</f>
        <v>640</v>
      </c>
      <c r="X34" s="174"/>
      <c r="Y34" s="170">
        <f t="shared" si="9"/>
        <v>2</v>
      </c>
    </row>
    <row r="35" spans="1:26">
      <c r="A35" s="66"/>
      <c r="B35" s="66">
        <v>6</v>
      </c>
      <c r="C35" s="66">
        <f t="shared" ref="C35:C45" si="10">C34+8</f>
        <v>48</v>
      </c>
      <c r="D35" s="66"/>
      <c r="E35" s="170">
        <f t="shared" si="6"/>
        <v>1.6</v>
      </c>
      <c r="F35" s="66"/>
      <c r="H35" s="66">
        <v>6</v>
      </c>
      <c r="I35" s="66">
        <f t="shared" ref="I35:I45" si="11">I34+128</f>
        <v>768</v>
      </c>
      <c r="J35" s="66"/>
      <c r="K35" s="170">
        <f t="shared" si="7"/>
        <v>1.6</v>
      </c>
      <c r="L35" s="66"/>
      <c r="M35" s="173"/>
      <c r="N35" s="66"/>
      <c r="O35" s="66">
        <v>6</v>
      </c>
      <c r="P35" s="66">
        <f t="shared" ref="P35:P45" si="12">P34+128</f>
        <v>768</v>
      </c>
      <c r="Q35" s="66"/>
      <c r="R35" s="170">
        <f t="shared" si="8"/>
        <v>1.6</v>
      </c>
      <c r="S35" s="66"/>
      <c r="T35" s="173"/>
      <c r="V35" s="66">
        <v>6</v>
      </c>
      <c r="W35" s="66">
        <f t="shared" ref="W35:W45" si="13">W34+128</f>
        <v>768</v>
      </c>
      <c r="X35" s="66"/>
      <c r="Y35" s="170">
        <f t="shared" si="9"/>
        <v>1.6</v>
      </c>
      <c r="Z35" s="66"/>
    </row>
    <row r="36" spans="1:26">
      <c r="A36" s="66"/>
      <c r="B36" s="66">
        <v>7</v>
      </c>
      <c r="C36" s="66">
        <f t="shared" si="10"/>
        <v>56</v>
      </c>
      <c r="D36" s="66"/>
      <c r="E36" s="170">
        <f t="shared" si="6"/>
        <v>1.3333333333333333</v>
      </c>
      <c r="F36" s="66" t="s">
        <v>535</v>
      </c>
      <c r="H36" s="66">
        <v>7</v>
      </c>
      <c r="I36" s="66">
        <f t="shared" si="11"/>
        <v>896</v>
      </c>
      <c r="J36" s="66"/>
      <c r="K36" s="170">
        <f t="shared" si="7"/>
        <v>1.3333333333333333</v>
      </c>
      <c r="L36" s="66" t="s">
        <v>535</v>
      </c>
      <c r="M36" s="173"/>
      <c r="N36" s="66"/>
      <c r="O36" s="66">
        <v>7</v>
      </c>
      <c r="P36" s="66">
        <f t="shared" si="12"/>
        <v>896</v>
      </c>
      <c r="Q36" s="66"/>
      <c r="R36" s="170">
        <f t="shared" si="8"/>
        <v>1.3333333333333333</v>
      </c>
      <c r="S36" s="66" t="s">
        <v>535</v>
      </c>
      <c r="T36" s="173"/>
      <c r="V36" s="66">
        <v>7</v>
      </c>
      <c r="W36" s="66">
        <f t="shared" si="13"/>
        <v>896</v>
      </c>
      <c r="X36" s="66"/>
      <c r="Y36" s="170">
        <f t="shared" si="9"/>
        <v>1.3333333333333333</v>
      </c>
      <c r="Z36" s="66" t="s">
        <v>535</v>
      </c>
    </row>
    <row r="37" spans="1:26">
      <c r="A37" s="66"/>
      <c r="B37" s="168">
        <v>8</v>
      </c>
      <c r="C37" s="168">
        <f t="shared" si="10"/>
        <v>64</v>
      </c>
      <c r="D37" s="66" t="s">
        <v>545</v>
      </c>
      <c r="E37" s="170">
        <f t="shared" si="6"/>
        <v>1.1428571428571428</v>
      </c>
      <c r="F37" s="172">
        <f>SUM(E30:E37)</f>
        <v>34.009927849927855</v>
      </c>
      <c r="H37" s="66">
        <v>8</v>
      </c>
      <c r="I37" s="66">
        <f t="shared" si="11"/>
        <v>1024</v>
      </c>
      <c r="J37" s="174">
        <v>256256256256</v>
      </c>
      <c r="K37" s="170">
        <f t="shared" si="7"/>
        <v>1.1428571428571428</v>
      </c>
      <c r="L37" s="172">
        <f>SUM(K30:K37)</f>
        <v>34.009927849927855</v>
      </c>
      <c r="M37" s="173"/>
      <c r="N37" s="66"/>
      <c r="O37" s="66">
        <v>8</v>
      </c>
      <c r="P37" s="66">
        <f t="shared" si="12"/>
        <v>1024</v>
      </c>
      <c r="Q37" s="66"/>
      <c r="R37" s="170">
        <f t="shared" si="8"/>
        <v>1.1428571428571428</v>
      </c>
      <c r="S37" s="172">
        <f>SUM(R30:R37)</f>
        <v>24.309157509157508</v>
      </c>
      <c r="T37" s="173"/>
      <c r="V37" s="66">
        <v>8</v>
      </c>
      <c r="W37" s="66">
        <f t="shared" si="13"/>
        <v>1024</v>
      </c>
      <c r="X37" s="66"/>
      <c r="Y37" s="170">
        <f t="shared" si="9"/>
        <v>1.1428571428571428</v>
      </c>
      <c r="Z37" s="172">
        <f>SUM(Y30:Y37)</f>
        <v>51.189983361765769</v>
      </c>
    </row>
    <row r="38" spans="1:26">
      <c r="A38" s="66"/>
      <c r="B38" s="66">
        <v>9</v>
      </c>
      <c r="C38" s="66">
        <f t="shared" si="10"/>
        <v>72</v>
      </c>
      <c r="D38" s="66"/>
      <c r="E38" s="170">
        <f t="shared" si="6"/>
        <v>1</v>
      </c>
      <c r="F38" s="66" t="s">
        <v>533</v>
      </c>
      <c r="H38" s="66">
        <v>9</v>
      </c>
      <c r="I38" s="66">
        <f t="shared" si="11"/>
        <v>1152</v>
      </c>
      <c r="J38" s="66"/>
      <c r="K38" s="170">
        <f t="shared" si="7"/>
        <v>1</v>
      </c>
      <c r="L38" s="66" t="s">
        <v>533</v>
      </c>
      <c r="M38" s="173"/>
      <c r="N38" s="66"/>
      <c r="O38" s="66">
        <v>9</v>
      </c>
      <c r="P38" s="66">
        <f t="shared" si="12"/>
        <v>1152</v>
      </c>
      <c r="Q38" s="66"/>
      <c r="R38" s="170">
        <f t="shared" si="8"/>
        <v>1</v>
      </c>
      <c r="S38" s="66" t="s">
        <v>533</v>
      </c>
      <c r="T38" s="173"/>
      <c r="V38" s="66">
        <v>9</v>
      </c>
      <c r="W38" s="66">
        <f t="shared" si="13"/>
        <v>1152</v>
      </c>
      <c r="X38" s="66"/>
      <c r="Y38" s="170">
        <f t="shared" si="9"/>
        <v>1</v>
      </c>
      <c r="Z38" s="66" t="s">
        <v>533</v>
      </c>
    </row>
    <row r="39" spans="1:26">
      <c r="A39" s="66"/>
      <c r="B39" s="66">
        <v>10</v>
      </c>
      <c r="C39" s="66">
        <f t="shared" si="10"/>
        <v>80</v>
      </c>
      <c r="D39" s="66"/>
      <c r="E39" s="170">
        <f t="shared" si="6"/>
        <v>0.88888888888888884</v>
      </c>
      <c r="F39" s="66"/>
      <c r="H39" s="66">
        <v>10</v>
      </c>
      <c r="I39" s="66">
        <f t="shared" si="11"/>
        <v>1280</v>
      </c>
      <c r="J39" s="66"/>
      <c r="K39" s="170">
        <f t="shared" si="7"/>
        <v>0.88888888888888884</v>
      </c>
      <c r="L39" s="66"/>
      <c r="M39" s="173"/>
      <c r="N39" s="66"/>
      <c r="O39" s="66">
        <v>10</v>
      </c>
      <c r="P39" s="66">
        <f t="shared" si="12"/>
        <v>1280</v>
      </c>
      <c r="Q39" s="66"/>
      <c r="R39" s="170">
        <f t="shared" si="8"/>
        <v>0.88888888888888884</v>
      </c>
      <c r="S39" s="66"/>
      <c r="T39" s="173"/>
      <c r="V39" s="66">
        <v>10</v>
      </c>
      <c r="W39" s="66">
        <f t="shared" si="13"/>
        <v>1280</v>
      </c>
      <c r="X39" s="66"/>
      <c r="Y39" s="170">
        <f t="shared" si="9"/>
        <v>0.88888888888888884</v>
      </c>
      <c r="Z39" s="66"/>
    </row>
    <row r="40" spans="1:26">
      <c r="A40" s="66"/>
      <c r="B40" s="66">
        <v>11</v>
      </c>
      <c r="C40" s="66">
        <f t="shared" si="10"/>
        <v>88</v>
      </c>
      <c r="D40" s="66"/>
      <c r="E40" s="170">
        <f t="shared" si="6"/>
        <v>0.8</v>
      </c>
      <c r="F40" s="66"/>
      <c r="H40" s="66">
        <v>11</v>
      </c>
      <c r="I40" s="66">
        <f t="shared" si="11"/>
        <v>1408</v>
      </c>
      <c r="J40" s="66"/>
      <c r="K40" s="170">
        <f t="shared" si="7"/>
        <v>0.8</v>
      </c>
      <c r="L40" s="66"/>
      <c r="M40" s="173"/>
      <c r="N40" s="66"/>
      <c r="O40" s="66">
        <v>11</v>
      </c>
      <c r="P40" s="66">
        <f t="shared" si="12"/>
        <v>1408</v>
      </c>
      <c r="Q40" s="66"/>
      <c r="R40" s="170">
        <f t="shared" si="8"/>
        <v>0.8</v>
      </c>
      <c r="S40" s="66"/>
      <c r="T40" s="173"/>
      <c r="V40" s="66">
        <v>11</v>
      </c>
      <c r="W40" s="66">
        <f t="shared" si="13"/>
        <v>1408</v>
      </c>
      <c r="X40" s="66"/>
      <c r="Y40" s="170">
        <f t="shared" si="9"/>
        <v>0.8</v>
      </c>
      <c r="Z40" s="66"/>
    </row>
    <row r="41" spans="1:26">
      <c r="A41" s="66"/>
      <c r="B41" s="66">
        <v>12</v>
      </c>
      <c r="C41" s="66">
        <f t="shared" si="10"/>
        <v>96</v>
      </c>
      <c r="D41" s="66" t="s">
        <v>546</v>
      </c>
      <c r="E41" s="170">
        <f t="shared" si="6"/>
        <v>0.72727272727272729</v>
      </c>
      <c r="F41" s="171"/>
      <c r="H41" s="66">
        <v>12</v>
      </c>
      <c r="I41" s="66">
        <f t="shared" si="11"/>
        <v>1536</v>
      </c>
      <c r="J41" s="66"/>
      <c r="K41" s="170">
        <f t="shared" si="7"/>
        <v>0.72727272727272729</v>
      </c>
      <c r="L41" s="171"/>
      <c r="M41" s="173"/>
      <c r="N41" s="66"/>
      <c r="O41" s="66">
        <v>12</v>
      </c>
      <c r="P41" s="66">
        <f t="shared" si="12"/>
        <v>1536</v>
      </c>
      <c r="Q41" s="66"/>
      <c r="R41" s="170">
        <f t="shared" si="8"/>
        <v>0.72727272727272729</v>
      </c>
      <c r="S41" s="171"/>
      <c r="T41" s="173"/>
      <c r="V41" s="66">
        <v>12</v>
      </c>
      <c r="W41" s="66">
        <f t="shared" si="13"/>
        <v>1536</v>
      </c>
      <c r="X41" s="66"/>
      <c r="Y41" s="170">
        <f t="shared" si="9"/>
        <v>0.72727272727272729</v>
      </c>
      <c r="Z41" s="171"/>
    </row>
    <row r="42" spans="1:26">
      <c r="A42" s="66"/>
      <c r="B42" s="66">
        <v>13</v>
      </c>
      <c r="C42" s="66">
        <f t="shared" si="10"/>
        <v>104</v>
      </c>
      <c r="D42" s="66"/>
      <c r="E42" s="170">
        <f t="shared" si="6"/>
        <v>0.66666666666666663</v>
      </c>
      <c r="F42" s="66"/>
      <c r="H42" s="66">
        <v>13</v>
      </c>
      <c r="I42" s="66">
        <f t="shared" si="11"/>
        <v>1664</v>
      </c>
      <c r="J42" s="66"/>
      <c r="K42" s="170">
        <f t="shared" si="7"/>
        <v>0.66666666666666663</v>
      </c>
      <c r="L42" s="66"/>
      <c r="M42" s="173"/>
      <c r="N42" s="66"/>
      <c r="O42" s="66">
        <v>13</v>
      </c>
      <c r="P42" s="66">
        <f t="shared" si="12"/>
        <v>1664</v>
      </c>
      <c r="Q42" s="66"/>
      <c r="R42" s="170">
        <f t="shared" si="8"/>
        <v>0.66666666666666663</v>
      </c>
      <c r="S42" s="66"/>
      <c r="T42" s="173"/>
      <c r="V42" s="66">
        <v>13</v>
      </c>
      <c r="W42" s="66">
        <f t="shared" si="13"/>
        <v>1664</v>
      </c>
      <c r="X42" s="66"/>
      <c r="Y42" s="170">
        <f t="shared" si="9"/>
        <v>0.66666666666666663</v>
      </c>
      <c r="Z42" s="66"/>
    </row>
    <row r="43" spans="1:26">
      <c r="A43" s="66"/>
      <c r="B43" s="66">
        <v>14</v>
      </c>
      <c r="C43" s="66">
        <f t="shared" si="10"/>
        <v>112</v>
      </c>
      <c r="D43" s="66"/>
      <c r="E43" s="170">
        <f t="shared" si="6"/>
        <v>0.61538461538461542</v>
      </c>
      <c r="F43" s="66"/>
      <c r="H43" s="66">
        <v>14</v>
      </c>
      <c r="I43" s="66">
        <f t="shared" si="11"/>
        <v>1792</v>
      </c>
      <c r="J43" s="66"/>
      <c r="K43" s="170">
        <f t="shared" si="7"/>
        <v>0.61538461538461542</v>
      </c>
      <c r="L43" s="66"/>
      <c r="M43" s="173"/>
      <c r="N43" s="66"/>
      <c r="O43" s="66">
        <v>14</v>
      </c>
      <c r="P43" s="66">
        <f t="shared" si="12"/>
        <v>1792</v>
      </c>
      <c r="Q43" s="66"/>
      <c r="R43" s="170">
        <f t="shared" si="8"/>
        <v>0.61538461538461542</v>
      </c>
      <c r="S43" s="66"/>
      <c r="T43" s="173"/>
      <c r="V43" s="66">
        <v>14</v>
      </c>
      <c r="W43" s="66">
        <f t="shared" si="13"/>
        <v>1792</v>
      </c>
      <c r="X43" s="66"/>
      <c r="Y43" s="170">
        <f t="shared" si="9"/>
        <v>0.61538461538461542</v>
      </c>
      <c r="Z43" s="66"/>
    </row>
    <row r="44" spans="1:26">
      <c r="A44" s="66"/>
      <c r="B44" s="66">
        <v>15</v>
      </c>
      <c r="C44" s="66">
        <f t="shared" si="10"/>
        <v>120</v>
      </c>
      <c r="D44" s="66"/>
      <c r="E44" s="170">
        <f t="shared" si="6"/>
        <v>0.5714285714285714</v>
      </c>
      <c r="F44" s="66"/>
      <c r="H44" s="66">
        <v>15</v>
      </c>
      <c r="I44" s="66">
        <f t="shared" si="11"/>
        <v>1920</v>
      </c>
      <c r="J44" s="66"/>
      <c r="K44" s="170">
        <f t="shared" si="7"/>
        <v>0.5714285714285714</v>
      </c>
      <c r="L44" s="66"/>
      <c r="M44" s="173"/>
      <c r="N44" s="66"/>
      <c r="O44" s="66">
        <v>15</v>
      </c>
      <c r="P44" s="66">
        <f t="shared" si="12"/>
        <v>1920</v>
      </c>
      <c r="Q44" s="66"/>
      <c r="R44" s="170">
        <f t="shared" si="8"/>
        <v>0.5714285714285714</v>
      </c>
      <c r="S44" s="66"/>
      <c r="T44" s="173"/>
      <c r="V44" s="66">
        <v>15</v>
      </c>
      <c r="W44" s="66">
        <f t="shared" si="13"/>
        <v>1920</v>
      </c>
      <c r="X44" s="66"/>
      <c r="Y44" s="170">
        <f t="shared" si="9"/>
        <v>0.5714285714285714</v>
      </c>
      <c r="Z44" s="66"/>
    </row>
    <row r="45" spans="1:26">
      <c r="A45" s="66"/>
      <c r="B45" s="66">
        <v>16</v>
      </c>
      <c r="C45" s="175">
        <f t="shared" si="10"/>
        <v>128</v>
      </c>
      <c r="D45" s="66" t="s">
        <v>547</v>
      </c>
      <c r="E45" s="170">
        <f t="shared" si="6"/>
        <v>0.53333333333333333</v>
      </c>
      <c r="F45" s="179">
        <f>SUM(E30:E45)</f>
        <v>39.812902652902643</v>
      </c>
      <c r="H45" s="66">
        <v>16</v>
      </c>
      <c r="I45" s="66">
        <f t="shared" si="11"/>
        <v>2048</v>
      </c>
      <c r="J45" s="66"/>
      <c r="K45" s="170">
        <f t="shared" si="7"/>
        <v>0.53333333333333333</v>
      </c>
      <c r="L45" s="179">
        <f>SUM(K30:K45)</f>
        <v>39.812902652902643</v>
      </c>
      <c r="M45" s="173"/>
      <c r="N45" s="66"/>
      <c r="O45" s="66">
        <v>16</v>
      </c>
      <c r="P45" s="66">
        <f t="shared" si="12"/>
        <v>2048</v>
      </c>
      <c r="Q45" s="66"/>
      <c r="R45" s="170">
        <f t="shared" si="8"/>
        <v>0.53333333333333333</v>
      </c>
      <c r="S45" s="179">
        <f>SUM(R30:R45)</f>
        <v>30.112132312132317</v>
      </c>
      <c r="T45" s="173"/>
      <c r="V45" s="66">
        <v>16</v>
      </c>
      <c r="W45" s="66">
        <f t="shared" si="13"/>
        <v>2048</v>
      </c>
      <c r="X45" s="66"/>
      <c r="Y45" s="170">
        <f t="shared" si="9"/>
        <v>0.53333333333333333</v>
      </c>
      <c r="Z45" s="179">
        <f>SUM(Y30:Y45)</f>
        <v>56.992958164740557</v>
      </c>
    </row>
    <row r="46" spans="1:26">
      <c r="A46" s="66"/>
      <c r="B46" s="66"/>
      <c r="C46" s="66"/>
      <c r="D46" s="66"/>
      <c r="E46" s="170">
        <f t="shared" si="6"/>
        <v>0.5</v>
      </c>
      <c r="F46" s="66"/>
      <c r="G46" s="173"/>
      <c r="H46" s="66"/>
      <c r="I46" s="66"/>
      <c r="J46" s="66"/>
      <c r="K46" s="170">
        <f t="shared" si="7"/>
        <v>0.5</v>
      </c>
      <c r="L46" s="66"/>
      <c r="M46" s="173"/>
      <c r="N46" s="66"/>
      <c r="O46" s="66"/>
      <c r="P46" s="66"/>
      <c r="Q46" s="66"/>
      <c r="R46" s="170">
        <f t="shared" si="8"/>
        <v>0.5</v>
      </c>
      <c r="S46" s="66"/>
      <c r="T46" s="173"/>
      <c r="V46" s="66"/>
      <c r="W46" s="66"/>
      <c r="X46" s="66"/>
      <c r="Y46" s="170">
        <f t="shared" si="9"/>
        <v>0.5</v>
      </c>
      <c r="Z46" s="66"/>
    </row>
    <row r="55" spans="3:28">
      <c r="H55" t="s">
        <v>566</v>
      </c>
    </row>
    <row r="56" spans="3:28">
      <c r="D56" t="s">
        <v>558</v>
      </c>
      <c r="F56" t="s">
        <v>559</v>
      </c>
      <c r="H56" t="s">
        <v>560</v>
      </c>
      <c r="J56" t="s">
        <v>561</v>
      </c>
      <c r="L56" t="s">
        <v>562</v>
      </c>
      <c r="N56">
        <v>4</v>
      </c>
      <c r="O56" t="s">
        <v>563</v>
      </c>
      <c r="Q56" t="s">
        <v>564</v>
      </c>
      <c r="S56" t="s">
        <v>565</v>
      </c>
    </row>
    <row r="58" spans="3:28">
      <c r="C58" t="s">
        <v>572</v>
      </c>
      <c r="D58" t="s">
        <v>573</v>
      </c>
      <c r="E58" t="s">
        <v>567</v>
      </c>
      <c r="F58" t="s">
        <v>571</v>
      </c>
      <c r="G58" t="s">
        <v>570</v>
      </c>
    </row>
    <row r="59" spans="3:28">
      <c r="C59">
        <v>16</v>
      </c>
      <c r="D59">
        <v>1</v>
      </c>
      <c r="E59">
        <v>4</v>
      </c>
      <c r="F59">
        <f>C59/E59</f>
        <v>4</v>
      </c>
      <c r="G59">
        <f>C59/D59</f>
        <v>16</v>
      </c>
    </row>
    <row r="60" spans="3:28">
      <c r="E60" t="s">
        <v>568</v>
      </c>
      <c r="F60" t="s">
        <v>574</v>
      </c>
    </row>
    <row r="61" spans="3:28">
      <c r="E61">
        <f>E59*4</f>
        <v>16</v>
      </c>
      <c r="F61">
        <f>C59</f>
        <v>16</v>
      </c>
      <c r="G61" t="s">
        <v>576</v>
      </c>
      <c r="H61" t="s">
        <v>575</v>
      </c>
      <c r="O61" t="s">
        <v>608</v>
      </c>
    </row>
    <row r="62" spans="3:28">
      <c r="O62" t="s">
        <v>595</v>
      </c>
    </row>
    <row r="63" spans="3:28">
      <c r="E63" t="s">
        <v>612</v>
      </c>
      <c r="O63" t="s">
        <v>596</v>
      </c>
      <c r="AB63" t="s">
        <v>604</v>
      </c>
    </row>
    <row r="64" spans="3:28">
      <c r="C64" t="s">
        <v>654</v>
      </c>
      <c r="D64" t="s">
        <v>655</v>
      </c>
      <c r="E64" t="s">
        <v>567</v>
      </c>
      <c r="F64" t="s">
        <v>571</v>
      </c>
      <c r="G64" t="s">
        <v>570</v>
      </c>
      <c r="AB64" t="s">
        <v>603</v>
      </c>
    </row>
    <row r="65" spans="2:28">
      <c r="C65" s="182">
        <v>8</v>
      </c>
      <c r="E65" s="182">
        <v>3</v>
      </c>
      <c r="F65">
        <f>C65/E65</f>
        <v>2.6666666666666665</v>
      </c>
      <c r="G65" t="e">
        <f>C65/A67</f>
        <v>#DIV/0!</v>
      </c>
      <c r="O65" t="s">
        <v>587</v>
      </c>
      <c r="S65" t="s">
        <v>597</v>
      </c>
      <c r="V65" t="s">
        <v>588</v>
      </c>
      <c r="Y65" t="s">
        <v>598</v>
      </c>
      <c r="Z65" t="s">
        <v>600</v>
      </c>
      <c r="AB65" t="s">
        <v>598</v>
      </c>
    </row>
    <row r="66" spans="2:28">
      <c r="E66" t="s">
        <v>568</v>
      </c>
      <c r="F66" t="s">
        <v>574</v>
      </c>
      <c r="O66" t="s">
        <v>586</v>
      </c>
      <c r="P66">
        <v>1</v>
      </c>
      <c r="V66" t="s">
        <v>590</v>
      </c>
      <c r="W66">
        <v>1</v>
      </c>
      <c r="Y66">
        <v>1</v>
      </c>
      <c r="Z66" t="s">
        <v>599</v>
      </c>
      <c r="AB66" t="s">
        <v>605</v>
      </c>
    </row>
    <row r="67" spans="2:28">
      <c r="E67">
        <f>E65*4</f>
        <v>12</v>
      </c>
      <c r="F67">
        <f>C65</f>
        <v>8</v>
      </c>
      <c r="G67" t="s">
        <v>576</v>
      </c>
      <c r="H67" t="s">
        <v>569</v>
      </c>
      <c r="O67" t="s">
        <v>584</v>
      </c>
      <c r="P67" s="181" t="s">
        <v>593</v>
      </c>
      <c r="V67" t="s">
        <v>591</v>
      </c>
      <c r="W67" t="s">
        <v>593</v>
      </c>
      <c r="Y67">
        <v>2</v>
      </c>
      <c r="Z67" t="s">
        <v>601</v>
      </c>
      <c r="AB67" t="s">
        <v>606</v>
      </c>
    </row>
    <row r="68" spans="2:28">
      <c r="O68" t="s">
        <v>585</v>
      </c>
      <c r="P68" s="181" t="s">
        <v>594</v>
      </c>
      <c r="V68" t="s">
        <v>592</v>
      </c>
      <c r="W68">
        <v>3</v>
      </c>
      <c r="X68" t="s">
        <v>589</v>
      </c>
      <c r="Y68">
        <v>3</v>
      </c>
      <c r="Z68" t="s">
        <v>602</v>
      </c>
      <c r="AB68" t="s">
        <v>607</v>
      </c>
    </row>
    <row r="69" spans="2:28">
      <c r="C69" t="s">
        <v>577</v>
      </c>
      <c r="N69" t="s">
        <v>677</v>
      </c>
    </row>
    <row r="70" spans="2:28">
      <c r="G70" s="1" t="s">
        <v>706</v>
      </c>
      <c r="L70" s="158">
        <v>8</v>
      </c>
      <c r="M70" t="s">
        <v>680</v>
      </c>
      <c r="N70">
        <v>8</v>
      </c>
      <c r="O70" t="s">
        <v>679</v>
      </c>
    </row>
    <row r="71" spans="2:28">
      <c r="C71" t="s">
        <v>668</v>
      </c>
      <c r="D71" t="s">
        <v>669</v>
      </c>
      <c r="E71" t="s">
        <v>686</v>
      </c>
      <c r="F71" t="s">
        <v>688</v>
      </c>
      <c r="M71" t="s">
        <v>697</v>
      </c>
      <c r="N71" t="s">
        <v>681</v>
      </c>
      <c r="O71" t="s">
        <v>678</v>
      </c>
      <c r="P71" s="188" t="s">
        <v>695</v>
      </c>
      <c r="Q71" s="188" t="s">
        <v>696</v>
      </c>
      <c r="R71" t="s">
        <v>698</v>
      </c>
    </row>
    <row r="72" spans="2:28">
      <c r="C72">
        <v>8</v>
      </c>
      <c r="D72">
        <v>0</v>
      </c>
      <c r="E72" t="s">
        <v>690</v>
      </c>
      <c r="F72" t="s">
        <v>689</v>
      </c>
      <c r="G72" s="1">
        <v>4</v>
      </c>
      <c r="H72" t="s">
        <v>691</v>
      </c>
      <c r="M72" t="e">
        <f>ROUND(N72*60,0)</f>
        <v>#VALUE!</v>
      </c>
      <c r="N72" t="e">
        <f t="shared" ref="N72:N80" si="14">O72/$L$70*$N$70</f>
        <v>#VALUE!</v>
      </c>
      <c r="O72" s="158" t="e">
        <f t="shared" ref="O72:O80" si="15">C72/E72</f>
        <v>#VALUE!</v>
      </c>
      <c r="P72" s="157">
        <f t="shared" ref="P72:P79" si="16">C72/G72</f>
        <v>2</v>
      </c>
      <c r="Q72">
        <f>P72/$L$70*$N$70</f>
        <v>2</v>
      </c>
      <c r="R72" t="s">
        <v>650</v>
      </c>
      <c r="T72" s="187"/>
    </row>
    <row r="73" spans="2:28">
      <c r="C73">
        <v>8</v>
      </c>
      <c r="D73" t="s">
        <v>682</v>
      </c>
      <c r="E73">
        <v>1</v>
      </c>
      <c r="F73" t="s">
        <v>687</v>
      </c>
      <c r="G73">
        <v>5</v>
      </c>
      <c r="H73" t="s">
        <v>676</v>
      </c>
      <c r="M73">
        <f>ROUND(N73*60,0)</f>
        <v>480</v>
      </c>
      <c r="N73">
        <f t="shared" si="14"/>
        <v>8</v>
      </c>
      <c r="O73" s="158">
        <f t="shared" si="15"/>
        <v>8</v>
      </c>
      <c r="P73" s="157">
        <f t="shared" si="16"/>
        <v>1.6</v>
      </c>
      <c r="Q73">
        <f t="shared" ref="Q73:Q79" si="17">P73/$L$70*$N$70</f>
        <v>1.6</v>
      </c>
    </row>
    <row r="74" spans="2:28">
      <c r="B74" t="s">
        <v>655</v>
      </c>
      <c r="C74">
        <v>8</v>
      </c>
      <c r="D74" t="s">
        <v>683</v>
      </c>
      <c r="E74">
        <v>8</v>
      </c>
      <c r="F74" t="s">
        <v>692</v>
      </c>
      <c r="G74">
        <v>12</v>
      </c>
      <c r="H74" t="s">
        <v>671</v>
      </c>
      <c r="M74">
        <f>ROUND(N74*60,0)</f>
        <v>60</v>
      </c>
      <c r="N74">
        <f t="shared" si="14"/>
        <v>1</v>
      </c>
      <c r="O74" s="158">
        <f t="shared" si="15"/>
        <v>1</v>
      </c>
      <c r="P74" s="157">
        <f t="shared" si="16"/>
        <v>0.66666666666666663</v>
      </c>
      <c r="Q74">
        <f t="shared" si="17"/>
        <v>0.66666666666666663</v>
      </c>
      <c r="R74" t="s">
        <v>700</v>
      </c>
    </row>
    <row r="75" spans="2:28">
      <c r="B75" t="s">
        <v>651</v>
      </c>
      <c r="C75">
        <v>8</v>
      </c>
      <c r="D75" t="s">
        <v>684</v>
      </c>
      <c r="E75">
        <v>24</v>
      </c>
      <c r="F75" t="s">
        <v>693</v>
      </c>
      <c r="G75">
        <v>28</v>
      </c>
      <c r="H75" t="s">
        <v>670</v>
      </c>
      <c r="M75">
        <f>ROUND(N75*60,0)</f>
        <v>20</v>
      </c>
      <c r="N75">
        <f t="shared" si="14"/>
        <v>0.33333333333333331</v>
      </c>
      <c r="O75" s="158">
        <f t="shared" si="15"/>
        <v>0.33333333333333331</v>
      </c>
      <c r="P75" s="157">
        <f t="shared" si="16"/>
        <v>0.2857142857142857</v>
      </c>
      <c r="Q75">
        <f t="shared" si="17"/>
        <v>0.2857142857142857</v>
      </c>
      <c r="R75" t="s">
        <v>699</v>
      </c>
      <c r="T75" t="s">
        <v>583</v>
      </c>
    </row>
    <row r="76" spans="2:28">
      <c r="B76" t="s">
        <v>653</v>
      </c>
      <c r="C76">
        <v>8</v>
      </c>
      <c r="D76" t="s">
        <v>685</v>
      </c>
      <c r="E76">
        <v>72</v>
      </c>
      <c r="F76" t="s">
        <v>694</v>
      </c>
      <c r="G76">
        <v>76</v>
      </c>
      <c r="H76" t="s">
        <v>675</v>
      </c>
      <c r="M76">
        <f>ROUND(N76*60,0)</f>
        <v>7</v>
      </c>
      <c r="N76">
        <f t="shared" si="14"/>
        <v>0.1111111111111111</v>
      </c>
      <c r="O76" s="158">
        <f t="shared" si="15"/>
        <v>0.1111111111111111</v>
      </c>
      <c r="P76" s="157">
        <f t="shared" si="16"/>
        <v>0.10526315789473684</v>
      </c>
      <c r="Q76">
        <f t="shared" si="17"/>
        <v>0.10526315789473684</v>
      </c>
    </row>
    <row r="77" spans="2:28">
      <c r="C77">
        <v>64</v>
      </c>
      <c r="D77" t="s">
        <v>683</v>
      </c>
      <c r="E77">
        <v>8</v>
      </c>
      <c r="F77" t="s">
        <v>692</v>
      </c>
      <c r="G77">
        <v>12</v>
      </c>
      <c r="H77" t="s">
        <v>672</v>
      </c>
      <c r="M77">
        <f t="shared" ref="M77:M80" si="18">ROUND(N77*60,0)</f>
        <v>480</v>
      </c>
      <c r="N77">
        <f t="shared" si="14"/>
        <v>8</v>
      </c>
      <c r="O77" s="158">
        <f t="shared" si="15"/>
        <v>8</v>
      </c>
      <c r="P77" s="157">
        <f t="shared" si="16"/>
        <v>5.333333333333333</v>
      </c>
      <c r="Q77">
        <f t="shared" si="17"/>
        <v>5.333333333333333</v>
      </c>
      <c r="T77" t="s">
        <v>704</v>
      </c>
    </row>
    <row r="78" spans="2:28">
      <c r="C78">
        <v>64</v>
      </c>
      <c r="D78" t="s">
        <v>684</v>
      </c>
      <c r="E78">
        <v>24</v>
      </c>
      <c r="F78" t="s">
        <v>693</v>
      </c>
      <c r="G78">
        <v>28</v>
      </c>
      <c r="H78" t="s">
        <v>673</v>
      </c>
      <c r="M78">
        <f t="shared" si="18"/>
        <v>160</v>
      </c>
      <c r="N78">
        <f t="shared" si="14"/>
        <v>2.6666666666666665</v>
      </c>
      <c r="O78" s="158">
        <f t="shared" si="15"/>
        <v>2.6666666666666665</v>
      </c>
      <c r="P78" s="157">
        <f t="shared" si="16"/>
        <v>2.2857142857142856</v>
      </c>
      <c r="Q78">
        <f t="shared" si="17"/>
        <v>2.2857142857142856</v>
      </c>
      <c r="T78" t="s">
        <v>705</v>
      </c>
    </row>
    <row r="79" spans="2:28">
      <c r="C79">
        <v>64</v>
      </c>
      <c r="D79" t="s">
        <v>685</v>
      </c>
      <c r="E79">
        <v>72</v>
      </c>
      <c r="F79" t="s">
        <v>694</v>
      </c>
      <c r="G79">
        <v>76</v>
      </c>
      <c r="H79" t="s">
        <v>674</v>
      </c>
      <c r="M79">
        <f t="shared" si="18"/>
        <v>53</v>
      </c>
      <c r="N79">
        <f t="shared" si="14"/>
        <v>0.88888888888888884</v>
      </c>
      <c r="O79" s="158">
        <f t="shared" si="15"/>
        <v>0.88888888888888884</v>
      </c>
      <c r="P79" s="157">
        <f t="shared" si="16"/>
        <v>0.84210526315789469</v>
      </c>
      <c r="Q79">
        <f t="shared" si="17"/>
        <v>0.84210526315789469</v>
      </c>
    </row>
    <row r="80" spans="2:28">
      <c r="C80">
        <v>64</v>
      </c>
      <c r="D80">
        <v>9</v>
      </c>
      <c r="E80">
        <v>9</v>
      </c>
      <c r="M80">
        <f t="shared" si="18"/>
        <v>427</v>
      </c>
      <c r="N80">
        <f t="shared" si="14"/>
        <v>7.1111111111111107</v>
      </c>
      <c r="O80" s="158">
        <f t="shared" si="15"/>
        <v>7.1111111111111107</v>
      </c>
      <c r="P80" s="157"/>
      <c r="T80" t="s">
        <v>703</v>
      </c>
    </row>
    <row r="82" spans="3:21">
      <c r="C82" t="s">
        <v>578</v>
      </c>
      <c r="E82" t="s">
        <v>579</v>
      </c>
      <c r="J82" t="s">
        <v>581</v>
      </c>
      <c r="O82" t="s">
        <v>701</v>
      </c>
    </row>
    <row r="83" spans="3:21">
      <c r="C83" t="s">
        <v>580</v>
      </c>
      <c r="D83">
        <f>1+1/2+1/3+1/4</f>
        <v>2.083333333333333</v>
      </c>
      <c r="E83" t="s">
        <v>582</v>
      </c>
      <c r="O83" t="s">
        <v>702</v>
      </c>
    </row>
    <row r="85" spans="3:21">
      <c r="G85" t="s">
        <v>722</v>
      </c>
      <c r="N85" t="s">
        <v>661</v>
      </c>
    </row>
    <row r="86" spans="3:21">
      <c r="E86" t="s">
        <v>721</v>
      </c>
      <c r="F86" t="s">
        <v>720</v>
      </c>
      <c r="G86" t="s">
        <v>726</v>
      </c>
      <c r="H86" t="s">
        <v>728</v>
      </c>
      <c r="I86" t="s">
        <v>731</v>
      </c>
      <c r="J86" t="s">
        <v>723</v>
      </c>
      <c r="K86" t="s">
        <v>734</v>
      </c>
      <c r="L86" t="s">
        <v>719</v>
      </c>
    </row>
    <row r="87" spans="3:21">
      <c r="E87" t="s">
        <v>708</v>
      </c>
      <c r="F87" t="s">
        <v>713</v>
      </c>
      <c r="G87" t="s">
        <v>709</v>
      </c>
      <c r="H87" t="s">
        <v>727</v>
      </c>
      <c r="I87" t="s">
        <v>725</v>
      </c>
      <c r="J87" t="s">
        <v>724</v>
      </c>
      <c r="K87" t="s">
        <v>718</v>
      </c>
      <c r="L87" t="s">
        <v>716</v>
      </c>
      <c r="N87" t="s">
        <v>662</v>
      </c>
    </row>
    <row r="88" spans="3:21">
      <c r="D88" t="s">
        <v>717</v>
      </c>
      <c r="E88" t="s">
        <v>707</v>
      </c>
      <c r="F88" t="s">
        <v>714</v>
      </c>
      <c r="G88" t="s">
        <v>712</v>
      </c>
      <c r="H88" t="s">
        <v>729</v>
      </c>
      <c r="I88" t="s">
        <v>730</v>
      </c>
      <c r="J88" t="s">
        <v>732</v>
      </c>
      <c r="K88" t="s">
        <v>733</v>
      </c>
      <c r="L88" t="s">
        <v>715</v>
      </c>
      <c r="N88" t="s">
        <v>667</v>
      </c>
    </row>
    <row r="89" spans="3:21">
      <c r="E89" t="s">
        <v>711</v>
      </c>
      <c r="G89" t="s">
        <v>710</v>
      </c>
    </row>
    <row r="90" spans="3:21">
      <c r="D90">
        <v>480</v>
      </c>
      <c r="E90">
        <v>460</v>
      </c>
      <c r="F90">
        <v>440</v>
      </c>
      <c r="G90">
        <v>420</v>
      </c>
      <c r="H90">
        <v>400</v>
      </c>
      <c r="I90">
        <v>360</v>
      </c>
      <c r="J90">
        <v>320</v>
      </c>
      <c r="K90">
        <v>240</v>
      </c>
      <c r="L90">
        <v>0</v>
      </c>
      <c r="N90" t="s">
        <v>652</v>
      </c>
      <c r="P90" t="s">
        <v>651</v>
      </c>
      <c r="R90" t="s">
        <v>653</v>
      </c>
    </row>
    <row r="91" spans="3:21">
      <c r="E91" s="188" t="s">
        <v>740</v>
      </c>
      <c r="N91" t="s">
        <v>663</v>
      </c>
      <c r="P91" t="s">
        <v>665</v>
      </c>
      <c r="R91" t="s">
        <v>666</v>
      </c>
      <c r="U91" t="s">
        <v>664</v>
      </c>
    </row>
    <row r="92" spans="3:21">
      <c r="E92" s="188" t="s">
        <v>737</v>
      </c>
      <c r="N92" t="s">
        <v>657</v>
      </c>
      <c r="P92" t="s">
        <v>658</v>
      </c>
      <c r="R92" t="s">
        <v>659</v>
      </c>
    </row>
    <row r="93" spans="3:21">
      <c r="E93" t="s">
        <v>735</v>
      </c>
      <c r="N93" t="s">
        <v>656</v>
      </c>
    </row>
    <row r="94" spans="3:21">
      <c r="E94" t="s">
        <v>736</v>
      </c>
      <c r="N94" t="s">
        <v>660</v>
      </c>
    </row>
    <row r="95" spans="3:21">
      <c r="E95" t="s">
        <v>741</v>
      </c>
      <c r="N95" t="s">
        <v>659</v>
      </c>
    </row>
    <row r="96" spans="3:21">
      <c r="D96" t="s">
        <v>743</v>
      </c>
      <c r="E96">
        <v>1</v>
      </c>
      <c r="F96">
        <v>2</v>
      </c>
      <c r="G96">
        <v>3</v>
      </c>
      <c r="H96">
        <v>4</v>
      </c>
      <c r="I96">
        <v>6</v>
      </c>
      <c r="J96">
        <v>8</v>
      </c>
      <c r="K96">
        <v>12</v>
      </c>
      <c r="L96">
        <v>24</v>
      </c>
      <c r="M96" t="s">
        <v>745</v>
      </c>
      <c r="N96">
        <v>144</v>
      </c>
    </row>
    <row r="97" spans="3:23">
      <c r="C97" t="s">
        <v>738</v>
      </c>
      <c r="D97" s="195">
        <f>1/3</f>
        <v>0.33333333333333331</v>
      </c>
      <c r="E97" s="100">
        <f t="shared" ref="E97:L98" si="19">$D97/E$96</f>
        <v>0.33333333333333331</v>
      </c>
      <c r="F97" s="100">
        <f t="shared" si="19"/>
        <v>0.16666666666666666</v>
      </c>
      <c r="G97" s="100">
        <f t="shared" si="19"/>
        <v>0.1111111111111111</v>
      </c>
      <c r="H97" s="100">
        <f t="shared" si="19"/>
        <v>8.3333333333333329E-2</v>
      </c>
      <c r="I97" s="100">
        <f t="shared" si="19"/>
        <v>5.5555555555555552E-2</v>
      </c>
      <c r="J97" s="100">
        <f t="shared" si="19"/>
        <v>4.1666666666666664E-2</v>
      </c>
      <c r="K97" s="100">
        <f t="shared" si="19"/>
        <v>2.7777777777777776E-2</v>
      </c>
      <c r="L97" s="100">
        <f t="shared" si="19"/>
        <v>1.3888888888888888E-2</v>
      </c>
      <c r="M97" t="s">
        <v>746</v>
      </c>
      <c r="N97" s="108">
        <f t="shared" ref="N97:U98" si="20">E97*$N$96</f>
        <v>48</v>
      </c>
      <c r="O97" s="108">
        <f t="shared" si="20"/>
        <v>24</v>
      </c>
      <c r="P97" s="108">
        <f t="shared" si="20"/>
        <v>16</v>
      </c>
      <c r="Q97" s="108">
        <f t="shared" si="20"/>
        <v>12</v>
      </c>
      <c r="R97" s="108">
        <f t="shared" si="20"/>
        <v>8</v>
      </c>
      <c r="S97" s="108">
        <f t="shared" si="20"/>
        <v>6</v>
      </c>
      <c r="T97" s="108">
        <f t="shared" si="20"/>
        <v>4</v>
      </c>
      <c r="U97" s="108">
        <f t="shared" si="20"/>
        <v>2</v>
      </c>
      <c r="V97" s="100"/>
      <c r="W97" s="100"/>
    </row>
    <row r="98" spans="3:23">
      <c r="C98" t="s">
        <v>739</v>
      </c>
      <c r="D98" s="195">
        <f>1/2</f>
        <v>0.5</v>
      </c>
      <c r="E98" s="100">
        <f t="shared" si="19"/>
        <v>0.5</v>
      </c>
      <c r="F98" s="100">
        <f t="shared" si="19"/>
        <v>0.25</v>
      </c>
      <c r="G98" s="100">
        <f t="shared" si="19"/>
        <v>0.16666666666666666</v>
      </c>
      <c r="H98" s="100">
        <f t="shared" si="19"/>
        <v>0.125</v>
      </c>
      <c r="I98" s="100">
        <f t="shared" si="19"/>
        <v>8.3333333333333329E-2</v>
      </c>
      <c r="J98" s="100">
        <f t="shared" si="19"/>
        <v>6.25E-2</v>
      </c>
      <c r="K98" s="100">
        <f t="shared" si="19"/>
        <v>4.1666666666666664E-2</v>
      </c>
      <c r="L98" s="100">
        <f t="shared" si="19"/>
        <v>2.0833333333333332E-2</v>
      </c>
      <c r="M98" t="s">
        <v>746</v>
      </c>
      <c r="N98" s="108">
        <f t="shared" si="20"/>
        <v>72</v>
      </c>
      <c r="O98" s="108">
        <f t="shared" si="20"/>
        <v>36</v>
      </c>
      <c r="P98" s="108">
        <f t="shared" si="20"/>
        <v>24</v>
      </c>
      <c r="Q98" s="108">
        <f t="shared" si="20"/>
        <v>18</v>
      </c>
      <c r="R98" s="108">
        <f t="shared" si="20"/>
        <v>12</v>
      </c>
      <c r="S98" s="108">
        <f t="shared" si="20"/>
        <v>9</v>
      </c>
      <c r="T98" s="108">
        <f t="shared" si="20"/>
        <v>6</v>
      </c>
      <c r="U98" s="108">
        <f t="shared" si="20"/>
        <v>3</v>
      </c>
      <c r="V98" s="100"/>
      <c r="W98" s="100"/>
    </row>
    <row r="99" spans="3:23">
      <c r="C99" t="s">
        <v>742</v>
      </c>
      <c r="D99" s="188" t="s">
        <v>744</v>
      </c>
      <c r="E99" s="3">
        <f t="shared" ref="E99:L99" si="21">1-E97-E98</f>
        <v>0.16666666666666674</v>
      </c>
      <c r="F99" s="3">
        <f t="shared" si="21"/>
        <v>0.58333333333333337</v>
      </c>
      <c r="G99" s="3">
        <f t="shared" si="21"/>
        <v>0.72222222222222221</v>
      </c>
      <c r="H99" s="3">
        <f t="shared" si="21"/>
        <v>0.79166666666666663</v>
      </c>
      <c r="I99" s="3">
        <f t="shared" si="21"/>
        <v>0.86111111111111105</v>
      </c>
      <c r="J99" s="3">
        <f t="shared" si="21"/>
        <v>0.89583333333333337</v>
      </c>
      <c r="K99" s="3">
        <f t="shared" si="21"/>
        <v>0.93055555555555558</v>
      </c>
      <c r="L99" s="3">
        <f t="shared" si="21"/>
        <v>0.96527777777777779</v>
      </c>
      <c r="N99" t="s">
        <v>708</v>
      </c>
      <c r="O99" t="s">
        <v>713</v>
      </c>
      <c r="P99" t="s">
        <v>709</v>
      </c>
      <c r="Q99" t="s">
        <v>727</v>
      </c>
      <c r="R99" t="s">
        <v>725</v>
      </c>
      <c r="S99" t="s">
        <v>724</v>
      </c>
      <c r="T99" t="s">
        <v>718</v>
      </c>
      <c r="U99" t="s">
        <v>716</v>
      </c>
    </row>
    <row r="100" spans="3:23">
      <c r="C100" t="s">
        <v>645</v>
      </c>
    </row>
    <row r="101" spans="3:23">
      <c r="C101" t="s">
        <v>627</v>
      </c>
    </row>
    <row r="102" spans="3:23">
      <c r="C102" t="s">
        <v>628</v>
      </c>
    </row>
    <row r="103" spans="3:23">
      <c r="C103" t="s">
        <v>629</v>
      </c>
    </row>
    <row r="105" spans="3:23">
      <c r="C105" t="s">
        <v>630</v>
      </c>
    </row>
    <row r="108" spans="3:23">
      <c r="C108" t="s">
        <v>631</v>
      </c>
    </row>
    <row r="110" spans="3:23">
      <c r="C110" t="s">
        <v>632</v>
      </c>
    </row>
    <row r="114" spans="3:3">
      <c r="C114" t="s">
        <v>633</v>
      </c>
    </row>
    <row r="116" spans="3:3">
      <c r="C116" t="s">
        <v>634</v>
      </c>
    </row>
    <row r="118" spans="3:3">
      <c r="C118" t="s">
        <v>635</v>
      </c>
    </row>
    <row r="122" spans="3:3">
      <c r="C122" t="s">
        <v>636</v>
      </c>
    </row>
    <row r="124" spans="3:3">
      <c r="C124" t="s">
        <v>637</v>
      </c>
    </row>
    <row r="126" spans="3:3">
      <c r="C126" t="s">
        <v>638</v>
      </c>
    </row>
    <row r="128" spans="3:3">
      <c r="C128" t="s">
        <v>639</v>
      </c>
    </row>
    <row r="130" spans="3:3">
      <c r="C130">
        <v>8</v>
      </c>
    </row>
    <row r="131" spans="3:3">
      <c r="C131">
        <v>1</v>
      </c>
    </row>
    <row r="132" spans="3:3">
      <c r="C132">
        <v>1</v>
      </c>
    </row>
    <row r="133" spans="3:3">
      <c r="C133">
        <v>1</v>
      </c>
    </row>
    <row r="134" spans="3:3">
      <c r="C134" t="s">
        <v>640</v>
      </c>
    </row>
    <row r="137" spans="3:3">
      <c r="C137" t="s">
        <v>641</v>
      </c>
    </row>
    <row r="138" spans="3:3">
      <c r="C138">
        <v>3</v>
      </c>
    </row>
    <row r="139" spans="3:3">
      <c r="C139">
        <v>2</v>
      </c>
    </row>
    <row r="140" spans="3:3">
      <c r="C140">
        <v>2</v>
      </c>
    </row>
    <row r="141" spans="3:3">
      <c r="C141">
        <v>2</v>
      </c>
    </row>
    <row r="143" spans="3:3">
      <c r="C143" t="s">
        <v>642</v>
      </c>
    </row>
    <row r="145" spans="3:3">
      <c r="C145" t="s">
        <v>643</v>
      </c>
    </row>
    <row r="147" spans="3:3">
      <c r="C147" t="s">
        <v>644</v>
      </c>
    </row>
    <row r="151" spans="3:3">
      <c r="C151" t="s">
        <v>647</v>
      </c>
    </row>
    <row r="152" spans="3:3">
      <c r="C152" t="s">
        <v>648</v>
      </c>
    </row>
    <row r="153" spans="3:3">
      <c r="C153" t="s">
        <v>649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U906"/>
  <sheetViews>
    <sheetView workbookViewId="0">
      <selection activeCell="U9" sqref="U9"/>
    </sheetView>
  </sheetViews>
  <sheetFormatPr defaultRowHeight="16.5"/>
  <cols>
    <col min="1" max="1" width="12.125" style="23" customWidth="1"/>
    <col min="2" max="2" width="5.875" style="23" customWidth="1"/>
    <col min="3" max="3" width="4.625" style="26" customWidth="1"/>
    <col min="4" max="4" width="8" style="29" customWidth="1"/>
  </cols>
  <sheetData>
    <row r="1" spans="1:21">
      <c r="A1" s="23" t="s">
        <v>21</v>
      </c>
      <c r="C1" s="26" t="s">
        <v>0</v>
      </c>
    </row>
    <row r="2" spans="1:21">
      <c r="A2" s="23">
        <f>MIN(POWER(2,(C6-40)/20),POWER(2,13))</f>
        <v>0.25</v>
      </c>
      <c r="D2" s="73" t="s">
        <v>46</v>
      </c>
    </row>
    <row r="3" spans="1:21">
      <c r="D3" s="73" t="e">
        <f>#REF!*$P3</f>
        <v>#REF!</v>
      </c>
    </row>
    <row r="4" spans="1:21" ht="17.25" thickBot="1">
      <c r="A4" s="34"/>
      <c r="B4" s="34"/>
      <c r="C4" s="36"/>
      <c r="D4" s="39" t="s">
        <v>28</v>
      </c>
    </row>
    <row r="5" spans="1:21">
      <c r="A5" s="23" t="s">
        <v>624</v>
      </c>
      <c r="B5" s="23" t="s">
        <v>64</v>
      </c>
      <c r="C5" s="43"/>
      <c r="D5" s="29" t="s">
        <v>747</v>
      </c>
      <c r="E5" t="s">
        <v>748</v>
      </c>
      <c r="L5" t="s">
        <v>752</v>
      </c>
      <c r="O5" t="s">
        <v>754</v>
      </c>
      <c r="R5" t="s">
        <v>757</v>
      </c>
      <c r="U5" t="s">
        <v>758</v>
      </c>
    </row>
    <row r="6" spans="1:21">
      <c r="A6" s="23">
        <f>POWER(2,(C6-40)/20)</f>
        <v>0.25</v>
      </c>
      <c r="B6" s="23">
        <v>0</v>
      </c>
      <c r="C6" s="26">
        <v>0</v>
      </c>
      <c r="D6" s="29">
        <f>MAX(0,$A6*100-$B6)</f>
        <v>25</v>
      </c>
      <c r="L6" t="s">
        <v>753</v>
      </c>
      <c r="O6" t="s">
        <v>755</v>
      </c>
      <c r="R6" t="s">
        <v>750</v>
      </c>
      <c r="U6" t="s">
        <v>759</v>
      </c>
    </row>
    <row r="7" spans="1:21">
      <c r="A7" s="23">
        <f t="shared" ref="A7:A70" si="0">POWER(2,(C7-40)/20)</f>
        <v>0.2588162309603444</v>
      </c>
      <c r="B7" s="23">
        <f>B6</f>
        <v>0</v>
      </c>
      <c r="C7" s="26">
        <v>1</v>
      </c>
      <c r="D7" s="29">
        <f t="shared" ref="D7:D70" si="1">MAX(0,$A7*100-$B7)</f>
        <v>25.881623096034438</v>
      </c>
      <c r="O7" t="s">
        <v>756</v>
      </c>
      <c r="R7" t="s">
        <v>751</v>
      </c>
    </row>
    <row r="8" spans="1:21">
      <c r="A8" s="23">
        <f t="shared" si="0"/>
        <v>0.26794336563407328</v>
      </c>
      <c r="B8" s="23">
        <f t="shared" ref="B8:B71" si="2">B7</f>
        <v>0</v>
      </c>
      <c r="C8" s="26">
        <v>2</v>
      </c>
      <c r="D8" s="29">
        <f t="shared" si="1"/>
        <v>26.794336563407327</v>
      </c>
    </row>
    <row r="9" spans="1:21">
      <c r="A9" s="23">
        <f t="shared" si="0"/>
        <v>0.27739236801696127</v>
      </c>
      <c r="B9" s="23">
        <f t="shared" si="2"/>
        <v>0</v>
      </c>
      <c r="C9" s="26">
        <v>3</v>
      </c>
      <c r="D9" s="29">
        <f t="shared" si="1"/>
        <v>27.739236801696126</v>
      </c>
    </row>
    <row r="10" spans="1:21">
      <c r="A10" s="23">
        <f t="shared" si="0"/>
        <v>0.28717458874925877</v>
      </c>
      <c r="B10" s="23">
        <f t="shared" si="2"/>
        <v>0</v>
      </c>
      <c r="C10" s="26">
        <v>4</v>
      </c>
      <c r="D10" s="29">
        <f t="shared" si="1"/>
        <v>28.717458874925878</v>
      </c>
    </row>
    <row r="11" spans="1:21">
      <c r="A11" s="23">
        <f t="shared" si="0"/>
        <v>0.29730177875068026</v>
      </c>
      <c r="B11" s="23">
        <f t="shared" si="2"/>
        <v>0</v>
      </c>
      <c r="C11" s="26">
        <v>5</v>
      </c>
      <c r="D11" s="29">
        <f t="shared" si="1"/>
        <v>29.730177875068026</v>
      </c>
    </row>
    <row r="12" spans="1:21">
      <c r="A12" s="23">
        <f t="shared" si="0"/>
        <v>0.30778610333622908</v>
      </c>
      <c r="B12" s="23">
        <f t="shared" si="2"/>
        <v>0</v>
      </c>
      <c r="C12" s="26">
        <v>6</v>
      </c>
      <c r="D12" s="29">
        <f t="shared" si="1"/>
        <v>30.778610333622908</v>
      </c>
    </row>
    <row r="13" spans="1:21">
      <c r="A13" s="23">
        <f t="shared" si="0"/>
        <v>0.31864015682981556</v>
      </c>
      <c r="B13" s="23">
        <f t="shared" si="2"/>
        <v>0</v>
      </c>
      <c r="C13" s="26">
        <v>7</v>
      </c>
      <c r="D13" s="29">
        <f t="shared" si="1"/>
        <v>31.864015682981556</v>
      </c>
    </row>
    <row r="14" spans="1:21">
      <c r="A14" s="23">
        <f t="shared" si="0"/>
        <v>0.32987697769322361</v>
      </c>
      <c r="B14" s="23">
        <f t="shared" si="2"/>
        <v>0</v>
      </c>
      <c r="C14" s="26">
        <v>8</v>
      </c>
      <c r="D14" s="29">
        <f t="shared" si="1"/>
        <v>32.987697769322359</v>
      </c>
    </row>
    <row r="15" spans="1:21">
      <c r="A15" s="23">
        <f t="shared" si="0"/>
        <v>0.34151006418859892</v>
      </c>
      <c r="B15" s="23">
        <f t="shared" si="2"/>
        <v>0</v>
      </c>
      <c r="C15" s="26">
        <v>9</v>
      </c>
      <c r="D15" s="29">
        <f t="shared" si="1"/>
        <v>34.151006418859893</v>
      </c>
    </row>
    <row r="16" spans="1:21">
      <c r="A16" s="23">
        <f t="shared" si="0"/>
        <v>0.35355339059327379</v>
      </c>
      <c r="B16" s="23">
        <f t="shared" si="2"/>
        <v>0</v>
      </c>
      <c r="C16" s="26">
        <v>10</v>
      </c>
      <c r="D16" s="29">
        <f t="shared" si="1"/>
        <v>35.355339059327378</v>
      </c>
    </row>
    <row r="17" spans="1:4">
      <c r="A17" s="23">
        <f t="shared" si="0"/>
        <v>0.36602142398640636</v>
      </c>
      <c r="B17" s="23">
        <f t="shared" si="2"/>
        <v>0</v>
      </c>
      <c r="C17" s="26">
        <v>11</v>
      </c>
      <c r="D17" s="29">
        <f t="shared" si="1"/>
        <v>36.602142398640638</v>
      </c>
    </row>
    <row r="18" spans="1:4">
      <c r="A18" s="23">
        <f t="shared" si="0"/>
        <v>0.37892914162759955</v>
      </c>
      <c r="B18" s="23">
        <f t="shared" si="2"/>
        <v>0</v>
      </c>
      <c r="C18" s="26">
        <v>12</v>
      </c>
      <c r="D18" s="29">
        <f t="shared" si="1"/>
        <v>37.892914162759958</v>
      </c>
    </row>
    <row r="19" spans="1:4">
      <c r="A19" s="23">
        <f t="shared" si="0"/>
        <v>0.39229204894837533</v>
      </c>
      <c r="B19" s="23">
        <f t="shared" si="2"/>
        <v>0</v>
      </c>
      <c r="C19" s="26">
        <v>13</v>
      </c>
      <c r="D19" s="29">
        <f t="shared" si="1"/>
        <v>39.22920489483753</v>
      </c>
    </row>
    <row r="20" spans="1:4">
      <c r="A20" s="23">
        <f t="shared" si="0"/>
        <v>0.40612619817811774</v>
      </c>
      <c r="B20" s="23">
        <f t="shared" si="2"/>
        <v>0</v>
      </c>
      <c r="C20" s="26">
        <v>14</v>
      </c>
      <c r="D20" s="29">
        <f t="shared" si="1"/>
        <v>40.612619817811776</v>
      </c>
    </row>
    <row r="21" spans="1:4">
      <c r="A21" s="23">
        <f t="shared" si="0"/>
        <v>0.42044820762685731</v>
      </c>
      <c r="B21" s="23">
        <f t="shared" si="2"/>
        <v>0</v>
      </c>
      <c r="C21" s="26">
        <v>15</v>
      </c>
      <c r="D21" s="29">
        <f t="shared" si="1"/>
        <v>42.044820762685731</v>
      </c>
    </row>
    <row r="22" spans="1:4">
      <c r="A22" s="23">
        <f t="shared" si="0"/>
        <v>0.43527528164806206</v>
      </c>
      <c r="B22" s="23">
        <f t="shared" si="2"/>
        <v>0</v>
      </c>
      <c r="C22" s="26">
        <v>16</v>
      </c>
      <c r="D22" s="29">
        <f t="shared" si="1"/>
        <v>43.527528164806206</v>
      </c>
    </row>
    <row r="23" spans="1:4">
      <c r="A23" s="23">
        <f t="shared" si="0"/>
        <v>0.45062523130541521</v>
      </c>
      <c r="B23" s="23">
        <f t="shared" si="2"/>
        <v>0</v>
      </c>
      <c r="C23" s="26">
        <v>17</v>
      </c>
      <c r="D23" s="29">
        <f t="shared" si="1"/>
        <v>45.062523130541521</v>
      </c>
    </row>
    <row r="24" spans="1:4">
      <c r="A24" s="23">
        <f t="shared" si="0"/>
        <v>0.46651649576840371</v>
      </c>
      <c r="B24" s="23">
        <f t="shared" si="2"/>
        <v>0</v>
      </c>
      <c r="C24" s="26">
        <v>18</v>
      </c>
      <c r="D24" s="29">
        <f t="shared" si="1"/>
        <v>46.65164957684037</v>
      </c>
    </row>
    <row r="25" spans="1:4">
      <c r="A25" s="23">
        <f t="shared" si="0"/>
        <v>0.48296816446242274</v>
      </c>
      <c r="B25" s="23">
        <f t="shared" si="2"/>
        <v>0</v>
      </c>
      <c r="C25" s="26">
        <v>19</v>
      </c>
      <c r="D25" s="29">
        <f t="shared" si="1"/>
        <v>48.296816446242275</v>
      </c>
    </row>
    <row r="26" spans="1:4">
      <c r="A26" s="23">
        <f t="shared" si="0"/>
        <v>0.5</v>
      </c>
      <c r="B26" s="23">
        <f t="shared" si="2"/>
        <v>0</v>
      </c>
      <c r="C26" s="26">
        <v>20</v>
      </c>
      <c r="D26" s="29">
        <f t="shared" si="1"/>
        <v>50</v>
      </c>
    </row>
    <row r="27" spans="1:4">
      <c r="A27" s="23">
        <f t="shared" si="0"/>
        <v>0.51763246192068879</v>
      </c>
      <c r="B27" s="23">
        <f t="shared" si="2"/>
        <v>0</v>
      </c>
      <c r="C27" s="26">
        <v>21</v>
      </c>
      <c r="D27" s="29">
        <f t="shared" si="1"/>
        <v>51.763246192068877</v>
      </c>
    </row>
    <row r="28" spans="1:4">
      <c r="A28" s="23">
        <f t="shared" si="0"/>
        <v>0.53588673126814657</v>
      </c>
      <c r="B28" s="23">
        <f t="shared" si="2"/>
        <v>0</v>
      </c>
      <c r="C28" s="26">
        <v>22</v>
      </c>
      <c r="D28" s="29">
        <f t="shared" si="1"/>
        <v>53.588673126814655</v>
      </c>
    </row>
    <row r="29" spans="1:4">
      <c r="A29" s="23">
        <f t="shared" si="0"/>
        <v>0.55478473603392253</v>
      </c>
      <c r="B29" s="23">
        <f t="shared" si="2"/>
        <v>0</v>
      </c>
      <c r="C29" s="26">
        <v>23</v>
      </c>
      <c r="D29" s="29">
        <f t="shared" si="1"/>
        <v>55.478473603392253</v>
      </c>
    </row>
    <row r="30" spans="1:4">
      <c r="A30" s="23">
        <f t="shared" si="0"/>
        <v>0.57434917749851755</v>
      </c>
      <c r="B30" s="23">
        <f t="shared" si="2"/>
        <v>0</v>
      </c>
      <c r="C30" s="26">
        <v>24</v>
      </c>
      <c r="D30" s="29">
        <f t="shared" si="1"/>
        <v>57.434917749851756</v>
      </c>
    </row>
    <row r="31" spans="1:4">
      <c r="A31" s="23">
        <f t="shared" si="0"/>
        <v>0.59460355750136051</v>
      </c>
      <c r="B31" s="23">
        <f t="shared" si="2"/>
        <v>0</v>
      </c>
      <c r="C31" s="26">
        <v>25</v>
      </c>
      <c r="D31" s="29">
        <f t="shared" si="1"/>
        <v>59.460355750136053</v>
      </c>
    </row>
    <row r="32" spans="1:4">
      <c r="A32" s="23">
        <f t="shared" si="0"/>
        <v>0.61557220667245816</v>
      </c>
      <c r="B32" s="23">
        <f t="shared" si="2"/>
        <v>0</v>
      </c>
      <c r="C32" s="26">
        <v>26</v>
      </c>
      <c r="D32" s="29">
        <f t="shared" si="1"/>
        <v>61.557220667245815</v>
      </c>
    </row>
    <row r="33" spans="1:4">
      <c r="A33" s="23">
        <f t="shared" si="0"/>
        <v>0.637280313659631</v>
      </c>
      <c r="B33" s="23">
        <f t="shared" si="2"/>
        <v>0</v>
      </c>
      <c r="C33" s="26">
        <v>27</v>
      </c>
      <c r="D33" s="29">
        <f t="shared" si="1"/>
        <v>63.728031365963098</v>
      </c>
    </row>
    <row r="34" spans="1:4">
      <c r="A34" s="23">
        <f t="shared" si="0"/>
        <v>0.65975395538644721</v>
      </c>
      <c r="B34" s="23">
        <f t="shared" si="2"/>
        <v>0</v>
      </c>
      <c r="C34" s="26">
        <v>28</v>
      </c>
      <c r="D34" s="29">
        <f t="shared" si="1"/>
        <v>65.975395538644719</v>
      </c>
    </row>
    <row r="35" spans="1:4">
      <c r="A35" s="23">
        <f t="shared" si="0"/>
        <v>0.68302012837719772</v>
      </c>
      <c r="B35" s="23">
        <f t="shared" si="2"/>
        <v>0</v>
      </c>
      <c r="C35" s="26">
        <v>29</v>
      </c>
      <c r="D35" s="29">
        <f t="shared" si="1"/>
        <v>68.302012837719772</v>
      </c>
    </row>
    <row r="36" spans="1:4">
      <c r="A36" s="23">
        <f t="shared" si="0"/>
        <v>0.70710678118654746</v>
      </c>
      <c r="B36" s="23">
        <f t="shared" si="2"/>
        <v>0</v>
      </c>
      <c r="C36" s="26">
        <v>30</v>
      </c>
      <c r="D36" s="29">
        <f t="shared" si="1"/>
        <v>70.710678118654741</v>
      </c>
    </row>
    <row r="37" spans="1:4">
      <c r="A37" s="23">
        <f t="shared" si="0"/>
        <v>0.73204284797281272</v>
      </c>
      <c r="B37" s="23">
        <f t="shared" si="2"/>
        <v>0</v>
      </c>
      <c r="C37" s="26">
        <v>31</v>
      </c>
      <c r="D37" s="29">
        <f t="shared" si="1"/>
        <v>73.204284797281275</v>
      </c>
    </row>
    <row r="38" spans="1:4">
      <c r="A38" s="23">
        <f t="shared" si="0"/>
        <v>0.75785828325519911</v>
      </c>
      <c r="B38" s="23">
        <f t="shared" si="2"/>
        <v>0</v>
      </c>
      <c r="C38" s="26">
        <v>32</v>
      </c>
      <c r="D38" s="29">
        <f t="shared" si="1"/>
        <v>75.785828325519915</v>
      </c>
    </row>
    <row r="39" spans="1:4">
      <c r="A39" s="23">
        <f t="shared" si="0"/>
        <v>0.78458409789675077</v>
      </c>
      <c r="B39" s="23">
        <f t="shared" si="2"/>
        <v>0</v>
      </c>
      <c r="C39" s="26">
        <v>33</v>
      </c>
      <c r="D39" s="29">
        <f t="shared" si="1"/>
        <v>78.458409789675073</v>
      </c>
    </row>
    <row r="40" spans="1:4">
      <c r="A40" s="23">
        <f t="shared" si="0"/>
        <v>0.81225239635623547</v>
      </c>
      <c r="B40" s="23">
        <f t="shared" si="2"/>
        <v>0</v>
      </c>
      <c r="C40" s="26">
        <v>34</v>
      </c>
      <c r="D40" s="29">
        <f t="shared" si="1"/>
        <v>81.225239635623552</v>
      </c>
    </row>
    <row r="41" spans="1:4">
      <c r="A41" s="23">
        <f t="shared" si="0"/>
        <v>0.84089641525371461</v>
      </c>
      <c r="B41" s="23">
        <f t="shared" si="2"/>
        <v>0</v>
      </c>
      <c r="C41" s="26">
        <v>35</v>
      </c>
      <c r="D41" s="29">
        <f t="shared" si="1"/>
        <v>84.089641525371462</v>
      </c>
    </row>
    <row r="42" spans="1:4">
      <c r="A42" s="23">
        <f t="shared" si="0"/>
        <v>0.87055056329612412</v>
      </c>
      <c r="B42" s="23">
        <f t="shared" si="2"/>
        <v>0</v>
      </c>
      <c r="C42" s="26">
        <v>36</v>
      </c>
      <c r="D42" s="29">
        <f t="shared" si="1"/>
        <v>87.055056329612412</v>
      </c>
    </row>
    <row r="43" spans="1:4">
      <c r="A43" s="23">
        <f t="shared" si="0"/>
        <v>0.90125046261083019</v>
      </c>
      <c r="B43" s="23">
        <f t="shared" si="2"/>
        <v>0</v>
      </c>
      <c r="C43" s="26">
        <v>37</v>
      </c>
      <c r="D43" s="29">
        <f t="shared" si="1"/>
        <v>90.125046261083014</v>
      </c>
    </row>
    <row r="44" spans="1:4">
      <c r="A44" s="23">
        <f t="shared" si="0"/>
        <v>0.93303299153680741</v>
      </c>
      <c r="B44" s="23">
        <f t="shared" si="2"/>
        <v>0</v>
      </c>
      <c r="C44" s="26">
        <v>38</v>
      </c>
      <c r="D44" s="29">
        <f t="shared" si="1"/>
        <v>93.30329915368074</v>
      </c>
    </row>
    <row r="45" spans="1:4">
      <c r="A45" s="23">
        <f t="shared" si="0"/>
        <v>0.96593632892484549</v>
      </c>
      <c r="B45" s="23">
        <f t="shared" si="2"/>
        <v>0</v>
      </c>
      <c r="C45" s="26">
        <v>39</v>
      </c>
      <c r="D45" s="29">
        <f t="shared" si="1"/>
        <v>96.59363289248455</v>
      </c>
    </row>
    <row r="46" spans="1:4">
      <c r="A46" s="23">
        <f t="shared" si="0"/>
        <v>1</v>
      </c>
      <c r="B46" s="23">
        <f t="shared" si="2"/>
        <v>0</v>
      </c>
      <c r="C46" s="26">
        <v>40</v>
      </c>
      <c r="D46" s="29">
        <f t="shared" si="1"/>
        <v>100</v>
      </c>
    </row>
    <row r="47" spans="1:4">
      <c r="A47" s="23">
        <f t="shared" si="0"/>
        <v>1.0352649238413776</v>
      </c>
      <c r="B47" s="23">
        <f t="shared" si="2"/>
        <v>0</v>
      </c>
      <c r="C47" s="26">
        <v>41</v>
      </c>
      <c r="D47" s="29">
        <f t="shared" si="1"/>
        <v>103.52649238413775</v>
      </c>
    </row>
    <row r="48" spans="1:4">
      <c r="A48" s="23">
        <f t="shared" si="0"/>
        <v>1.0717734625362931</v>
      </c>
      <c r="B48" s="23">
        <f t="shared" si="2"/>
        <v>0</v>
      </c>
      <c r="C48" s="26">
        <v>42</v>
      </c>
      <c r="D48" s="29">
        <f t="shared" si="1"/>
        <v>107.17734625362931</v>
      </c>
    </row>
    <row r="49" spans="1:4">
      <c r="A49" s="23">
        <f t="shared" si="0"/>
        <v>1.1095694720678451</v>
      </c>
      <c r="B49" s="23">
        <f t="shared" si="2"/>
        <v>0</v>
      </c>
      <c r="C49" s="26">
        <v>43</v>
      </c>
      <c r="D49" s="29">
        <f t="shared" si="1"/>
        <v>110.95694720678451</v>
      </c>
    </row>
    <row r="50" spans="1:4">
      <c r="A50" s="23">
        <f t="shared" si="0"/>
        <v>1.1486983549970351</v>
      </c>
      <c r="B50" s="23">
        <f t="shared" si="2"/>
        <v>0</v>
      </c>
      <c r="C50" s="26">
        <v>44</v>
      </c>
      <c r="D50" s="29">
        <f t="shared" si="1"/>
        <v>114.86983549970351</v>
      </c>
    </row>
    <row r="51" spans="1:4">
      <c r="A51" s="23">
        <f t="shared" si="0"/>
        <v>1.189207115002721</v>
      </c>
      <c r="B51" s="23">
        <f t="shared" si="2"/>
        <v>0</v>
      </c>
      <c r="C51" s="26">
        <v>45</v>
      </c>
      <c r="D51" s="29">
        <f t="shared" si="1"/>
        <v>118.92071150027211</v>
      </c>
    </row>
    <row r="52" spans="1:4">
      <c r="A52" s="23">
        <f t="shared" si="0"/>
        <v>1.2311444133449163</v>
      </c>
      <c r="B52" s="23">
        <f t="shared" si="2"/>
        <v>0</v>
      </c>
      <c r="C52" s="26">
        <v>46</v>
      </c>
      <c r="D52" s="29">
        <f t="shared" si="1"/>
        <v>123.11444133449163</v>
      </c>
    </row>
    <row r="53" spans="1:4">
      <c r="A53" s="23">
        <f t="shared" si="0"/>
        <v>1.274560627319262</v>
      </c>
      <c r="B53" s="23">
        <f t="shared" si="2"/>
        <v>0</v>
      </c>
      <c r="C53" s="26">
        <v>47</v>
      </c>
      <c r="D53" s="29">
        <f t="shared" si="1"/>
        <v>127.4560627319262</v>
      </c>
    </row>
    <row r="54" spans="1:4">
      <c r="A54" s="23">
        <f t="shared" si="0"/>
        <v>1.3195079107728942</v>
      </c>
      <c r="B54" s="23">
        <f t="shared" si="2"/>
        <v>0</v>
      </c>
      <c r="C54" s="26">
        <v>48</v>
      </c>
      <c r="D54" s="29">
        <f t="shared" si="1"/>
        <v>131.95079107728941</v>
      </c>
    </row>
    <row r="55" spans="1:4">
      <c r="A55" s="23">
        <f t="shared" si="0"/>
        <v>1.3660402567543954</v>
      </c>
      <c r="B55" s="23">
        <f t="shared" si="2"/>
        <v>0</v>
      </c>
      <c r="C55" s="26">
        <v>49</v>
      </c>
      <c r="D55" s="29">
        <f t="shared" si="1"/>
        <v>136.60402567543954</v>
      </c>
    </row>
    <row r="56" spans="1:4">
      <c r="A56" s="23">
        <f t="shared" si="0"/>
        <v>1.4142135623730951</v>
      </c>
      <c r="B56" s="23">
        <f t="shared" si="2"/>
        <v>0</v>
      </c>
      <c r="C56" s="26">
        <v>50</v>
      </c>
      <c r="D56" s="29">
        <f t="shared" si="1"/>
        <v>141.42135623730951</v>
      </c>
    </row>
    <row r="57" spans="1:4">
      <c r="A57" s="23">
        <f t="shared" si="0"/>
        <v>1.4640856959456254</v>
      </c>
      <c r="B57" s="23">
        <f t="shared" si="2"/>
        <v>0</v>
      </c>
      <c r="C57" s="43">
        <v>51</v>
      </c>
      <c r="D57" s="29">
        <f t="shared" si="1"/>
        <v>146.40856959456255</v>
      </c>
    </row>
    <row r="58" spans="1:4">
      <c r="A58" s="23">
        <f t="shared" si="0"/>
        <v>1.515716566510398</v>
      </c>
      <c r="B58" s="23">
        <f t="shared" si="2"/>
        <v>0</v>
      </c>
      <c r="C58" s="26">
        <v>52</v>
      </c>
      <c r="D58" s="29">
        <f t="shared" si="1"/>
        <v>151.5716566510398</v>
      </c>
    </row>
    <row r="59" spans="1:4">
      <c r="A59" s="23">
        <f t="shared" si="0"/>
        <v>1.5691681957935015</v>
      </c>
      <c r="B59" s="23">
        <f t="shared" si="2"/>
        <v>0</v>
      </c>
      <c r="C59" s="26">
        <v>53</v>
      </c>
      <c r="D59" s="29">
        <f t="shared" si="1"/>
        <v>156.91681957935015</v>
      </c>
    </row>
    <row r="60" spans="1:4">
      <c r="A60" s="23">
        <f t="shared" si="0"/>
        <v>1.6245047927124709</v>
      </c>
      <c r="B60" s="23">
        <f t="shared" si="2"/>
        <v>0</v>
      </c>
      <c r="C60" s="26">
        <v>54</v>
      </c>
      <c r="D60" s="29">
        <f t="shared" si="1"/>
        <v>162.4504792712471</v>
      </c>
    </row>
    <row r="61" spans="1:4">
      <c r="A61" s="23">
        <f t="shared" si="0"/>
        <v>1.681792830507429</v>
      </c>
      <c r="B61" s="23">
        <f t="shared" si="2"/>
        <v>0</v>
      </c>
      <c r="C61" s="26">
        <v>55</v>
      </c>
      <c r="D61" s="29">
        <f t="shared" si="1"/>
        <v>168.1792830507429</v>
      </c>
    </row>
    <row r="62" spans="1:4">
      <c r="A62" s="23">
        <f t="shared" si="0"/>
        <v>1.7411011265922482</v>
      </c>
      <c r="B62" s="23">
        <f t="shared" si="2"/>
        <v>0</v>
      </c>
      <c r="C62" s="26">
        <v>56</v>
      </c>
      <c r="D62" s="29">
        <f t="shared" si="1"/>
        <v>174.11011265922482</v>
      </c>
    </row>
    <row r="63" spans="1:4">
      <c r="A63" s="23">
        <f t="shared" si="0"/>
        <v>1.8025009252216604</v>
      </c>
      <c r="B63" s="23">
        <f t="shared" si="2"/>
        <v>0</v>
      </c>
      <c r="C63" s="26">
        <v>57</v>
      </c>
      <c r="D63" s="29">
        <f t="shared" si="1"/>
        <v>180.25009252216603</v>
      </c>
    </row>
    <row r="64" spans="1:4">
      <c r="A64" s="23">
        <f t="shared" si="0"/>
        <v>1.8660659830736148</v>
      </c>
      <c r="B64" s="23">
        <f t="shared" si="2"/>
        <v>0</v>
      </c>
      <c r="C64" s="26">
        <v>58</v>
      </c>
      <c r="D64" s="29">
        <f t="shared" si="1"/>
        <v>186.60659830736148</v>
      </c>
    </row>
    <row r="65" spans="1:5">
      <c r="A65" s="23">
        <f t="shared" si="0"/>
        <v>1.931872657849691</v>
      </c>
      <c r="B65" s="23">
        <f t="shared" si="2"/>
        <v>0</v>
      </c>
      <c r="C65" s="26">
        <v>59</v>
      </c>
      <c r="D65" s="29">
        <f t="shared" si="1"/>
        <v>193.1872657849691</v>
      </c>
    </row>
    <row r="66" spans="1:5">
      <c r="A66" s="23">
        <f t="shared" si="0"/>
        <v>2</v>
      </c>
      <c r="B66" s="23">
        <f t="shared" si="2"/>
        <v>0</v>
      </c>
      <c r="C66" s="26">
        <v>60</v>
      </c>
      <c r="D66" s="29">
        <f t="shared" si="1"/>
        <v>200</v>
      </c>
      <c r="E66">
        <v>2</v>
      </c>
    </row>
    <row r="67" spans="1:5">
      <c r="A67" s="23">
        <f t="shared" si="0"/>
        <v>2.0705298476827552</v>
      </c>
      <c r="B67" s="23">
        <f t="shared" si="2"/>
        <v>0</v>
      </c>
      <c r="C67" s="26">
        <v>61</v>
      </c>
      <c r="D67" s="29">
        <f t="shared" si="1"/>
        <v>207.05298476827551</v>
      </c>
    </row>
    <row r="68" spans="1:5">
      <c r="A68" s="23">
        <f t="shared" si="0"/>
        <v>2.1435469250725863</v>
      </c>
      <c r="B68" s="23">
        <f t="shared" si="2"/>
        <v>0</v>
      </c>
      <c r="C68" s="26">
        <v>62</v>
      </c>
      <c r="D68" s="29">
        <f t="shared" si="1"/>
        <v>214.35469250725862</v>
      </c>
    </row>
    <row r="69" spans="1:5">
      <c r="A69" s="23">
        <f t="shared" si="0"/>
        <v>2.2191389441356897</v>
      </c>
      <c r="B69" s="23">
        <f t="shared" si="2"/>
        <v>0</v>
      </c>
      <c r="C69" s="26">
        <v>63</v>
      </c>
      <c r="D69" s="29">
        <f t="shared" si="1"/>
        <v>221.91389441356898</v>
      </c>
    </row>
    <row r="70" spans="1:5">
      <c r="A70" s="23">
        <f t="shared" si="0"/>
        <v>2.2973967099940702</v>
      </c>
      <c r="B70" s="23">
        <f t="shared" si="2"/>
        <v>0</v>
      </c>
      <c r="C70" s="26">
        <v>64</v>
      </c>
      <c r="D70" s="29">
        <f t="shared" si="1"/>
        <v>229.73967099940702</v>
      </c>
    </row>
    <row r="71" spans="1:5">
      <c r="A71" s="23">
        <f t="shared" ref="A71:A134" si="3">POWER(2,(C71-40)/20)</f>
        <v>2.3784142300054421</v>
      </c>
      <c r="B71" s="23">
        <f t="shared" si="2"/>
        <v>0</v>
      </c>
      <c r="C71" s="26">
        <v>65</v>
      </c>
      <c r="D71" s="29">
        <f t="shared" ref="D71:D134" si="4">MAX(0,$A71*100-$B71)</f>
        <v>237.84142300054421</v>
      </c>
    </row>
    <row r="72" spans="1:5">
      <c r="A72" s="23">
        <f t="shared" si="3"/>
        <v>2.4622888266898326</v>
      </c>
      <c r="B72" s="23">
        <f t="shared" ref="B72:B135" si="5">B71</f>
        <v>0</v>
      </c>
      <c r="C72" s="26">
        <v>66</v>
      </c>
      <c r="D72" s="29">
        <f t="shared" si="4"/>
        <v>246.22888266898326</v>
      </c>
    </row>
    <row r="73" spans="1:5">
      <c r="A73" s="23">
        <f t="shared" si="3"/>
        <v>2.5491212546385245</v>
      </c>
      <c r="B73" s="23">
        <f t="shared" si="5"/>
        <v>0</v>
      </c>
      <c r="C73" s="26">
        <v>67</v>
      </c>
      <c r="D73" s="29">
        <f t="shared" si="4"/>
        <v>254.91212546385245</v>
      </c>
    </row>
    <row r="74" spans="1:5">
      <c r="A74" s="23">
        <f t="shared" si="3"/>
        <v>2.6390158215457884</v>
      </c>
      <c r="B74" s="23">
        <f t="shared" si="5"/>
        <v>0</v>
      </c>
      <c r="C74" s="26">
        <v>68</v>
      </c>
      <c r="D74" s="29">
        <f t="shared" si="4"/>
        <v>263.90158215457882</v>
      </c>
    </row>
    <row r="75" spans="1:5">
      <c r="A75" s="23">
        <f t="shared" si="3"/>
        <v>2.7320805135087909</v>
      </c>
      <c r="B75" s="23">
        <f t="shared" si="5"/>
        <v>0</v>
      </c>
      <c r="C75" s="26">
        <v>69</v>
      </c>
      <c r="D75" s="29">
        <f t="shared" si="4"/>
        <v>273.20805135087909</v>
      </c>
    </row>
    <row r="76" spans="1:5">
      <c r="A76" s="23">
        <f t="shared" si="3"/>
        <v>2.8284271247461898</v>
      </c>
      <c r="B76" s="23">
        <f t="shared" si="5"/>
        <v>0</v>
      </c>
      <c r="C76" s="26">
        <v>70</v>
      </c>
      <c r="D76" s="29">
        <f t="shared" si="4"/>
        <v>282.84271247461896</v>
      </c>
    </row>
    <row r="77" spans="1:5">
      <c r="A77" s="23">
        <f t="shared" si="3"/>
        <v>2.9281713918912504</v>
      </c>
      <c r="B77" s="23">
        <f t="shared" si="5"/>
        <v>0</v>
      </c>
      <c r="C77" s="26">
        <v>71</v>
      </c>
      <c r="D77" s="29">
        <f t="shared" si="4"/>
        <v>292.81713918912504</v>
      </c>
    </row>
    <row r="78" spans="1:5">
      <c r="A78" s="23">
        <f t="shared" si="3"/>
        <v>3.031433133020796</v>
      </c>
      <c r="B78" s="23">
        <f t="shared" si="5"/>
        <v>0</v>
      </c>
      <c r="C78" s="26">
        <v>72</v>
      </c>
      <c r="D78" s="29">
        <f t="shared" si="4"/>
        <v>303.1433133020796</v>
      </c>
    </row>
    <row r="79" spans="1:5">
      <c r="A79" s="23">
        <f t="shared" si="3"/>
        <v>3.1383363915870026</v>
      </c>
      <c r="B79" s="23">
        <f t="shared" si="5"/>
        <v>0</v>
      </c>
      <c r="C79" s="26">
        <v>73</v>
      </c>
      <c r="D79" s="29">
        <f t="shared" si="4"/>
        <v>313.83363915870024</v>
      </c>
    </row>
    <row r="80" spans="1:5">
      <c r="A80" s="23">
        <f t="shared" si="3"/>
        <v>3.2490095854249419</v>
      </c>
      <c r="B80" s="23">
        <f t="shared" si="5"/>
        <v>0</v>
      </c>
      <c r="C80" s="26">
        <v>74</v>
      </c>
      <c r="D80" s="29">
        <f t="shared" si="4"/>
        <v>324.90095854249421</v>
      </c>
    </row>
    <row r="81" spans="1:5">
      <c r="A81" s="23">
        <f t="shared" si="3"/>
        <v>3.363585661014858</v>
      </c>
      <c r="B81" s="23">
        <f t="shared" si="5"/>
        <v>0</v>
      </c>
      <c r="C81" s="26">
        <v>75</v>
      </c>
      <c r="D81" s="29">
        <f t="shared" si="4"/>
        <v>336.35856610148579</v>
      </c>
    </row>
    <row r="82" spans="1:5">
      <c r="A82" s="23">
        <f t="shared" si="3"/>
        <v>3.4822022531844965</v>
      </c>
      <c r="B82" s="23">
        <f t="shared" si="5"/>
        <v>0</v>
      </c>
      <c r="C82" s="26">
        <v>76</v>
      </c>
      <c r="D82" s="29">
        <f t="shared" si="4"/>
        <v>348.22022531844965</v>
      </c>
    </row>
    <row r="83" spans="1:5">
      <c r="A83" s="23">
        <f t="shared" si="3"/>
        <v>3.6050018504433208</v>
      </c>
      <c r="B83" s="23">
        <f t="shared" si="5"/>
        <v>0</v>
      </c>
      <c r="C83" s="26">
        <v>77</v>
      </c>
      <c r="D83" s="29">
        <f t="shared" si="4"/>
        <v>360.50018504433206</v>
      </c>
    </row>
    <row r="84" spans="1:5">
      <c r="A84" s="23">
        <f t="shared" si="3"/>
        <v>3.7321319661472296</v>
      </c>
      <c r="B84" s="23">
        <f t="shared" si="5"/>
        <v>0</v>
      </c>
      <c r="C84" s="26">
        <v>78</v>
      </c>
      <c r="D84" s="29">
        <f t="shared" si="4"/>
        <v>373.21319661472296</v>
      </c>
    </row>
    <row r="85" spans="1:5">
      <c r="A85" s="23">
        <f t="shared" si="3"/>
        <v>3.863745315699382</v>
      </c>
      <c r="B85" s="23">
        <f t="shared" si="5"/>
        <v>0</v>
      </c>
      <c r="C85" s="26">
        <v>79</v>
      </c>
      <c r="D85" s="29">
        <f t="shared" si="4"/>
        <v>386.3745315699382</v>
      </c>
    </row>
    <row r="86" spans="1:5">
      <c r="A86" s="23">
        <f t="shared" si="3"/>
        <v>4</v>
      </c>
      <c r="B86" s="23">
        <f t="shared" si="5"/>
        <v>0</v>
      </c>
      <c r="C86" s="26">
        <v>80</v>
      </c>
      <c r="D86" s="29">
        <f t="shared" si="4"/>
        <v>400</v>
      </c>
      <c r="E86">
        <v>2</v>
      </c>
    </row>
    <row r="87" spans="1:5">
      <c r="A87" s="23">
        <f t="shared" si="3"/>
        <v>4.1410596953655086</v>
      </c>
      <c r="B87" s="23">
        <f t="shared" si="5"/>
        <v>0</v>
      </c>
      <c r="C87" s="26">
        <v>81</v>
      </c>
      <c r="D87" s="29">
        <f t="shared" si="4"/>
        <v>414.10596953655084</v>
      </c>
    </row>
    <row r="88" spans="1:5">
      <c r="A88" s="23">
        <f t="shared" si="3"/>
        <v>4.2870938501451725</v>
      </c>
      <c r="B88" s="23">
        <f t="shared" si="5"/>
        <v>0</v>
      </c>
      <c r="C88" s="26">
        <v>82</v>
      </c>
      <c r="D88" s="29">
        <f t="shared" si="4"/>
        <v>428.70938501451724</v>
      </c>
    </row>
    <row r="89" spans="1:5">
      <c r="A89" s="23">
        <f t="shared" si="3"/>
        <v>4.4382778882713803</v>
      </c>
      <c r="B89" s="23">
        <f t="shared" si="5"/>
        <v>0</v>
      </c>
      <c r="C89" s="26">
        <v>83</v>
      </c>
      <c r="D89" s="29">
        <f t="shared" si="4"/>
        <v>443.82778882713802</v>
      </c>
    </row>
    <row r="90" spans="1:5">
      <c r="A90" s="23">
        <f t="shared" si="3"/>
        <v>4.5947934199881395</v>
      </c>
      <c r="B90" s="23">
        <f t="shared" si="5"/>
        <v>0</v>
      </c>
      <c r="C90" s="26">
        <v>84</v>
      </c>
      <c r="D90" s="29">
        <f t="shared" si="4"/>
        <v>459.47934199881394</v>
      </c>
    </row>
    <row r="91" spans="1:5">
      <c r="A91" s="23">
        <f t="shared" si="3"/>
        <v>4.7568284600108841</v>
      </c>
      <c r="B91" s="23">
        <f t="shared" si="5"/>
        <v>0</v>
      </c>
      <c r="C91" s="26">
        <v>85</v>
      </c>
      <c r="D91" s="29">
        <f t="shared" si="4"/>
        <v>475.68284600108842</v>
      </c>
    </row>
    <row r="92" spans="1:5">
      <c r="A92" s="23">
        <f t="shared" si="3"/>
        <v>4.9245776533796644</v>
      </c>
      <c r="B92" s="23">
        <f t="shared" si="5"/>
        <v>0</v>
      </c>
      <c r="C92" s="26">
        <v>86</v>
      </c>
      <c r="D92" s="29">
        <f t="shared" si="4"/>
        <v>492.45776533796641</v>
      </c>
    </row>
    <row r="93" spans="1:5">
      <c r="A93" s="23">
        <f t="shared" si="3"/>
        <v>5.0982425092770489</v>
      </c>
      <c r="B93" s="23">
        <f t="shared" si="5"/>
        <v>0</v>
      </c>
      <c r="C93" s="26">
        <v>87</v>
      </c>
      <c r="D93" s="29">
        <f t="shared" si="4"/>
        <v>509.8242509277049</v>
      </c>
    </row>
    <row r="94" spans="1:5">
      <c r="A94" s="23">
        <f t="shared" si="3"/>
        <v>5.2780316430915768</v>
      </c>
      <c r="B94" s="23">
        <f t="shared" si="5"/>
        <v>0</v>
      </c>
      <c r="C94" s="26">
        <v>88</v>
      </c>
      <c r="D94" s="29">
        <f t="shared" si="4"/>
        <v>527.80316430915764</v>
      </c>
    </row>
    <row r="95" spans="1:5">
      <c r="A95" s="23">
        <f t="shared" si="3"/>
        <v>5.4641610270175818</v>
      </c>
      <c r="B95" s="23">
        <f t="shared" si="5"/>
        <v>0</v>
      </c>
      <c r="C95" s="26">
        <v>89</v>
      </c>
      <c r="D95" s="29">
        <f t="shared" si="4"/>
        <v>546.41610270175818</v>
      </c>
    </row>
    <row r="96" spans="1:5">
      <c r="A96" s="23">
        <f t="shared" si="3"/>
        <v>5.6568542494923806</v>
      </c>
      <c r="B96" s="23">
        <f t="shared" si="5"/>
        <v>0</v>
      </c>
      <c r="C96" s="26">
        <v>90</v>
      </c>
      <c r="D96" s="29">
        <f t="shared" si="4"/>
        <v>565.68542494923804</v>
      </c>
    </row>
    <row r="97" spans="1:5">
      <c r="A97" s="23">
        <f t="shared" si="3"/>
        <v>5.8563427837825</v>
      </c>
      <c r="B97" s="23">
        <f t="shared" si="5"/>
        <v>0</v>
      </c>
      <c r="C97" s="26">
        <v>91</v>
      </c>
      <c r="D97" s="29">
        <f t="shared" si="4"/>
        <v>585.63427837824997</v>
      </c>
    </row>
    <row r="98" spans="1:5">
      <c r="A98" s="23">
        <f t="shared" si="3"/>
        <v>6.062866266041592</v>
      </c>
      <c r="B98" s="23">
        <f t="shared" si="5"/>
        <v>0</v>
      </c>
      <c r="C98" s="26">
        <v>92</v>
      </c>
      <c r="D98" s="29">
        <f t="shared" si="4"/>
        <v>606.28662660415921</v>
      </c>
    </row>
    <row r="99" spans="1:5">
      <c r="A99" s="23">
        <f t="shared" si="3"/>
        <v>6.2766727831740043</v>
      </c>
      <c r="B99" s="23">
        <f t="shared" si="5"/>
        <v>0</v>
      </c>
      <c r="C99" s="26">
        <v>93</v>
      </c>
      <c r="D99" s="29">
        <f t="shared" si="4"/>
        <v>627.66727831740047</v>
      </c>
    </row>
    <row r="100" spans="1:5">
      <c r="A100" s="23">
        <f t="shared" si="3"/>
        <v>6.4980191708498847</v>
      </c>
      <c r="B100" s="23">
        <f t="shared" si="5"/>
        <v>0</v>
      </c>
      <c r="C100" s="26">
        <v>94</v>
      </c>
      <c r="D100" s="29">
        <f t="shared" si="4"/>
        <v>649.80191708498842</v>
      </c>
    </row>
    <row r="101" spans="1:5">
      <c r="A101" s="23">
        <f t="shared" si="3"/>
        <v>6.7271713220297169</v>
      </c>
      <c r="B101" s="23">
        <f t="shared" si="5"/>
        <v>0</v>
      </c>
      <c r="C101" s="26">
        <v>95</v>
      </c>
      <c r="D101" s="29">
        <f t="shared" si="4"/>
        <v>672.7171322029717</v>
      </c>
    </row>
    <row r="102" spans="1:5">
      <c r="A102" s="23">
        <f t="shared" si="3"/>
        <v>6.9644045063689921</v>
      </c>
      <c r="B102" s="23">
        <f t="shared" si="5"/>
        <v>0</v>
      </c>
      <c r="C102" s="26">
        <v>96</v>
      </c>
      <c r="D102" s="29">
        <f t="shared" si="4"/>
        <v>696.44045063689919</v>
      </c>
    </row>
    <row r="103" spans="1:5">
      <c r="A103" s="23">
        <f t="shared" si="3"/>
        <v>7.2100037008866424</v>
      </c>
      <c r="B103" s="23">
        <f t="shared" si="5"/>
        <v>0</v>
      </c>
      <c r="C103" s="26">
        <v>97</v>
      </c>
      <c r="D103" s="29">
        <f t="shared" si="4"/>
        <v>721.00037008866423</v>
      </c>
    </row>
    <row r="104" spans="1:5">
      <c r="A104" s="23">
        <f t="shared" si="3"/>
        <v>7.4642639322944575</v>
      </c>
      <c r="B104" s="23">
        <f t="shared" si="5"/>
        <v>0</v>
      </c>
      <c r="C104" s="26">
        <v>98</v>
      </c>
      <c r="D104" s="29">
        <f t="shared" si="4"/>
        <v>746.42639322944569</v>
      </c>
    </row>
    <row r="105" spans="1:5">
      <c r="A105" s="23">
        <f t="shared" si="3"/>
        <v>7.7274906313987666</v>
      </c>
      <c r="B105" s="23">
        <f t="shared" si="5"/>
        <v>0</v>
      </c>
      <c r="C105" s="26">
        <v>99</v>
      </c>
      <c r="D105" s="29">
        <f t="shared" si="4"/>
        <v>772.74906313987663</v>
      </c>
    </row>
    <row r="106" spans="1:5">
      <c r="A106" s="23">
        <f t="shared" si="3"/>
        <v>8</v>
      </c>
      <c r="B106" s="23">
        <f t="shared" si="5"/>
        <v>0</v>
      </c>
      <c r="C106" s="59">
        <v>100</v>
      </c>
      <c r="D106" s="29">
        <f t="shared" si="4"/>
        <v>800</v>
      </c>
      <c r="E106">
        <v>2</v>
      </c>
    </row>
    <row r="107" spans="1:5">
      <c r="A107" s="23">
        <f t="shared" si="3"/>
        <v>8.2821193907310189</v>
      </c>
      <c r="B107" s="23">
        <f t="shared" si="5"/>
        <v>0</v>
      </c>
      <c r="C107" s="43">
        <v>101</v>
      </c>
      <c r="D107" s="29">
        <f t="shared" si="4"/>
        <v>828.21193907310192</v>
      </c>
    </row>
    <row r="108" spans="1:5">
      <c r="A108" s="23">
        <f t="shared" si="3"/>
        <v>8.5741877002903433</v>
      </c>
      <c r="B108" s="23">
        <f t="shared" si="5"/>
        <v>0</v>
      </c>
      <c r="C108" s="26">
        <v>102</v>
      </c>
      <c r="D108" s="29">
        <f t="shared" si="4"/>
        <v>857.41877002903436</v>
      </c>
    </row>
    <row r="109" spans="1:5">
      <c r="A109" s="23">
        <f t="shared" si="3"/>
        <v>8.8765557765427587</v>
      </c>
      <c r="B109" s="23">
        <f t="shared" si="5"/>
        <v>0</v>
      </c>
      <c r="C109" s="26">
        <v>103</v>
      </c>
      <c r="D109" s="29">
        <f t="shared" si="4"/>
        <v>887.65557765427593</v>
      </c>
    </row>
    <row r="110" spans="1:5">
      <c r="A110" s="23">
        <f t="shared" si="3"/>
        <v>9.189586839976279</v>
      </c>
      <c r="B110" s="23">
        <f t="shared" si="5"/>
        <v>0</v>
      </c>
      <c r="C110" s="26">
        <v>104</v>
      </c>
      <c r="D110" s="29">
        <f t="shared" si="4"/>
        <v>918.95868399762787</v>
      </c>
    </row>
    <row r="111" spans="1:5">
      <c r="A111" s="23">
        <f t="shared" si="3"/>
        <v>9.5136569200217664</v>
      </c>
      <c r="B111" s="23">
        <f t="shared" si="5"/>
        <v>0</v>
      </c>
      <c r="C111" s="26">
        <v>105</v>
      </c>
      <c r="D111" s="29">
        <f t="shared" si="4"/>
        <v>951.36569200217662</v>
      </c>
    </row>
    <row r="112" spans="1:5">
      <c r="A112" s="23">
        <f t="shared" si="3"/>
        <v>9.8491553067593287</v>
      </c>
      <c r="B112" s="23">
        <f t="shared" si="5"/>
        <v>0</v>
      </c>
      <c r="C112" s="26">
        <v>106</v>
      </c>
      <c r="D112" s="29">
        <f t="shared" si="4"/>
        <v>984.91553067593281</v>
      </c>
    </row>
    <row r="113" spans="1:5">
      <c r="A113" s="23">
        <f t="shared" si="3"/>
        <v>10.196485018554096</v>
      </c>
      <c r="B113" s="23">
        <f t="shared" si="5"/>
        <v>0</v>
      </c>
      <c r="C113" s="26">
        <v>107</v>
      </c>
      <c r="D113" s="29">
        <f t="shared" si="4"/>
        <v>1019.6485018554096</v>
      </c>
    </row>
    <row r="114" spans="1:5">
      <c r="A114" s="23">
        <f t="shared" si="3"/>
        <v>10.556063286183152</v>
      </c>
      <c r="B114" s="23">
        <f t="shared" si="5"/>
        <v>0</v>
      </c>
      <c r="C114" s="26">
        <v>108</v>
      </c>
      <c r="D114" s="29">
        <f t="shared" si="4"/>
        <v>1055.6063286183153</v>
      </c>
    </row>
    <row r="115" spans="1:5">
      <c r="A115" s="23">
        <f t="shared" si="3"/>
        <v>10.928322054035162</v>
      </c>
      <c r="B115" s="23">
        <f t="shared" si="5"/>
        <v>0</v>
      </c>
      <c r="C115" s="26">
        <v>109</v>
      </c>
      <c r="D115" s="29">
        <f t="shared" si="4"/>
        <v>1092.8322054035161</v>
      </c>
    </row>
    <row r="116" spans="1:5">
      <c r="A116" s="23">
        <f t="shared" si="3"/>
        <v>11.313708498984759</v>
      </c>
      <c r="B116" s="23">
        <f t="shared" si="5"/>
        <v>0</v>
      </c>
      <c r="C116" s="26">
        <v>110</v>
      </c>
      <c r="D116" s="29">
        <f t="shared" si="4"/>
        <v>1131.3708498984759</v>
      </c>
    </row>
    <row r="117" spans="1:5">
      <c r="A117" s="23">
        <f t="shared" si="3"/>
        <v>11.712685567565002</v>
      </c>
      <c r="B117" s="23">
        <f t="shared" si="5"/>
        <v>0</v>
      </c>
      <c r="C117" s="26">
        <v>111</v>
      </c>
      <c r="D117" s="29">
        <f t="shared" si="4"/>
        <v>1171.2685567565002</v>
      </c>
    </row>
    <row r="118" spans="1:5">
      <c r="A118" s="23">
        <f t="shared" si="3"/>
        <v>12.125732532083184</v>
      </c>
      <c r="B118" s="23">
        <f t="shared" si="5"/>
        <v>0</v>
      </c>
      <c r="C118" s="26">
        <v>112</v>
      </c>
      <c r="D118" s="29">
        <f t="shared" si="4"/>
        <v>1212.5732532083184</v>
      </c>
    </row>
    <row r="119" spans="1:5">
      <c r="A119" s="23">
        <f t="shared" si="3"/>
        <v>12.55334556634801</v>
      </c>
      <c r="B119" s="23">
        <f t="shared" si="5"/>
        <v>0</v>
      </c>
      <c r="C119" s="26">
        <v>113</v>
      </c>
      <c r="D119" s="29">
        <f t="shared" si="4"/>
        <v>1255.3345566348009</v>
      </c>
    </row>
    <row r="120" spans="1:5">
      <c r="A120" s="23">
        <f t="shared" si="3"/>
        <v>12.996038341699768</v>
      </c>
      <c r="B120" s="23">
        <f t="shared" si="5"/>
        <v>0</v>
      </c>
      <c r="C120" s="26">
        <v>114</v>
      </c>
      <c r="D120" s="29">
        <f t="shared" si="4"/>
        <v>1299.6038341699768</v>
      </c>
    </row>
    <row r="121" spans="1:5">
      <c r="A121" s="23">
        <f t="shared" si="3"/>
        <v>13.454342644059432</v>
      </c>
      <c r="B121" s="23">
        <f t="shared" si="5"/>
        <v>0</v>
      </c>
      <c r="C121" s="26">
        <v>115</v>
      </c>
      <c r="D121" s="29">
        <f t="shared" si="4"/>
        <v>1345.4342644059432</v>
      </c>
    </row>
    <row r="122" spans="1:5">
      <c r="A122" s="23">
        <f t="shared" si="3"/>
        <v>13.928809012737984</v>
      </c>
      <c r="B122" s="23">
        <f t="shared" si="5"/>
        <v>0</v>
      </c>
      <c r="C122" s="26">
        <v>116</v>
      </c>
      <c r="D122" s="29">
        <f t="shared" si="4"/>
        <v>1392.8809012737984</v>
      </c>
    </row>
    <row r="123" spans="1:5">
      <c r="A123" s="23">
        <f t="shared" si="3"/>
        <v>14.420007401773283</v>
      </c>
      <c r="B123" s="23">
        <f t="shared" si="5"/>
        <v>0</v>
      </c>
      <c r="C123" s="26">
        <v>117</v>
      </c>
      <c r="D123" s="29">
        <f t="shared" si="4"/>
        <v>1442.0007401773282</v>
      </c>
    </row>
    <row r="124" spans="1:5">
      <c r="A124" s="23">
        <f t="shared" si="3"/>
        <v>14.928527864588917</v>
      </c>
      <c r="B124" s="23">
        <f t="shared" si="5"/>
        <v>0</v>
      </c>
      <c r="C124" s="26">
        <v>118</v>
      </c>
      <c r="D124" s="29">
        <f t="shared" si="4"/>
        <v>1492.8527864588916</v>
      </c>
    </row>
    <row r="125" spans="1:5">
      <c r="A125" s="23">
        <f t="shared" si="3"/>
        <v>15.454981262797528</v>
      </c>
      <c r="B125" s="23">
        <f t="shared" si="5"/>
        <v>0</v>
      </c>
      <c r="C125" s="26">
        <v>119</v>
      </c>
      <c r="D125" s="29">
        <f t="shared" si="4"/>
        <v>1545.4981262797528</v>
      </c>
    </row>
    <row r="126" spans="1:5">
      <c r="A126" s="23">
        <f t="shared" si="3"/>
        <v>16</v>
      </c>
      <c r="B126" s="23">
        <f t="shared" si="5"/>
        <v>0</v>
      </c>
      <c r="C126" s="26">
        <v>120</v>
      </c>
      <c r="D126" s="29">
        <f t="shared" si="4"/>
        <v>1600</v>
      </c>
      <c r="E126">
        <v>2</v>
      </c>
    </row>
    <row r="127" spans="1:5">
      <c r="A127" s="23">
        <f t="shared" si="3"/>
        <v>16.564238781462038</v>
      </c>
      <c r="B127" s="23">
        <f t="shared" si="5"/>
        <v>0</v>
      </c>
      <c r="C127" s="26">
        <v>121</v>
      </c>
      <c r="D127" s="29">
        <f t="shared" si="4"/>
        <v>1656.4238781462038</v>
      </c>
    </row>
    <row r="128" spans="1:5">
      <c r="A128" s="23">
        <f t="shared" si="3"/>
        <v>17.148375400580683</v>
      </c>
      <c r="B128" s="23">
        <f t="shared" si="5"/>
        <v>0</v>
      </c>
      <c r="C128" s="26">
        <v>122</v>
      </c>
      <c r="D128" s="29">
        <f t="shared" si="4"/>
        <v>1714.8375400580683</v>
      </c>
    </row>
    <row r="129" spans="1:4">
      <c r="A129" s="23">
        <f t="shared" si="3"/>
        <v>17.753111553085528</v>
      </c>
      <c r="B129" s="23">
        <f t="shared" si="5"/>
        <v>0</v>
      </c>
      <c r="C129" s="26">
        <v>123</v>
      </c>
      <c r="D129" s="29">
        <f t="shared" si="4"/>
        <v>1775.3111553085528</v>
      </c>
    </row>
    <row r="130" spans="1:4">
      <c r="A130" s="23">
        <f t="shared" si="3"/>
        <v>18.379173679952558</v>
      </c>
      <c r="B130" s="23">
        <f t="shared" si="5"/>
        <v>0</v>
      </c>
      <c r="C130" s="26">
        <v>124</v>
      </c>
      <c r="D130" s="29">
        <f t="shared" si="4"/>
        <v>1837.9173679952557</v>
      </c>
    </row>
    <row r="131" spans="1:4">
      <c r="A131" s="23">
        <f t="shared" si="3"/>
        <v>19.027313840043536</v>
      </c>
      <c r="B131" s="23">
        <f t="shared" si="5"/>
        <v>0</v>
      </c>
      <c r="C131" s="26">
        <v>125</v>
      </c>
      <c r="D131" s="29">
        <f t="shared" si="4"/>
        <v>1902.7313840043537</v>
      </c>
    </row>
    <row r="132" spans="1:4">
      <c r="A132" s="23">
        <f t="shared" si="3"/>
        <v>19.698310613518661</v>
      </c>
      <c r="B132" s="23">
        <f t="shared" si="5"/>
        <v>0</v>
      </c>
      <c r="C132" s="26">
        <v>126</v>
      </c>
      <c r="D132" s="29">
        <f t="shared" si="4"/>
        <v>1969.8310613518661</v>
      </c>
    </row>
    <row r="133" spans="1:4">
      <c r="A133" s="23">
        <f t="shared" si="3"/>
        <v>20.392970037108185</v>
      </c>
      <c r="B133" s="23">
        <f t="shared" si="5"/>
        <v>0</v>
      </c>
      <c r="C133" s="26">
        <v>127</v>
      </c>
      <c r="D133" s="29">
        <f t="shared" si="4"/>
        <v>2039.2970037108184</v>
      </c>
    </row>
    <row r="134" spans="1:4">
      <c r="A134" s="23">
        <f t="shared" si="3"/>
        <v>21.112126572366307</v>
      </c>
      <c r="B134" s="23">
        <f t="shared" si="5"/>
        <v>0</v>
      </c>
      <c r="C134" s="26">
        <v>128</v>
      </c>
      <c r="D134" s="29">
        <f t="shared" si="4"/>
        <v>2111.2126572366305</v>
      </c>
    </row>
    <row r="135" spans="1:4">
      <c r="A135" s="23">
        <f t="shared" ref="A135:A198" si="6">POWER(2,(C135-40)/20)</f>
        <v>21.856644108070327</v>
      </c>
      <c r="B135" s="23">
        <f t="shared" si="5"/>
        <v>0</v>
      </c>
      <c r="C135" s="26">
        <v>129</v>
      </c>
      <c r="D135" s="29">
        <f t="shared" ref="D135:D198" si="7">MAX(0,$A135*100-$B135)</f>
        <v>2185.6644108070327</v>
      </c>
    </row>
    <row r="136" spans="1:4">
      <c r="A136" s="23">
        <f t="shared" si="6"/>
        <v>22.627416997969519</v>
      </c>
      <c r="B136" s="23">
        <f t="shared" ref="B136:B199" si="8">B135</f>
        <v>0</v>
      </c>
      <c r="C136" s="26">
        <v>130</v>
      </c>
      <c r="D136" s="29">
        <f t="shared" si="7"/>
        <v>2262.7416997969517</v>
      </c>
    </row>
    <row r="137" spans="1:4">
      <c r="A137" s="23">
        <f t="shared" si="6"/>
        <v>23.425371135130007</v>
      </c>
      <c r="B137" s="23">
        <f t="shared" si="8"/>
        <v>0</v>
      </c>
      <c r="C137" s="26">
        <v>131</v>
      </c>
      <c r="D137" s="29">
        <f t="shared" si="7"/>
        <v>2342.5371135130008</v>
      </c>
    </row>
    <row r="138" spans="1:4">
      <c r="A138" s="23">
        <f t="shared" si="6"/>
        <v>24.251465064166357</v>
      </c>
      <c r="B138" s="23">
        <f t="shared" si="8"/>
        <v>0</v>
      </c>
      <c r="C138" s="26">
        <v>132</v>
      </c>
      <c r="D138" s="29">
        <f t="shared" si="7"/>
        <v>2425.1465064166359</v>
      </c>
    </row>
    <row r="139" spans="1:4">
      <c r="A139" s="23">
        <f t="shared" si="6"/>
        <v>25.106691132696021</v>
      </c>
      <c r="B139" s="23">
        <f t="shared" si="8"/>
        <v>0</v>
      </c>
      <c r="C139" s="26">
        <v>133</v>
      </c>
      <c r="D139" s="29">
        <f t="shared" si="7"/>
        <v>2510.6691132696019</v>
      </c>
    </row>
    <row r="140" spans="1:4">
      <c r="A140" s="23">
        <f t="shared" si="6"/>
        <v>25.992076683399535</v>
      </c>
      <c r="B140" s="23">
        <f t="shared" si="8"/>
        <v>0</v>
      </c>
      <c r="C140" s="26">
        <v>134</v>
      </c>
      <c r="D140" s="29">
        <f t="shared" si="7"/>
        <v>2599.2076683399537</v>
      </c>
    </row>
    <row r="141" spans="1:4">
      <c r="A141" s="23">
        <f t="shared" si="6"/>
        <v>26.908685288118864</v>
      </c>
      <c r="B141" s="23">
        <f t="shared" si="8"/>
        <v>0</v>
      </c>
      <c r="C141" s="26">
        <v>135</v>
      </c>
      <c r="D141" s="29">
        <f t="shared" si="7"/>
        <v>2690.8685288118863</v>
      </c>
    </row>
    <row r="142" spans="1:4">
      <c r="A142" s="23">
        <f t="shared" si="6"/>
        <v>27.857618025475972</v>
      </c>
      <c r="B142" s="23">
        <f t="shared" si="8"/>
        <v>0</v>
      </c>
      <c r="C142" s="26">
        <v>136</v>
      </c>
      <c r="D142" s="29">
        <f t="shared" si="7"/>
        <v>2785.7618025475972</v>
      </c>
    </row>
    <row r="143" spans="1:4">
      <c r="A143" s="23">
        <f t="shared" si="6"/>
        <v>28.840014803546556</v>
      </c>
      <c r="B143" s="23">
        <f t="shared" si="8"/>
        <v>0</v>
      </c>
      <c r="C143" s="26">
        <v>137</v>
      </c>
      <c r="D143" s="29">
        <f t="shared" si="7"/>
        <v>2884.0014803546555</v>
      </c>
    </row>
    <row r="144" spans="1:4">
      <c r="A144" s="23">
        <f t="shared" si="6"/>
        <v>29.857055729177837</v>
      </c>
      <c r="B144" s="23">
        <f t="shared" si="8"/>
        <v>0</v>
      </c>
      <c r="C144" s="26">
        <v>138</v>
      </c>
      <c r="D144" s="29">
        <f t="shared" si="7"/>
        <v>2985.7055729177837</v>
      </c>
    </row>
    <row r="145" spans="1:5">
      <c r="A145" s="23">
        <f t="shared" si="6"/>
        <v>30.909962525595056</v>
      </c>
      <c r="B145" s="23">
        <f t="shared" si="8"/>
        <v>0</v>
      </c>
      <c r="C145" s="26">
        <v>139</v>
      </c>
      <c r="D145" s="29">
        <f t="shared" si="7"/>
        <v>3090.9962525595056</v>
      </c>
    </row>
    <row r="146" spans="1:5">
      <c r="A146" s="23">
        <f t="shared" si="6"/>
        <v>32</v>
      </c>
      <c r="B146" s="23">
        <f t="shared" si="8"/>
        <v>0</v>
      </c>
      <c r="C146" s="26">
        <v>140</v>
      </c>
      <c r="D146" s="29">
        <f t="shared" si="7"/>
        <v>3200</v>
      </c>
      <c r="E146">
        <v>2</v>
      </c>
    </row>
    <row r="147" spans="1:5">
      <c r="A147" s="23">
        <f t="shared" si="6"/>
        <v>33.128477562924068</v>
      </c>
      <c r="B147" s="23">
        <f t="shared" si="8"/>
        <v>0</v>
      </c>
      <c r="C147" s="26">
        <v>141</v>
      </c>
      <c r="D147" s="29">
        <f t="shared" si="7"/>
        <v>3312.8477562924068</v>
      </c>
    </row>
    <row r="148" spans="1:5">
      <c r="A148" s="23">
        <f t="shared" si="6"/>
        <v>34.296750801161366</v>
      </c>
      <c r="B148" s="23">
        <f t="shared" si="8"/>
        <v>0</v>
      </c>
      <c r="C148" s="26">
        <v>142</v>
      </c>
      <c r="D148" s="29">
        <f t="shared" si="7"/>
        <v>3429.6750801161365</v>
      </c>
    </row>
    <row r="149" spans="1:5">
      <c r="A149" s="23">
        <f t="shared" si="6"/>
        <v>35.506223106171042</v>
      </c>
      <c r="B149" s="23">
        <f t="shared" si="8"/>
        <v>0</v>
      </c>
      <c r="C149" s="26">
        <v>143</v>
      </c>
      <c r="D149" s="29">
        <f t="shared" si="7"/>
        <v>3550.6223106171042</v>
      </c>
    </row>
    <row r="150" spans="1:5">
      <c r="A150" s="23">
        <f t="shared" si="6"/>
        <v>36.758347359905123</v>
      </c>
      <c r="B150" s="23">
        <f t="shared" si="8"/>
        <v>0</v>
      </c>
      <c r="C150" s="26">
        <v>144</v>
      </c>
      <c r="D150" s="29">
        <f t="shared" si="7"/>
        <v>3675.8347359905124</v>
      </c>
    </row>
    <row r="151" spans="1:5">
      <c r="A151" s="23">
        <f t="shared" si="6"/>
        <v>38.054627680087073</v>
      </c>
      <c r="B151" s="23">
        <f t="shared" si="8"/>
        <v>0</v>
      </c>
      <c r="C151" s="26">
        <v>145</v>
      </c>
      <c r="D151" s="29">
        <f t="shared" si="7"/>
        <v>3805.4627680087074</v>
      </c>
    </row>
    <row r="152" spans="1:5">
      <c r="A152" s="23">
        <f t="shared" si="6"/>
        <v>39.396621227037308</v>
      </c>
      <c r="B152" s="23">
        <f t="shared" si="8"/>
        <v>0</v>
      </c>
      <c r="C152" s="26">
        <v>146</v>
      </c>
      <c r="D152" s="29">
        <f t="shared" si="7"/>
        <v>3939.6621227037308</v>
      </c>
    </row>
    <row r="153" spans="1:5">
      <c r="A153" s="23">
        <f t="shared" si="6"/>
        <v>40.78594007421637</v>
      </c>
      <c r="B153" s="23">
        <f t="shared" si="8"/>
        <v>0</v>
      </c>
      <c r="C153" s="26">
        <v>147</v>
      </c>
      <c r="D153" s="29">
        <f t="shared" si="7"/>
        <v>4078.5940074216369</v>
      </c>
    </row>
    <row r="154" spans="1:5">
      <c r="A154" s="23">
        <f t="shared" si="6"/>
        <v>42.224253144732614</v>
      </c>
      <c r="B154" s="23">
        <f t="shared" si="8"/>
        <v>0</v>
      </c>
      <c r="C154" s="26">
        <v>148</v>
      </c>
      <c r="D154" s="29">
        <f t="shared" si="7"/>
        <v>4222.4253144732611</v>
      </c>
    </row>
    <row r="155" spans="1:5">
      <c r="A155" s="23">
        <f t="shared" si="6"/>
        <v>43.713288216140661</v>
      </c>
      <c r="B155" s="23">
        <f t="shared" si="8"/>
        <v>0</v>
      </c>
      <c r="C155" s="26">
        <v>149</v>
      </c>
      <c r="D155" s="29">
        <f t="shared" si="7"/>
        <v>4371.3288216140663</v>
      </c>
    </row>
    <row r="156" spans="1:5">
      <c r="A156" s="23">
        <f t="shared" si="6"/>
        <v>45.254833995939045</v>
      </c>
      <c r="B156" s="23">
        <f t="shared" si="8"/>
        <v>0</v>
      </c>
      <c r="C156" s="26">
        <v>150</v>
      </c>
      <c r="D156" s="29">
        <f t="shared" si="7"/>
        <v>4525.4833995939043</v>
      </c>
    </row>
    <row r="157" spans="1:5">
      <c r="A157" s="23">
        <f t="shared" si="6"/>
        <v>46.850742270259992</v>
      </c>
      <c r="B157" s="23">
        <f t="shared" si="8"/>
        <v>0</v>
      </c>
      <c r="C157" s="43">
        <v>151</v>
      </c>
      <c r="D157" s="29">
        <f t="shared" si="7"/>
        <v>4685.0742270259989</v>
      </c>
    </row>
    <row r="158" spans="1:5">
      <c r="A158" s="23">
        <f t="shared" si="6"/>
        <v>48.502930128332721</v>
      </c>
      <c r="B158" s="23">
        <f t="shared" si="8"/>
        <v>0</v>
      </c>
      <c r="C158" s="26">
        <v>152</v>
      </c>
      <c r="D158" s="29">
        <f t="shared" si="7"/>
        <v>4850.2930128332719</v>
      </c>
    </row>
    <row r="159" spans="1:5">
      <c r="A159" s="23">
        <f t="shared" si="6"/>
        <v>50.213382265392049</v>
      </c>
      <c r="B159" s="23">
        <f t="shared" si="8"/>
        <v>0</v>
      </c>
      <c r="C159" s="26">
        <v>153</v>
      </c>
      <c r="D159" s="29">
        <f t="shared" si="7"/>
        <v>5021.3382265392047</v>
      </c>
    </row>
    <row r="160" spans="1:5">
      <c r="A160" s="23">
        <f t="shared" si="6"/>
        <v>51.984153366799077</v>
      </c>
      <c r="B160" s="23">
        <f t="shared" si="8"/>
        <v>0</v>
      </c>
      <c r="C160" s="26">
        <v>154</v>
      </c>
      <c r="D160" s="29">
        <f t="shared" si="7"/>
        <v>5198.4153366799073</v>
      </c>
    </row>
    <row r="161" spans="1:5">
      <c r="A161" s="23">
        <f t="shared" si="6"/>
        <v>53.817370576237735</v>
      </c>
      <c r="B161" s="23">
        <f t="shared" si="8"/>
        <v>0</v>
      </c>
      <c r="C161" s="26">
        <v>155</v>
      </c>
      <c r="D161" s="29">
        <f t="shared" si="7"/>
        <v>5381.7370576237736</v>
      </c>
    </row>
    <row r="162" spans="1:5">
      <c r="A162" s="23">
        <f t="shared" si="6"/>
        <v>55.715236050951923</v>
      </c>
      <c r="B162" s="23">
        <f t="shared" si="8"/>
        <v>0</v>
      </c>
      <c r="C162" s="26">
        <v>156</v>
      </c>
      <c r="D162" s="29">
        <f t="shared" si="7"/>
        <v>5571.5236050951926</v>
      </c>
    </row>
    <row r="163" spans="1:5">
      <c r="A163" s="23">
        <f t="shared" si="6"/>
        <v>57.68002960709309</v>
      </c>
      <c r="B163" s="23">
        <f t="shared" si="8"/>
        <v>0</v>
      </c>
      <c r="C163" s="26">
        <v>157</v>
      </c>
      <c r="D163" s="29">
        <f t="shared" si="7"/>
        <v>5768.0029607093093</v>
      </c>
    </row>
    <row r="164" spans="1:5">
      <c r="A164" s="23">
        <f t="shared" si="6"/>
        <v>59.714111458355703</v>
      </c>
      <c r="B164" s="23">
        <f t="shared" si="8"/>
        <v>0</v>
      </c>
      <c r="C164" s="26">
        <v>158</v>
      </c>
      <c r="D164" s="29">
        <f t="shared" si="7"/>
        <v>5971.4111458355701</v>
      </c>
    </row>
    <row r="165" spans="1:5">
      <c r="A165" s="23">
        <f t="shared" si="6"/>
        <v>61.819925051190118</v>
      </c>
      <c r="B165" s="23">
        <f t="shared" si="8"/>
        <v>0</v>
      </c>
      <c r="C165" s="26">
        <v>159</v>
      </c>
      <c r="D165" s="29">
        <f t="shared" si="7"/>
        <v>6181.9925051190121</v>
      </c>
    </row>
    <row r="166" spans="1:5">
      <c r="A166" s="23">
        <f t="shared" si="6"/>
        <v>64</v>
      </c>
      <c r="B166" s="23">
        <f t="shared" si="8"/>
        <v>0</v>
      </c>
      <c r="C166" s="26">
        <v>160</v>
      </c>
      <c r="D166" s="29">
        <f t="shared" si="7"/>
        <v>6400</v>
      </c>
      <c r="E166">
        <v>2</v>
      </c>
    </row>
    <row r="167" spans="1:5">
      <c r="A167" s="23">
        <f t="shared" si="6"/>
        <v>66.256955125848165</v>
      </c>
      <c r="B167" s="23">
        <f t="shared" si="8"/>
        <v>0</v>
      </c>
      <c r="C167" s="26">
        <v>161</v>
      </c>
      <c r="D167" s="29">
        <f t="shared" si="7"/>
        <v>6625.6955125848162</v>
      </c>
    </row>
    <row r="168" spans="1:5">
      <c r="A168" s="23">
        <f t="shared" si="6"/>
        <v>68.593501602322732</v>
      </c>
      <c r="B168" s="23">
        <f t="shared" si="8"/>
        <v>0</v>
      </c>
      <c r="C168" s="26">
        <v>162</v>
      </c>
      <c r="D168" s="29">
        <f t="shared" si="7"/>
        <v>6859.3501602322731</v>
      </c>
    </row>
    <row r="169" spans="1:5">
      <c r="A169" s="23">
        <f t="shared" si="6"/>
        <v>71.012446212342084</v>
      </c>
      <c r="B169" s="23">
        <f t="shared" si="8"/>
        <v>0</v>
      </c>
      <c r="C169" s="26">
        <v>163</v>
      </c>
      <c r="D169" s="29">
        <f t="shared" si="7"/>
        <v>7101.2446212342084</v>
      </c>
    </row>
    <row r="170" spans="1:5">
      <c r="A170" s="23">
        <f t="shared" si="6"/>
        <v>73.516694719810218</v>
      </c>
      <c r="B170" s="23">
        <f t="shared" si="8"/>
        <v>0</v>
      </c>
      <c r="C170" s="26">
        <v>164</v>
      </c>
      <c r="D170" s="29">
        <f t="shared" si="7"/>
        <v>7351.6694719810221</v>
      </c>
    </row>
    <row r="171" spans="1:5">
      <c r="A171" s="23">
        <f t="shared" si="6"/>
        <v>76.10925536017416</v>
      </c>
      <c r="B171" s="23">
        <f t="shared" si="8"/>
        <v>0</v>
      </c>
      <c r="C171" s="26">
        <v>165</v>
      </c>
      <c r="D171" s="29">
        <f t="shared" si="7"/>
        <v>7610.9255360174157</v>
      </c>
    </row>
    <row r="172" spans="1:5">
      <c r="A172" s="23">
        <f t="shared" si="6"/>
        <v>78.793242454074615</v>
      </c>
      <c r="B172" s="23">
        <f t="shared" si="8"/>
        <v>0</v>
      </c>
      <c r="C172" s="26">
        <v>166</v>
      </c>
      <c r="D172" s="29">
        <f t="shared" si="7"/>
        <v>7879.3242454074616</v>
      </c>
    </row>
    <row r="173" spans="1:5">
      <c r="A173" s="23">
        <f t="shared" si="6"/>
        <v>81.571880148432712</v>
      </c>
      <c r="B173" s="23">
        <f t="shared" si="8"/>
        <v>0</v>
      </c>
      <c r="C173" s="26">
        <v>167</v>
      </c>
      <c r="D173" s="29">
        <f t="shared" si="7"/>
        <v>8157.188014843271</v>
      </c>
    </row>
    <row r="174" spans="1:5">
      <c r="A174" s="23">
        <f t="shared" si="6"/>
        <v>84.4485062894652</v>
      </c>
      <c r="B174" s="23">
        <f t="shared" si="8"/>
        <v>0</v>
      </c>
      <c r="C174" s="26">
        <v>168</v>
      </c>
      <c r="D174" s="29">
        <f t="shared" si="7"/>
        <v>8444.8506289465204</v>
      </c>
    </row>
    <row r="175" spans="1:5">
      <c r="A175" s="23">
        <f t="shared" si="6"/>
        <v>87.426576432281323</v>
      </c>
      <c r="B175" s="23">
        <f t="shared" si="8"/>
        <v>0</v>
      </c>
      <c r="C175" s="26">
        <v>169</v>
      </c>
      <c r="D175" s="29">
        <f t="shared" si="7"/>
        <v>8742.6576432281327</v>
      </c>
    </row>
    <row r="176" spans="1:5">
      <c r="A176" s="23">
        <f t="shared" si="6"/>
        <v>90.509667991878061</v>
      </c>
      <c r="B176" s="23">
        <f t="shared" si="8"/>
        <v>0</v>
      </c>
      <c r="C176" s="26">
        <v>170</v>
      </c>
      <c r="D176" s="29">
        <f t="shared" si="7"/>
        <v>9050.9667991878068</v>
      </c>
    </row>
    <row r="177" spans="1:5">
      <c r="A177" s="23">
        <f t="shared" si="6"/>
        <v>93.701484540520042</v>
      </c>
      <c r="B177" s="23">
        <f t="shared" si="8"/>
        <v>0</v>
      </c>
      <c r="C177" s="26">
        <v>171</v>
      </c>
      <c r="D177" s="29">
        <f t="shared" si="7"/>
        <v>9370.148454052005</v>
      </c>
    </row>
    <row r="178" spans="1:5">
      <c r="A178" s="23">
        <f t="shared" si="6"/>
        <v>97.005860256665443</v>
      </c>
      <c r="B178" s="23">
        <f t="shared" si="8"/>
        <v>0</v>
      </c>
      <c r="C178" s="26">
        <v>172</v>
      </c>
      <c r="D178" s="29">
        <f t="shared" si="7"/>
        <v>9700.5860256665437</v>
      </c>
    </row>
    <row r="179" spans="1:5">
      <c r="A179" s="23">
        <f t="shared" si="6"/>
        <v>100.42676453078411</v>
      </c>
      <c r="B179" s="23">
        <f t="shared" si="8"/>
        <v>0</v>
      </c>
      <c r="C179" s="26">
        <v>173</v>
      </c>
      <c r="D179" s="29">
        <f t="shared" si="7"/>
        <v>10042.676453078411</v>
      </c>
    </row>
    <row r="180" spans="1:5">
      <c r="A180" s="23">
        <f t="shared" si="6"/>
        <v>103.96830673359811</v>
      </c>
      <c r="B180" s="23">
        <f t="shared" si="8"/>
        <v>0</v>
      </c>
      <c r="C180" s="26">
        <v>174</v>
      </c>
      <c r="D180" s="29">
        <f t="shared" si="7"/>
        <v>10396.830673359811</v>
      </c>
    </row>
    <row r="181" spans="1:5">
      <c r="A181" s="23">
        <f t="shared" si="6"/>
        <v>107.63474115247547</v>
      </c>
      <c r="B181" s="23">
        <f t="shared" si="8"/>
        <v>0</v>
      </c>
      <c r="C181" s="26">
        <v>175</v>
      </c>
      <c r="D181" s="29">
        <f t="shared" si="7"/>
        <v>10763.474115247547</v>
      </c>
    </row>
    <row r="182" spans="1:5">
      <c r="A182" s="23">
        <f t="shared" si="6"/>
        <v>111.43047210190386</v>
      </c>
      <c r="B182" s="23">
        <f t="shared" si="8"/>
        <v>0</v>
      </c>
      <c r="C182" s="26">
        <v>176</v>
      </c>
      <c r="D182" s="29">
        <f t="shared" si="7"/>
        <v>11143.047210190385</v>
      </c>
    </row>
    <row r="183" spans="1:5">
      <c r="A183" s="23">
        <f t="shared" si="6"/>
        <v>115.36005921418619</v>
      </c>
      <c r="B183" s="23">
        <f t="shared" si="8"/>
        <v>0</v>
      </c>
      <c r="C183" s="26">
        <v>177</v>
      </c>
      <c r="D183" s="29">
        <f t="shared" si="7"/>
        <v>11536.005921418619</v>
      </c>
    </row>
    <row r="184" spans="1:5">
      <c r="A184" s="23">
        <f t="shared" si="6"/>
        <v>119.42822291671132</v>
      </c>
      <c r="B184" s="23">
        <f t="shared" si="8"/>
        <v>0</v>
      </c>
      <c r="C184" s="26">
        <v>178</v>
      </c>
      <c r="D184" s="29">
        <f t="shared" si="7"/>
        <v>11942.822291671131</v>
      </c>
    </row>
    <row r="185" spans="1:5">
      <c r="A185" s="23">
        <f t="shared" si="6"/>
        <v>123.63985010238025</v>
      </c>
      <c r="B185" s="23">
        <f t="shared" si="8"/>
        <v>0</v>
      </c>
      <c r="C185" s="26">
        <v>179</v>
      </c>
      <c r="D185" s="29">
        <f t="shared" si="7"/>
        <v>12363.985010238026</v>
      </c>
    </row>
    <row r="186" spans="1:5">
      <c r="A186" s="23">
        <f t="shared" si="6"/>
        <v>128</v>
      </c>
      <c r="B186" s="23">
        <f t="shared" si="8"/>
        <v>0</v>
      </c>
      <c r="C186" s="26">
        <v>180</v>
      </c>
      <c r="D186" s="29">
        <f t="shared" si="7"/>
        <v>12800</v>
      </c>
      <c r="E186">
        <v>2</v>
      </c>
    </row>
    <row r="187" spans="1:5">
      <c r="A187" s="23">
        <f t="shared" si="6"/>
        <v>132.51391025169622</v>
      </c>
      <c r="B187" s="23">
        <f t="shared" si="8"/>
        <v>0</v>
      </c>
      <c r="C187" s="26">
        <v>181</v>
      </c>
      <c r="D187" s="29">
        <f t="shared" si="7"/>
        <v>13251.391025169622</v>
      </c>
    </row>
    <row r="188" spans="1:5">
      <c r="A188" s="23">
        <f t="shared" si="6"/>
        <v>137.18700320464549</v>
      </c>
      <c r="B188" s="23">
        <f t="shared" si="8"/>
        <v>0</v>
      </c>
      <c r="C188" s="26">
        <v>182</v>
      </c>
      <c r="D188" s="29">
        <f t="shared" si="7"/>
        <v>13718.70032046455</v>
      </c>
    </row>
    <row r="189" spans="1:5">
      <c r="A189" s="23">
        <f t="shared" si="6"/>
        <v>142.0248924246842</v>
      </c>
      <c r="B189" s="23">
        <f t="shared" si="8"/>
        <v>0</v>
      </c>
      <c r="C189" s="26">
        <v>183</v>
      </c>
      <c r="D189" s="29">
        <f t="shared" si="7"/>
        <v>14202.48924246842</v>
      </c>
    </row>
    <row r="190" spans="1:5">
      <c r="A190" s="23">
        <f t="shared" si="6"/>
        <v>147.03338943962044</v>
      </c>
      <c r="B190" s="23">
        <f t="shared" si="8"/>
        <v>0</v>
      </c>
      <c r="C190" s="26">
        <v>184</v>
      </c>
      <c r="D190" s="29">
        <f t="shared" si="7"/>
        <v>14703.338943962044</v>
      </c>
    </row>
    <row r="191" spans="1:5">
      <c r="A191" s="23">
        <f t="shared" si="6"/>
        <v>152.21851072034832</v>
      </c>
      <c r="B191" s="23">
        <f t="shared" si="8"/>
        <v>0</v>
      </c>
      <c r="C191" s="26">
        <v>185</v>
      </c>
      <c r="D191" s="29">
        <f t="shared" si="7"/>
        <v>15221.851072034831</v>
      </c>
    </row>
    <row r="192" spans="1:5">
      <c r="A192" s="23">
        <f t="shared" si="6"/>
        <v>157.58648490814926</v>
      </c>
      <c r="B192" s="23">
        <f t="shared" si="8"/>
        <v>0</v>
      </c>
      <c r="C192" s="26">
        <v>186</v>
      </c>
      <c r="D192" s="29">
        <f t="shared" si="7"/>
        <v>15758.648490814925</v>
      </c>
    </row>
    <row r="193" spans="1:5">
      <c r="A193" s="23">
        <f t="shared" si="6"/>
        <v>163.14376029686545</v>
      </c>
      <c r="B193" s="23">
        <f t="shared" si="8"/>
        <v>0</v>
      </c>
      <c r="C193" s="26">
        <v>187</v>
      </c>
      <c r="D193" s="29">
        <f t="shared" si="7"/>
        <v>16314.376029686546</v>
      </c>
    </row>
    <row r="194" spans="1:5">
      <c r="A194" s="23">
        <f t="shared" si="6"/>
        <v>168.89701257893043</v>
      </c>
      <c r="B194" s="23">
        <f t="shared" si="8"/>
        <v>0</v>
      </c>
      <c r="C194" s="26">
        <v>188</v>
      </c>
      <c r="D194" s="29">
        <f t="shared" si="7"/>
        <v>16889.701257893044</v>
      </c>
    </row>
    <row r="195" spans="1:5">
      <c r="A195" s="23">
        <f t="shared" si="6"/>
        <v>174.85315286456267</v>
      </c>
      <c r="B195" s="23">
        <f t="shared" si="8"/>
        <v>0</v>
      </c>
      <c r="C195" s="26">
        <v>189</v>
      </c>
      <c r="D195" s="29">
        <f t="shared" si="7"/>
        <v>17485.315286456269</v>
      </c>
    </row>
    <row r="196" spans="1:5">
      <c r="A196" s="23">
        <f t="shared" si="6"/>
        <v>181.01933598375612</v>
      </c>
      <c r="B196" s="23">
        <f t="shared" si="8"/>
        <v>0</v>
      </c>
      <c r="C196" s="26">
        <v>190</v>
      </c>
      <c r="D196" s="29">
        <f t="shared" si="7"/>
        <v>18101.933598375614</v>
      </c>
    </row>
    <row r="197" spans="1:5">
      <c r="A197" s="23">
        <f t="shared" si="6"/>
        <v>187.40296908103994</v>
      </c>
      <c r="B197" s="23">
        <f t="shared" si="8"/>
        <v>0</v>
      </c>
      <c r="C197" s="26">
        <v>191</v>
      </c>
      <c r="D197" s="29">
        <f t="shared" si="7"/>
        <v>18740.296908103996</v>
      </c>
    </row>
    <row r="198" spans="1:5">
      <c r="A198" s="23">
        <f t="shared" si="6"/>
        <v>194.01172051333091</v>
      </c>
      <c r="B198" s="23">
        <f t="shared" si="8"/>
        <v>0</v>
      </c>
      <c r="C198" s="26">
        <v>192</v>
      </c>
      <c r="D198" s="29">
        <f t="shared" si="7"/>
        <v>19401.172051333091</v>
      </c>
    </row>
    <row r="199" spans="1:5">
      <c r="A199" s="23">
        <f t="shared" ref="A199:A262" si="9">POWER(2,(C199-40)/20)</f>
        <v>200.85352906156822</v>
      </c>
      <c r="B199" s="23">
        <f t="shared" si="8"/>
        <v>0</v>
      </c>
      <c r="C199" s="26">
        <v>193</v>
      </c>
      <c r="D199" s="29">
        <f t="shared" ref="D199:D262" si="10">MAX(0,$A199*100-$B199)</f>
        <v>20085.352906156822</v>
      </c>
    </row>
    <row r="200" spans="1:5">
      <c r="A200" s="23">
        <f t="shared" si="9"/>
        <v>207.93661346719625</v>
      </c>
      <c r="B200" s="23">
        <f t="shared" ref="B200:B263" si="11">B199</f>
        <v>0</v>
      </c>
      <c r="C200" s="26">
        <v>194</v>
      </c>
      <c r="D200" s="29">
        <f t="shared" si="10"/>
        <v>20793.661346719626</v>
      </c>
    </row>
    <row r="201" spans="1:5">
      <c r="A201" s="23">
        <f t="shared" si="9"/>
        <v>215.26948230495097</v>
      </c>
      <c r="B201" s="23">
        <f t="shared" si="11"/>
        <v>0</v>
      </c>
      <c r="C201" s="26">
        <v>195</v>
      </c>
      <c r="D201" s="29">
        <f t="shared" si="10"/>
        <v>21526.948230495098</v>
      </c>
    </row>
    <row r="202" spans="1:5">
      <c r="A202" s="23">
        <f t="shared" si="9"/>
        <v>222.86094420380775</v>
      </c>
      <c r="B202" s="23">
        <f t="shared" si="11"/>
        <v>0</v>
      </c>
      <c r="C202" s="26">
        <v>196</v>
      </c>
      <c r="D202" s="29">
        <f t="shared" si="10"/>
        <v>22286.094420380774</v>
      </c>
    </row>
    <row r="203" spans="1:5">
      <c r="A203" s="23">
        <f t="shared" si="9"/>
        <v>230.72011842837239</v>
      </c>
      <c r="B203" s="23">
        <f t="shared" si="11"/>
        <v>0</v>
      </c>
      <c r="C203" s="26">
        <v>197</v>
      </c>
      <c r="D203" s="29">
        <f t="shared" si="10"/>
        <v>23072.011842837237</v>
      </c>
    </row>
    <row r="204" spans="1:5">
      <c r="A204" s="23">
        <f t="shared" si="9"/>
        <v>238.85644583342264</v>
      </c>
      <c r="B204" s="23">
        <f t="shared" si="11"/>
        <v>0</v>
      </c>
      <c r="C204" s="26">
        <v>198</v>
      </c>
      <c r="D204" s="29">
        <f t="shared" si="10"/>
        <v>23885.644583342262</v>
      </c>
    </row>
    <row r="205" spans="1:5">
      <c r="A205" s="23">
        <f t="shared" si="9"/>
        <v>247.27970020476053</v>
      </c>
      <c r="B205" s="23">
        <f t="shared" si="11"/>
        <v>0</v>
      </c>
      <c r="C205" s="26">
        <v>199</v>
      </c>
      <c r="D205" s="29">
        <f t="shared" si="10"/>
        <v>24727.970020476052</v>
      </c>
    </row>
    <row r="206" spans="1:5">
      <c r="A206" s="23">
        <f t="shared" si="9"/>
        <v>256</v>
      </c>
      <c r="B206" s="23">
        <f t="shared" si="11"/>
        <v>0</v>
      </c>
      <c r="C206" s="26">
        <v>200</v>
      </c>
      <c r="D206" s="29">
        <f t="shared" si="10"/>
        <v>25600</v>
      </c>
      <c r="E206">
        <v>2</v>
      </c>
    </row>
    <row r="207" spans="1:5">
      <c r="A207" s="23">
        <f t="shared" si="9"/>
        <v>265.02782050339272</v>
      </c>
      <c r="B207" s="23">
        <f t="shared" si="11"/>
        <v>0</v>
      </c>
      <c r="C207" s="43">
        <v>201</v>
      </c>
      <c r="D207" s="29">
        <f t="shared" si="10"/>
        <v>26502.782050339272</v>
      </c>
    </row>
    <row r="208" spans="1:5">
      <c r="A208" s="23">
        <f t="shared" si="9"/>
        <v>274.37400640929098</v>
      </c>
      <c r="B208" s="23">
        <f t="shared" si="11"/>
        <v>0</v>
      </c>
      <c r="C208" s="26">
        <v>202</v>
      </c>
      <c r="D208" s="29">
        <f t="shared" si="10"/>
        <v>27437.4006409291</v>
      </c>
    </row>
    <row r="209" spans="1:4">
      <c r="A209" s="23">
        <f t="shared" si="9"/>
        <v>284.04978484936839</v>
      </c>
      <c r="B209" s="23">
        <f t="shared" si="11"/>
        <v>0</v>
      </c>
      <c r="C209" s="26">
        <v>203</v>
      </c>
      <c r="D209" s="29">
        <f t="shared" si="10"/>
        <v>28404.978484936841</v>
      </c>
    </row>
    <row r="210" spans="1:4">
      <c r="A210" s="23">
        <f t="shared" si="9"/>
        <v>294.06677887924064</v>
      </c>
      <c r="B210" s="23">
        <f t="shared" si="11"/>
        <v>0</v>
      </c>
      <c r="C210" s="26">
        <v>204</v>
      </c>
      <c r="D210" s="29">
        <f t="shared" si="10"/>
        <v>29406.677887924063</v>
      </c>
    </row>
    <row r="211" spans="1:4">
      <c r="A211" s="23">
        <f t="shared" si="9"/>
        <v>304.43702144069641</v>
      </c>
      <c r="B211" s="23">
        <f t="shared" si="11"/>
        <v>0</v>
      </c>
      <c r="C211" s="26">
        <v>205</v>
      </c>
      <c r="D211" s="29">
        <f t="shared" si="10"/>
        <v>30443.702144069641</v>
      </c>
    </row>
    <row r="212" spans="1:4">
      <c r="A212" s="23">
        <f t="shared" si="9"/>
        <v>315.1729698162988</v>
      </c>
      <c r="B212" s="23">
        <f t="shared" si="11"/>
        <v>0</v>
      </c>
      <c r="C212" s="26">
        <v>206</v>
      </c>
      <c r="D212" s="29">
        <f t="shared" si="10"/>
        <v>31517.296981629879</v>
      </c>
    </row>
    <row r="213" spans="1:4">
      <c r="A213" s="23">
        <f t="shared" si="9"/>
        <v>326.2875205937309</v>
      </c>
      <c r="B213" s="23">
        <f t="shared" si="11"/>
        <v>0</v>
      </c>
      <c r="C213" s="26">
        <v>207</v>
      </c>
      <c r="D213" s="29">
        <f t="shared" si="10"/>
        <v>32628.752059373091</v>
      </c>
    </row>
    <row r="214" spans="1:4">
      <c r="A214" s="23">
        <f t="shared" si="9"/>
        <v>337.79402515786086</v>
      </c>
      <c r="B214" s="23">
        <f t="shared" si="11"/>
        <v>0</v>
      </c>
      <c r="C214" s="26">
        <v>208</v>
      </c>
      <c r="D214" s="29">
        <f t="shared" si="10"/>
        <v>33779.402515786089</v>
      </c>
    </row>
    <row r="215" spans="1:4">
      <c r="A215" s="23">
        <f t="shared" si="9"/>
        <v>349.70630572912506</v>
      </c>
      <c r="B215" s="23">
        <f t="shared" si="11"/>
        <v>0</v>
      </c>
      <c r="C215" s="26">
        <v>209</v>
      </c>
      <c r="D215" s="29">
        <f t="shared" si="10"/>
        <v>34970.630572912509</v>
      </c>
    </row>
    <row r="216" spans="1:4">
      <c r="A216" s="23">
        <f t="shared" si="9"/>
        <v>362.0386719675123</v>
      </c>
      <c r="B216" s="23">
        <f t="shared" si="11"/>
        <v>0</v>
      </c>
      <c r="C216" s="26">
        <v>210</v>
      </c>
      <c r="D216" s="29">
        <f t="shared" si="10"/>
        <v>36203.867196751227</v>
      </c>
    </row>
    <row r="217" spans="1:4">
      <c r="A217" s="23">
        <f t="shared" si="9"/>
        <v>374.80593816208022</v>
      </c>
      <c r="B217" s="23">
        <f t="shared" si="11"/>
        <v>0</v>
      </c>
      <c r="C217" s="26">
        <v>211</v>
      </c>
      <c r="D217" s="29">
        <f t="shared" si="10"/>
        <v>37480.59381620802</v>
      </c>
    </row>
    <row r="218" spans="1:4">
      <c r="A218" s="23">
        <f t="shared" si="9"/>
        <v>388.02344102666189</v>
      </c>
      <c r="B218" s="23">
        <f t="shared" si="11"/>
        <v>0</v>
      </c>
      <c r="C218" s="26">
        <v>212</v>
      </c>
      <c r="D218" s="29">
        <f t="shared" si="10"/>
        <v>38802.344102666189</v>
      </c>
    </row>
    <row r="219" spans="1:4">
      <c r="A219" s="23">
        <f t="shared" si="9"/>
        <v>401.70705812313651</v>
      </c>
      <c r="B219" s="23">
        <f t="shared" si="11"/>
        <v>0</v>
      </c>
      <c r="C219" s="26">
        <v>213</v>
      </c>
      <c r="D219" s="29">
        <f t="shared" si="10"/>
        <v>40170.705812313652</v>
      </c>
    </row>
    <row r="220" spans="1:4">
      <c r="A220" s="23">
        <f t="shared" si="9"/>
        <v>415.87322693439216</v>
      </c>
      <c r="B220" s="23">
        <f t="shared" si="11"/>
        <v>0</v>
      </c>
      <c r="C220" s="26">
        <v>214</v>
      </c>
      <c r="D220" s="29">
        <f t="shared" si="10"/>
        <v>41587.322693439215</v>
      </c>
    </row>
    <row r="221" spans="1:4">
      <c r="A221" s="23">
        <f t="shared" si="9"/>
        <v>430.5389646099016</v>
      </c>
      <c r="B221" s="23">
        <f t="shared" si="11"/>
        <v>0</v>
      </c>
      <c r="C221" s="26">
        <v>215</v>
      </c>
      <c r="D221" s="29">
        <f t="shared" si="10"/>
        <v>43053.89646099016</v>
      </c>
    </row>
    <row r="222" spans="1:4">
      <c r="A222" s="23">
        <f t="shared" si="9"/>
        <v>445.72188840761549</v>
      </c>
      <c r="B222" s="23">
        <f t="shared" si="11"/>
        <v>0</v>
      </c>
      <c r="C222" s="26">
        <v>216</v>
      </c>
      <c r="D222" s="29">
        <f t="shared" si="10"/>
        <v>44572.188840761548</v>
      </c>
    </row>
    <row r="223" spans="1:4">
      <c r="A223" s="23">
        <f t="shared" si="9"/>
        <v>461.44023685674483</v>
      </c>
      <c r="B223" s="23">
        <f t="shared" si="11"/>
        <v>0</v>
      </c>
      <c r="C223" s="26">
        <v>217</v>
      </c>
      <c r="D223" s="29">
        <f t="shared" si="10"/>
        <v>46144.023685674481</v>
      </c>
    </row>
    <row r="224" spans="1:4">
      <c r="A224" s="23">
        <f t="shared" si="9"/>
        <v>477.71289166684534</v>
      </c>
      <c r="B224" s="23">
        <f t="shared" si="11"/>
        <v>0</v>
      </c>
      <c r="C224" s="26">
        <v>218</v>
      </c>
      <c r="D224" s="29">
        <f t="shared" si="10"/>
        <v>47771.289166684532</v>
      </c>
    </row>
    <row r="225" spans="1:5">
      <c r="A225" s="23">
        <f t="shared" si="9"/>
        <v>494.55940040952066</v>
      </c>
      <c r="B225" s="23">
        <f t="shared" si="11"/>
        <v>0</v>
      </c>
      <c r="C225" s="26">
        <v>219</v>
      </c>
      <c r="D225" s="29">
        <f t="shared" si="10"/>
        <v>49455.940040952068</v>
      </c>
    </row>
    <row r="226" spans="1:5">
      <c r="A226" s="23">
        <f t="shared" si="9"/>
        <v>512</v>
      </c>
      <c r="B226" s="23">
        <f t="shared" si="11"/>
        <v>0</v>
      </c>
      <c r="C226" s="26">
        <v>220</v>
      </c>
      <c r="D226" s="29">
        <f t="shared" si="10"/>
        <v>51200</v>
      </c>
      <c r="E226">
        <v>2</v>
      </c>
    </row>
    <row r="227" spans="1:5">
      <c r="A227" s="23">
        <f t="shared" si="9"/>
        <v>530.05564100678544</v>
      </c>
      <c r="B227" s="23">
        <f t="shared" si="11"/>
        <v>0</v>
      </c>
      <c r="C227" s="26">
        <v>221</v>
      </c>
      <c r="D227" s="29">
        <f t="shared" si="10"/>
        <v>53005.564100678544</v>
      </c>
    </row>
    <row r="228" spans="1:5">
      <c r="A228" s="23">
        <f t="shared" si="9"/>
        <v>548.74801281858208</v>
      </c>
      <c r="B228" s="23">
        <f t="shared" si="11"/>
        <v>0</v>
      </c>
      <c r="C228" s="26">
        <v>222</v>
      </c>
      <c r="D228" s="29">
        <f t="shared" si="10"/>
        <v>54874.801281858206</v>
      </c>
    </row>
    <row r="229" spans="1:5">
      <c r="A229" s="23">
        <f t="shared" si="9"/>
        <v>568.0995696987369</v>
      </c>
      <c r="B229" s="23">
        <f t="shared" si="11"/>
        <v>0</v>
      </c>
      <c r="C229" s="26">
        <v>223</v>
      </c>
      <c r="D229" s="29">
        <f t="shared" si="10"/>
        <v>56809.956969873689</v>
      </c>
    </row>
    <row r="230" spans="1:5">
      <c r="A230" s="23">
        <f t="shared" si="9"/>
        <v>588.1335577584814</v>
      </c>
      <c r="B230" s="23">
        <f t="shared" si="11"/>
        <v>0</v>
      </c>
      <c r="C230" s="26">
        <v>224</v>
      </c>
      <c r="D230" s="29">
        <f t="shared" si="10"/>
        <v>58813.35577584814</v>
      </c>
    </row>
    <row r="231" spans="1:5">
      <c r="A231" s="23">
        <f t="shared" si="9"/>
        <v>608.87404288139282</v>
      </c>
      <c r="B231" s="23">
        <f t="shared" si="11"/>
        <v>0</v>
      </c>
      <c r="C231" s="26">
        <v>225</v>
      </c>
      <c r="D231" s="29">
        <f t="shared" si="10"/>
        <v>60887.404288139282</v>
      </c>
    </row>
    <row r="232" spans="1:5">
      <c r="A232" s="23">
        <f t="shared" si="9"/>
        <v>630.34593963259704</v>
      </c>
      <c r="B232" s="23">
        <f t="shared" si="11"/>
        <v>0</v>
      </c>
      <c r="C232" s="26">
        <v>226</v>
      </c>
      <c r="D232" s="29">
        <f t="shared" si="10"/>
        <v>63034.5939632597</v>
      </c>
    </row>
    <row r="233" spans="1:5">
      <c r="A233" s="23">
        <f t="shared" si="9"/>
        <v>652.57504118746192</v>
      </c>
      <c r="B233" s="23">
        <f t="shared" si="11"/>
        <v>0</v>
      </c>
      <c r="C233" s="26">
        <v>227</v>
      </c>
      <c r="D233" s="29">
        <f t="shared" si="10"/>
        <v>65257.50411874619</v>
      </c>
    </row>
    <row r="234" spans="1:5">
      <c r="A234" s="23">
        <f t="shared" si="9"/>
        <v>675.58805031572183</v>
      </c>
      <c r="B234" s="23">
        <f t="shared" si="11"/>
        <v>0</v>
      </c>
      <c r="C234" s="26">
        <v>228</v>
      </c>
      <c r="D234" s="29">
        <f t="shared" si="10"/>
        <v>67558.805031572178</v>
      </c>
    </row>
    <row r="235" spans="1:5">
      <c r="A235" s="23">
        <f t="shared" si="9"/>
        <v>699.41261145825013</v>
      </c>
      <c r="B235" s="23">
        <f t="shared" si="11"/>
        <v>0</v>
      </c>
      <c r="C235" s="26">
        <v>229</v>
      </c>
      <c r="D235" s="29">
        <f t="shared" si="10"/>
        <v>69941.261145825018</v>
      </c>
    </row>
    <row r="236" spans="1:5">
      <c r="A236" s="23">
        <f t="shared" si="9"/>
        <v>724.0773439350246</v>
      </c>
      <c r="B236" s="23">
        <f t="shared" si="11"/>
        <v>0</v>
      </c>
      <c r="C236" s="26">
        <v>230</v>
      </c>
      <c r="D236" s="29">
        <f t="shared" si="10"/>
        <v>72407.734393502455</v>
      </c>
    </row>
    <row r="237" spans="1:5">
      <c r="A237" s="23">
        <f t="shared" si="9"/>
        <v>749.61187632416056</v>
      </c>
      <c r="B237" s="23">
        <f t="shared" si="11"/>
        <v>0</v>
      </c>
      <c r="C237" s="26">
        <v>231</v>
      </c>
      <c r="D237" s="29">
        <f t="shared" si="10"/>
        <v>74961.187632416055</v>
      </c>
    </row>
    <row r="238" spans="1:5">
      <c r="A238" s="23">
        <f t="shared" si="9"/>
        <v>776.04688205332377</v>
      </c>
      <c r="B238" s="23">
        <f t="shared" si="11"/>
        <v>0</v>
      </c>
      <c r="C238" s="26">
        <v>232</v>
      </c>
      <c r="D238" s="29">
        <f t="shared" si="10"/>
        <v>77604.688205332379</v>
      </c>
    </row>
    <row r="239" spans="1:5">
      <c r="A239" s="23">
        <f t="shared" si="9"/>
        <v>803.41411624627312</v>
      </c>
      <c r="B239" s="23">
        <f t="shared" si="11"/>
        <v>0</v>
      </c>
      <c r="C239" s="26">
        <v>233</v>
      </c>
      <c r="D239" s="29">
        <f t="shared" si="10"/>
        <v>80341.411624627319</v>
      </c>
    </row>
    <row r="240" spans="1:5">
      <c r="A240" s="23">
        <f t="shared" si="9"/>
        <v>831.74645386878444</v>
      </c>
      <c r="B240" s="23">
        <f t="shared" si="11"/>
        <v>0</v>
      </c>
      <c r="C240" s="26">
        <v>234</v>
      </c>
      <c r="D240" s="29">
        <f t="shared" si="10"/>
        <v>83174.645386878445</v>
      </c>
    </row>
    <row r="241" spans="1:5">
      <c r="A241" s="23">
        <f t="shared" si="9"/>
        <v>861.07792921980331</v>
      </c>
      <c r="B241" s="23">
        <f t="shared" si="11"/>
        <v>0</v>
      </c>
      <c r="C241" s="26">
        <v>235</v>
      </c>
      <c r="D241" s="29">
        <f t="shared" si="10"/>
        <v>86107.792921980334</v>
      </c>
    </row>
    <row r="242" spans="1:5">
      <c r="A242" s="23">
        <f t="shared" si="9"/>
        <v>891.4437768152311</v>
      </c>
      <c r="B242" s="23">
        <f t="shared" si="11"/>
        <v>0</v>
      </c>
      <c r="C242" s="26">
        <v>236</v>
      </c>
      <c r="D242" s="29">
        <f t="shared" si="10"/>
        <v>89144.37768152311</v>
      </c>
    </row>
    <row r="243" spans="1:5">
      <c r="A243" s="23">
        <f t="shared" si="9"/>
        <v>922.88047371348978</v>
      </c>
      <c r="B243" s="23">
        <f t="shared" si="11"/>
        <v>0</v>
      </c>
      <c r="C243" s="26">
        <v>237</v>
      </c>
      <c r="D243" s="29">
        <f t="shared" si="10"/>
        <v>92288.047371348977</v>
      </c>
    </row>
    <row r="244" spans="1:5">
      <c r="A244" s="23">
        <f t="shared" si="9"/>
        <v>955.42578333369079</v>
      </c>
      <c r="B244" s="23">
        <f t="shared" si="11"/>
        <v>0</v>
      </c>
      <c r="C244" s="26">
        <v>238</v>
      </c>
      <c r="D244" s="29">
        <f t="shared" si="10"/>
        <v>95542.578333369078</v>
      </c>
    </row>
    <row r="245" spans="1:5">
      <c r="A245" s="23">
        <f t="shared" si="9"/>
        <v>989.11880081904144</v>
      </c>
      <c r="B245" s="23">
        <f t="shared" si="11"/>
        <v>0</v>
      </c>
      <c r="C245" s="26">
        <v>239</v>
      </c>
      <c r="D245" s="29">
        <f t="shared" si="10"/>
        <v>98911.88008190415</v>
      </c>
    </row>
    <row r="246" spans="1:5">
      <c r="A246" s="23">
        <f t="shared" si="9"/>
        <v>1024</v>
      </c>
      <c r="B246" s="23">
        <f t="shared" si="11"/>
        <v>0</v>
      </c>
      <c r="C246" s="26">
        <v>240</v>
      </c>
      <c r="D246" s="29">
        <f t="shared" si="10"/>
        <v>102400</v>
      </c>
      <c r="E246">
        <v>2</v>
      </c>
    </row>
    <row r="247" spans="1:5">
      <c r="A247" s="23">
        <f t="shared" si="9"/>
        <v>1060.1112820135711</v>
      </c>
      <c r="B247" s="23">
        <f t="shared" si="11"/>
        <v>0</v>
      </c>
      <c r="C247" s="26">
        <v>241</v>
      </c>
      <c r="D247" s="29">
        <f t="shared" si="10"/>
        <v>106011.1282013571</v>
      </c>
    </row>
    <row r="248" spans="1:5">
      <c r="A248" s="23">
        <f t="shared" si="9"/>
        <v>1097.4960256371633</v>
      </c>
      <c r="B248" s="23">
        <f t="shared" si="11"/>
        <v>0</v>
      </c>
      <c r="C248" s="26">
        <v>242</v>
      </c>
      <c r="D248" s="29">
        <f t="shared" si="10"/>
        <v>109749.60256371633</v>
      </c>
    </row>
    <row r="249" spans="1:5">
      <c r="A249" s="23">
        <f t="shared" si="9"/>
        <v>1136.1991393974738</v>
      </c>
      <c r="B249" s="23">
        <f t="shared" si="11"/>
        <v>0</v>
      </c>
      <c r="C249" s="26">
        <v>243</v>
      </c>
      <c r="D249" s="29">
        <f t="shared" si="10"/>
        <v>113619.91393974738</v>
      </c>
    </row>
    <row r="250" spans="1:5">
      <c r="A250" s="23">
        <f t="shared" si="9"/>
        <v>1176.2671155169628</v>
      </c>
      <c r="B250" s="23">
        <f t="shared" si="11"/>
        <v>0</v>
      </c>
      <c r="C250" s="26">
        <v>244</v>
      </c>
      <c r="D250" s="29">
        <f t="shared" si="10"/>
        <v>117626.71155169628</v>
      </c>
    </row>
    <row r="251" spans="1:5">
      <c r="A251" s="23">
        <f t="shared" si="9"/>
        <v>1217.7480857627859</v>
      </c>
      <c r="B251" s="23">
        <f t="shared" si="11"/>
        <v>0</v>
      </c>
      <c r="C251" s="26">
        <v>245</v>
      </c>
      <c r="D251" s="29">
        <f t="shared" si="10"/>
        <v>121774.80857627859</v>
      </c>
    </row>
    <row r="252" spans="1:5">
      <c r="A252" s="23">
        <f t="shared" si="9"/>
        <v>1260.6918792651943</v>
      </c>
      <c r="B252" s="23">
        <f t="shared" si="11"/>
        <v>0</v>
      </c>
      <c r="C252" s="26">
        <v>246</v>
      </c>
      <c r="D252" s="29">
        <f t="shared" si="10"/>
        <v>126069.18792651943</v>
      </c>
    </row>
    <row r="253" spans="1:5">
      <c r="A253" s="23">
        <f t="shared" si="9"/>
        <v>1305.1500823749238</v>
      </c>
      <c r="B253" s="23">
        <f t="shared" si="11"/>
        <v>0</v>
      </c>
      <c r="C253" s="26">
        <v>247</v>
      </c>
      <c r="D253" s="29">
        <f t="shared" si="10"/>
        <v>130515.00823749238</v>
      </c>
    </row>
    <row r="254" spans="1:5">
      <c r="A254" s="23">
        <f t="shared" si="9"/>
        <v>1351.1761006314437</v>
      </c>
      <c r="B254" s="23">
        <f t="shared" si="11"/>
        <v>0</v>
      </c>
      <c r="C254" s="26">
        <v>248</v>
      </c>
      <c r="D254" s="29">
        <f t="shared" si="10"/>
        <v>135117.61006314436</v>
      </c>
    </row>
    <row r="255" spans="1:5">
      <c r="A255" s="23">
        <f t="shared" si="9"/>
        <v>1398.8252229165005</v>
      </c>
      <c r="B255" s="23">
        <f t="shared" si="11"/>
        <v>0</v>
      </c>
      <c r="C255" s="26">
        <v>249</v>
      </c>
      <c r="D255" s="29">
        <f t="shared" si="10"/>
        <v>139882.52229165004</v>
      </c>
    </row>
    <row r="256" spans="1:5">
      <c r="A256" s="23">
        <f t="shared" si="9"/>
        <v>1448.1546878700494</v>
      </c>
      <c r="B256" s="23">
        <f t="shared" si="11"/>
        <v>0</v>
      </c>
      <c r="C256" s="26">
        <v>250</v>
      </c>
      <c r="D256" s="29">
        <f t="shared" si="10"/>
        <v>144815.46878700494</v>
      </c>
    </row>
    <row r="257" spans="1:5">
      <c r="A257" s="23">
        <f t="shared" si="9"/>
        <v>1499.2237526483211</v>
      </c>
      <c r="B257" s="23">
        <f t="shared" si="11"/>
        <v>0</v>
      </c>
      <c r="C257" s="26">
        <v>251</v>
      </c>
      <c r="D257" s="29">
        <f t="shared" si="10"/>
        <v>149922.37526483211</v>
      </c>
    </row>
    <row r="258" spans="1:5">
      <c r="A258" s="23">
        <f t="shared" si="9"/>
        <v>1552.0937641066464</v>
      </c>
      <c r="B258" s="23">
        <f t="shared" si="11"/>
        <v>0</v>
      </c>
      <c r="C258" s="26">
        <v>252</v>
      </c>
      <c r="D258" s="29">
        <f t="shared" si="10"/>
        <v>155209.37641066464</v>
      </c>
    </row>
    <row r="259" spans="1:5">
      <c r="A259" s="23">
        <f t="shared" si="9"/>
        <v>1606.8282324925449</v>
      </c>
      <c r="B259" s="23">
        <f t="shared" si="11"/>
        <v>0</v>
      </c>
      <c r="C259" s="26">
        <v>253</v>
      </c>
      <c r="D259" s="29">
        <f t="shared" si="10"/>
        <v>160682.82324925449</v>
      </c>
    </row>
    <row r="260" spans="1:5">
      <c r="A260" s="23">
        <f t="shared" si="9"/>
        <v>1663.4929077375689</v>
      </c>
      <c r="B260" s="23">
        <f t="shared" si="11"/>
        <v>0</v>
      </c>
      <c r="C260" s="26">
        <v>254</v>
      </c>
      <c r="D260" s="29">
        <f t="shared" si="10"/>
        <v>166349.29077375689</v>
      </c>
    </row>
    <row r="261" spans="1:5">
      <c r="A261" s="23">
        <f t="shared" si="9"/>
        <v>1722.1558584396066</v>
      </c>
      <c r="B261" s="23">
        <f t="shared" si="11"/>
        <v>0</v>
      </c>
      <c r="C261" s="26">
        <v>255</v>
      </c>
      <c r="D261" s="29">
        <f t="shared" si="10"/>
        <v>172215.58584396067</v>
      </c>
    </row>
    <row r="262" spans="1:5">
      <c r="A262" s="23">
        <f t="shared" si="9"/>
        <v>1782.8875536304624</v>
      </c>
      <c r="B262" s="23">
        <f t="shared" si="11"/>
        <v>0</v>
      </c>
      <c r="C262" s="26">
        <v>256</v>
      </c>
      <c r="D262" s="29">
        <f t="shared" si="10"/>
        <v>178288.75536304625</v>
      </c>
    </row>
    <row r="263" spans="1:5">
      <c r="A263" s="23">
        <f t="shared" ref="A263:A326" si="12">POWER(2,(C263-40)/20)</f>
        <v>1845.7609474269796</v>
      </c>
      <c r="B263" s="23">
        <f t="shared" si="11"/>
        <v>0</v>
      </c>
      <c r="C263" s="26">
        <v>257</v>
      </c>
      <c r="D263" s="29">
        <f t="shared" ref="D263:D326" si="13">MAX(0,$A263*100-$B263)</f>
        <v>184576.09474269795</v>
      </c>
    </row>
    <row r="264" spans="1:5">
      <c r="A264" s="23">
        <f t="shared" si="12"/>
        <v>1910.8515666673818</v>
      </c>
      <c r="B264" s="23">
        <f t="shared" ref="B264:B327" si="14">B263</f>
        <v>0</v>
      </c>
      <c r="C264" s="26">
        <v>258</v>
      </c>
      <c r="D264" s="29">
        <f t="shared" si="13"/>
        <v>191085.15666673818</v>
      </c>
    </row>
    <row r="265" spans="1:5">
      <c r="A265" s="23">
        <f t="shared" si="12"/>
        <v>1978.2376016380829</v>
      </c>
      <c r="B265" s="23">
        <f t="shared" si="14"/>
        <v>0</v>
      </c>
      <c r="C265" s="26">
        <v>259</v>
      </c>
      <c r="D265" s="29">
        <f t="shared" si="13"/>
        <v>197823.7601638083</v>
      </c>
    </row>
    <row r="266" spans="1:5">
      <c r="A266" s="23">
        <f t="shared" si="12"/>
        <v>2048</v>
      </c>
      <c r="B266" s="23">
        <f t="shared" si="14"/>
        <v>0</v>
      </c>
      <c r="C266" s="26">
        <v>260</v>
      </c>
      <c r="D266" s="29">
        <f t="shared" si="13"/>
        <v>204800</v>
      </c>
      <c r="E266">
        <v>2</v>
      </c>
    </row>
    <row r="267" spans="1:5">
      <c r="A267" s="23">
        <f t="shared" si="12"/>
        <v>2120.2225640271422</v>
      </c>
      <c r="B267" s="23">
        <f t="shared" si="14"/>
        <v>0</v>
      </c>
      <c r="C267" s="26">
        <v>261</v>
      </c>
      <c r="D267" s="29">
        <f t="shared" si="13"/>
        <v>212022.25640271421</v>
      </c>
    </row>
    <row r="268" spans="1:5">
      <c r="A268" s="23">
        <f t="shared" si="12"/>
        <v>2194.9920512743265</v>
      </c>
      <c r="B268" s="23">
        <f t="shared" si="14"/>
        <v>0</v>
      </c>
      <c r="C268" s="26">
        <v>262</v>
      </c>
      <c r="D268" s="29">
        <f t="shared" si="13"/>
        <v>219499.20512743265</v>
      </c>
    </row>
    <row r="269" spans="1:5">
      <c r="A269" s="23">
        <f t="shared" si="12"/>
        <v>2272.3982787949458</v>
      </c>
      <c r="B269" s="23">
        <f t="shared" si="14"/>
        <v>0</v>
      </c>
      <c r="C269" s="26">
        <v>263</v>
      </c>
      <c r="D269" s="29">
        <f t="shared" si="13"/>
        <v>227239.82787949458</v>
      </c>
    </row>
    <row r="270" spans="1:5">
      <c r="A270" s="23">
        <f t="shared" si="12"/>
        <v>2352.5342310339256</v>
      </c>
      <c r="B270" s="23">
        <f t="shared" si="14"/>
        <v>0</v>
      </c>
      <c r="C270" s="26">
        <v>264</v>
      </c>
      <c r="D270" s="29">
        <f t="shared" si="13"/>
        <v>235253.42310339256</v>
      </c>
    </row>
    <row r="271" spans="1:5">
      <c r="A271" s="23">
        <f t="shared" si="12"/>
        <v>2435.4961715255718</v>
      </c>
      <c r="B271" s="23">
        <f t="shared" si="14"/>
        <v>0</v>
      </c>
      <c r="C271" s="26">
        <v>265</v>
      </c>
      <c r="D271" s="29">
        <f t="shared" si="13"/>
        <v>243549.61715255718</v>
      </c>
    </row>
    <row r="272" spans="1:5">
      <c r="A272" s="23">
        <f t="shared" si="12"/>
        <v>2521.3837585303886</v>
      </c>
      <c r="B272" s="23">
        <f t="shared" si="14"/>
        <v>0</v>
      </c>
      <c r="C272" s="26">
        <v>266</v>
      </c>
      <c r="D272" s="29">
        <f t="shared" si="13"/>
        <v>252138.37585303886</v>
      </c>
    </row>
    <row r="273" spans="1:5">
      <c r="A273" s="23">
        <f t="shared" si="12"/>
        <v>2610.3001647498481</v>
      </c>
      <c r="B273" s="23">
        <f t="shared" si="14"/>
        <v>0</v>
      </c>
      <c r="C273" s="26">
        <v>267</v>
      </c>
      <c r="D273" s="29">
        <f t="shared" si="13"/>
        <v>261030.01647498482</v>
      </c>
    </row>
    <row r="274" spans="1:5">
      <c r="A274" s="23">
        <f t="shared" si="12"/>
        <v>2702.3522012628878</v>
      </c>
      <c r="B274" s="23">
        <f t="shared" si="14"/>
        <v>0</v>
      </c>
      <c r="C274" s="26">
        <v>268</v>
      </c>
      <c r="D274" s="29">
        <f t="shared" si="13"/>
        <v>270235.22012628877</v>
      </c>
    </row>
    <row r="275" spans="1:5">
      <c r="A275" s="23">
        <f t="shared" si="12"/>
        <v>2797.650445833001</v>
      </c>
      <c r="B275" s="23">
        <f t="shared" si="14"/>
        <v>0</v>
      </c>
      <c r="C275" s="26">
        <v>269</v>
      </c>
      <c r="D275" s="29">
        <f t="shared" si="13"/>
        <v>279765.04458330007</v>
      </c>
    </row>
    <row r="276" spans="1:5">
      <c r="A276" s="23">
        <f t="shared" si="12"/>
        <v>2896.3093757400989</v>
      </c>
      <c r="B276" s="23">
        <f t="shared" si="14"/>
        <v>0</v>
      </c>
      <c r="C276" s="26">
        <v>270</v>
      </c>
      <c r="D276" s="29">
        <f t="shared" si="13"/>
        <v>289630.93757400988</v>
      </c>
    </row>
    <row r="277" spans="1:5">
      <c r="A277" s="23">
        <f t="shared" si="12"/>
        <v>2998.4475052966427</v>
      </c>
      <c r="B277" s="23">
        <f t="shared" si="14"/>
        <v>0</v>
      </c>
      <c r="C277" s="26">
        <v>271</v>
      </c>
      <c r="D277" s="29">
        <f t="shared" si="13"/>
        <v>299844.75052966428</v>
      </c>
    </row>
    <row r="278" spans="1:5">
      <c r="A278" s="23">
        <f t="shared" si="12"/>
        <v>3104.1875282132928</v>
      </c>
      <c r="B278" s="23">
        <f t="shared" si="14"/>
        <v>0</v>
      </c>
      <c r="C278" s="26">
        <v>272</v>
      </c>
      <c r="D278" s="29">
        <f t="shared" si="13"/>
        <v>310418.75282132928</v>
      </c>
    </row>
    <row r="279" spans="1:5">
      <c r="A279" s="23">
        <f t="shared" si="12"/>
        <v>3213.6564649850902</v>
      </c>
      <c r="B279" s="23">
        <f t="shared" si="14"/>
        <v>0</v>
      </c>
      <c r="C279" s="26">
        <v>273</v>
      </c>
      <c r="D279" s="29">
        <f t="shared" si="13"/>
        <v>321365.64649850904</v>
      </c>
    </row>
    <row r="280" spans="1:5">
      <c r="A280" s="23">
        <f t="shared" si="12"/>
        <v>3326.985815475135</v>
      </c>
      <c r="B280" s="23">
        <f t="shared" si="14"/>
        <v>0</v>
      </c>
      <c r="C280" s="26">
        <v>274</v>
      </c>
      <c r="D280" s="29">
        <f t="shared" si="13"/>
        <v>332698.58154751349</v>
      </c>
    </row>
    <row r="281" spans="1:5">
      <c r="A281" s="23">
        <f t="shared" si="12"/>
        <v>3444.3117168792169</v>
      </c>
      <c r="B281" s="23">
        <f t="shared" si="14"/>
        <v>0</v>
      </c>
      <c r="C281" s="26">
        <v>275</v>
      </c>
      <c r="D281" s="29">
        <f t="shared" si="13"/>
        <v>344431.17168792168</v>
      </c>
    </row>
    <row r="282" spans="1:5">
      <c r="A282" s="23">
        <f t="shared" si="12"/>
        <v>3565.7751072609281</v>
      </c>
      <c r="B282" s="23">
        <f t="shared" si="14"/>
        <v>0</v>
      </c>
      <c r="C282" s="26">
        <v>276</v>
      </c>
      <c r="D282" s="29">
        <f t="shared" si="13"/>
        <v>356577.51072609279</v>
      </c>
    </row>
    <row r="283" spans="1:5">
      <c r="A283" s="23">
        <f t="shared" si="12"/>
        <v>3691.5218948539596</v>
      </c>
      <c r="B283" s="23">
        <f t="shared" si="14"/>
        <v>0</v>
      </c>
      <c r="C283" s="26">
        <v>277</v>
      </c>
      <c r="D283" s="29">
        <f t="shared" si="13"/>
        <v>369152.18948539597</v>
      </c>
    </row>
    <row r="284" spans="1:5">
      <c r="A284" s="23">
        <f t="shared" si="12"/>
        <v>3821.7031333347636</v>
      </c>
      <c r="B284" s="23">
        <f t="shared" si="14"/>
        <v>0</v>
      </c>
      <c r="C284" s="26">
        <v>278</v>
      </c>
      <c r="D284" s="29">
        <f t="shared" si="13"/>
        <v>382170.31333347637</v>
      </c>
    </row>
    <row r="285" spans="1:5">
      <c r="A285" s="23">
        <f t="shared" si="12"/>
        <v>3956.4752032761626</v>
      </c>
      <c r="B285" s="23">
        <f t="shared" si="14"/>
        <v>0</v>
      </c>
      <c r="C285" s="26">
        <v>279</v>
      </c>
      <c r="D285" s="29">
        <f t="shared" si="13"/>
        <v>395647.52032761625</v>
      </c>
    </row>
    <row r="286" spans="1:5">
      <c r="A286" s="23">
        <f t="shared" si="12"/>
        <v>4096</v>
      </c>
      <c r="B286" s="23">
        <f t="shared" si="14"/>
        <v>0</v>
      </c>
      <c r="C286" s="26">
        <v>280</v>
      </c>
      <c r="D286" s="29">
        <f t="shared" si="13"/>
        <v>409600</v>
      </c>
      <c r="E286">
        <v>2</v>
      </c>
    </row>
    <row r="287" spans="1:5">
      <c r="A287" s="23">
        <f t="shared" si="12"/>
        <v>4240.4451280542808</v>
      </c>
      <c r="B287" s="23">
        <f t="shared" si="14"/>
        <v>0</v>
      </c>
      <c r="C287" s="26">
        <v>281</v>
      </c>
      <c r="D287" s="29">
        <f t="shared" si="13"/>
        <v>424044.51280542806</v>
      </c>
    </row>
    <row r="288" spans="1:5">
      <c r="A288" s="23">
        <f t="shared" si="12"/>
        <v>4389.9841025486576</v>
      </c>
      <c r="B288" s="23">
        <f t="shared" si="14"/>
        <v>0</v>
      </c>
      <c r="C288" s="26">
        <v>282</v>
      </c>
      <c r="D288" s="29">
        <f t="shared" si="13"/>
        <v>438998.41025486577</v>
      </c>
    </row>
    <row r="289" spans="1:4">
      <c r="A289" s="23">
        <f t="shared" si="12"/>
        <v>4544.7965575898961</v>
      </c>
      <c r="B289" s="23">
        <f t="shared" si="14"/>
        <v>0</v>
      </c>
      <c r="C289" s="26">
        <v>283</v>
      </c>
      <c r="D289" s="29">
        <f t="shared" si="13"/>
        <v>454479.65575898963</v>
      </c>
    </row>
    <row r="290" spans="1:4">
      <c r="A290" s="23">
        <f t="shared" si="12"/>
        <v>4705.0684620678521</v>
      </c>
      <c r="B290" s="23">
        <f t="shared" si="14"/>
        <v>0</v>
      </c>
      <c r="C290" s="26">
        <v>284</v>
      </c>
      <c r="D290" s="29">
        <f t="shared" si="13"/>
        <v>470506.84620678524</v>
      </c>
    </row>
    <row r="291" spans="1:4">
      <c r="A291" s="23">
        <f t="shared" si="12"/>
        <v>4870.9923430511444</v>
      </c>
      <c r="B291" s="23">
        <f t="shared" si="14"/>
        <v>0</v>
      </c>
      <c r="C291" s="26">
        <v>285</v>
      </c>
      <c r="D291" s="29">
        <f t="shared" si="13"/>
        <v>487099.23430511443</v>
      </c>
    </row>
    <row r="292" spans="1:4">
      <c r="A292" s="23">
        <f t="shared" si="12"/>
        <v>5042.7675170607781</v>
      </c>
      <c r="B292" s="23">
        <f t="shared" si="14"/>
        <v>0</v>
      </c>
      <c r="C292" s="26">
        <v>286</v>
      </c>
      <c r="D292" s="29">
        <f t="shared" si="13"/>
        <v>504276.75170607783</v>
      </c>
    </row>
    <row r="293" spans="1:4">
      <c r="A293" s="23">
        <f t="shared" si="12"/>
        <v>5220.6003294996917</v>
      </c>
      <c r="B293" s="23">
        <f t="shared" si="14"/>
        <v>0</v>
      </c>
      <c r="C293" s="26">
        <v>287</v>
      </c>
      <c r="D293" s="29">
        <f t="shared" si="13"/>
        <v>522060.03294996917</v>
      </c>
    </row>
    <row r="294" spans="1:4">
      <c r="A294" s="23">
        <f t="shared" si="12"/>
        <v>5404.704402525771</v>
      </c>
      <c r="B294" s="23">
        <f t="shared" si="14"/>
        <v>0</v>
      </c>
      <c r="C294" s="26">
        <v>288</v>
      </c>
      <c r="D294" s="29">
        <f t="shared" si="13"/>
        <v>540470.44025257707</v>
      </c>
    </row>
    <row r="295" spans="1:4">
      <c r="A295" s="23">
        <f t="shared" si="12"/>
        <v>5595.3008916660028</v>
      </c>
      <c r="B295" s="23">
        <f t="shared" si="14"/>
        <v>0</v>
      </c>
      <c r="C295" s="26">
        <v>289</v>
      </c>
      <c r="D295" s="29">
        <f t="shared" si="13"/>
        <v>559530.08916660026</v>
      </c>
    </row>
    <row r="296" spans="1:4">
      <c r="A296" s="23">
        <f t="shared" si="12"/>
        <v>5792.6187514801986</v>
      </c>
      <c r="B296" s="23">
        <f t="shared" si="14"/>
        <v>0</v>
      </c>
      <c r="C296" s="26">
        <v>290</v>
      </c>
      <c r="D296" s="29">
        <f t="shared" si="13"/>
        <v>579261.87514801987</v>
      </c>
    </row>
    <row r="297" spans="1:4">
      <c r="A297" s="23">
        <f t="shared" si="12"/>
        <v>5996.8950105932854</v>
      </c>
      <c r="B297" s="23">
        <f t="shared" si="14"/>
        <v>0</v>
      </c>
      <c r="C297" s="26">
        <v>291</v>
      </c>
      <c r="D297" s="29">
        <f t="shared" si="13"/>
        <v>599689.50105932856</v>
      </c>
    </row>
    <row r="298" spans="1:4">
      <c r="A298" s="23">
        <f t="shared" si="12"/>
        <v>6208.3750564265865</v>
      </c>
      <c r="B298" s="23">
        <f t="shared" si="14"/>
        <v>0</v>
      </c>
      <c r="C298" s="26">
        <v>292</v>
      </c>
      <c r="D298" s="29">
        <f t="shared" si="13"/>
        <v>620837.50564265868</v>
      </c>
    </row>
    <row r="299" spans="1:4">
      <c r="A299" s="23">
        <f t="shared" si="12"/>
        <v>6427.3129299701804</v>
      </c>
      <c r="B299" s="23">
        <f t="shared" si="14"/>
        <v>0</v>
      </c>
      <c r="C299" s="26">
        <v>293</v>
      </c>
      <c r="D299" s="29">
        <f t="shared" si="13"/>
        <v>642731.29299701808</v>
      </c>
    </row>
    <row r="300" spans="1:4">
      <c r="A300" s="23">
        <f t="shared" si="12"/>
        <v>6653.971630950271</v>
      </c>
      <c r="B300" s="23">
        <f t="shared" si="14"/>
        <v>0</v>
      </c>
      <c r="C300" s="26">
        <v>294</v>
      </c>
      <c r="D300" s="29">
        <f t="shared" si="13"/>
        <v>665397.16309502709</v>
      </c>
    </row>
    <row r="301" spans="1:4">
      <c r="A301" s="23">
        <f t="shared" si="12"/>
        <v>6888.6234337584219</v>
      </c>
      <c r="B301" s="23">
        <f t="shared" si="14"/>
        <v>0</v>
      </c>
      <c r="C301" s="26">
        <v>295</v>
      </c>
      <c r="D301" s="29">
        <f t="shared" si="13"/>
        <v>688862.3433758422</v>
      </c>
    </row>
    <row r="302" spans="1:4">
      <c r="A302" s="23">
        <f t="shared" si="12"/>
        <v>7131.5502145218443</v>
      </c>
      <c r="B302" s="23">
        <f t="shared" si="14"/>
        <v>0</v>
      </c>
      <c r="C302" s="26">
        <v>296</v>
      </c>
      <c r="D302" s="29">
        <f t="shared" si="13"/>
        <v>713155.02145218442</v>
      </c>
    </row>
    <row r="303" spans="1:4">
      <c r="A303" s="23">
        <f t="shared" si="12"/>
        <v>7383.04378970792</v>
      </c>
      <c r="B303" s="23">
        <f t="shared" si="14"/>
        <v>0</v>
      </c>
      <c r="C303" s="26">
        <v>297</v>
      </c>
      <c r="D303" s="29">
        <f t="shared" si="13"/>
        <v>738304.37897079205</v>
      </c>
    </row>
    <row r="304" spans="1:4">
      <c r="A304" s="23">
        <f t="shared" si="12"/>
        <v>7643.4062666695281</v>
      </c>
      <c r="B304" s="23">
        <f t="shared" si="14"/>
        <v>0</v>
      </c>
      <c r="C304" s="26">
        <v>298</v>
      </c>
      <c r="D304" s="29">
        <f t="shared" si="13"/>
        <v>764340.62666695286</v>
      </c>
    </row>
    <row r="305" spans="1:5">
      <c r="A305" s="23">
        <f t="shared" si="12"/>
        <v>7912.9504065523261</v>
      </c>
      <c r="B305" s="23">
        <f t="shared" si="14"/>
        <v>0</v>
      </c>
      <c r="C305" s="26">
        <v>299</v>
      </c>
      <c r="D305" s="29">
        <f t="shared" si="13"/>
        <v>791295.04065523262</v>
      </c>
    </row>
    <row r="306" spans="1:5">
      <c r="A306" s="23">
        <f t="shared" si="12"/>
        <v>8192</v>
      </c>
      <c r="B306" s="23">
        <f t="shared" si="14"/>
        <v>0</v>
      </c>
      <c r="C306" s="26">
        <v>300</v>
      </c>
      <c r="D306" s="29">
        <f t="shared" si="13"/>
        <v>819200</v>
      </c>
      <c r="E306">
        <v>2</v>
      </c>
    </row>
    <row r="307" spans="1:5">
      <c r="A307" s="23">
        <f t="shared" si="12"/>
        <v>8480.8902561085633</v>
      </c>
      <c r="B307" s="23">
        <f t="shared" si="14"/>
        <v>0</v>
      </c>
      <c r="C307" s="26">
        <v>301</v>
      </c>
      <c r="D307" s="29">
        <f t="shared" si="13"/>
        <v>848089.02561085636</v>
      </c>
    </row>
    <row r="308" spans="1:5">
      <c r="A308" s="23">
        <f t="shared" si="12"/>
        <v>8779.9682050973151</v>
      </c>
      <c r="B308" s="23">
        <f t="shared" si="14"/>
        <v>0</v>
      </c>
      <c r="C308" s="26">
        <v>302</v>
      </c>
      <c r="D308" s="29">
        <f t="shared" si="13"/>
        <v>877996.82050973154</v>
      </c>
    </row>
    <row r="309" spans="1:5">
      <c r="A309" s="23">
        <f t="shared" si="12"/>
        <v>9089.5931151797922</v>
      </c>
      <c r="B309" s="23">
        <f t="shared" si="14"/>
        <v>0</v>
      </c>
      <c r="C309" s="26">
        <v>303</v>
      </c>
      <c r="D309" s="29">
        <f t="shared" si="13"/>
        <v>908959.31151797925</v>
      </c>
    </row>
    <row r="310" spans="1:5">
      <c r="A310" s="23">
        <f t="shared" si="12"/>
        <v>9410.1369241357042</v>
      </c>
      <c r="B310" s="23">
        <f t="shared" si="14"/>
        <v>0</v>
      </c>
      <c r="C310" s="26">
        <v>304</v>
      </c>
      <c r="D310" s="29">
        <f t="shared" si="13"/>
        <v>941013.69241357048</v>
      </c>
    </row>
    <row r="311" spans="1:5">
      <c r="A311" s="23">
        <f t="shared" si="12"/>
        <v>9741.9846861022888</v>
      </c>
      <c r="B311" s="23">
        <f t="shared" si="14"/>
        <v>0</v>
      </c>
      <c r="C311" s="26">
        <v>305</v>
      </c>
      <c r="D311" s="29">
        <f t="shared" si="13"/>
        <v>974198.46861022885</v>
      </c>
    </row>
    <row r="312" spans="1:5">
      <c r="A312" s="23">
        <f t="shared" si="12"/>
        <v>10085.535034121556</v>
      </c>
      <c r="B312" s="23">
        <f t="shared" si="14"/>
        <v>0</v>
      </c>
      <c r="C312" s="26">
        <v>306</v>
      </c>
      <c r="D312" s="29">
        <f t="shared" si="13"/>
        <v>1008553.5034121557</v>
      </c>
    </row>
    <row r="313" spans="1:5">
      <c r="A313" s="23">
        <f t="shared" si="12"/>
        <v>10441.200658999385</v>
      </c>
      <c r="B313" s="23">
        <f t="shared" si="14"/>
        <v>0</v>
      </c>
      <c r="C313" s="26">
        <v>307</v>
      </c>
      <c r="D313" s="29">
        <f t="shared" si="13"/>
        <v>1044120.0658999386</v>
      </c>
    </row>
    <row r="314" spans="1:5">
      <c r="A314" s="23">
        <f t="shared" si="12"/>
        <v>10809.408805051544</v>
      </c>
      <c r="B314" s="23">
        <f t="shared" si="14"/>
        <v>0</v>
      </c>
      <c r="C314" s="26">
        <v>308</v>
      </c>
      <c r="D314" s="29">
        <f t="shared" si="13"/>
        <v>1080940.8805051544</v>
      </c>
    </row>
    <row r="315" spans="1:5">
      <c r="A315" s="23">
        <f t="shared" si="12"/>
        <v>11190.601783332006</v>
      </c>
      <c r="B315" s="23">
        <f t="shared" si="14"/>
        <v>0</v>
      </c>
      <c r="C315" s="26">
        <v>309</v>
      </c>
      <c r="D315" s="29">
        <f t="shared" si="13"/>
        <v>1119060.1783332005</v>
      </c>
    </row>
    <row r="316" spans="1:5">
      <c r="A316" s="23">
        <f t="shared" si="12"/>
        <v>11585.237502960397</v>
      </c>
      <c r="B316" s="23">
        <f t="shared" si="14"/>
        <v>0</v>
      </c>
      <c r="C316" s="26">
        <v>310</v>
      </c>
      <c r="D316" s="29">
        <f t="shared" si="13"/>
        <v>1158523.7502960397</v>
      </c>
    </row>
    <row r="317" spans="1:5">
      <c r="A317" s="23">
        <f t="shared" si="12"/>
        <v>11993.790021186573</v>
      </c>
      <c r="B317" s="23">
        <f t="shared" si="14"/>
        <v>0</v>
      </c>
      <c r="C317" s="26">
        <v>311</v>
      </c>
      <c r="D317" s="29">
        <f t="shared" si="13"/>
        <v>1199379.0021186573</v>
      </c>
    </row>
    <row r="318" spans="1:5">
      <c r="A318" s="23">
        <f t="shared" si="12"/>
        <v>12416.750112853173</v>
      </c>
      <c r="B318" s="23">
        <f t="shared" si="14"/>
        <v>0</v>
      </c>
      <c r="C318" s="26">
        <v>312</v>
      </c>
      <c r="D318" s="29">
        <f t="shared" si="13"/>
        <v>1241675.0112853174</v>
      </c>
    </row>
    <row r="319" spans="1:5">
      <c r="A319" s="23">
        <f t="shared" si="12"/>
        <v>12854.625859940363</v>
      </c>
      <c r="B319" s="23">
        <f t="shared" si="14"/>
        <v>0</v>
      </c>
      <c r="C319" s="26">
        <v>313</v>
      </c>
      <c r="D319" s="29">
        <f t="shared" si="13"/>
        <v>1285462.5859940362</v>
      </c>
    </row>
    <row r="320" spans="1:5">
      <c r="A320" s="23">
        <f t="shared" si="12"/>
        <v>13307.943261900544</v>
      </c>
      <c r="B320" s="23">
        <f t="shared" si="14"/>
        <v>0</v>
      </c>
      <c r="C320" s="26">
        <v>314</v>
      </c>
      <c r="D320" s="29">
        <f t="shared" si="13"/>
        <v>1330794.3261900544</v>
      </c>
    </row>
    <row r="321" spans="1:4">
      <c r="A321" s="23">
        <f t="shared" si="12"/>
        <v>13777.246867516846</v>
      </c>
      <c r="B321" s="23">
        <f t="shared" si="14"/>
        <v>0</v>
      </c>
      <c r="C321" s="26">
        <v>315</v>
      </c>
      <c r="D321" s="29">
        <f t="shared" si="13"/>
        <v>1377724.6867516846</v>
      </c>
    </row>
    <row r="322" spans="1:4">
      <c r="A322" s="23">
        <f t="shared" si="12"/>
        <v>14263.10042904369</v>
      </c>
      <c r="B322" s="23">
        <f t="shared" si="14"/>
        <v>0</v>
      </c>
      <c r="C322" s="26">
        <v>316</v>
      </c>
      <c r="D322" s="29">
        <f t="shared" si="13"/>
        <v>1426310.0429043691</v>
      </c>
    </row>
    <row r="323" spans="1:4">
      <c r="A323" s="23">
        <f t="shared" si="12"/>
        <v>14766.087579415842</v>
      </c>
      <c r="B323" s="23">
        <f t="shared" si="14"/>
        <v>0</v>
      </c>
      <c r="C323" s="26">
        <v>317</v>
      </c>
      <c r="D323" s="29">
        <f t="shared" si="13"/>
        <v>1476608.7579415841</v>
      </c>
    </row>
    <row r="324" spans="1:4">
      <c r="A324" s="23">
        <f t="shared" si="12"/>
        <v>15286.812533339058</v>
      </c>
      <c r="B324" s="23">
        <f t="shared" si="14"/>
        <v>0</v>
      </c>
      <c r="C324" s="26">
        <v>318</v>
      </c>
      <c r="D324" s="29">
        <f t="shared" si="13"/>
        <v>1528681.2533339057</v>
      </c>
    </row>
    <row r="325" spans="1:4">
      <c r="A325" s="23">
        <f t="shared" si="12"/>
        <v>15825.900813104654</v>
      </c>
      <c r="B325" s="23">
        <f t="shared" si="14"/>
        <v>0</v>
      </c>
      <c r="C325" s="26">
        <v>319</v>
      </c>
      <c r="D325" s="29">
        <f t="shared" si="13"/>
        <v>1582590.0813104655</v>
      </c>
    </row>
    <row r="326" spans="1:4">
      <c r="A326" s="23">
        <f t="shared" si="12"/>
        <v>16384</v>
      </c>
      <c r="B326" s="23">
        <f t="shared" si="14"/>
        <v>0</v>
      </c>
      <c r="C326" s="26">
        <v>320</v>
      </c>
      <c r="D326" s="29">
        <f t="shared" si="13"/>
        <v>1638400</v>
      </c>
    </row>
    <row r="327" spans="1:4">
      <c r="A327" s="23">
        <f t="shared" ref="A327:A390" si="15">POWER(2,(C327-40)/20)</f>
        <v>16961.780512217127</v>
      </c>
      <c r="B327" s="23">
        <f t="shared" si="14"/>
        <v>0</v>
      </c>
      <c r="C327" s="26">
        <v>321</v>
      </c>
      <c r="D327" s="29">
        <f t="shared" ref="D327:D390" si="16">MAX(0,$A327*100-$B327)</f>
        <v>1696178.0512217127</v>
      </c>
    </row>
    <row r="328" spans="1:4">
      <c r="A328" s="23">
        <f t="shared" si="15"/>
        <v>17559.936410194601</v>
      </c>
      <c r="B328" s="23">
        <f t="shared" ref="B328:B391" si="17">B327</f>
        <v>0</v>
      </c>
      <c r="C328" s="26">
        <v>322</v>
      </c>
      <c r="D328" s="29">
        <f t="shared" si="16"/>
        <v>1755993.64101946</v>
      </c>
    </row>
    <row r="329" spans="1:4">
      <c r="A329" s="23">
        <f t="shared" si="15"/>
        <v>18179.186230359588</v>
      </c>
      <c r="B329" s="23">
        <f t="shared" si="17"/>
        <v>0</v>
      </c>
      <c r="C329" s="26">
        <v>323</v>
      </c>
      <c r="D329" s="29">
        <f t="shared" si="16"/>
        <v>1817918.6230359587</v>
      </c>
    </row>
    <row r="330" spans="1:4">
      <c r="A330" s="23">
        <f t="shared" si="15"/>
        <v>18820.273848271412</v>
      </c>
      <c r="B330" s="23">
        <f t="shared" si="17"/>
        <v>0</v>
      </c>
      <c r="C330" s="26">
        <v>324</v>
      </c>
      <c r="D330" s="29">
        <f t="shared" si="16"/>
        <v>1882027.3848271412</v>
      </c>
    </row>
    <row r="331" spans="1:4">
      <c r="A331" s="23">
        <f t="shared" si="15"/>
        <v>19483.969372204581</v>
      </c>
      <c r="B331" s="23">
        <f t="shared" si="17"/>
        <v>0</v>
      </c>
      <c r="C331" s="26">
        <v>325</v>
      </c>
      <c r="D331" s="29">
        <f t="shared" si="16"/>
        <v>1948396.9372204582</v>
      </c>
    </row>
    <row r="332" spans="1:4">
      <c r="A332" s="23">
        <f t="shared" si="15"/>
        <v>20171.070068243116</v>
      </c>
      <c r="B332" s="23">
        <f t="shared" si="17"/>
        <v>0</v>
      </c>
      <c r="C332" s="26">
        <v>326</v>
      </c>
      <c r="D332" s="29">
        <f t="shared" si="16"/>
        <v>2017107.0068243116</v>
      </c>
    </row>
    <row r="333" spans="1:4">
      <c r="A333" s="23">
        <f t="shared" si="15"/>
        <v>20882.401317998771</v>
      </c>
      <c r="B333" s="23">
        <f t="shared" si="17"/>
        <v>0</v>
      </c>
      <c r="C333" s="26">
        <v>327</v>
      </c>
      <c r="D333" s="29">
        <f t="shared" si="16"/>
        <v>2088240.1317998772</v>
      </c>
    </row>
    <row r="334" spans="1:4">
      <c r="A334" s="23">
        <f t="shared" si="15"/>
        <v>21618.817610103088</v>
      </c>
      <c r="B334" s="23">
        <f t="shared" si="17"/>
        <v>0</v>
      </c>
      <c r="C334" s="26">
        <v>328</v>
      </c>
      <c r="D334" s="29">
        <f t="shared" si="16"/>
        <v>2161881.7610103087</v>
      </c>
    </row>
    <row r="335" spans="1:4">
      <c r="A335" s="23">
        <f t="shared" si="15"/>
        <v>22381.203566664015</v>
      </c>
      <c r="B335" s="23">
        <f t="shared" si="17"/>
        <v>0</v>
      </c>
      <c r="C335" s="26">
        <v>329</v>
      </c>
      <c r="D335" s="29">
        <f t="shared" si="16"/>
        <v>2238120.3566664015</v>
      </c>
    </row>
    <row r="336" spans="1:4">
      <c r="A336" s="23">
        <f t="shared" si="15"/>
        <v>23170.475005920798</v>
      </c>
      <c r="B336" s="23">
        <f t="shared" si="17"/>
        <v>0</v>
      </c>
      <c r="C336" s="26">
        <v>330</v>
      </c>
      <c r="D336" s="29">
        <f t="shared" si="16"/>
        <v>2317047.5005920799</v>
      </c>
    </row>
    <row r="337" spans="1:4">
      <c r="A337" s="23">
        <f t="shared" si="15"/>
        <v>23987.580042373145</v>
      </c>
      <c r="B337" s="23">
        <f t="shared" si="17"/>
        <v>0</v>
      </c>
      <c r="C337" s="26">
        <v>331</v>
      </c>
      <c r="D337" s="29">
        <f t="shared" si="16"/>
        <v>2398758.0042373147</v>
      </c>
    </row>
    <row r="338" spans="1:4">
      <c r="A338" s="23">
        <f t="shared" si="15"/>
        <v>24833.50022570635</v>
      </c>
      <c r="B338" s="23">
        <f t="shared" si="17"/>
        <v>0</v>
      </c>
      <c r="C338" s="26">
        <v>332</v>
      </c>
      <c r="D338" s="29">
        <f t="shared" si="16"/>
        <v>2483350.0225706352</v>
      </c>
    </row>
    <row r="339" spans="1:4">
      <c r="A339" s="23">
        <f t="shared" si="15"/>
        <v>25709.251719880725</v>
      </c>
      <c r="B339" s="23">
        <f t="shared" si="17"/>
        <v>0</v>
      </c>
      <c r="C339" s="26">
        <v>333</v>
      </c>
      <c r="D339" s="29">
        <f t="shared" si="16"/>
        <v>2570925.1719880723</v>
      </c>
    </row>
    <row r="340" spans="1:4">
      <c r="A340" s="23">
        <f t="shared" si="15"/>
        <v>26615.886523801088</v>
      </c>
      <c r="B340" s="23">
        <f t="shared" si="17"/>
        <v>0</v>
      </c>
      <c r="C340" s="26">
        <v>334</v>
      </c>
      <c r="D340" s="29">
        <f t="shared" si="16"/>
        <v>2661588.6523801088</v>
      </c>
    </row>
    <row r="341" spans="1:4">
      <c r="A341" s="23">
        <f t="shared" si="15"/>
        <v>27554.493735033691</v>
      </c>
      <c r="B341" s="23">
        <f t="shared" si="17"/>
        <v>0</v>
      </c>
      <c r="C341" s="26">
        <v>335</v>
      </c>
      <c r="D341" s="29">
        <f t="shared" si="16"/>
        <v>2755449.3735033693</v>
      </c>
    </row>
    <row r="342" spans="1:4">
      <c r="A342" s="23">
        <f t="shared" si="15"/>
        <v>28526.200858087381</v>
      </c>
      <c r="B342" s="23">
        <f t="shared" si="17"/>
        <v>0</v>
      </c>
      <c r="C342" s="26">
        <v>336</v>
      </c>
      <c r="D342" s="29">
        <f t="shared" si="16"/>
        <v>2852620.0858087381</v>
      </c>
    </row>
    <row r="343" spans="1:4">
      <c r="A343" s="23">
        <f t="shared" si="15"/>
        <v>29532.175158831684</v>
      </c>
      <c r="B343" s="23">
        <f t="shared" si="17"/>
        <v>0</v>
      </c>
      <c r="C343" s="26">
        <v>337</v>
      </c>
      <c r="D343" s="29">
        <f t="shared" si="16"/>
        <v>2953217.5158831682</v>
      </c>
    </row>
    <row r="344" spans="1:4">
      <c r="A344" s="23">
        <f t="shared" si="15"/>
        <v>30573.62506667812</v>
      </c>
      <c r="B344" s="23">
        <f t="shared" si="17"/>
        <v>0</v>
      </c>
      <c r="C344" s="26">
        <v>338</v>
      </c>
      <c r="D344" s="29">
        <f t="shared" si="16"/>
        <v>3057362.5066678119</v>
      </c>
    </row>
    <row r="345" spans="1:4">
      <c r="A345" s="23">
        <f t="shared" si="15"/>
        <v>31651.801626209312</v>
      </c>
      <c r="B345" s="23">
        <f t="shared" si="17"/>
        <v>0</v>
      </c>
      <c r="C345" s="26">
        <v>339</v>
      </c>
      <c r="D345" s="29">
        <f t="shared" si="16"/>
        <v>3165180.1626209309</v>
      </c>
    </row>
    <row r="346" spans="1:4">
      <c r="A346" s="23">
        <f t="shared" si="15"/>
        <v>32768</v>
      </c>
      <c r="B346" s="23">
        <f t="shared" si="17"/>
        <v>0</v>
      </c>
      <c r="C346" s="26">
        <v>340</v>
      </c>
      <c r="D346" s="29">
        <f t="shared" si="16"/>
        <v>3276800</v>
      </c>
    </row>
    <row r="347" spans="1:4">
      <c r="A347" s="23">
        <f t="shared" si="15"/>
        <v>33923.561024434261</v>
      </c>
      <c r="B347" s="23">
        <f t="shared" si="17"/>
        <v>0</v>
      </c>
      <c r="C347" s="26">
        <v>341</v>
      </c>
      <c r="D347" s="29">
        <f t="shared" si="16"/>
        <v>3392356.1024434259</v>
      </c>
    </row>
    <row r="348" spans="1:4">
      <c r="A348" s="23">
        <f t="shared" si="15"/>
        <v>35119.87282038921</v>
      </c>
      <c r="B348" s="23">
        <f t="shared" si="17"/>
        <v>0</v>
      </c>
      <c r="C348" s="26">
        <v>342</v>
      </c>
      <c r="D348" s="29">
        <f t="shared" si="16"/>
        <v>3511987.282038921</v>
      </c>
    </row>
    <row r="349" spans="1:4">
      <c r="A349" s="23">
        <f t="shared" si="15"/>
        <v>36358.372460719111</v>
      </c>
      <c r="B349" s="23">
        <f t="shared" si="17"/>
        <v>0</v>
      </c>
      <c r="C349" s="26">
        <v>343</v>
      </c>
      <c r="D349" s="29">
        <f t="shared" si="16"/>
        <v>3635837.246071911</v>
      </c>
    </row>
    <row r="350" spans="1:4">
      <c r="A350" s="23">
        <f t="shared" si="15"/>
        <v>37640.547696542824</v>
      </c>
      <c r="B350" s="23">
        <f t="shared" si="17"/>
        <v>0</v>
      </c>
      <c r="C350" s="26">
        <v>344</v>
      </c>
      <c r="D350" s="29">
        <f t="shared" si="16"/>
        <v>3764054.7696542824</v>
      </c>
    </row>
    <row r="351" spans="1:4">
      <c r="A351" s="23">
        <f t="shared" si="15"/>
        <v>38967.938744409163</v>
      </c>
      <c r="B351" s="23">
        <f t="shared" si="17"/>
        <v>0</v>
      </c>
      <c r="C351" s="26">
        <v>345</v>
      </c>
      <c r="D351" s="29">
        <f t="shared" si="16"/>
        <v>3896793.8744409163</v>
      </c>
    </row>
    <row r="352" spans="1:4">
      <c r="A352" s="23">
        <f t="shared" si="15"/>
        <v>40342.140136486232</v>
      </c>
      <c r="B352" s="23">
        <f t="shared" si="17"/>
        <v>0</v>
      </c>
      <c r="C352" s="26">
        <v>346</v>
      </c>
      <c r="D352" s="29">
        <f t="shared" si="16"/>
        <v>4034214.0136486231</v>
      </c>
    </row>
    <row r="353" spans="1:4">
      <c r="A353" s="23">
        <f t="shared" si="15"/>
        <v>41764.802635997548</v>
      </c>
      <c r="B353" s="23">
        <f t="shared" si="17"/>
        <v>0</v>
      </c>
      <c r="C353" s="26">
        <v>347</v>
      </c>
      <c r="D353" s="29">
        <f t="shared" si="16"/>
        <v>4176480.2635997548</v>
      </c>
    </row>
    <row r="354" spans="1:4">
      <c r="A354" s="23">
        <f t="shared" si="15"/>
        <v>43237.635220206183</v>
      </c>
      <c r="B354" s="23">
        <f t="shared" si="17"/>
        <v>0</v>
      </c>
      <c r="C354" s="26">
        <v>348</v>
      </c>
      <c r="D354" s="29">
        <f t="shared" si="16"/>
        <v>4323763.5220206184</v>
      </c>
    </row>
    <row r="355" spans="1:4">
      <c r="A355" s="23">
        <f t="shared" si="15"/>
        <v>44762.40713332803</v>
      </c>
      <c r="B355" s="23">
        <f t="shared" si="17"/>
        <v>0</v>
      </c>
      <c r="C355" s="26">
        <v>349</v>
      </c>
      <c r="D355" s="29">
        <f t="shared" si="16"/>
        <v>4476240.713332803</v>
      </c>
    </row>
    <row r="356" spans="1:4">
      <c r="A356" s="23">
        <f t="shared" si="15"/>
        <v>46340.950011841604</v>
      </c>
      <c r="B356" s="23">
        <f t="shared" si="17"/>
        <v>0</v>
      </c>
      <c r="C356" s="26">
        <v>350</v>
      </c>
      <c r="D356" s="29">
        <f t="shared" si="16"/>
        <v>4634095.0011841599</v>
      </c>
    </row>
    <row r="357" spans="1:4">
      <c r="A357" s="23">
        <f t="shared" si="15"/>
        <v>47975.160084746298</v>
      </c>
      <c r="B357" s="23">
        <f t="shared" si="17"/>
        <v>0</v>
      </c>
      <c r="C357" s="26">
        <v>351</v>
      </c>
      <c r="D357" s="29">
        <f t="shared" si="16"/>
        <v>4797516.0084746294</v>
      </c>
    </row>
    <row r="358" spans="1:4">
      <c r="A358" s="23">
        <f t="shared" si="15"/>
        <v>49667.000451412707</v>
      </c>
      <c r="B358" s="23">
        <f t="shared" si="17"/>
        <v>0</v>
      </c>
      <c r="C358" s="26">
        <v>352</v>
      </c>
      <c r="D358" s="29">
        <f t="shared" si="16"/>
        <v>4966700.0451412704</v>
      </c>
    </row>
    <row r="359" spans="1:4">
      <c r="A359" s="23">
        <f t="shared" si="15"/>
        <v>51418.503439761458</v>
      </c>
      <c r="B359" s="23">
        <f t="shared" si="17"/>
        <v>0</v>
      </c>
      <c r="C359" s="26">
        <v>353</v>
      </c>
      <c r="D359" s="29">
        <f t="shared" si="16"/>
        <v>5141850.3439761456</v>
      </c>
    </row>
    <row r="360" spans="1:4">
      <c r="A360" s="23">
        <f t="shared" si="15"/>
        <v>53231.773047602182</v>
      </c>
      <c r="B360" s="23">
        <f t="shared" si="17"/>
        <v>0</v>
      </c>
      <c r="C360" s="26">
        <v>354</v>
      </c>
      <c r="D360" s="29">
        <f t="shared" si="16"/>
        <v>5323177.3047602186</v>
      </c>
    </row>
    <row r="361" spans="1:4">
      <c r="A361" s="23">
        <f t="shared" si="15"/>
        <v>55108.98747006739</v>
      </c>
      <c r="B361" s="23">
        <f t="shared" si="17"/>
        <v>0</v>
      </c>
      <c r="C361" s="26">
        <v>355</v>
      </c>
      <c r="D361" s="29">
        <f t="shared" si="16"/>
        <v>5510898.7470067386</v>
      </c>
    </row>
    <row r="362" spans="1:4">
      <c r="A362" s="23">
        <f t="shared" si="15"/>
        <v>57052.401716174769</v>
      </c>
      <c r="B362" s="23">
        <f t="shared" si="17"/>
        <v>0</v>
      </c>
      <c r="C362" s="26">
        <v>356</v>
      </c>
      <c r="D362" s="29">
        <f t="shared" si="16"/>
        <v>5705240.1716174772</v>
      </c>
    </row>
    <row r="363" spans="1:4">
      <c r="A363" s="23">
        <f t="shared" si="15"/>
        <v>59064.350317663375</v>
      </c>
      <c r="B363" s="23">
        <f t="shared" si="17"/>
        <v>0</v>
      </c>
      <c r="C363" s="26">
        <v>357</v>
      </c>
      <c r="D363" s="29">
        <f t="shared" si="16"/>
        <v>5906435.0317663373</v>
      </c>
    </row>
    <row r="364" spans="1:4">
      <c r="A364" s="23">
        <f t="shared" si="15"/>
        <v>61147.25013335624</v>
      </c>
      <c r="B364" s="23">
        <f t="shared" si="17"/>
        <v>0</v>
      </c>
      <c r="C364" s="26">
        <v>358</v>
      </c>
      <c r="D364" s="29">
        <f t="shared" si="16"/>
        <v>6114725.0133356238</v>
      </c>
    </row>
    <row r="365" spans="1:4">
      <c r="A365" s="23">
        <f t="shared" si="15"/>
        <v>63303.603252418623</v>
      </c>
      <c r="B365" s="23">
        <f t="shared" si="17"/>
        <v>0</v>
      </c>
      <c r="C365" s="26">
        <v>359</v>
      </c>
      <c r="D365" s="29">
        <f t="shared" si="16"/>
        <v>6330360.3252418619</v>
      </c>
    </row>
    <row r="366" spans="1:4">
      <c r="A366" s="23">
        <f t="shared" si="15"/>
        <v>65536</v>
      </c>
      <c r="B366" s="23">
        <f t="shared" si="17"/>
        <v>0</v>
      </c>
      <c r="C366" s="26">
        <v>360</v>
      </c>
      <c r="D366" s="29">
        <f t="shared" si="16"/>
        <v>6553600</v>
      </c>
    </row>
    <row r="367" spans="1:4">
      <c r="A367" s="23">
        <f t="shared" si="15"/>
        <v>67847.122048868521</v>
      </c>
      <c r="B367" s="23">
        <f t="shared" si="17"/>
        <v>0</v>
      </c>
      <c r="C367" s="26">
        <v>361</v>
      </c>
      <c r="D367" s="29">
        <f t="shared" si="16"/>
        <v>6784712.2048868518</v>
      </c>
    </row>
    <row r="368" spans="1:4">
      <c r="A368" s="23">
        <f t="shared" si="15"/>
        <v>70239.74564077855</v>
      </c>
      <c r="B368" s="23">
        <f t="shared" si="17"/>
        <v>0</v>
      </c>
      <c r="C368" s="26">
        <v>362</v>
      </c>
      <c r="D368" s="29">
        <f t="shared" si="16"/>
        <v>7023974.5640778551</v>
      </c>
    </row>
    <row r="369" spans="1:4">
      <c r="A369" s="23">
        <f t="shared" si="15"/>
        <v>72716.744921438236</v>
      </c>
      <c r="B369" s="23">
        <f t="shared" si="17"/>
        <v>0</v>
      </c>
      <c r="C369" s="26">
        <v>363</v>
      </c>
      <c r="D369" s="29">
        <f t="shared" si="16"/>
        <v>7271674.4921438238</v>
      </c>
    </row>
    <row r="370" spans="1:4">
      <c r="A370" s="23">
        <f t="shared" si="15"/>
        <v>75281.095393085663</v>
      </c>
      <c r="B370" s="23">
        <f t="shared" si="17"/>
        <v>0</v>
      </c>
      <c r="C370" s="26">
        <v>364</v>
      </c>
      <c r="D370" s="29">
        <f t="shared" si="16"/>
        <v>7528109.5393085666</v>
      </c>
    </row>
    <row r="371" spans="1:4">
      <c r="A371" s="23">
        <f t="shared" si="15"/>
        <v>77935.87748881834</v>
      </c>
      <c r="B371" s="23">
        <f t="shared" si="17"/>
        <v>0</v>
      </c>
      <c r="C371" s="26">
        <v>365</v>
      </c>
      <c r="D371" s="29">
        <f t="shared" si="16"/>
        <v>7793587.7488818336</v>
      </c>
    </row>
    <row r="372" spans="1:4">
      <c r="A372" s="23">
        <f t="shared" si="15"/>
        <v>80684.280272972479</v>
      </c>
      <c r="B372" s="23">
        <f t="shared" si="17"/>
        <v>0</v>
      </c>
      <c r="C372" s="26">
        <v>366</v>
      </c>
      <c r="D372" s="29">
        <f t="shared" si="16"/>
        <v>8068428.0272972481</v>
      </c>
    </row>
    <row r="373" spans="1:4">
      <c r="A373" s="23">
        <f t="shared" si="15"/>
        <v>83529.605271995242</v>
      </c>
      <c r="B373" s="23">
        <f t="shared" si="17"/>
        <v>0</v>
      </c>
      <c r="C373" s="26">
        <v>367</v>
      </c>
      <c r="D373" s="29">
        <f t="shared" si="16"/>
        <v>8352960.5271995245</v>
      </c>
    </row>
    <row r="374" spans="1:4">
      <c r="A374" s="23">
        <f t="shared" si="15"/>
        <v>86475.27044041222</v>
      </c>
      <c r="B374" s="23">
        <f t="shared" si="17"/>
        <v>0</v>
      </c>
      <c r="C374" s="26">
        <v>368</v>
      </c>
      <c r="D374" s="29">
        <f t="shared" si="16"/>
        <v>8647527.044041222</v>
      </c>
    </row>
    <row r="375" spans="1:4">
      <c r="A375" s="23">
        <f t="shared" si="15"/>
        <v>89524.814266655914</v>
      </c>
      <c r="B375" s="23">
        <f t="shared" si="17"/>
        <v>0</v>
      </c>
      <c r="C375" s="26">
        <v>369</v>
      </c>
      <c r="D375" s="29">
        <f t="shared" si="16"/>
        <v>8952481.4266655911</v>
      </c>
    </row>
    <row r="376" spans="1:4">
      <c r="A376" s="23">
        <f t="shared" si="15"/>
        <v>92681.900023683047</v>
      </c>
      <c r="B376" s="23">
        <f t="shared" si="17"/>
        <v>0</v>
      </c>
      <c r="C376" s="26">
        <v>370</v>
      </c>
      <c r="D376" s="29">
        <f t="shared" si="16"/>
        <v>9268190.0023683049</v>
      </c>
    </row>
    <row r="377" spans="1:4">
      <c r="A377" s="23">
        <f t="shared" si="15"/>
        <v>95950.320169492436</v>
      </c>
      <c r="B377" s="23">
        <f t="shared" si="17"/>
        <v>0</v>
      </c>
      <c r="C377" s="26">
        <v>371</v>
      </c>
      <c r="D377" s="29">
        <f t="shared" si="16"/>
        <v>9595032.0169492438</v>
      </c>
    </row>
    <row r="378" spans="1:4">
      <c r="A378" s="23">
        <f t="shared" si="15"/>
        <v>99334.000902825588</v>
      </c>
      <c r="B378" s="23">
        <f t="shared" si="17"/>
        <v>0</v>
      </c>
      <c r="C378" s="26">
        <v>372</v>
      </c>
      <c r="D378" s="29">
        <f t="shared" si="16"/>
        <v>9933400.0902825594</v>
      </c>
    </row>
    <row r="379" spans="1:4">
      <c r="A379" s="23">
        <f t="shared" si="15"/>
        <v>102837.00687952274</v>
      </c>
      <c r="B379" s="23">
        <f t="shared" si="17"/>
        <v>0</v>
      </c>
      <c r="C379" s="26">
        <v>373</v>
      </c>
      <c r="D379" s="29">
        <f t="shared" si="16"/>
        <v>10283700.687952274</v>
      </c>
    </row>
    <row r="380" spans="1:4">
      <c r="A380" s="23">
        <f t="shared" si="15"/>
        <v>106463.54609520438</v>
      </c>
      <c r="B380" s="23">
        <f t="shared" si="17"/>
        <v>0</v>
      </c>
      <c r="C380" s="26">
        <v>374</v>
      </c>
      <c r="D380" s="29">
        <f t="shared" si="16"/>
        <v>10646354.609520437</v>
      </c>
    </row>
    <row r="381" spans="1:4">
      <c r="A381" s="23">
        <f t="shared" si="15"/>
        <v>110217.97494013479</v>
      </c>
      <c r="B381" s="23">
        <f t="shared" si="17"/>
        <v>0</v>
      </c>
      <c r="C381" s="26">
        <v>375</v>
      </c>
      <c r="D381" s="29">
        <f t="shared" si="16"/>
        <v>11021797.494013479</v>
      </c>
    </row>
    <row r="382" spans="1:4">
      <c r="A382" s="23">
        <f t="shared" si="15"/>
        <v>114104.80343234955</v>
      </c>
      <c r="B382" s="23">
        <f t="shared" si="17"/>
        <v>0</v>
      </c>
      <c r="C382" s="26">
        <v>376</v>
      </c>
      <c r="D382" s="29">
        <f t="shared" si="16"/>
        <v>11410480.343234954</v>
      </c>
    </row>
    <row r="383" spans="1:4">
      <c r="A383" s="23">
        <f t="shared" si="15"/>
        <v>118128.70063532676</v>
      </c>
      <c r="B383" s="23">
        <f t="shared" si="17"/>
        <v>0</v>
      </c>
      <c r="C383" s="26">
        <v>377</v>
      </c>
      <c r="D383" s="29">
        <f t="shared" si="16"/>
        <v>11812870.063532677</v>
      </c>
    </row>
    <row r="384" spans="1:4">
      <c r="A384" s="23">
        <f t="shared" si="15"/>
        <v>122294.50026671228</v>
      </c>
      <c r="B384" s="23">
        <f t="shared" si="17"/>
        <v>0</v>
      </c>
      <c r="C384" s="26">
        <v>378</v>
      </c>
      <c r="D384" s="29">
        <f t="shared" si="16"/>
        <v>12229450.026671227</v>
      </c>
    </row>
    <row r="385" spans="1:4">
      <c r="A385" s="23">
        <f t="shared" si="15"/>
        <v>126607.20650483726</v>
      </c>
      <c r="B385" s="23">
        <f t="shared" si="17"/>
        <v>0</v>
      </c>
      <c r="C385" s="26">
        <v>379</v>
      </c>
      <c r="D385" s="29">
        <f t="shared" si="16"/>
        <v>12660720.650483726</v>
      </c>
    </row>
    <row r="386" spans="1:4">
      <c r="A386" s="23">
        <f t="shared" si="15"/>
        <v>131072</v>
      </c>
      <c r="B386" s="23">
        <f t="shared" si="17"/>
        <v>0</v>
      </c>
      <c r="C386" s="26">
        <v>380</v>
      </c>
      <c r="D386" s="29">
        <f t="shared" si="16"/>
        <v>13107200</v>
      </c>
    </row>
    <row r="387" spans="1:4">
      <c r="A387" s="23">
        <f t="shared" si="15"/>
        <v>135694.24409773704</v>
      </c>
      <c r="B387" s="23">
        <f t="shared" si="17"/>
        <v>0</v>
      </c>
      <c r="C387" s="26">
        <v>381</v>
      </c>
      <c r="D387" s="29">
        <f t="shared" si="16"/>
        <v>13569424.409773704</v>
      </c>
    </row>
    <row r="388" spans="1:4">
      <c r="A388" s="23">
        <f t="shared" si="15"/>
        <v>140479.4912815571</v>
      </c>
      <c r="B388" s="23">
        <f t="shared" si="17"/>
        <v>0</v>
      </c>
      <c r="C388" s="26">
        <v>382</v>
      </c>
      <c r="D388" s="29">
        <f t="shared" si="16"/>
        <v>14047949.12815571</v>
      </c>
    </row>
    <row r="389" spans="1:4">
      <c r="A389" s="23">
        <f t="shared" si="15"/>
        <v>145433.48984287647</v>
      </c>
      <c r="B389" s="23">
        <f t="shared" si="17"/>
        <v>0</v>
      </c>
      <c r="C389" s="26">
        <v>383</v>
      </c>
      <c r="D389" s="29">
        <f t="shared" si="16"/>
        <v>14543348.984287648</v>
      </c>
    </row>
    <row r="390" spans="1:4">
      <c r="A390" s="23">
        <f t="shared" si="15"/>
        <v>150562.19078617133</v>
      </c>
      <c r="B390" s="23">
        <f t="shared" si="17"/>
        <v>0</v>
      </c>
      <c r="C390" s="26">
        <v>384</v>
      </c>
      <c r="D390" s="29">
        <f t="shared" si="16"/>
        <v>15056219.078617133</v>
      </c>
    </row>
    <row r="391" spans="1:4">
      <c r="A391" s="23">
        <f t="shared" ref="A391:A454" si="18">POWER(2,(C391-40)/20)</f>
        <v>155871.75497763668</v>
      </c>
      <c r="B391" s="23">
        <f t="shared" si="17"/>
        <v>0</v>
      </c>
      <c r="C391" s="26">
        <v>385</v>
      </c>
      <c r="D391" s="29">
        <f t="shared" ref="D391:D406" si="19">MAX(0,$A391*100-$B391)</f>
        <v>15587175.497763667</v>
      </c>
    </row>
    <row r="392" spans="1:4">
      <c r="A392" s="23">
        <f t="shared" si="18"/>
        <v>161368.56054594496</v>
      </c>
      <c r="B392" s="23">
        <f t="shared" ref="B392:B455" si="20">B391</f>
        <v>0</v>
      </c>
      <c r="C392" s="26">
        <v>386</v>
      </c>
      <c r="D392" s="29">
        <f t="shared" si="19"/>
        <v>16136856.054594496</v>
      </c>
    </row>
    <row r="393" spans="1:4">
      <c r="A393" s="23">
        <f t="shared" si="18"/>
        <v>167059.21054399051</v>
      </c>
      <c r="B393" s="23">
        <f t="shared" si="20"/>
        <v>0</v>
      </c>
      <c r="C393" s="26">
        <v>387</v>
      </c>
      <c r="D393" s="29">
        <f t="shared" si="19"/>
        <v>16705921.054399051</v>
      </c>
    </row>
    <row r="394" spans="1:4">
      <c r="A394" s="23">
        <f t="shared" si="18"/>
        <v>172950.54088082444</v>
      </c>
      <c r="B394" s="23">
        <f t="shared" si="20"/>
        <v>0</v>
      </c>
      <c r="C394" s="26">
        <v>388</v>
      </c>
      <c r="D394" s="29">
        <f t="shared" si="19"/>
        <v>17295054.088082444</v>
      </c>
    </row>
    <row r="395" spans="1:4">
      <c r="A395" s="23">
        <f t="shared" si="18"/>
        <v>179049.62853331186</v>
      </c>
      <c r="B395" s="23">
        <f t="shared" si="20"/>
        <v>0</v>
      </c>
      <c r="C395" s="26">
        <v>389</v>
      </c>
      <c r="D395" s="29">
        <f t="shared" si="19"/>
        <v>17904962.853331186</v>
      </c>
    </row>
    <row r="396" spans="1:4">
      <c r="A396" s="23">
        <f t="shared" si="18"/>
        <v>185363.80004736609</v>
      </c>
      <c r="B396" s="23">
        <f t="shared" si="20"/>
        <v>0</v>
      </c>
      <c r="C396" s="26">
        <v>390</v>
      </c>
      <c r="D396" s="29">
        <f t="shared" si="19"/>
        <v>18536380.00473661</v>
      </c>
    </row>
    <row r="397" spans="1:4">
      <c r="A397" s="23">
        <f t="shared" si="18"/>
        <v>191900.64033898487</v>
      </c>
      <c r="B397" s="23">
        <f t="shared" si="20"/>
        <v>0</v>
      </c>
      <c r="C397" s="26">
        <v>391</v>
      </c>
      <c r="D397" s="29">
        <f t="shared" si="19"/>
        <v>19190064.033898488</v>
      </c>
    </row>
    <row r="398" spans="1:4">
      <c r="A398" s="23">
        <f t="shared" si="18"/>
        <v>198668.00180565086</v>
      </c>
      <c r="B398" s="23">
        <f t="shared" si="20"/>
        <v>0</v>
      </c>
      <c r="C398" s="26">
        <v>392</v>
      </c>
      <c r="D398" s="29">
        <f t="shared" si="19"/>
        <v>19866800.180565085</v>
      </c>
    </row>
    <row r="399" spans="1:4">
      <c r="A399" s="23">
        <f t="shared" si="18"/>
        <v>205674.01375904551</v>
      </c>
      <c r="B399" s="23">
        <f t="shared" si="20"/>
        <v>0</v>
      </c>
      <c r="C399" s="26">
        <v>393</v>
      </c>
      <c r="D399" s="29">
        <f t="shared" si="19"/>
        <v>20567401.375904553</v>
      </c>
    </row>
    <row r="400" spans="1:4">
      <c r="A400" s="23">
        <f t="shared" si="18"/>
        <v>212927.09219040876</v>
      </c>
      <c r="B400" s="23">
        <f t="shared" si="20"/>
        <v>0</v>
      </c>
      <c r="C400" s="26">
        <v>394</v>
      </c>
      <c r="D400" s="29">
        <f t="shared" si="19"/>
        <v>21292709.219040874</v>
      </c>
    </row>
    <row r="401" spans="1:4">
      <c r="A401" s="23">
        <f t="shared" si="18"/>
        <v>220435.94988026959</v>
      </c>
      <c r="B401" s="23">
        <f t="shared" si="20"/>
        <v>0</v>
      </c>
      <c r="C401" s="26">
        <v>395</v>
      </c>
      <c r="D401" s="29">
        <f t="shared" si="19"/>
        <v>22043594.988026958</v>
      </c>
    </row>
    <row r="402" spans="1:4">
      <c r="A402" s="23">
        <f t="shared" si="18"/>
        <v>228209.6068646991</v>
      </c>
      <c r="B402" s="23">
        <f t="shared" si="20"/>
        <v>0</v>
      </c>
      <c r="C402" s="26">
        <v>396</v>
      </c>
      <c r="D402" s="29">
        <f t="shared" si="19"/>
        <v>22820960.686469909</v>
      </c>
    </row>
    <row r="403" spans="1:4">
      <c r="A403" s="23">
        <f t="shared" si="18"/>
        <v>236257.40127065353</v>
      </c>
      <c r="B403" s="23">
        <f t="shared" si="20"/>
        <v>0</v>
      </c>
      <c r="C403" s="26">
        <v>397</v>
      </c>
      <c r="D403" s="29">
        <f t="shared" si="19"/>
        <v>23625740.127065353</v>
      </c>
    </row>
    <row r="404" spans="1:4">
      <c r="A404" s="23">
        <f t="shared" si="18"/>
        <v>244589.00053342458</v>
      </c>
      <c r="B404" s="23">
        <f t="shared" si="20"/>
        <v>0</v>
      </c>
      <c r="C404" s="26">
        <v>398</v>
      </c>
      <c r="D404" s="29">
        <f t="shared" si="19"/>
        <v>24458900.053342458</v>
      </c>
    </row>
    <row r="405" spans="1:4">
      <c r="A405" s="23">
        <f t="shared" si="18"/>
        <v>253214.41300967455</v>
      </c>
      <c r="B405" s="23">
        <f t="shared" si="20"/>
        <v>0</v>
      </c>
      <c r="C405" s="26">
        <v>399</v>
      </c>
      <c r="D405" s="29">
        <f t="shared" si="19"/>
        <v>25321441.300967455</v>
      </c>
    </row>
    <row r="406" spans="1:4">
      <c r="A406" s="23">
        <f t="shared" si="18"/>
        <v>262144</v>
      </c>
      <c r="B406" s="23">
        <f t="shared" si="20"/>
        <v>0</v>
      </c>
      <c r="C406" s="58">
        <v>400</v>
      </c>
      <c r="D406" s="29">
        <f t="shared" si="19"/>
        <v>26214400</v>
      </c>
    </row>
    <row r="407" spans="1:4">
      <c r="A407" s="23">
        <f t="shared" si="18"/>
        <v>271388.48819547414</v>
      </c>
      <c r="B407" s="23">
        <f t="shared" si="20"/>
        <v>0</v>
      </c>
      <c r="C407" s="26">
        <v>401</v>
      </c>
    </row>
    <row r="408" spans="1:4">
      <c r="A408" s="23">
        <f t="shared" si="18"/>
        <v>280958.98256311426</v>
      </c>
      <c r="B408" s="23">
        <f t="shared" si="20"/>
        <v>0</v>
      </c>
      <c r="C408" s="26">
        <v>402</v>
      </c>
    </row>
    <row r="409" spans="1:4">
      <c r="A409" s="23">
        <f t="shared" si="18"/>
        <v>290866.979685753</v>
      </c>
      <c r="B409" s="23">
        <f t="shared" si="20"/>
        <v>0</v>
      </c>
      <c r="C409" s="26">
        <v>403</v>
      </c>
    </row>
    <row r="410" spans="1:4">
      <c r="A410" s="23">
        <f t="shared" si="18"/>
        <v>301124.38157234271</v>
      </c>
      <c r="B410" s="23">
        <f t="shared" si="20"/>
        <v>0</v>
      </c>
      <c r="C410" s="26">
        <v>404</v>
      </c>
    </row>
    <row r="411" spans="1:4">
      <c r="A411" s="23">
        <f t="shared" si="18"/>
        <v>311743.50995527342</v>
      </c>
      <c r="B411" s="23">
        <f t="shared" si="20"/>
        <v>0</v>
      </c>
      <c r="C411" s="26">
        <v>405</v>
      </c>
    </row>
    <row r="412" spans="1:4">
      <c r="A412" s="23">
        <f t="shared" si="18"/>
        <v>322737.12109188997</v>
      </c>
      <c r="B412" s="23">
        <f t="shared" si="20"/>
        <v>0</v>
      </c>
      <c r="C412" s="26">
        <v>406</v>
      </c>
    </row>
    <row r="413" spans="1:4">
      <c r="A413" s="23">
        <f t="shared" si="18"/>
        <v>334118.42108798103</v>
      </c>
      <c r="B413" s="23">
        <f t="shared" si="20"/>
        <v>0</v>
      </c>
      <c r="C413" s="26">
        <v>407</v>
      </c>
    </row>
    <row r="414" spans="1:4">
      <c r="A414" s="23">
        <f t="shared" si="18"/>
        <v>345901.08176164894</v>
      </c>
      <c r="B414" s="23">
        <f t="shared" si="20"/>
        <v>0</v>
      </c>
      <c r="C414" s="26">
        <v>408</v>
      </c>
    </row>
    <row r="415" spans="1:4">
      <c r="A415" s="23">
        <f t="shared" si="18"/>
        <v>358099.25706662372</v>
      </c>
      <c r="B415" s="23">
        <f t="shared" si="20"/>
        <v>0</v>
      </c>
      <c r="C415" s="26">
        <v>409</v>
      </c>
    </row>
    <row r="416" spans="1:4">
      <c r="A416" s="23">
        <f t="shared" si="18"/>
        <v>370727.60009473225</v>
      </c>
      <c r="B416" s="23">
        <f t="shared" si="20"/>
        <v>0</v>
      </c>
      <c r="C416" s="26">
        <v>410</v>
      </c>
    </row>
    <row r="417" spans="1:3">
      <c r="A417" s="23">
        <f t="shared" si="18"/>
        <v>383801.2806779698</v>
      </c>
      <c r="B417" s="23">
        <f t="shared" si="20"/>
        <v>0</v>
      </c>
      <c r="C417" s="26">
        <v>411</v>
      </c>
    </row>
    <row r="418" spans="1:3">
      <c r="A418" s="23">
        <f t="shared" si="18"/>
        <v>397336.00361130171</v>
      </c>
      <c r="B418" s="23">
        <f t="shared" si="20"/>
        <v>0</v>
      </c>
      <c r="C418" s="26">
        <v>412</v>
      </c>
    </row>
    <row r="419" spans="1:3">
      <c r="A419" s="23">
        <f t="shared" si="18"/>
        <v>411348.02751809102</v>
      </c>
      <c r="B419" s="23">
        <f t="shared" si="20"/>
        <v>0</v>
      </c>
      <c r="C419" s="26">
        <v>413</v>
      </c>
    </row>
    <row r="420" spans="1:3">
      <c r="A420" s="23">
        <f t="shared" si="18"/>
        <v>425854.18438081758</v>
      </c>
      <c r="B420" s="23">
        <f t="shared" si="20"/>
        <v>0</v>
      </c>
      <c r="C420" s="26">
        <v>414</v>
      </c>
    </row>
    <row r="421" spans="1:3">
      <c r="A421" s="23">
        <f t="shared" si="18"/>
        <v>440871.89976053924</v>
      </c>
      <c r="B421" s="23">
        <f t="shared" si="20"/>
        <v>0</v>
      </c>
      <c r="C421" s="26">
        <v>415</v>
      </c>
    </row>
    <row r="422" spans="1:3">
      <c r="A422" s="23">
        <f t="shared" si="18"/>
        <v>456419.21372939827</v>
      </c>
      <c r="B422" s="23">
        <f t="shared" si="20"/>
        <v>0</v>
      </c>
      <c r="C422" s="26">
        <v>416</v>
      </c>
    </row>
    <row r="423" spans="1:3">
      <c r="A423" s="23">
        <f t="shared" si="18"/>
        <v>472514.80254130712</v>
      </c>
      <c r="B423" s="23">
        <f t="shared" si="20"/>
        <v>0</v>
      </c>
      <c r="C423" s="26">
        <v>417</v>
      </c>
    </row>
    <row r="424" spans="1:3">
      <c r="A424" s="23">
        <f t="shared" si="18"/>
        <v>489178.00106684922</v>
      </c>
      <c r="B424" s="23">
        <f t="shared" si="20"/>
        <v>0</v>
      </c>
      <c r="C424" s="26">
        <v>418</v>
      </c>
    </row>
    <row r="425" spans="1:3">
      <c r="A425" s="23">
        <f t="shared" si="18"/>
        <v>506428.82601934916</v>
      </c>
      <c r="B425" s="23">
        <f t="shared" si="20"/>
        <v>0</v>
      </c>
      <c r="C425" s="26">
        <v>419</v>
      </c>
    </row>
    <row r="426" spans="1:3">
      <c r="A426" s="23">
        <f t="shared" si="18"/>
        <v>524288</v>
      </c>
      <c r="B426" s="23">
        <f t="shared" si="20"/>
        <v>0</v>
      </c>
      <c r="C426" s="26">
        <v>420</v>
      </c>
    </row>
    <row r="427" spans="1:3">
      <c r="A427" s="23">
        <f t="shared" si="18"/>
        <v>542776.97639094829</v>
      </c>
      <c r="B427" s="23">
        <f t="shared" si="20"/>
        <v>0</v>
      </c>
      <c r="C427" s="26">
        <v>421</v>
      </c>
    </row>
    <row r="428" spans="1:3">
      <c r="A428" s="23">
        <f t="shared" si="18"/>
        <v>561917.96512622852</v>
      </c>
      <c r="B428" s="23">
        <f t="shared" si="20"/>
        <v>0</v>
      </c>
      <c r="C428" s="26">
        <v>422</v>
      </c>
    </row>
    <row r="429" spans="1:3">
      <c r="A429" s="23">
        <f t="shared" si="18"/>
        <v>581733.95937150496</v>
      </c>
      <c r="B429" s="23">
        <f t="shared" si="20"/>
        <v>0</v>
      </c>
      <c r="C429" s="26">
        <v>423</v>
      </c>
    </row>
    <row r="430" spans="1:3">
      <c r="A430" s="23">
        <f t="shared" si="18"/>
        <v>602248.76314468542</v>
      </c>
      <c r="B430" s="23">
        <f t="shared" si="20"/>
        <v>0</v>
      </c>
      <c r="C430" s="26">
        <v>424</v>
      </c>
    </row>
    <row r="431" spans="1:3">
      <c r="A431" s="23">
        <f t="shared" si="18"/>
        <v>623487.01991054683</v>
      </c>
      <c r="B431" s="23">
        <f t="shared" si="20"/>
        <v>0</v>
      </c>
      <c r="C431" s="26">
        <v>425</v>
      </c>
    </row>
    <row r="432" spans="1:3">
      <c r="A432" s="23">
        <f t="shared" si="18"/>
        <v>645474.24218377995</v>
      </c>
      <c r="B432" s="23">
        <f t="shared" si="20"/>
        <v>0</v>
      </c>
      <c r="C432" s="26">
        <v>426</v>
      </c>
    </row>
    <row r="433" spans="1:3">
      <c r="A433" s="23">
        <f t="shared" si="18"/>
        <v>668236.84217596217</v>
      </c>
      <c r="B433" s="23">
        <f t="shared" si="20"/>
        <v>0</v>
      </c>
      <c r="C433" s="26">
        <v>427</v>
      </c>
    </row>
    <row r="434" spans="1:3">
      <c r="A434" s="23">
        <f t="shared" si="18"/>
        <v>691802.16352329787</v>
      </c>
      <c r="B434" s="23">
        <f t="shared" si="20"/>
        <v>0</v>
      </c>
      <c r="C434" s="26">
        <v>428</v>
      </c>
    </row>
    <row r="435" spans="1:3">
      <c r="A435" s="23">
        <f t="shared" si="18"/>
        <v>716198.51413324755</v>
      </c>
      <c r="B435" s="23">
        <f t="shared" si="20"/>
        <v>0</v>
      </c>
      <c r="C435" s="26">
        <v>429</v>
      </c>
    </row>
    <row r="436" spans="1:3">
      <c r="A436" s="23">
        <f t="shared" si="18"/>
        <v>741455.20018946461</v>
      </c>
      <c r="B436" s="23">
        <f t="shared" si="20"/>
        <v>0</v>
      </c>
      <c r="C436" s="26">
        <v>430</v>
      </c>
    </row>
    <row r="437" spans="1:3">
      <c r="A437" s="23">
        <f t="shared" si="18"/>
        <v>767602.56135593972</v>
      </c>
      <c r="B437" s="23">
        <f t="shared" si="20"/>
        <v>0</v>
      </c>
      <c r="C437" s="26">
        <v>431</v>
      </c>
    </row>
    <row r="438" spans="1:3">
      <c r="A438" s="23">
        <f t="shared" si="18"/>
        <v>794672.00722260354</v>
      </c>
      <c r="B438" s="23">
        <f t="shared" si="20"/>
        <v>0</v>
      </c>
      <c r="C438" s="26">
        <v>432</v>
      </c>
    </row>
    <row r="439" spans="1:3">
      <c r="A439" s="23">
        <f t="shared" si="18"/>
        <v>822696.05503618217</v>
      </c>
      <c r="B439" s="23">
        <f t="shared" si="20"/>
        <v>0</v>
      </c>
      <c r="C439" s="26">
        <v>433</v>
      </c>
    </row>
    <row r="440" spans="1:3">
      <c r="A440" s="23">
        <f t="shared" si="18"/>
        <v>851708.36876163527</v>
      </c>
      <c r="B440" s="23">
        <f t="shared" si="20"/>
        <v>0</v>
      </c>
      <c r="C440" s="26">
        <v>434</v>
      </c>
    </row>
    <row r="441" spans="1:3">
      <c r="A441" s="23">
        <f t="shared" si="18"/>
        <v>881743.79952107859</v>
      </c>
      <c r="B441" s="23">
        <f t="shared" si="20"/>
        <v>0</v>
      </c>
      <c r="C441" s="26">
        <v>435</v>
      </c>
    </row>
    <row r="442" spans="1:3">
      <c r="A442" s="23">
        <f t="shared" si="18"/>
        <v>912838.42745879665</v>
      </c>
      <c r="B442" s="23">
        <f t="shared" si="20"/>
        <v>0</v>
      </c>
      <c r="C442" s="26">
        <v>436</v>
      </c>
    </row>
    <row r="443" spans="1:3">
      <c r="A443" s="23">
        <f t="shared" si="18"/>
        <v>945029.60508261435</v>
      </c>
      <c r="B443" s="23">
        <f t="shared" si="20"/>
        <v>0</v>
      </c>
      <c r="C443" s="26">
        <v>437</v>
      </c>
    </row>
    <row r="444" spans="1:3">
      <c r="A444" s="23">
        <f t="shared" si="18"/>
        <v>978356.00213369844</v>
      </c>
      <c r="B444" s="23">
        <f t="shared" si="20"/>
        <v>0</v>
      </c>
      <c r="C444" s="26">
        <v>438</v>
      </c>
    </row>
    <row r="445" spans="1:3">
      <c r="A445" s="23">
        <f t="shared" si="18"/>
        <v>1012857.6520386983</v>
      </c>
      <c r="B445" s="23">
        <f t="shared" si="20"/>
        <v>0</v>
      </c>
      <c r="C445" s="26">
        <v>439</v>
      </c>
    </row>
    <row r="446" spans="1:3">
      <c r="A446" s="23">
        <f t="shared" si="18"/>
        <v>1048576</v>
      </c>
      <c r="B446" s="23">
        <f t="shared" si="20"/>
        <v>0</v>
      </c>
      <c r="C446" s="26">
        <v>440</v>
      </c>
    </row>
    <row r="447" spans="1:3">
      <c r="A447" s="23">
        <f t="shared" si="18"/>
        <v>1085553.9527818968</v>
      </c>
      <c r="B447" s="23">
        <f t="shared" si="20"/>
        <v>0</v>
      </c>
      <c r="C447" s="26">
        <v>441</v>
      </c>
    </row>
    <row r="448" spans="1:3">
      <c r="A448" s="23">
        <f t="shared" si="18"/>
        <v>1123835.930252457</v>
      </c>
      <c r="B448" s="23">
        <f t="shared" si="20"/>
        <v>0</v>
      </c>
      <c r="C448" s="26">
        <v>442</v>
      </c>
    </row>
    <row r="449" spans="1:3">
      <c r="A449" s="23">
        <f t="shared" si="18"/>
        <v>1163467.9187430101</v>
      </c>
      <c r="B449" s="23">
        <f t="shared" si="20"/>
        <v>0</v>
      </c>
      <c r="C449" s="26">
        <v>443</v>
      </c>
    </row>
    <row r="450" spans="1:3">
      <c r="A450" s="23">
        <f t="shared" si="18"/>
        <v>1204497.5262893687</v>
      </c>
      <c r="B450" s="23">
        <f t="shared" si="20"/>
        <v>0</v>
      </c>
      <c r="C450" s="26">
        <v>444</v>
      </c>
    </row>
    <row r="451" spans="1:3">
      <c r="A451" s="23">
        <f t="shared" si="18"/>
        <v>1246974.0398210916</v>
      </c>
      <c r="B451" s="23">
        <f t="shared" si="20"/>
        <v>0</v>
      </c>
      <c r="C451" s="26">
        <v>445</v>
      </c>
    </row>
    <row r="452" spans="1:3">
      <c r="A452" s="23">
        <f t="shared" si="18"/>
        <v>1290948.4843675601</v>
      </c>
      <c r="B452" s="23">
        <f t="shared" si="20"/>
        <v>0</v>
      </c>
      <c r="C452" s="26">
        <v>446</v>
      </c>
    </row>
    <row r="453" spans="1:3">
      <c r="A453" s="23">
        <f t="shared" si="18"/>
        <v>1336473.6843519243</v>
      </c>
      <c r="B453" s="23">
        <f t="shared" si="20"/>
        <v>0</v>
      </c>
      <c r="C453" s="26">
        <v>447</v>
      </c>
    </row>
    <row r="454" spans="1:3">
      <c r="A454" s="23">
        <f t="shared" si="18"/>
        <v>1383604.327046596</v>
      </c>
      <c r="B454" s="23">
        <f t="shared" si="20"/>
        <v>0</v>
      </c>
      <c r="C454" s="26">
        <v>448</v>
      </c>
    </row>
    <row r="455" spans="1:3">
      <c r="A455" s="23">
        <f t="shared" ref="A455:A518" si="21">POWER(2,(C455-40)/20)</f>
        <v>1432397.0282664951</v>
      </c>
      <c r="B455" s="23">
        <f t="shared" si="20"/>
        <v>0</v>
      </c>
      <c r="C455" s="26">
        <v>449</v>
      </c>
    </row>
    <row r="456" spans="1:3">
      <c r="A456" s="23">
        <f t="shared" si="21"/>
        <v>1482910.4003789292</v>
      </c>
      <c r="B456" s="23">
        <f t="shared" ref="B456:B519" si="22">B455</f>
        <v>0</v>
      </c>
      <c r="C456" s="26">
        <v>450</v>
      </c>
    </row>
    <row r="457" spans="1:3">
      <c r="A457" s="23">
        <f t="shared" si="21"/>
        <v>1535205.1227118794</v>
      </c>
      <c r="B457" s="23">
        <f t="shared" si="22"/>
        <v>0</v>
      </c>
      <c r="C457" s="26">
        <v>451</v>
      </c>
    </row>
    <row r="458" spans="1:3">
      <c r="A458" s="23">
        <f t="shared" si="21"/>
        <v>1589344.0144452073</v>
      </c>
      <c r="B458" s="23">
        <f t="shared" si="22"/>
        <v>0</v>
      </c>
      <c r="C458" s="26">
        <v>452</v>
      </c>
    </row>
    <row r="459" spans="1:3">
      <c r="A459" s="23">
        <f t="shared" si="21"/>
        <v>1645392.1100723646</v>
      </c>
      <c r="B459" s="23">
        <f t="shared" si="22"/>
        <v>0</v>
      </c>
      <c r="C459" s="26">
        <v>453</v>
      </c>
    </row>
    <row r="460" spans="1:3">
      <c r="A460" s="23">
        <f t="shared" si="21"/>
        <v>1703416.7375232705</v>
      </c>
      <c r="B460" s="23">
        <f t="shared" si="22"/>
        <v>0</v>
      </c>
      <c r="C460" s="26">
        <v>454</v>
      </c>
    </row>
    <row r="461" spans="1:3">
      <c r="A461" s="23">
        <f t="shared" si="21"/>
        <v>1763487.5990421572</v>
      </c>
      <c r="B461" s="23">
        <f t="shared" si="22"/>
        <v>0</v>
      </c>
      <c r="C461" s="26">
        <v>455</v>
      </c>
    </row>
    <row r="462" spans="1:3">
      <c r="A462" s="23">
        <f t="shared" si="21"/>
        <v>1825676.8549175935</v>
      </c>
      <c r="B462" s="23">
        <f t="shared" si="22"/>
        <v>0</v>
      </c>
      <c r="C462" s="26">
        <v>456</v>
      </c>
    </row>
    <row r="463" spans="1:3">
      <c r="A463" s="23">
        <f t="shared" si="21"/>
        <v>1890059.2101652287</v>
      </c>
      <c r="B463" s="23">
        <f t="shared" si="22"/>
        <v>0</v>
      </c>
      <c r="C463" s="26">
        <v>457</v>
      </c>
    </row>
    <row r="464" spans="1:3">
      <c r="A464" s="23">
        <f t="shared" si="21"/>
        <v>1956712.0042673971</v>
      </c>
      <c r="B464" s="23">
        <f t="shared" si="22"/>
        <v>0</v>
      </c>
      <c r="C464" s="26">
        <v>458</v>
      </c>
    </row>
    <row r="465" spans="1:3">
      <c r="A465" s="23">
        <f t="shared" si="21"/>
        <v>2025715.3040773969</v>
      </c>
      <c r="B465" s="23">
        <f t="shared" si="22"/>
        <v>0</v>
      </c>
      <c r="C465" s="26">
        <v>459</v>
      </c>
    </row>
    <row r="466" spans="1:3">
      <c r="A466" s="23">
        <f t="shared" si="21"/>
        <v>2097152</v>
      </c>
      <c r="B466" s="23">
        <f t="shared" si="22"/>
        <v>0</v>
      </c>
      <c r="C466" s="26">
        <v>460</v>
      </c>
    </row>
    <row r="467" spans="1:3">
      <c r="A467" s="23">
        <f t="shared" si="21"/>
        <v>2171107.9055637936</v>
      </c>
      <c r="B467" s="23">
        <f t="shared" si="22"/>
        <v>0</v>
      </c>
      <c r="C467" s="26">
        <v>461</v>
      </c>
    </row>
    <row r="468" spans="1:3">
      <c r="A468" s="23">
        <f t="shared" si="21"/>
        <v>2247671.8605049145</v>
      </c>
      <c r="B468" s="23">
        <f t="shared" si="22"/>
        <v>0</v>
      </c>
      <c r="C468" s="26">
        <v>462</v>
      </c>
    </row>
    <row r="469" spans="1:3">
      <c r="A469" s="23">
        <f t="shared" si="21"/>
        <v>2326935.8374860203</v>
      </c>
      <c r="B469" s="23">
        <f t="shared" si="22"/>
        <v>0</v>
      </c>
      <c r="C469" s="26">
        <v>463</v>
      </c>
    </row>
    <row r="470" spans="1:3">
      <c r="A470" s="23">
        <f t="shared" si="21"/>
        <v>2408995.052578738</v>
      </c>
      <c r="B470" s="23">
        <f t="shared" si="22"/>
        <v>0</v>
      </c>
      <c r="C470" s="26">
        <v>464</v>
      </c>
    </row>
    <row r="471" spans="1:3">
      <c r="A471" s="23">
        <f t="shared" si="21"/>
        <v>2493948.0796421836</v>
      </c>
      <c r="B471" s="23">
        <f t="shared" si="22"/>
        <v>0</v>
      </c>
      <c r="C471" s="26">
        <v>465</v>
      </c>
    </row>
    <row r="472" spans="1:3">
      <c r="A472" s="23">
        <f t="shared" si="21"/>
        <v>2581896.9687351156</v>
      </c>
      <c r="B472" s="23">
        <f t="shared" si="22"/>
        <v>0</v>
      </c>
      <c r="C472" s="26">
        <v>466</v>
      </c>
    </row>
    <row r="473" spans="1:3">
      <c r="A473" s="23">
        <f t="shared" si="21"/>
        <v>2672947.3687038445</v>
      </c>
      <c r="B473" s="23">
        <f t="shared" si="22"/>
        <v>0</v>
      </c>
      <c r="C473" s="26">
        <v>467</v>
      </c>
    </row>
    <row r="474" spans="1:3">
      <c r="A474" s="23">
        <f t="shared" si="21"/>
        <v>2767208.654093192</v>
      </c>
      <c r="B474" s="23">
        <f t="shared" si="22"/>
        <v>0</v>
      </c>
      <c r="C474" s="26">
        <v>468</v>
      </c>
    </row>
    <row r="475" spans="1:3">
      <c r="A475" s="23">
        <f t="shared" si="21"/>
        <v>2864794.0565329907</v>
      </c>
      <c r="B475" s="23">
        <f t="shared" si="22"/>
        <v>0</v>
      </c>
      <c r="C475" s="26">
        <v>469</v>
      </c>
    </row>
    <row r="476" spans="1:3">
      <c r="A476" s="23">
        <f t="shared" si="21"/>
        <v>2965820.8007578589</v>
      </c>
      <c r="B476" s="23">
        <f t="shared" si="22"/>
        <v>0</v>
      </c>
      <c r="C476" s="26">
        <v>470</v>
      </c>
    </row>
    <row r="477" spans="1:3">
      <c r="A477" s="23">
        <f t="shared" si="21"/>
        <v>3070410.2454237593</v>
      </c>
      <c r="B477" s="23">
        <f t="shared" si="22"/>
        <v>0</v>
      </c>
      <c r="C477" s="26">
        <v>471</v>
      </c>
    </row>
    <row r="478" spans="1:3">
      <c r="A478" s="23">
        <f t="shared" si="21"/>
        <v>3178688.0288904146</v>
      </c>
      <c r="B478" s="23">
        <f t="shared" si="22"/>
        <v>0</v>
      </c>
      <c r="C478" s="26">
        <v>472</v>
      </c>
    </row>
    <row r="479" spans="1:3">
      <c r="A479" s="23">
        <f t="shared" si="21"/>
        <v>3290784.2201447291</v>
      </c>
      <c r="B479" s="23">
        <f t="shared" si="22"/>
        <v>0</v>
      </c>
      <c r="C479" s="26">
        <v>473</v>
      </c>
    </row>
    <row r="480" spans="1:3">
      <c r="A480" s="23">
        <f t="shared" si="21"/>
        <v>3406833.4750465415</v>
      </c>
      <c r="B480" s="23">
        <f t="shared" si="22"/>
        <v>0</v>
      </c>
      <c r="C480" s="26">
        <v>474</v>
      </c>
    </row>
    <row r="481" spans="1:3">
      <c r="A481" s="23">
        <f t="shared" si="21"/>
        <v>3526975.1980843148</v>
      </c>
      <c r="B481" s="23">
        <f t="shared" si="22"/>
        <v>0</v>
      </c>
      <c r="C481" s="26">
        <v>475</v>
      </c>
    </row>
    <row r="482" spans="1:3">
      <c r="A482" s="23">
        <f t="shared" si="21"/>
        <v>3651353.7098351871</v>
      </c>
      <c r="B482" s="23">
        <f t="shared" si="22"/>
        <v>0</v>
      </c>
      <c r="C482" s="26">
        <v>476</v>
      </c>
    </row>
    <row r="483" spans="1:3">
      <c r="A483" s="23">
        <f t="shared" si="21"/>
        <v>3780118.4203304579</v>
      </c>
      <c r="B483" s="23">
        <f t="shared" si="22"/>
        <v>0</v>
      </c>
      <c r="C483" s="26">
        <v>477</v>
      </c>
    </row>
    <row r="484" spans="1:3">
      <c r="A484" s="23">
        <f t="shared" si="21"/>
        <v>3913424.0085347947</v>
      </c>
      <c r="B484" s="23">
        <f t="shared" si="22"/>
        <v>0</v>
      </c>
      <c r="C484" s="26">
        <v>478</v>
      </c>
    </row>
    <row r="485" spans="1:3">
      <c r="A485" s="23">
        <f t="shared" si="21"/>
        <v>4051430.6081547942</v>
      </c>
      <c r="B485" s="23">
        <f t="shared" si="22"/>
        <v>0</v>
      </c>
      <c r="C485" s="26">
        <v>479</v>
      </c>
    </row>
    <row r="486" spans="1:3">
      <c r="A486" s="23">
        <f t="shared" si="21"/>
        <v>4194304</v>
      </c>
      <c r="B486" s="23">
        <f t="shared" si="22"/>
        <v>0</v>
      </c>
      <c r="C486" s="26">
        <v>480</v>
      </c>
    </row>
    <row r="487" spans="1:3">
      <c r="A487" s="23">
        <f t="shared" si="21"/>
        <v>4342215.8111275872</v>
      </c>
      <c r="B487" s="23">
        <f t="shared" si="22"/>
        <v>0</v>
      </c>
      <c r="C487" s="26">
        <v>481</v>
      </c>
    </row>
    <row r="488" spans="1:3">
      <c r="A488" s="23">
        <f t="shared" si="21"/>
        <v>4495343.7210098291</v>
      </c>
      <c r="B488" s="23">
        <f t="shared" si="22"/>
        <v>0</v>
      </c>
      <c r="C488" s="26">
        <v>482</v>
      </c>
    </row>
    <row r="489" spans="1:3">
      <c r="A489" s="23">
        <f t="shared" si="21"/>
        <v>4653871.6749720406</v>
      </c>
      <c r="B489" s="23">
        <f t="shared" si="22"/>
        <v>0</v>
      </c>
      <c r="C489" s="26">
        <v>483</v>
      </c>
    </row>
    <row r="490" spans="1:3">
      <c r="A490" s="23">
        <f t="shared" si="21"/>
        <v>4817990.1051574759</v>
      </c>
      <c r="B490" s="23">
        <f t="shared" si="22"/>
        <v>0</v>
      </c>
      <c r="C490" s="26">
        <v>484</v>
      </c>
    </row>
    <row r="491" spans="1:3">
      <c r="A491" s="23">
        <f t="shared" si="21"/>
        <v>4987896.1592843672</v>
      </c>
      <c r="B491" s="23">
        <f t="shared" si="22"/>
        <v>0</v>
      </c>
      <c r="C491" s="26">
        <v>485</v>
      </c>
    </row>
    <row r="492" spans="1:3">
      <c r="A492" s="23">
        <f t="shared" si="21"/>
        <v>5163793.9374702321</v>
      </c>
      <c r="B492" s="23">
        <f t="shared" si="22"/>
        <v>0</v>
      </c>
      <c r="C492" s="26">
        <v>486</v>
      </c>
    </row>
    <row r="493" spans="1:3">
      <c r="A493" s="23">
        <f t="shared" si="21"/>
        <v>5345894.737407689</v>
      </c>
      <c r="B493" s="23">
        <f t="shared" si="22"/>
        <v>0</v>
      </c>
      <c r="C493" s="26">
        <v>487</v>
      </c>
    </row>
    <row r="494" spans="1:3">
      <c r="A494" s="23">
        <f t="shared" si="21"/>
        <v>5534417.3081863848</v>
      </c>
      <c r="B494" s="23">
        <f t="shared" si="22"/>
        <v>0</v>
      </c>
      <c r="C494" s="26">
        <v>488</v>
      </c>
    </row>
    <row r="495" spans="1:3">
      <c r="A495" s="23">
        <f t="shared" si="21"/>
        <v>5729588.1130659813</v>
      </c>
      <c r="B495" s="23">
        <f t="shared" si="22"/>
        <v>0</v>
      </c>
      <c r="C495" s="26">
        <v>489</v>
      </c>
    </row>
    <row r="496" spans="1:3">
      <c r="A496" s="23">
        <f t="shared" si="21"/>
        <v>5931641.6015157178</v>
      </c>
      <c r="B496" s="23">
        <f t="shared" si="22"/>
        <v>0</v>
      </c>
      <c r="C496" s="26">
        <v>490</v>
      </c>
    </row>
    <row r="497" spans="1:3">
      <c r="A497" s="23">
        <f t="shared" si="21"/>
        <v>6140820.4908475187</v>
      </c>
      <c r="B497" s="23">
        <f t="shared" si="22"/>
        <v>0</v>
      </c>
      <c r="C497" s="26">
        <v>491</v>
      </c>
    </row>
    <row r="498" spans="1:3">
      <c r="A498" s="23">
        <f t="shared" si="21"/>
        <v>6357376.0577808302</v>
      </c>
      <c r="B498" s="23">
        <f t="shared" si="22"/>
        <v>0</v>
      </c>
      <c r="C498" s="26">
        <v>492</v>
      </c>
    </row>
    <row r="499" spans="1:3">
      <c r="A499" s="23">
        <f t="shared" si="21"/>
        <v>6581568.4402894592</v>
      </c>
      <c r="B499" s="23">
        <f t="shared" si="22"/>
        <v>0</v>
      </c>
      <c r="C499" s="26">
        <v>493</v>
      </c>
    </row>
    <row r="500" spans="1:3">
      <c r="A500" s="23">
        <f t="shared" si="21"/>
        <v>6813666.950093084</v>
      </c>
      <c r="B500" s="23">
        <f t="shared" si="22"/>
        <v>0</v>
      </c>
      <c r="C500" s="26">
        <v>494</v>
      </c>
    </row>
    <row r="501" spans="1:3">
      <c r="A501" s="23">
        <f t="shared" si="21"/>
        <v>7053950.3961686306</v>
      </c>
      <c r="B501" s="23">
        <f t="shared" si="22"/>
        <v>0</v>
      </c>
      <c r="C501" s="26">
        <v>495</v>
      </c>
    </row>
    <row r="502" spans="1:3">
      <c r="A502" s="23">
        <f t="shared" si="21"/>
        <v>7302707.4196703751</v>
      </c>
      <c r="B502" s="23">
        <f t="shared" si="22"/>
        <v>0</v>
      </c>
      <c r="C502" s="26">
        <v>496</v>
      </c>
    </row>
    <row r="503" spans="1:3">
      <c r="A503" s="23">
        <f t="shared" si="21"/>
        <v>7560236.8406609166</v>
      </c>
      <c r="B503" s="23">
        <f t="shared" si="22"/>
        <v>0</v>
      </c>
      <c r="C503" s="26">
        <v>497</v>
      </c>
    </row>
    <row r="504" spans="1:3">
      <c r="A504" s="23">
        <f t="shared" si="21"/>
        <v>7826848.0170695903</v>
      </c>
      <c r="B504" s="23">
        <f t="shared" si="22"/>
        <v>0</v>
      </c>
      <c r="C504" s="26">
        <v>498</v>
      </c>
    </row>
    <row r="505" spans="1:3">
      <c r="A505" s="23">
        <f t="shared" si="21"/>
        <v>8102861.2163095893</v>
      </c>
      <c r="B505" s="23">
        <f t="shared" si="22"/>
        <v>0</v>
      </c>
      <c r="C505" s="26">
        <v>499</v>
      </c>
    </row>
    <row r="506" spans="1:3">
      <c r="A506" s="23">
        <f t="shared" si="21"/>
        <v>8388608</v>
      </c>
      <c r="B506" s="23">
        <f t="shared" si="22"/>
        <v>0</v>
      </c>
      <c r="C506" s="26">
        <v>500</v>
      </c>
    </row>
    <row r="507" spans="1:3">
      <c r="A507" s="23">
        <f t="shared" si="21"/>
        <v>8684431.6222551763</v>
      </c>
      <c r="B507" s="23">
        <f t="shared" si="22"/>
        <v>0</v>
      </c>
      <c r="C507" s="26">
        <v>501</v>
      </c>
    </row>
    <row r="508" spans="1:3">
      <c r="A508" s="23">
        <f t="shared" si="21"/>
        <v>8990687.44201966</v>
      </c>
      <c r="B508" s="23">
        <f t="shared" si="22"/>
        <v>0</v>
      </c>
      <c r="C508" s="26">
        <v>502</v>
      </c>
    </row>
    <row r="509" spans="1:3">
      <c r="A509" s="23">
        <f t="shared" si="21"/>
        <v>9307743.3499440998</v>
      </c>
      <c r="B509" s="23">
        <f t="shared" si="22"/>
        <v>0</v>
      </c>
      <c r="C509" s="26">
        <v>503</v>
      </c>
    </row>
    <row r="510" spans="1:3">
      <c r="A510" s="23">
        <f t="shared" si="21"/>
        <v>9635980.2103149537</v>
      </c>
      <c r="B510" s="23">
        <f t="shared" si="22"/>
        <v>0</v>
      </c>
      <c r="C510" s="26">
        <v>504</v>
      </c>
    </row>
    <row r="511" spans="1:3">
      <c r="A511" s="23">
        <f t="shared" si="21"/>
        <v>9975792.3185687531</v>
      </c>
      <c r="B511" s="23">
        <f t="shared" si="22"/>
        <v>0</v>
      </c>
      <c r="C511" s="26">
        <v>505</v>
      </c>
    </row>
    <row r="512" spans="1:3">
      <c r="A512" s="23">
        <f t="shared" si="21"/>
        <v>10327587.874940464</v>
      </c>
      <c r="B512" s="23">
        <f t="shared" si="22"/>
        <v>0</v>
      </c>
      <c r="C512" s="26">
        <v>506</v>
      </c>
    </row>
    <row r="513" spans="1:3">
      <c r="A513" s="23">
        <f t="shared" si="21"/>
        <v>10691789.474815398</v>
      </c>
      <c r="B513" s="23">
        <f t="shared" si="22"/>
        <v>0</v>
      </c>
      <c r="C513" s="26">
        <v>507</v>
      </c>
    </row>
    <row r="514" spans="1:3">
      <c r="A514" s="23">
        <f t="shared" si="21"/>
        <v>11068834.616372751</v>
      </c>
      <c r="B514" s="23">
        <f t="shared" si="22"/>
        <v>0</v>
      </c>
      <c r="C514" s="26">
        <v>508</v>
      </c>
    </row>
    <row r="515" spans="1:3">
      <c r="A515" s="23">
        <f t="shared" si="21"/>
        <v>11459176.226131964</v>
      </c>
      <c r="B515" s="23">
        <f t="shared" si="22"/>
        <v>0</v>
      </c>
      <c r="C515" s="26">
        <v>509</v>
      </c>
    </row>
    <row r="516" spans="1:3">
      <c r="A516" s="23">
        <f t="shared" si="21"/>
        <v>11863283.203031458</v>
      </c>
      <c r="B516" s="23">
        <f t="shared" si="22"/>
        <v>0</v>
      </c>
      <c r="C516" s="26">
        <v>510</v>
      </c>
    </row>
    <row r="517" spans="1:3">
      <c r="A517" s="23">
        <f t="shared" si="21"/>
        <v>12281640.981695039</v>
      </c>
      <c r="B517" s="23">
        <f t="shared" si="22"/>
        <v>0</v>
      </c>
      <c r="C517" s="26">
        <v>511</v>
      </c>
    </row>
    <row r="518" spans="1:3">
      <c r="A518" s="23">
        <f t="shared" si="21"/>
        <v>12714752.115561685</v>
      </c>
      <c r="B518" s="23">
        <f t="shared" si="22"/>
        <v>0</v>
      </c>
      <c r="C518" s="26">
        <v>512</v>
      </c>
    </row>
    <row r="519" spans="1:3">
      <c r="A519" s="23">
        <f t="shared" ref="A519:A582" si="23">POWER(2,(C519-40)/20)</f>
        <v>13163136.880578896</v>
      </c>
      <c r="B519" s="23">
        <f t="shared" si="22"/>
        <v>0</v>
      </c>
      <c r="C519" s="26">
        <v>513</v>
      </c>
    </row>
    <row r="520" spans="1:3">
      <c r="A520" s="23">
        <f t="shared" si="23"/>
        <v>13627333.900186168</v>
      </c>
      <c r="B520" s="23">
        <f t="shared" ref="B520:B583" si="24">B519</f>
        <v>0</v>
      </c>
      <c r="C520" s="26">
        <v>514</v>
      </c>
    </row>
    <row r="521" spans="1:3">
      <c r="A521" s="23">
        <f t="shared" si="23"/>
        <v>14107900.792337237</v>
      </c>
      <c r="B521" s="23">
        <f t="shared" si="24"/>
        <v>0</v>
      </c>
      <c r="C521" s="26">
        <v>515</v>
      </c>
    </row>
    <row r="522" spans="1:3">
      <c r="A522" s="23">
        <f t="shared" si="23"/>
        <v>14605414.839340752</v>
      </c>
      <c r="B522" s="23">
        <f t="shared" si="24"/>
        <v>0</v>
      </c>
      <c r="C522" s="26">
        <v>516</v>
      </c>
    </row>
    <row r="523" spans="1:3">
      <c r="A523" s="23">
        <f t="shared" si="23"/>
        <v>15120473.681321807</v>
      </c>
      <c r="B523" s="23">
        <f t="shared" si="24"/>
        <v>0</v>
      </c>
      <c r="C523" s="26">
        <v>517</v>
      </c>
    </row>
    <row r="524" spans="1:3">
      <c r="A524" s="23">
        <f t="shared" si="23"/>
        <v>15653696.034139153</v>
      </c>
      <c r="B524" s="23">
        <f t="shared" si="24"/>
        <v>0</v>
      </c>
      <c r="C524" s="26">
        <v>518</v>
      </c>
    </row>
    <row r="525" spans="1:3">
      <c r="A525" s="23">
        <f t="shared" si="23"/>
        <v>16205722.432619181</v>
      </c>
      <c r="B525" s="23">
        <f t="shared" si="24"/>
        <v>0</v>
      </c>
      <c r="C525" s="26">
        <v>519</v>
      </c>
    </row>
    <row r="526" spans="1:3">
      <c r="A526" s="23">
        <f t="shared" si="23"/>
        <v>16777216</v>
      </c>
      <c r="B526" s="23">
        <f t="shared" si="24"/>
        <v>0</v>
      </c>
      <c r="C526" s="26">
        <v>520</v>
      </c>
    </row>
    <row r="527" spans="1:3">
      <c r="A527" s="23">
        <f t="shared" si="23"/>
        <v>17368863.244510353</v>
      </c>
      <c r="B527" s="23">
        <f t="shared" si="24"/>
        <v>0</v>
      </c>
      <c r="C527" s="26">
        <v>521</v>
      </c>
    </row>
    <row r="528" spans="1:3">
      <c r="A528" s="23">
        <f t="shared" si="23"/>
        <v>17981374.88403929</v>
      </c>
      <c r="B528" s="23">
        <f t="shared" si="24"/>
        <v>0</v>
      </c>
      <c r="C528" s="26">
        <v>522</v>
      </c>
    </row>
    <row r="529" spans="1:3">
      <c r="A529" s="23">
        <f t="shared" si="23"/>
        <v>18615486.699888166</v>
      </c>
      <c r="B529" s="23">
        <f t="shared" si="24"/>
        <v>0</v>
      </c>
      <c r="C529" s="26">
        <v>523</v>
      </c>
    </row>
    <row r="530" spans="1:3">
      <c r="A530" s="23">
        <f t="shared" si="23"/>
        <v>19271960.420629941</v>
      </c>
      <c r="B530" s="23">
        <f t="shared" si="24"/>
        <v>0</v>
      </c>
      <c r="C530" s="26">
        <v>524</v>
      </c>
    </row>
    <row r="531" spans="1:3">
      <c r="A531" s="23">
        <f t="shared" si="23"/>
        <v>19951584.637137473</v>
      </c>
      <c r="B531" s="23">
        <f t="shared" si="24"/>
        <v>0</v>
      </c>
      <c r="C531" s="26">
        <v>525</v>
      </c>
    </row>
    <row r="532" spans="1:3">
      <c r="A532" s="23">
        <f t="shared" si="23"/>
        <v>20655175.74988097</v>
      </c>
      <c r="B532" s="23">
        <f t="shared" si="24"/>
        <v>0</v>
      </c>
      <c r="C532" s="26">
        <v>526</v>
      </c>
    </row>
    <row r="533" spans="1:3">
      <c r="A533" s="23">
        <f t="shared" si="23"/>
        <v>21383578.94963076</v>
      </c>
      <c r="B533" s="23">
        <f t="shared" si="24"/>
        <v>0</v>
      </c>
      <c r="C533" s="26">
        <v>527</v>
      </c>
    </row>
    <row r="534" spans="1:3">
      <c r="A534" s="23">
        <f t="shared" si="23"/>
        <v>22137669.232745543</v>
      </c>
      <c r="B534" s="23">
        <f t="shared" si="24"/>
        <v>0</v>
      </c>
      <c r="C534" s="26">
        <v>528</v>
      </c>
    </row>
    <row r="535" spans="1:3">
      <c r="A535" s="23">
        <f t="shared" si="23"/>
        <v>22918352.452263888</v>
      </c>
      <c r="B535" s="23">
        <f t="shared" si="24"/>
        <v>0</v>
      </c>
      <c r="C535" s="26">
        <v>529</v>
      </c>
    </row>
    <row r="536" spans="1:3">
      <c r="A536" s="23">
        <f t="shared" si="23"/>
        <v>23726566.406062875</v>
      </c>
      <c r="B536" s="23">
        <f t="shared" si="24"/>
        <v>0</v>
      </c>
      <c r="C536" s="26">
        <v>530</v>
      </c>
    </row>
    <row r="537" spans="1:3">
      <c r="A537" s="23">
        <f t="shared" si="23"/>
        <v>24563281.963390037</v>
      </c>
      <c r="B537" s="23">
        <f t="shared" si="24"/>
        <v>0</v>
      </c>
      <c r="C537" s="26">
        <v>531</v>
      </c>
    </row>
    <row r="538" spans="1:3">
      <c r="A538" s="23">
        <f t="shared" si="23"/>
        <v>25429504.231123324</v>
      </c>
      <c r="B538" s="23">
        <f t="shared" si="24"/>
        <v>0</v>
      </c>
      <c r="C538" s="26">
        <v>532</v>
      </c>
    </row>
    <row r="539" spans="1:3">
      <c r="A539" s="23">
        <f t="shared" si="23"/>
        <v>26326273.76115784</v>
      </c>
      <c r="B539" s="23">
        <f t="shared" si="24"/>
        <v>0</v>
      </c>
      <c r="C539" s="26">
        <v>533</v>
      </c>
    </row>
    <row r="540" spans="1:3">
      <c r="A540" s="23">
        <f t="shared" si="23"/>
        <v>27254667.800372291</v>
      </c>
      <c r="B540" s="23">
        <f t="shared" si="24"/>
        <v>0</v>
      </c>
      <c r="C540" s="26">
        <v>534</v>
      </c>
    </row>
    <row r="541" spans="1:3">
      <c r="A541" s="23">
        <f t="shared" si="23"/>
        <v>28215801.584674526</v>
      </c>
      <c r="B541" s="23">
        <f t="shared" si="24"/>
        <v>0</v>
      </c>
      <c r="C541" s="26">
        <v>535</v>
      </c>
    </row>
    <row r="542" spans="1:3">
      <c r="A542" s="23">
        <f t="shared" si="23"/>
        <v>29210829.678681452</v>
      </c>
      <c r="B542" s="23">
        <f t="shared" si="24"/>
        <v>0</v>
      </c>
      <c r="C542" s="26">
        <v>536</v>
      </c>
    </row>
    <row r="543" spans="1:3">
      <c r="A543" s="23">
        <f t="shared" si="23"/>
        <v>30240947.36264367</v>
      </c>
      <c r="B543" s="23">
        <f t="shared" si="24"/>
        <v>0</v>
      </c>
      <c r="C543" s="26">
        <v>537</v>
      </c>
    </row>
    <row r="544" spans="1:3">
      <c r="A544" s="23">
        <f t="shared" si="23"/>
        <v>31307392.068278365</v>
      </c>
      <c r="B544" s="23">
        <f t="shared" si="24"/>
        <v>0</v>
      </c>
      <c r="C544" s="26">
        <v>538</v>
      </c>
    </row>
    <row r="545" spans="1:3">
      <c r="A545" s="23">
        <f t="shared" si="23"/>
        <v>32411444.865238305</v>
      </c>
      <c r="B545" s="23">
        <f t="shared" si="24"/>
        <v>0</v>
      </c>
      <c r="C545" s="26">
        <v>539</v>
      </c>
    </row>
    <row r="546" spans="1:3">
      <c r="A546" s="23">
        <f t="shared" si="23"/>
        <v>33554432</v>
      </c>
      <c r="B546" s="23">
        <f t="shared" si="24"/>
        <v>0</v>
      </c>
      <c r="C546" s="26">
        <v>540</v>
      </c>
    </row>
    <row r="547" spans="1:3">
      <c r="A547" s="23">
        <f t="shared" si="23"/>
        <v>34737726.489020646</v>
      </c>
      <c r="B547" s="23">
        <f t="shared" si="24"/>
        <v>0</v>
      </c>
      <c r="C547" s="26">
        <v>541</v>
      </c>
    </row>
    <row r="548" spans="1:3">
      <c r="A548" s="23">
        <f t="shared" si="23"/>
        <v>35962749.768078648</v>
      </c>
      <c r="B548" s="23">
        <f t="shared" si="24"/>
        <v>0</v>
      </c>
      <c r="C548" s="26">
        <v>542</v>
      </c>
    </row>
    <row r="549" spans="1:3">
      <c r="A549" s="23">
        <f t="shared" si="23"/>
        <v>37230973.399776407</v>
      </c>
      <c r="B549" s="23">
        <f t="shared" si="24"/>
        <v>0</v>
      </c>
      <c r="C549" s="26">
        <v>543</v>
      </c>
    </row>
    <row r="550" spans="1:3">
      <c r="A550" s="23">
        <f t="shared" si="23"/>
        <v>38543920.841259822</v>
      </c>
      <c r="B550" s="23">
        <f t="shared" si="24"/>
        <v>0</v>
      </c>
      <c r="C550" s="26">
        <v>544</v>
      </c>
    </row>
    <row r="551" spans="1:3">
      <c r="A551" s="23">
        <f t="shared" si="23"/>
        <v>39903169.27427502</v>
      </c>
      <c r="B551" s="23">
        <f t="shared" si="24"/>
        <v>0</v>
      </c>
      <c r="C551" s="26">
        <v>545</v>
      </c>
    </row>
    <row r="552" spans="1:3">
      <c r="A552" s="23">
        <f t="shared" si="23"/>
        <v>41310351.499761865</v>
      </c>
      <c r="B552" s="23">
        <f t="shared" si="24"/>
        <v>0</v>
      </c>
      <c r="C552" s="26">
        <v>546</v>
      </c>
    </row>
    <row r="553" spans="1:3">
      <c r="A553" s="23">
        <f t="shared" si="23"/>
        <v>42767157.899261601</v>
      </c>
      <c r="B553" s="23">
        <f t="shared" si="24"/>
        <v>0</v>
      </c>
      <c r="C553" s="26">
        <v>547</v>
      </c>
    </row>
    <row r="554" spans="1:3">
      <c r="A554" s="23">
        <f t="shared" si="23"/>
        <v>44275338.465491012</v>
      </c>
      <c r="B554" s="23">
        <f t="shared" si="24"/>
        <v>0</v>
      </c>
      <c r="C554" s="26">
        <v>548</v>
      </c>
    </row>
    <row r="555" spans="1:3">
      <c r="A555" s="23">
        <f t="shared" si="23"/>
        <v>45836704.904527865</v>
      </c>
      <c r="B555" s="23">
        <f t="shared" si="24"/>
        <v>0</v>
      </c>
      <c r="C555" s="26">
        <v>549</v>
      </c>
    </row>
    <row r="556" spans="1:3">
      <c r="A556" s="23">
        <f t="shared" si="23"/>
        <v>47453132.812125675</v>
      </c>
      <c r="B556" s="23">
        <f t="shared" si="24"/>
        <v>0</v>
      </c>
      <c r="C556" s="26">
        <v>550</v>
      </c>
    </row>
    <row r="557" spans="1:3">
      <c r="A557" s="23">
        <f t="shared" si="23"/>
        <v>49126563.926780164</v>
      </c>
      <c r="B557" s="23">
        <f t="shared" si="24"/>
        <v>0</v>
      </c>
      <c r="C557" s="26">
        <v>551</v>
      </c>
    </row>
    <row r="558" spans="1:3">
      <c r="A558" s="23">
        <f t="shared" si="23"/>
        <v>50859008.462246567</v>
      </c>
      <c r="B558" s="23">
        <f t="shared" si="24"/>
        <v>0</v>
      </c>
      <c r="C558" s="26">
        <v>552</v>
      </c>
    </row>
    <row r="559" spans="1:3">
      <c r="A559" s="23">
        <f t="shared" si="23"/>
        <v>52652547.522315592</v>
      </c>
      <c r="B559" s="23">
        <f t="shared" si="24"/>
        <v>0</v>
      </c>
      <c r="C559" s="26">
        <v>553</v>
      </c>
    </row>
    <row r="560" spans="1:3">
      <c r="A560" s="23">
        <f t="shared" si="23"/>
        <v>54509335.60074468</v>
      </c>
      <c r="B560" s="23">
        <f t="shared" si="24"/>
        <v>0</v>
      </c>
      <c r="C560" s="26">
        <v>554</v>
      </c>
    </row>
    <row r="561" spans="1:3">
      <c r="A561" s="23">
        <f t="shared" si="23"/>
        <v>56431603.169348955</v>
      </c>
      <c r="B561" s="23">
        <f t="shared" si="24"/>
        <v>0</v>
      </c>
      <c r="C561" s="26">
        <v>555</v>
      </c>
    </row>
    <row r="562" spans="1:3">
      <c r="A562" s="23">
        <f t="shared" si="23"/>
        <v>58421659.357363015</v>
      </c>
      <c r="B562" s="23">
        <f t="shared" si="24"/>
        <v>0</v>
      </c>
      <c r="C562" s="26">
        <v>556</v>
      </c>
    </row>
    <row r="563" spans="1:3">
      <c r="A563" s="23">
        <f t="shared" si="23"/>
        <v>60481894.725287244</v>
      </c>
      <c r="B563" s="23">
        <f t="shared" si="24"/>
        <v>0</v>
      </c>
      <c r="C563" s="26">
        <v>557</v>
      </c>
    </row>
    <row r="564" spans="1:3">
      <c r="A564" s="23">
        <f t="shared" si="23"/>
        <v>62614784.136556625</v>
      </c>
      <c r="B564" s="23">
        <f t="shared" si="24"/>
        <v>0</v>
      </c>
      <c r="C564" s="26">
        <v>558</v>
      </c>
    </row>
    <row r="565" spans="1:3">
      <c r="A565" s="23">
        <f t="shared" si="23"/>
        <v>64822889.73047673</v>
      </c>
      <c r="B565" s="23">
        <f t="shared" si="24"/>
        <v>0</v>
      </c>
      <c r="C565" s="26">
        <v>559</v>
      </c>
    </row>
    <row r="566" spans="1:3">
      <c r="A566" s="23">
        <f t="shared" si="23"/>
        <v>67108864</v>
      </c>
      <c r="B566" s="23">
        <f t="shared" si="24"/>
        <v>0</v>
      </c>
      <c r="C566" s="26">
        <v>560</v>
      </c>
    </row>
    <row r="567" spans="1:3">
      <c r="A567" s="23">
        <f t="shared" si="23"/>
        <v>69475452.978041425</v>
      </c>
      <c r="B567" s="23">
        <f t="shared" si="24"/>
        <v>0</v>
      </c>
      <c r="C567" s="26">
        <v>561</v>
      </c>
    </row>
    <row r="568" spans="1:3">
      <c r="A568" s="23">
        <f t="shared" si="23"/>
        <v>71925499.536157161</v>
      </c>
      <c r="B568" s="23">
        <f t="shared" si="24"/>
        <v>0</v>
      </c>
      <c r="C568" s="26">
        <v>562</v>
      </c>
    </row>
    <row r="569" spans="1:3">
      <c r="A569" s="23">
        <f t="shared" si="23"/>
        <v>74461946.799552679</v>
      </c>
      <c r="B569" s="23">
        <f t="shared" si="24"/>
        <v>0</v>
      </c>
      <c r="C569" s="26">
        <v>563</v>
      </c>
    </row>
    <row r="570" spans="1:3">
      <c r="A570" s="23">
        <f t="shared" si="23"/>
        <v>77087841.682519779</v>
      </c>
      <c r="B570" s="23">
        <f t="shared" si="24"/>
        <v>0</v>
      </c>
      <c r="C570" s="26">
        <v>564</v>
      </c>
    </row>
    <row r="571" spans="1:3">
      <c r="A571" s="23">
        <f t="shared" si="23"/>
        <v>79806338.548549905</v>
      </c>
      <c r="B571" s="23">
        <f t="shared" si="24"/>
        <v>0</v>
      </c>
      <c r="C571" s="26">
        <v>565</v>
      </c>
    </row>
    <row r="572" spans="1:3">
      <c r="A572" s="23">
        <f t="shared" si="23"/>
        <v>82620702.999523893</v>
      </c>
      <c r="B572" s="23">
        <f t="shared" si="24"/>
        <v>0</v>
      </c>
      <c r="C572" s="26">
        <v>566</v>
      </c>
    </row>
    <row r="573" spans="1:3">
      <c r="A573" s="23">
        <f t="shared" si="23"/>
        <v>85534315.798523054</v>
      </c>
      <c r="B573" s="23">
        <f t="shared" si="24"/>
        <v>0</v>
      </c>
      <c r="C573" s="26">
        <v>567</v>
      </c>
    </row>
    <row r="574" spans="1:3">
      <c r="A574" s="23">
        <f t="shared" si="23"/>
        <v>88550676.930982187</v>
      </c>
      <c r="B574" s="23">
        <f t="shared" si="24"/>
        <v>0</v>
      </c>
      <c r="C574" s="26">
        <v>568</v>
      </c>
    </row>
    <row r="575" spans="1:3">
      <c r="A575" s="23">
        <f t="shared" si="23"/>
        <v>91673409.809055582</v>
      </c>
      <c r="B575" s="23">
        <f t="shared" si="24"/>
        <v>0</v>
      </c>
      <c r="C575" s="26">
        <v>569</v>
      </c>
    </row>
    <row r="576" spans="1:3">
      <c r="A576" s="23">
        <f t="shared" si="23"/>
        <v>94906265.624251515</v>
      </c>
      <c r="B576" s="23">
        <f t="shared" si="24"/>
        <v>0</v>
      </c>
      <c r="C576" s="26">
        <v>570</v>
      </c>
    </row>
    <row r="577" spans="1:3">
      <c r="A577" s="23">
        <f t="shared" si="23"/>
        <v>98253127.853560165</v>
      </c>
      <c r="B577" s="23">
        <f t="shared" si="24"/>
        <v>0</v>
      </c>
      <c r="C577" s="26">
        <v>571</v>
      </c>
    </row>
    <row r="578" spans="1:3">
      <c r="A578" s="23">
        <f t="shared" si="23"/>
        <v>101718016.92449331</v>
      </c>
      <c r="B578" s="23">
        <f t="shared" si="24"/>
        <v>0</v>
      </c>
      <c r="C578" s="26">
        <v>572</v>
      </c>
    </row>
    <row r="579" spans="1:3">
      <c r="A579" s="23">
        <f t="shared" si="23"/>
        <v>105305095.04463138</v>
      </c>
      <c r="B579" s="23">
        <f t="shared" si="24"/>
        <v>0</v>
      </c>
      <c r="C579" s="26">
        <v>573</v>
      </c>
    </row>
    <row r="580" spans="1:3">
      <c r="A580" s="23">
        <f t="shared" si="23"/>
        <v>109018671.20148918</v>
      </c>
      <c r="B580" s="23">
        <f t="shared" si="24"/>
        <v>0</v>
      </c>
      <c r="C580" s="26">
        <v>574</v>
      </c>
    </row>
    <row r="581" spans="1:3">
      <c r="A581" s="23">
        <f t="shared" si="23"/>
        <v>112863206.33869812</v>
      </c>
      <c r="B581" s="23">
        <f t="shared" si="24"/>
        <v>0</v>
      </c>
      <c r="C581" s="26">
        <v>575</v>
      </c>
    </row>
    <row r="582" spans="1:3">
      <c r="A582" s="23">
        <f t="shared" si="23"/>
        <v>116843318.71472584</v>
      </c>
      <c r="B582" s="23">
        <f t="shared" si="24"/>
        <v>0</v>
      </c>
      <c r="C582" s="26">
        <v>576</v>
      </c>
    </row>
    <row r="583" spans="1:3">
      <c r="A583" s="23">
        <f t="shared" ref="A583:A646" si="25">POWER(2,(C583-40)/20)</f>
        <v>120963789.45057471</v>
      </c>
      <c r="B583" s="23">
        <f t="shared" si="24"/>
        <v>0</v>
      </c>
      <c r="C583" s="26">
        <v>577</v>
      </c>
    </row>
    <row r="584" spans="1:3">
      <c r="A584" s="23">
        <f t="shared" si="25"/>
        <v>125229568.27311349</v>
      </c>
      <c r="B584" s="23">
        <f t="shared" ref="B584:B647" si="26">B583</f>
        <v>0</v>
      </c>
      <c r="C584" s="26">
        <v>578</v>
      </c>
    </row>
    <row r="585" spans="1:3">
      <c r="A585" s="23">
        <f t="shared" si="25"/>
        <v>129645779.46095324</v>
      </c>
      <c r="B585" s="23">
        <f t="shared" si="26"/>
        <v>0</v>
      </c>
      <c r="C585" s="26">
        <v>579</v>
      </c>
    </row>
    <row r="586" spans="1:3">
      <c r="A586" s="23">
        <f t="shared" si="25"/>
        <v>134217728</v>
      </c>
      <c r="B586" s="23">
        <f t="shared" si="26"/>
        <v>0</v>
      </c>
      <c r="C586" s="26">
        <v>580</v>
      </c>
    </row>
    <row r="587" spans="1:3">
      <c r="A587" s="23">
        <f t="shared" si="25"/>
        <v>138950905.95608261</v>
      </c>
      <c r="B587" s="23">
        <f t="shared" si="26"/>
        <v>0</v>
      </c>
      <c r="C587" s="26">
        <v>581</v>
      </c>
    </row>
    <row r="588" spans="1:3">
      <c r="A588" s="23">
        <f t="shared" si="25"/>
        <v>143850999.07231459</v>
      </c>
      <c r="B588" s="23">
        <f t="shared" si="26"/>
        <v>0</v>
      </c>
      <c r="C588" s="26">
        <v>582</v>
      </c>
    </row>
    <row r="589" spans="1:3">
      <c r="A589" s="23">
        <f t="shared" si="25"/>
        <v>148923893.59910512</v>
      </c>
      <c r="B589" s="23">
        <f t="shared" si="26"/>
        <v>0</v>
      </c>
      <c r="C589" s="26">
        <v>583</v>
      </c>
    </row>
    <row r="590" spans="1:3">
      <c r="A590" s="23">
        <f t="shared" si="25"/>
        <v>154175683.36503932</v>
      </c>
      <c r="B590" s="23">
        <f t="shared" si="26"/>
        <v>0</v>
      </c>
      <c r="C590" s="26">
        <v>584</v>
      </c>
    </row>
    <row r="591" spans="1:3">
      <c r="A591" s="23">
        <f t="shared" si="25"/>
        <v>159612677.09710011</v>
      </c>
      <c r="B591" s="23">
        <f t="shared" si="26"/>
        <v>0</v>
      </c>
      <c r="C591" s="26">
        <v>585</v>
      </c>
    </row>
    <row r="592" spans="1:3">
      <c r="A592" s="23">
        <f t="shared" si="25"/>
        <v>165241405.99904749</v>
      </c>
      <c r="B592" s="23">
        <f t="shared" si="26"/>
        <v>0</v>
      </c>
      <c r="C592" s="26">
        <v>586</v>
      </c>
    </row>
    <row r="593" spans="1:3">
      <c r="A593" s="23">
        <f t="shared" si="25"/>
        <v>171068631.59704643</v>
      </c>
      <c r="B593" s="23">
        <f t="shared" si="26"/>
        <v>0</v>
      </c>
      <c r="C593" s="26">
        <v>587</v>
      </c>
    </row>
    <row r="594" spans="1:3">
      <c r="A594" s="23">
        <f t="shared" si="25"/>
        <v>177101353.86196408</v>
      </c>
      <c r="B594" s="23">
        <f t="shared" si="26"/>
        <v>0</v>
      </c>
      <c r="C594" s="26">
        <v>588</v>
      </c>
    </row>
    <row r="595" spans="1:3">
      <c r="A595" s="23">
        <f t="shared" si="25"/>
        <v>183346819.61811149</v>
      </c>
      <c r="B595" s="23">
        <f t="shared" si="26"/>
        <v>0</v>
      </c>
      <c r="C595" s="26">
        <v>589</v>
      </c>
    </row>
    <row r="596" spans="1:3">
      <c r="A596" s="23">
        <f t="shared" si="25"/>
        <v>189812531.24850273</v>
      </c>
      <c r="B596" s="23">
        <f t="shared" si="26"/>
        <v>0</v>
      </c>
      <c r="C596" s="26">
        <v>590</v>
      </c>
    </row>
    <row r="597" spans="1:3">
      <c r="A597" s="23">
        <f t="shared" si="25"/>
        <v>196506255.70712069</v>
      </c>
      <c r="B597" s="23">
        <f t="shared" si="26"/>
        <v>0</v>
      </c>
      <c r="C597" s="26">
        <v>591</v>
      </c>
    </row>
    <row r="598" spans="1:3">
      <c r="A598" s="23">
        <f t="shared" si="25"/>
        <v>203436033.8489863</v>
      </c>
      <c r="B598" s="23">
        <f t="shared" si="26"/>
        <v>0</v>
      </c>
      <c r="C598" s="26">
        <v>592</v>
      </c>
    </row>
    <row r="599" spans="1:3">
      <c r="A599" s="23">
        <f t="shared" si="25"/>
        <v>210610190.0892624</v>
      </c>
      <c r="B599" s="23">
        <f t="shared" si="26"/>
        <v>0</v>
      </c>
      <c r="C599" s="26">
        <v>593</v>
      </c>
    </row>
    <row r="600" spans="1:3">
      <c r="A600" s="23">
        <f t="shared" si="25"/>
        <v>218037342.40297878</v>
      </c>
      <c r="B600" s="23">
        <f t="shared" si="26"/>
        <v>0</v>
      </c>
      <c r="C600" s="26">
        <v>594</v>
      </c>
    </row>
    <row r="601" spans="1:3">
      <c r="A601" s="23">
        <f t="shared" si="25"/>
        <v>225726412.67739588</v>
      </c>
      <c r="B601" s="23">
        <f t="shared" si="26"/>
        <v>0</v>
      </c>
      <c r="C601" s="26">
        <v>595</v>
      </c>
    </row>
    <row r="602" spans="1:3">
      <c r="A602" s="23">
        <f t="shared" si="25"/>
        <v>233686637.42945209</v>
      </c>
      <c r="B602" s="23">
        <f t="shared" si="26"/>
        <v>0</v>
      </c>
      <c r="C602" s="26">
        <v>596</v>
      </c>
    </row>
    <row r="603" spans="1:3">
      <c r="A603" s="23">
        <f t="shared" si="25"/>
        <v>241927578.901149</v>
      </c>
      <c r="B603" s="23">
        <f t="shared" si="26"/>
        <v>0</v>
      </c>
      <c r="C603" s="26">
        <v>597</v>
      </c>
    </row>
    <row r="604" spans="1:3">
      <c r="A604" s="23">
        <f t="shared" si="25"/>
        <v>250459136.54622653</v>
      </c>
      <c r="B604" s="23">
        <f t="shared" si="26"/>
        <v>0</v>
      </c>
      <c r="C604" s="26">
        <v>598</v>
      </c>
    </row>
    <row r="605" spans="1:3">
      <c r="A605" s="23">
        <f t="shared" si="25"/>
        <v>259291558.92190698</v>
      </c>
      <c r="B605" s="23">
        <f t="shared" si="26"/>
        <v>0</v>
      </c>
      <c r="C605" s="26">
        <v>599</v>
      </c>
    </row>
    <row r="606" spans="1:3">
      <c r="A606" s="23">
        <f t="shared" si="25"/>
        <v>268435456</v>
      </c>
      <c r="B606" s="23">
        <f t="shared" si="26"/>
        <v>0</v>
      </c>
      <c r="C606" s="26">
        <v>600</v>
      </c>
    </row>
    <row r="607" spans="1:3">
      <c r="A607" s="23">
        <f t="shared" si="25"/>
        <v>277901811.91216576</v>
      </c>
      <c r="B607" s="23">
        <f t="shared" si="26"/>
        <v>0</v>
      </c>
      <c r="C607" s="26">
        <v>601</v>
      </c>
    </row>
    <row r="608" spans="1:3">
      <c r="A608" s="23">
        <f t="shared" si="25"/>
        <v>287701998.1446287</v>
      </c>
      <c r="B608" s="23">
        <f t="shared" si="26"/>
        <v>0</v>
      </c>
      <c r="C608" s="26">
        <v>602</v>
      </c>
    </row>
    <row r="609" spans="1:3">
      <c r="A609" s="23">
        <f t="shared" si="25"/>
        <v>297847787.19821078</v>
      </c>
      <c r="B609" s="23">
        <f t="shared" si="26"/>
        <v>0</v>
      </c>
      <c r="C609" s="26">
        <v>603</v>
      </c>
    </row>
    <row r="610" spans="1:3">
      <c r="A610" s="23">
        <f t="shared" si="25"/>
        <v>308351366.7300781</v>
      </c>
      <c r="B610" s="23">
        <f t="shared" si="26"/>
        <v>0</v>
      </c>
      <c r="C610" s="26">
        <v>604</v>
      </c>
    </row>
    <row r="611" spans="1:3">
      <c r="A611" s="23">
        <f t="shared" si="25"/>
        <v>319225354.19419968</v>
      </c>
      <c r="B611" s="23">
        <f t="shared" si="26"/>
        <v>0</v>
      </c>
      <c r="C611" s="26">
        <v>605</v>
      </c>
    </row>
    <row r="612" spans="1:3">
      <c r="A612" s="23">
        <f t="shared" si="25"/>
        <v>330482811.99809563</v>
      </c>
      <c r="B612" s="23">
        <f t="shared" si="26"/>
        <v>0</v>
      </c>
      <c r="C612" s="26">
        <v>606</v>
      </c>
    </row>
    <row r="613" spans="1:3">
      <c r="A613" s="23">
        <f t="shared" si="25"/>
        <v>342137263.19409227</v>
      </c>
      <c r="B613" s="23">
        <f t="shared" si="26"/>
        <v>0</v>
      </c>
      <c r="C613" s="26">
        <v>607</v>
      </c>
    </row>
    <row r="614" spans="1:3">
      <c r="A614" s="23">
        <f t="shared" si="25"/>
        <v>354202707.72392881</v>
      </c>
      <c r="B614" s="23">
        <f t="shared" si="26"/>
        <v>0</v>
      </c>
      <c r="C614" s="26">
        <v>608</v>
      </c>
    </row>
    <row r="615" spans="1:3">
      <c r="A615" s="23">
        <f t="shared" si="25"/>
        <v>366693639.23622239</v>
      </c>
      <c r="B615" s="23">
        <f t="shared" si="26"/>
        <v>0</v>
      </c>
      <c r="C615" s="26">
        <v>609</v>
      </c>
    </row>
    <row r="616" spans="1:3">
      <c r="A616" s="23">
        <f t="shared" si="25"/>
        <v>379625062.49700618</v>
      </c>
      <c r="B616" s="23">
        <f t="shared" si="26"/>
        <v>0</v>
      </c>
      <c r="C616" s="26">
        <v>610</v>
      </c>
    </row>
    <row r="617" spans="1:3">
      <c r="A617" s="23">
        <f t="shared" si="25"/>
        <v>393012511.41424072</v>
      </c>
      <c r="B617" s="23">
        <f t="shared" si="26"/>
        <v>0</v>
      </c>
      <c r="C617" s="26">
        <v>611</v>
      </c>
    </row>
    <row r="618" spans="1:3">
      <c r="A618" s="23">
        <f t="shared" si="25"/>
        <v>406872067.69797331</v>
      </c>
      <c r="B618" s="23">
        <f t="shared" si="26"/>
        <v>0</v>
      </c>
      <c r="C618" s="26">
        <v>612</v>
      </c>
    </row>
    <row r="619" spans="1:3">
      <c r="A619" s="23">
        <f t="shared" si="25"/>
        <v>421220380.17852563</v>
      </c>
      <c r="B619" s="23">
        <f t="shared" si="26"/>
        <v>0</v>
      </c>
      <c r="C619" s="26">
        <v>613</v>
      </c>
    </row>
    <row r="620" spans="1:3">
      <c r="A620" s="23">
        <f t="shared" si="25"/>
        <v>436074684.80595678</v>
      </c>
      <c r="B620" s="23">
        <f t="shared" si="26"/>
        <v>0</v>
      </c>
      <c r="C620" s="26">
        <v>614</v>
      </c>
    </row>
    <row r="621" spans="1:3">
      <c r="A621" s="23">
        <f t="shared" si="25"/>
        <v>451452825.35479259</v>
      </c>
      <c r="B621" s="23">
        <f t="shared" si="26"/>
        <v>0</v>
      </c>
      <c r="C621" s="26">
        <v>615</v>
      </c>
    </row>
    <row r="622" spans="1:3">
      <c r="A622" s="23">
        <f t="shared" si="25"/>
        <v>467373274.85890341</v>
      </c>
      <c r="B622" s="23">
        <f t="shared" si="26"/>
        <v>0</v>
      </c>
      <c r="C622" s="26">
        <v>616</v>
      </c>
    </row>
    <row r="623" spans="1:3">
      <c r="A623" s="23">
        <f t="shared" si="25"/>
        <v>483855157.8022989</v>
      </c>
      <c r="B623" s="23">
        <f t="shared" si="26"/>
        <v>0</v>
      </c>
      <c r="C623" s="26">
        <v>617</v>
      </c>
    </row>
    <row r="624" spans="1:3">
      <c r="A624" s="23">
        <f t="shared" si="25"/>
        <v>500918273.09245402</v>
      </c>
      <c r="B624" s="23">
        <f t="shared" si="26"/>
        <v>0</v>
      </c>
      <c r="C624" s="26">
        <v>618</v>
      </c>
    </row>
    <row r="625" spans="1:3">
      <c r="A625" s="23">
        <f t="shared" si="25"/>
        <v>518583117.84381306</v>
      </c>
      <c r="B625" s="23">
        <f t="shared" si="26"/>
        <v>0</v>
      </c>
      <c r="C625" s="26">
        <v>619</v>
      </c>
    </row>
    <row r="626" spans="1:3">
      <c r="A626" s="23">
        <f t="shared" si="25"/>
        <v>536870912</v>
      </c>
      <c r="B626" s="23">
        <f t="shared" si="26"/>
        <v>0</v>
      </c>
      <c r="C626" s="26">
        <v>620</v>
      </c>
    </row>
    <row r="627" spans="1:3">
      <c r="A627" s="23">
        <f t="shared" si="25"/>
        <v>555803623.82433057</v>
      </c>
      <c r="B627" s="23">
        <f t="shared" si="26"/>
        <v>0</v>
      </c>
      <c r="C627" s="26">
        <v>621</v>
      </c>
    </row>
    <row r="628" spans="1:3">
      <c r="A628" s="23">
        <f t="shared" si="25"/>
        <v>575403996.28925848</v>
      </c>
      <c r="B628" s="23">
        <f t="shared" si="26"/>
        <v>0</v>
      </c>
      <c r="C628" s="26">
        <v>622</v>
      </c>
    </row>
    <row r="629" spans="1:3">
      <c r="A629" s="23">
        <f t="shared" si="25"/>
        <v>595695574.3964206</v>
      </c>
      <c r="B629" s="23">
        <f t="shared" si="26"/>
        <v>0</v>
      </c>
      <c r="C629" s="26">
        <v>623</v>
      </c>
    </row>
    <row r="630" spans="1:3">
      <c r="A630" s="23">
        <f t="shared" si="25"/>
        <v>616702733.46015728</v>
      </c>
      <c r="B630" s="23">
        <f t="shared" si="26"/>
        <v>0</v>
      </c>
      <c r="C630" s="26">
        <v>624</v>
      </c>
    </row>
    <row r="631" spans="1:3">
      <c r="A631" s="23">
        <f t="shared" si="25"/>
        <v>638450708.38839829</v>
      </c>
      <c r="B631" s="23">
        <f t="shared" si="26"/>
        <v>0</v>
      </c>
      <c r="C631" s="26">
        <v>625</v>
      </c>
    </row>
    <row r="632" spans="1:3">
      <c r="A632" s="23">
        <f t="shared" si="25"/>
        <v>660965623.99619007</v>
      </c>
      <c r="B632" s="23">
        <f t="shared" si="26"/>
        <v>0</v>
      </c>
      <c r="C632" s="26">
        <v>626</v>
      </c>
    </row>
    <row r="633" spans="1:3">
      <c r="A633" s="23">
        <f t="shared" si="25"/>
        <v>684274526.38818336</v>
      </c>
      <c r="B633" s="23">
        <f t="shared" si="26"/>
        <v>0</v>
      </c>
      <c r="C633" s="26">
        <v>627</v>
      </c>
    </row>
    <row r="634" spans="1:3">
      <c r="A634" s="23">
        <f t="shared" si="25"/>
        <v>708405415.44785643</v>
      </c>
      <c r="B634" s="23">
        <f t="shared" si="26"/>
        <v>0</v>
      </c>
      <c r="C634" s="26">
        <v>628</v>
      </c>
    </row>
    <row r="635" spans="1:3">
      <c r="A635" s="23">
        <f t="shared" si="25"/>
        <v>733387278.47244608</v>
      </c>
      <c r="B635" s="23">
        <f t="shared" si="26"/>
        <v>0</v>
      </c>
      <c r="C635" s="26">
        <v>629</v>
      </c>
    </row>
    <row r="636" spans="1:3">
      <c r="A636" s="23">
        <f t="shared" si="25"/>
        <v>759250124.99401104</v>
      </c>
      <c r="B636" s="23">
        <f t="shared" si="26"/>
        <v>0</v>
      </c>
      <c r="C636" s="26">
        <v>630</v>
      </c>
    </row>
    <row r="637" spans="1:3">
      <c r="A637" s="23">
        <f t="shared" si="25"/>
        <v>786025022.82848287</v>
      </c>
      <c r="B637" s="23">
        <f t="shared" si="26"/>
        <v>0</v>
      </c>
      <c r="C637" s="26">
        <v>631</v>
      </c>
    </row>
    <row r="638" spans="1:3">
      <c r="A638" s="23">
        <f t="shared" si="25"/>
        <v>813744135.39594531</v>
      </c>
      <c r="B638" s="23">
        <f t="shared" si="26"/>
        <v>0</v>
      </c>
      <c r="C638" s="26">
        <v>632</v>
      </c>
    </row>
    <row r="639" spans="1:3">
      <c r="A639" s="23">
        <f t="shared" si="25"/>
        <v>842440760.35704982</v>
      </c>
      <c r="B639" s="23">
        <f t="shared" si="26"/>
        <v>0</v>
      </c>
      <c r="C639" s="26">
        <v>633</v>
      </c>
    </row>
    <row r="640" spans="1:3">
      <c r="A640" s="23">
        <f t="shared" si="25"/>
        <v>872149369.61191523</v>
      </c>
      <c r="B640" s="23">
        <f t="shared" si="26"/>
        <v>0</v>
      </c>
      <c r="C640" s="26">
        <v>634</v>
      </c>
    </row>
    <row r="641" spans="1:3">
      <c r="A641" s="23">
        <f t="shared" si="25"/>
        <v>902905650.70958364</v>
      </c>
      <c r="B641" s="23">
        <f t="shared" si="26"/>
        <v>0</v>
      </c>
      <c r="C641" s="26">
        <v>635</v>
      </c>
    </row>
    <row r="642" spans="1:3">
      <c r="A642" s="23">
        <f t="shared" si="25"/>
        <v>934746549.7178086</v>
      </c>
      <c r="B642" s="23">
        <f t="shared" si="26"/>
        <v>0</v>
      </c>
      <c r="C642" s="26">
        <v>636</v>
      </c>
    </row>
    <row r="643" spans="1:3">
      <c r="A643" s="23">
        <f t="shared" si="25"/>
        <v>967710315.60459614</v>
      </c>
      <c r="B643" s="23">
        <f t="shared" si="26"/>
        <v>0</v>
      </c>
      <c r="C643" s="26">
        <v>637</v>
      </c>
    </row>
    <row r="644" spans="1:3">
      <c r="A644" s="23">
        <f t="shared" si="25"/>
        <v>1001836546.1849064</v>
      </c>
      <c r="B644" s="23">
        <f t="shared" si="26"/>
        <v>0</v>
      </c>
      <c r="C644" s="26">
        <v>638</v>
      </c>
    </row>
    <row r="645" spans="1:3">
      <c r="A645" s="23">
        <f t="shared" si="25"/>
        <v>1037166235.687628</v>
      </c>
      <c r="B645" s="23">
        <f t="shared" si="26"/>
        <v>0</v>
      </c>
      <c r="C645" s="26">
        <v>639</v>
      </c>
    </row>
    <row r="646" spans="1:3">
      <c r="A646" s="23">
        <f t="shared" si="25"/>
        <v>1073741824</v>
      </c>
      <c r="B646" s="23">
        <f t="shared" si="26"/>
        <v>0</v>
      </c>
      <c r="C646" s="26">
        <v>640</v>
      </c>
    </row>
    <row r="647" spans="1:3">
      <c r="A647" s="23">
        <f t="shared" ref="A647:A710" si="27">POWER(2,(C647-40)/20)</f>
        <v>1111607247.6486633</v>
      </c>
      <c r="B647" s="23">
        <f t="shared" si="26"/>
        <v>0</v>
      </c>
      <c r="C647" s="26">
        <v>641</v>
      </c>
    </row>
    <row r="648" spans="1:3">
      <c r="A648" s="23">
        <f t="shared" si="27"/>
        <v>1150807992.5785151</v>
      </c>
      <c r="B648" s="23">
        <f t="shared" ref="B648:B711" si="28">B647</f>
        <v>0</v>
      </c>
      <c r="C648" s="26">
        <v>642</v>
      </c>
    </row>
    <row r="649" spans="1:3">
      <c r="A649" s="23">
        <f t="shared" si="27"/>
        <v>1191391148.7928433</v>
      </c>
      <c r="B649" s="23">
        <f t="shared" si="28"/>
        <v>0</v>
      </c>
      <c r="C649" s="26">
        <v>643</v>
      </c>
    </row>
    <row r="650" spans="1:3">
      <c r="A650" s="23">
        <f t="shared" si="27"/>
        <v>1233405466.9203126</v>
      </c>
      <c r="B650" s="23">
        <f t="shared" si="28"/>
        <v>0</v>
      </c>
      <c r="C650" s="26">
        <v>644</v>
      </c>
    </row>
    <row r="651" spans="1:3">
      <c r="A651" s="23">
        <f t="shared" si="27"/>
        <v>1276901416.776799</v>
      </c>
      <c r="B651" s="23">
        <f t="shared" si="28"/>
        <v>0</v>
      </c>
      <c r="C651" s="26">
        <v>645</v>
      </c>
    </row>
    <row r="652" spans="1:3">
      <c r="A652" s="23">
        <f t="shared" si="27"/>
        <v>1321931247.992378</v>
      </c>
      <c r="B652" s="23">
        <f t="shared" si="28"/>
        <v>0</v>
      </c>
      <c r="C652" s="26">
        <v>646</v>
      </c>
    </row>
    <row r="653" spans="1:3">
      <c r="A653" s="23">
        <f t="shared" si="27"/>
        <v>1368549052.7763693</v>
      </c>
      <c r="B653" s="23">
        <f t="shared" si="28"/>
        <v>0</v>
      </c>
      <c r="C653" s="26">
        <v>647</v>
      </c>
    </row>
    <row r="654" spans="1:3">
      <c r="A654" s="23">
        <f t="shared" si="27"/>
        <v>1416810830.8957155</v>
      </c>
      <c r="B654" s="23">
        <f t="shared" si="28"/>
        <v>0</v>
      </c>
      <c r="C654" s="26">
        <v>648</v>
      </c>
    </row>
    <row r="655" spans="1:3">
      <c r="A655" s="23">
        <f t="shared" si="27"/>
        <v>1466774556.9448898</v>
      </c>
      <c r="B655" s="23">
        <f t="shared" si="28"/>
        <v>0</v>
      </c>
      <c r="C655" s="26">
        <v>649</v>
      </c>
    </row>
    <row r="656" spans="1:3">
      <c r="A656" s="23">
        <f t="shared" si="27"/>
        <v>1518500249.988025</v>
      </c>
      <c r="B656" s="23">
        <f t="shared" si="28"/>
        <v>0</v>
      </c>
      <c r="C656" s="26">
        <v>650</v>
      </c>
    </row>
    <row r="657" spans="1:3">
      <c r="A657" s="23">
        <f t="shared" si="27"/>
        <v>1572050045.6569631</v>
      </c>
      <c r="B657" s="23">
        <f t="shared" si="28"/>
        <v>0</v>
      </c>
      <c r="C657" s="26">
        <v>651</v>
      </c>
    </row>
    <row r="658" spans="1:3">
      <c r="A658" s="23">
        <f t="shared" si="27"/>
        <v>1627488270.7918937</v>
      </c>
      <c r="B658" s="23">
        <f t="shared" si="28"/>
        <v>0</v>
      </c>
      <c r="C658" s="26">
        <v>652</v>
      </c>
    </row>
    <row r="659" spans="1:3">
      <c r="A659" s="23">
        <f t="shared" si="27"/>
        <v>1684881520.7141027</v>
      </c>
      <c r="B659" s="23">
        <f t="shared" si="28"/>
        <v>0</v>
      </c>
      <c r="C659" s="26">
        <v>653</v>
      </c>
    </row>
    <row r="660" spans="1:3">
      <c r="A660" s="23">
        <f t="shared" si="27"/>
        <v>1744298739.2238276</v>
      </c>
      <c r="B660" s="23">
        <f t="shared" si="28"/>
        <v>0</v>
      </c>
      <c r="C660" s="26">
        <v>654</v>
      </c>
    </row>
    <row r="661" spans="1:3">
      <c r="A661" s="23">
        <f t="shared" si="27"/>
        <v>1805811301.4191706</v>
      </c>
      <c r="B661" s="23">
        <f t="shared" si="28"/>
        <v>0</v>
      </c>
      <c r="C661" s="26">
        <v>655</v>
      </c>
    </row>
    <row r="662" spans="1:3">
      <c r="A662" s="23">
        <f t="shared" si="27"/>
        <v>1869493099.4356139</v>
      </c>
      <c r="B662" s="23">
        <f t="shared" si="28"/>
        <v>0</v>
      </c>
      <c r="C662" s="26">
        <v>656</v>
      </c>
    </row>
    <row r="663" spans="1:3">
      <c r="A663" s="23">
        <f t="shared" si="27"/>
        <v>1935420631.2091961</v>
      </c>
      <c r="B663" s="23">
        <f t="shared" si="28"/>
        <v>0</v>
      </c>
      <c r="C663" s="26">
        <v>657</v>
      </c>
    </row>
    <row r="664" spans="1:3">
      <c r="A664" s="23">
        <f t="shared" si="27"/>
        <v>2003673092.3698163</v>
      </c>
      <c r="B664" s="23">
        <f t="shared" si="28"/>
        <v>0</v>
      </c>
      <c r="C664" s="26">
        <v>658</v>
      </c>
    </row>
    <row r="665" spans="1:3">
      <c r="A665" s="23">
        <f t="shared" si="27"/>
        <v>2074332471.3752525</v>
      </c>
      <c r="B665" s="23">
        <f t="shared" si="28"/>
        <v>0</v>
      </c>
      <c r="C665" s="26">
        <v>659</v>
      </c>
    </row>
    <row r="666" spans="1:3">
      <c r="A666" s="23">
        <f t="shared" si="27"/>
        <v>2147483648</v>
      </c>
      <c r="B666" s="23">
        <f t="shared" si="28"/>
        <v>0</v>
      </c>
      <c r="C666" s="26">
        <v>660</v>
      </c>
    </row>
    <row r="667" spans="1:3">
      <c r="A667" s="23">
        <f t="shared" si="27"/>
        <v>2223214495.2973228</v>
      </c>
      <c r="B667" s="23">
        <f t="shared" si="28"/>
        <v>0</v>
      </c>
      <c r="C667" s="26">
        <v>661</v>
      </c>
    </row>
    <row r="668" spans="1:3">
      <c r="A668" s="23">
        <f t="shared" si="27"/>
        <v>2301615985.1570344</v>
      </c>
      <c r="B668" s="23">
        <f t="shared" si="28"/>
        <v>0</v>
      </c>
      <c r="C668" s="26">
        <v>662</v>
      </c>
    </row>
    <row r="669" spans="1:3">
      <c r="A669" s="23">
        <f t="shared" si="27"/>
        <v>2382782297.5856829</v>
      </c>
      <c r="B669" s="23">
        <f t="shared" si="28"/>
        <v>0</v>
      </c>
      <c r="C669" s="26">
        <v>663</v>
      </c>
    </row>
    <row r="670" spans="1:3">
      <c r="A670" s="23">
        <f t="shared" si="27"/>
        <v>2466810933.8406296</v>
      </c>
      <c r="B670" s="23">
        <f t="shared" si="28"/>
        <v>0</v>
      </c>
      <c r="C670" s="26">
        <v>664</v>
      </c>
    </row>
    <row r="671" spans="1:3">
      <c r="A671" s="23">
        <f t="shared" si="27"/>
        <v>2553802833.5535936</v>
      </c>
      <c r="B671" s="23">
        <f t="shared" si="28"/>
        <v>0</v>
      </c>
      <c r="C671" s="26">
        <v>665</v>
      </c>
    </row>
    <row r="672" spans="1:3">
      <c r="A672" s="23">
        <f t="shared" si="27"/>
        <v>2643862495.9847608</v>
      </c>
      <c r="B672" s="23">
        <f t="shared" si="28"/>
        <v>0</v>
      </c>
      <c r="C672" s="26">
        <v>666</v>
      </c>
    </row>
    <row r="673" spans="1:3">
      <c r="A673" s="23">
        <f t="shared" si="27"/>
        <v>2737098105.5527339</v>
      </c>
      <c r="B673" s="23">
        <f t="shared" si="28"/>
        <v>0</v>
      </c>
      <c r="C673" s="26">
        <v>667</v>
      </c>
    </row>
    <row r="674" spans="1:3">
      <c r="A674" s="23">
        <f t="shared" si="27"/>
        <v>2833621661.7914262</v>
      </c>
      <c r="B674" s="23">
        <f t="shared" si="28"/>
        <v>0</v>
      </c>
      <c r="C674" s="26">
        <v>668</v>
      </c>
    </row>
    <row r="675" spans="1:3">
      <c r="A675" s="23">
        <f t="shared" si="27"/>
        <v>2933549113.8897848</v>
      </c>
      <c r="B675" s="23">
        <f t="shared" si="28"/>
        <v>0</v>
      </c>
      <c r="C675" s="26">
        <v>669</v>
      </c>
    </row>
    <row r="676" spans="1:3">
      <c r="A676" s="23">
        <f t="shared" si="27"/>
        <v>3037000499.9760447</v>
      </c>
      <c r="B676" s="23">
        <f t="shared" si="28"/>
        <v>0</v>
      </c>
      <c r="C676" s="26">
        <v>670</v>
      </c>
    </row>
    <row r="677" spans="1:3">
      <c r="A677" s="23">
        <f t="shared" si="27"/>
        <v>3144100091.3139324</v>
      </c>
      <c r="B677" s="23">
        <f t="shared" si="28"/>
        <v>0</v>
      </c>
      <c r="C677" s="26">
        <v>671</v>
      </c>
    </row>
    <row r="678" spans="1:3">
      <c r="A678" s="23">
        <f t="shared" si="27"/>
        <v>3254976541.5837817</v>
      </c>
      <c r="B678" s="23">
        <f t="shared" si="28"/>
        <v>0</v>
      </c>
      <c r="C678" s="26">
        <v>672</v>
      </c>
    </row>
    <row r="679" spans="1:3">
      <c r="A679" s="23">
        <f t="shared" si="27"/>
        <v>3369763041.4281998</v>
      </c>
      <c r="B679" s="23">
        <f t="shared" si="28"/>
        <v>0</v>
      </c>
      <c r="C679" s="26">
        <v>673</v>
      </c>
    </row>
    <row r="680" spans="1:3">
      <c r="A680" s="23">
        <f t="shared" si="27"/>
        <v>3488597478.4476614</v>
      </c>
      <c r="B680" s="23">
        <f t="shared" si="28"/>
        <v>0</v>
      </c>
      <c r="C680" s="26">
        <v>674</v>
      </c>
    </row>
    <row r="681" spans="1:3">
      <c r="A681" s="23">
        <f t="shared" si="27"/>
        <v>3611622602.838335</v>
      </c>
      <c r="B681" s="23">
        <f t="shared" si="28"/>
        <v>0</v>
      </c>
      <c r="C681" s="26">
        <v>675</v>
      </c>
    </row>
    <row r="682" spans="1:3">
      <c r="A682" s="23">
        <f t="shared" si="27"/>
        <v>3738986198.8712349</v>
      </c>
      <c r="B682" s="23">
        <f t="shared" si="28"/>
        <v>0</v>
      </c>
      <c r="C682" s="26">
        <v>676</v>
      </c>
    </row>
    <row r="683" spans="1:3">
      <c r="A683" s="23">
        <f t="shared" si="27"/>
        <v>3870841262.4183855</v>
      </c>
      <c r="B683" s="23">
        <f t="shared" si="28"/>
        <v>0</v>
      </c>
      <c r="C683" s="26">
        <v>677</v>
      </c>
    </row>
    <row r="684" spans="1:3">
      <c r="A684" s="23">
        <f t="shared" si="27"/>
        <v>4007346184.7396259</v>
      </c>
      <c r="B684" s="23">
        <f t="shared" si="28"/>
        <v>0</v>
      </c>
      <c r="C684" s="26">
        <v>678</v>
      </c>
    </row>
    <row r="685" spans="1:3">
      <c r="A685" s="23">
        <f t="shared" si="27"/>
        <v>4148664942.7504983</v>
      </c>
      <c r="B685" s="23">
        <f t="shared" si="28"/>
        <v>0</v>
      </c>
      <c r="C685" s="26">
        <v>679</v>
      </c>
    </row>
    <row r="686" spans="1:3">
      <c r="A686" s="23">
        <f t="shared" si="27"/>
        <v>4294967296</v>
      </c>
      <c r="B686" s="23">
        <f t="shared" si="28"/>
        <v>0</v>
      </c>
      <c r="C686" s="26">
        <v>680</v>
      </c>
    </row>
    <row r="687" spans="1:3">
      <c r="A687" s="23">
        <f t="shared" si="27"/>
        <v>4446428990.5946379</v>
      </c>
      <c r="B687" s="23">
        <f t="shared" si="28"/>
        <v>0</v>
      </c>
      <c r="C687" s="26">
        <v>681</v>
      </c>
    </row>
    <row r="688" spans="1:3">
      <c r="A688" s="23">
        <f t="shared" si="27"/>
        <v>4603231970.3140612</v>
      </c>
      <c r="B688" s="23">
        <f t="shared" si="28"/>
        <v>0</v>
      </c>
      <c r="C688" s="26">
        <v>682</v>
      </c>
    </row>
    <row r="689" spans="1:3">
      <c r="A689" s="23">
        <f t="shared" si="27"/>
        <v>4765564595.1713743</v>
      </c>
      <c r="B689" s="23">
        <f t="shared" si="28"/>
        <v>0</v>
      </c>
      <c r="C689" s="26">
        <v>683</v>
      </c>
    </row>
    <row r="690" spans="1:3">
      <c r="A690" s="23">
        <f t="shared" si="27"/>
        <v>4933621867.6812687</v>
      </c>
      <c r="B690" s="23">
        <f t="shared" si="28"/>
        <v>0</v>
      </c>
      <c r="C690" s="26">
        <v>684</v>
      </c>
    </row>
    <row r="691" spans="1:3">
      <c r="A691" s="23">
        <f t="shared" si="27"/>
        <v>5107605667.1071968</v>
      </c>
      <c r="B691" s="23">
        <f t="shared" si="28"/>
        <v>0</v>
      </c>
      <c r="C691" s="26">
        <v>685</v>
      </c>
    </row>
    <row r="692" spans="1:3">
      <c r="A692" s="23">
        <f t="shared" si="27"/>
        <v>5287724991.9695129</v>
      </c>
      <c r="B692" s="23">
        <f t="shared" si="28"/>
        <v>0</v>
      </c>
      <c r="C692" s="26">
        <v>686</v>
      </c>
    </row>
    <row r="693" spans="1:3">
      <c r="A693" s="23">
        <f t="shared" si="27"/>
        <v>5474196211.1054783</v>
      </c>
      <c r="B693" s="23">
        <f t="shared" si="28"/>
        <v>0</v>
      </c>
      <c r="C693" s="26">
        <v>687</v>
      </c>
    </row>
    <row r="694" spans="1:3">
      <c r="A694" s="23">
        <f t="shared" si="27"/>
        <v>5667243323.5828629</v>
      </c>
      <c r="B694" s="23">
        <f t="shared" si="28"/>
        <v>0</v>
      </c>
      <c r="C694" s="26">
        <v>688</v>
      </c>
    </row>
    <row r="695" spans="1:3">
      <c r="A695" s="23">
        <f t="shared" si="27"/>
        <v>5867098227.7795811</v>
      </c>
      <c r="B695" s="23">
        <f t="shared" si="28"/>
        <v>0</v>
      </c>
      <c r="C695" s="26">
        <v>689</v>
      </c>
    </row>
    <row r="696" spans="1:3">
      <c r="A696" s="23">
        <f t="shared" si="27"/>
        <v>6074000999.9521008</v>
      </c>
      <c r="B696" s="23">
        <f t="shared" si="28"/>
        <v>0</v>
      </c>
      <c r="C696" s="26">
        <v>690</v>
      </c>
    </row>
    <row r="697" spans="1:3">
      <c r="A697" s="23">
        <f t="shared" si="27"/>
        <v>6288200182.6278534</v>
      </c>
      <c r="B697" s="23">
        <f t="shared" si="28"/>
        <v>0</v>
      </c>
      <c r="C697" s="26">
        <v>691</v>
      </c>
    </row>
    <row r="698" spans="1:3">
      <c r="A698" s="23">
        <f t="shared" si="27"/>
        <v>6509953083.1675758</v>
      </c>
      <c r="B698" s="23">
        <f t="shared" si="28"/>
        <v>0</v>
      </c>
      <c r="C698" s="26">
        <v>692</v>
      </c>
    </row>
    <row r="699" spans="1:3">
      <c r="A699" s="23">
        <f t="shared" si="27"/>
        <v>6739526082.8564119</v>
      </c>
      <c r="B699" s="23">
        <f t="shared" si="28"/>
        <v>0</v>
      </c>
      <c r="C699" s="26">
        <v>693</v>
      </c>
    </row>
    <row r="700" spans="1:3">
      <c r="A700" s="23">
        <f t="shared" si="27"/>
        <v>6977194956.8953362</v>
      </c>
      <c r="B700" s="23">
        <f t="shared" si="28"/>
        <v>0</v>
      </c>
      <c r="C700" s="26">
        <v>694</v>
      </c>
    </row>
    <row r="701" spans="1:3">
      <c r="A701" s="23">
        <f t="shared" si="27"/>
        <v>7223245205.6766834</v>
      </c>
      <c r="B701" s="23">
        <f t="shared" si="28"/>
        <v>0</v>
      </c>
      <c r="C701" s="26">
        <v>695</v>
      </c>
    </row>
    <row r="702" spans="1:3">
      <c r="A702" s="23">
        <f t="shared" si="27"/>
        <v>7477972397.7424307</v>
      </c>
      <c r="B702" s="23">
        <f t="shared" si="28"/>
        <v>0</v>
      </c>
      <c r="C702" s="26">
        <v>696</v>
      </c>
    </row>
    <row r="703" spans="1:3">
      <c r="A703" s="23">
        <f t="shared" si="27"/>
        <v>7741682524.8367853</v>
      </c>
      <c r="B703" s="23">
        <f t="shared" si="28"/>
        <v>0</v>
      </c>
      <c r="C703" s="26">
        <v>697</v>
      </c>
    </row>
    <row r="704" spans="1:3">
      <c r="A704" s="23">
        <f t="shared" si="27"/>
        <v>8014692369.4792385</v>
      </c>
      <c r="B704" s="23">
        <f t="shared" si="28"/>
        <v>0</v>
      </c>
      <c r="C704" s="26">
        <v>698</v>
      </c>
    </row>
    <row r="705" spans="1:3">
      <c r="A705" s="23">
        <f t="shared" si="27"/>
        <v>8297329885.5010414</v>
      </c>
      <c r="B705" s="23">
        <f t="shared" si="28"/>
        <v>0</v>
      </c>
      <c r="C705" s="26">
        <v>699</v>
      </c>
    </row>
    <row r="706" spans="1:3">
      <c r="A706" s="23">
        <f t="shared" si="27"/>
        <v>8589934592</v>
      </c>
      <c r="B706" s="23">
        <f t="shared" si="28"/>
        <v>0</v>
      </c>
      <c r="C706" s="26">
        <v>700</v>
      </c>
    </row>
    <row r="707" spans="1:3">
      <c r="A707" s="23">
        <f t="shared" si="27"/>
        <v>8892857981.1892605</v>
      </c>
      <c r="B707" s="23">
        <f t="shared" si="28"/>
        <v>0</v>
      </c>
      <c r="C707" s="26">
        <v>701</v>
      </c>
    </row>
    <row r="708" spans="1:3">
      <c r="A708" s="23">
        <f t="shared" si="27"/>
        <v>9206463940.6281071</v>
      </c>
      <c r="B708" s="23">
        <f t="shared" si="28"/>
        <v>0</v>
      </c>
      <c r="C708" s="26">
        <v>702</v>
      </c>
    </row>
    <row r="709" spans="1:3">
      <c r="A709" s="23">
        <f t="shared" si="27"/>
        <v>9531129190.3427315</v>
      </c>
      <c r="B709" s="23">
        <f t="shared" si="28"/>
        <v>0</v>
      </c>
      <c r="C709" s="26">
        <v>703</v>
      </c>
    </row>
    <row r="710" spans="1:3">
      <c r="A710" s="23">
        <f t="shared" si="27"/>
        <v>9867243735.3625565</v>
      </c>
      <c r="B710" s="23">
        <f t="shared" si="28"/>
        <v>0</v>
      </c>
      <c r="C710" s="26">
        <v>704</v>
      </c>
    </row>
    <row r="711" spans="1:3">
      <c r="A711" s="23">
        <f t="shared" ref="A711:A774" si="29">POWER(2,(C711-40)/20)</f>
        <v>10215211334.214376</v>
      </c>
      <c r="B711" s="23">
        <f t="shared" si="28"/>
        <v>0</v>
      </c>
      <c r="C711" s="26">
        <v>705</v>
      </c>
    </row>
    <row r="712" spans="1:3">
      <c r="A712" s="23">
        <f t="shared" si="29"/>
        <v>10575449983.939009</v>
      </c>
      <c r="B712" s="23">
        <f t="shared" ref="B712:B775" si="30">B711</f>
        <v>0</v>
      </c>
      <c r="C712" s="26">
        <v>706</v>
      </c>
    </row>
    <row r="713" spans="1:3">
      <c r="A713" s="23">
        <f t="shared" si="29"/>
        <v>10948392422.210937</v>
      </c>
      <c r="B713" s="23">
        <f t="shared" si="30"/>
        <v>0</v>
      </c>
      <c r="C713" s="26">
        <v>707</v>
      </c>
    </row>
    <row r="714" spans="1:3">
      <c r="A714" s="23">
        <f t="shared" si="29"/>
        <v>11334486647.165707</v>
      </c>
      <c r="B714" s="23">
        <f t="shared" si="30"/>
        <v>0</v>
      </c>
      <c r="C714" s="26">
        <v>708</v>
      </c>
    </row>
    <row r="715" spans="1:3">
      <c r="A715" s="23">
        <f t="shared" si="29"/>
        <v>11734196455.559141</v>
      </c>
      <c r="B715" s="23">
        <f t="shared" si="30"/>
        <v>0</v>
      </c>
      <c r="C715" s="26">
        <v>709</v>
      </c>
    </row>
    <row r="716" spans="1:3">
      <c r="A716" s="23">
        <f t="shared" si="29"/>
        <v>12148001999.904181</v>
      </c>
      <c r="B716" s="23">
        <f t="shared" si="30"/>
        <v>0</v>
      </c>
      <c r="C716" s="26">
        <v>710</v>
      </c>
    </row>
    <row r="717" spans="1:3">
      <c r="A717" s="23">
        <f t="shared" si="29"/>
        <v>12576400365.255686</v>
      </c>
      <c r="B717" s="23">
        <f t="shared" si="30"/>
        <v>0</v>
      </c>
      <c r="C717" s="26">
        <v>711</v>
      </c>
    </row>
    <row r="718" spans="1:3">
      <c r="A718" s="23">
        <f t="shared" si="29"/>
        <v>13019906166.335129</v>
      </c>
      <c r="B718" s="23">
        <f t="shared" si="30"/>
        <v>0</v>
      </c>
      <c r="C718" s="26">
        <v>712</v>
      </c>
    </row>
    <row r="719" spans="1:3">
      <c r="A719" s="23">
        <f t="shared" si="29"/>
        <v>13479052165.712801</v>
      </c>
      <c r="B719" s="23">
        <f t="shared" si="30"/>
        <v>0</v>
      </c>
      <c r="C719" s="26">
        <v>713</v>
      </c>
    </row>
    <row r="720" spans="1:3">
      <c r="A720" s="23">
        <f t="shared" si="29"/>
        <v>13954389913.790649</v>
      </c>
      <c r="B720" s="23">
        <f t="shared" si="30"/>
        <v>0</v>
      </c>
      <c r="C720" s="26">
        <v>714</v>
      </c>
    </row>
    <row r="721" spans="1:3">
      <c r="A721" s="23">
        <f t="shared" si="29"/>
        <v>14446490411.353344</v>
      </c>
      <c r="B721" s="23">
        <f t="shared" si="30"/>
        <v>0</v>
      </c>
      <c r="C721" s="26">
        <v>715</v>
      </c>
    </row>
    <row r="722" spans="1:3">
      <c r="A722" s="23">
        <f t="shared" si="29"/>
        <v>14955944795.48489</v>
      </c>
      <c r="B722" s="23">
        <f t="shared" si="30"/>
        <v>0</v>
      </c>
      <c r="C722" s="26">
        <v>716</v>
      </c>
    </row>
    <row r="723" spans="1:3">
      <c r="A723" s="23">
        <f t="shared" si="29"/>
        <v>15483365049.673544</v>
      </c>
      <c r="B723" s="23">
        <f t="shared" si="30"/>
        <v>0</v>
      </c>
      <c r="C723" s="26">
        <v>717</v>
      </c>
    </row>
    <row r="724" spans="1:3">
      <c r="A724" s="23">
        <f t="shared" si="29"/>
        <v>16029384738.958508</v>
      </c>
      <c r="B724" s="23">
        <f t="shared" si="30"/>
        <v>0</v>
      </c>
      <c r="C724" s="26">
        <v>718</v>
      </c>
    </row>
    <row r="725" spans="1:3">
      <c r="A725" s="23">
        <f t="shared" si="29"/>
        <v>16594659771.002054</v>
      </c>
      <c r="B725" s="23">
        <f t="shared" si="30"/>
        <v>0</v>
      </c>
      <c r="C725" s="26">
        <v>719</v>
      </c>
    </row>
    <row r="726" spans="1:3">
      <c r="A726" s="23">
        <f t="shared" si="29"/>
        <v>17179869184</v>
      </c>
      <c r="B726" s="23">
        <f t="shared" si="30"/>
        <v>0</v>
      </c>
      <c r="C726" s="26">
        <v>720</v>
      </c>
    </row>
    <row r="727" spans="1:3">
      <c r="A727" s="23">
        <f t="shared" si="29"/>
        <v>17785715962.378555</v>
      </c>
      <c r="B727" s="23">
        <f t="shared" si="30"/>
        <v>0</v>
      </c>
      <c r="C727" s="26">
        <v>721</v>
      </c>
    </row>
    <row r="728" spans="1:3">
      <c r="A728" s="23">
        <f t="shared" si="29"/>
        <v>18412927881.256248</v>
      </c>
      <c r="B728" s="23">
        <f t="shared" si="30"/>
        <v>0</v>
      </c>
      <c r="C728" s="26">
        <v>722</v>
      </c>
    </row>
    <row r="729" spans="1:3">
      <c r="A729" s="23">
        <f t="shared" si="29"/>
        <v>19062258380.685501</v>
      </c>
      <c r="B729" s="23">
        <f t="shared" si="30"/>
        <v>0</v>
      </c>
      <c r="C729" s="26">
        <v>723</v>
      </c>
    </row>
    <row r="730" spans="1:3">
      <c r="A730" s="23">
        <f t="shared" si="29"/>
        <v>19734487470.725079</v>
      </c>
      <c r="B730" s="23">
        <f t="shared" si="30"/>
        <v>0</v>
      </c>
      <c r="C730" s="26">
        <v>724</v>
      </c>
    </row>
    <row r="731" spans="1:3">
      <c r="A731" s="23">
        <f t="shared" si="29"/>
        <v>20430422668.428791</v>
      </c>
      <c r="B731" s="23">
        <f t="shared" si="30"/>
        <v>0</v>
      </c>
      <c r="C731" s="26">
        <v>725</v>
      </c>
    </row>
    <row r="732" spans="1:3">
      <c r="A732" s="23">
        <f t="shared" si="29"/>
        <v>21150899967.878056</v>
      </c>
      <c r="B732" s="23">
        <f t="shared" si="30"/>
        <v>0</v>
      </c>
      <c r="C732" s="26">
        <v>726</v>
      </c>
    </row>
    <row r="733" spans="1:3">
      <c r="A733" s="23">
        <f t="shared" si="29"/>
        <v>21896784844.421917</v>
      </c>
      <c r="B733" s="23">
        <f t="shared" si="30"/>
        <v>0</v>
      </c>
      <c r="C733" s="26">
        <v>727</v>
      </c>
    </row>
    <row r="734" spans="1:3">
      <c r="A734" s="23">
        <f t="shared" si="29"/>
        <v>22668973294.331455</v>
      </c>
      <c r="B734" s="23">
        <f t="shared" si="30"/>
        <v>0</v>
      </c>
      <c r="C734" s="26">
        <v>728</v>
      </c>
    </row>
    <row r="735" spans="1:3">
      <c r="A735" s="23">
        <f t="shared" si="29"/>
        <v>23468392911.118328</v>
      </c>
      <c r="B735" s="23">
        <f t="shared" si="30"/>
        <v>0</v>
      </c>
      <c r="C735" s="26">
        <v>729</v>
      </c>
    </row>
    <row r="736" spans="1:3">
      <c r="A736" s="23">
        <f t="shared" si="29"/>
        <v>24296003999.808407</v>
      </c>
      <c r="B736" s="23">
        <f t="shared" si="30"/>
        <v>0</v>
      </c>
      <c r="C736" s="26">
        <v>730</v>
      </c>
    </row>
    <row r="737" spans="1:3">
      <c r="A737" s="23">
        <f t="shared" si="29"/>
        <v>25152800730.51133</v>
      </c>
      <c r="B737" s="23">
        <f t="shared" si="30"/>
        <v>0</v>
      </c>
      <c r="C737" s="26">
        <v>731</v>
      </c>
    </row>
    <row r="738" spans="1:3">
      <c r="A738" s="23">
        <f t="shared" si="29"/>
        <v>26039812332.670307</v>
      </c>
      <c r="B738" s="23">
        <f t="shared" si="30"/>
        <v>0</v>
      </c>
      <c r="C738" s="26">
        <v>732</v>
      </c>
    </row>
    <row r="739" spans="1:3">
      <c r="A739" s="23">
        <f t="shared" si="29"/>
        <v>26958104331.425652</v>
      </c>
      <c r="B739" s="23">
        <f t="shared" si="30"/>
        <v>0</v>
      </c>
      <c r="C739" s="26">
        <v>733</v>
      </c>
    </row>
    <row r="740" spans="1:3">
      <c r="A740" s="23">
        <f t="shared" si="29"/>
        <v>27908779827.581348</v>
      </c>
      <c r="B740" s="23">
        <f t="shared" si="30"/>
        <v>0</v>
      </c>
      <c r="C740" s="26">
        <v>734</v>
      </c>
    </row>
    <row r="741" spans="1:3">
      <c r="A741" s="23">
        <f t="shared" si="29"/>
        <v>28892980822.706741</v>
      </c>
      <c r="B741" s="23">
        <f t="shared" si="30"/>
        <v>0</v>
      </c>
      <c r="C741" s="26">
        <v>735</v>
      </c>
    </row>
    <row r="742" spans="1:3">
      <c r="A742" s="23">
        <f t="shared" si="29"/>
        <v>29911889590.969727</v>
      </c>
      <c r="B742" s="23">
        <f t="shared" si="30"/>
        <v>0</v>
      </c>
      <c r="C742" s="26">
        <v>736</v>
      </c>
    </row>
    <row r="743" spans="1:3">
      <c r="A743" s="23">
        <f t="shared" si="29"/>
        <v>30966730099.347145</v>
      </c>
      <c r="B743" s="23">
        <f t="shared" si="30"/>
        <v>0</v>
      </c>
      <c r="C743" s="26">
        <v>737</v>
      </c>
    </row>
    <row r="744" spans="1:3">
      <c r="A744" s="23">
        <f t="shared" si="29"/>
        <v>32058769477.916962</v>
      </c>
      <c r="B744" s="23">
        <f t="shared" si="30"/>
        <v>0</v>
      </c>
      <c r="C744" s="26">
        <v>738</v>
      </c>
    </row>
    <row r="745" spans="1:3">
      <c r="A745" s="23">
        <f t="shared" si="29"/>
        <v>33189319542.004169</v>
      </c>
      <c r="B745" s="23">
        <f t="shared" si="30"/>
        <v>0</v>
      </c>
      <c r="C745" s="26">
        <v>739</v>
      </c>
    </row>
    <row r="746" spans="1:3">
      <c r="A746" s="23">
        <f t="shared" si="29"/>
        <v>34359738368</v>
      </c>
      <c r="B746" s="23">
        <f t="shared" si="30"/>
        <v>0</v>
      </c>
      <c r="C746" s="26">
        <v>740</v>
      </c>
    </row>
    <row r="747" spans="1:3">
      <c r="A747" s="23">
        <f t="shared" si="29"/>
        <v>35571431924.75705</v>
      </c>
      <c r="B747" s="23">
        <f t="shared" si="30"/>
        <v>0</v>
      </c>
      <c r="C747" s="26">
        <v>741</v>
      </c>
    </row>
    <row r="748" spans="1:3">
      <c r="A748" s="23">
        <f t="shared" si="29"/>
        <v>36825855762.512436</v>
      </c>
      <c r="B748" s="23">
        <f t="shared" si="30"/>
        <v>0</v>
      </c>
      <c r="C748" s="26">
        <v>742</v>
      </c>
    </row>
    <row r="749" spans="1:3">
      <c r="A749" s="23">
        <f t="shared" si="29"/>
        <v>38124516761.370934</v>
      </c>
      <c r="B749" s="23">
        <f t="shared" si="30"/>
        <v>0</v>
      </c>
      <c r="C749" s="26">
        <v>743</v>
      </c>
    </row>
    <row r="750" spans="1:3">
      <c r="A750" s="23">
        <f t="shared" si="29"/>
        <v>39468974941.450089</v>
      </c>
      <c r="B750" s="23">
        <f t="shared" si="30"/>
        <v>0</v>
      </c>
      <c r="C750" s="26">
        <v>744</v>
      </c>
    </row>
    <row r="751" spans="1:3">
      <c r="A751" s="23">
        <f t="shared" si="29"/>
        <v>40860845336.857513</v>
      </c>
      <c r="B751" s="23">
        <f t="shared" si="30"/>
        <v>0</v>
      </c>
      <c r="C751" s="26">
        <v>745</v>
      </c>
    </row>
    <row r="752" spans="1:3">
      <c r="A752" s="23">
        <f t="shared" si="29"/>
        <v>42301799935.756042</v>
      </c>
      <c r="B752" s="23">
        <f t="shared" si="30"/>
        <v>0</v>
      </c>
      <c r="C752" s="26">
        <v>746</v>
      </c>
    </row>
    <row r="753" spans="1:3">
      <c r="A753" s="23">
        <f t="shared" si="29"/>
        <v>43793569688.843765</v>
      </c>
      <c r="B753" s="23">
        <f t="shared" si="30"/>
        <v>0</v>
      </c>
      <c r="C753" s="26">
        <v>747</v>
      </c>
    </row>
    <row r="754" spans="1:3">
      <c r="A754" s="23">
        <f t="shared" si="29"/>
        <v>45337946588.662834</v>
      </c>
      <c r="B754" s="23">
        <f t="shared" si="30"/>
        <v>0</v>
      </c>
      <c r="C754" s="26">
        <v>748</v>
      </c>
    </row>
    <row r="755" spans="1:3">
      <c r="A755" s="23">
        <f t="shared" si="29"/>
        <v>46936785822.236572</v>
      </c>
      <c r="B755" s="23">
        <f t="shared" si="30"/>
        <v>0</v>
      </c>
      <c r="C755" s="26">
        <v>749</v>
      </c>
    </row>
    <row r="756" spans="1:3">
      <c r="A756" s="23">
        <f t="shared" si="29"/>
        <v>48592007999.61673</v>
      </c>
      <c r="B756" s="23">
        <f t="shared" si="30"/>
        <v>0</v>
      </c>
      <c r="C756" s="26">
        <v>750</v>
      </c>
    </row>
    <row r="757" spans="1:3">
      <c r="A757" s="23">
        <f t="shared" si="29"/>
        <v>50305601461.022751</v>
      </c>
      <c r="B757" s="23">
        <f t="shared" si="30"/>
        <v>0</v>
      </c>
      <c r="C757" s="26">
        <v>751</v>
      </c>
    </row>
    <row r="758" spans="1:3">
      <c r="A758" s="23">
        <f t="shared" si="29"/>
        <v>52079624665.34053</v>
      </c>
      <c r="B758" s="23">
        <f t="shared" si="30"/>
        <v>0</v>
      </c>
      <c r="C758" s="26">
        <v>752</v>
      </c>
    </row>
    <row r="759" spans="1:3">
      <c r="A759" s="23">
        <f t="shared" si="29"/>
        <v>53916208662.851212</v>
      </c>
      <c r="B759" s="23">
        <f t="shared" si="30"/>
        <v>0</v>
      </c>
      <c r="C759" s="26">
        <v>753</v>
      </c>
    </row>
    <row r="760" spans="1:3">
      <c r="A760" s="23">
        <f t="shared" si="29"/>
        <v>55817559655.162605</v>
      </c>
      <c r="B760" s="23">
        <f t="shared" si="30"/>
        <v>0</v>
      </c>
      <c r="C760" s="26">
        <v>754</v>
      </c>
    </row>
    <row r="761" spans="1:3">
      <c r="A761" s="23">
        <f t="shared" si="29"/>
        <v>57785961645.413383</v>
      </c>
      <c r="B761" s="23">
        <f t="shared" si="30"/>
        <v>0</v>
      </c>
      <c r="C761" s="26">
        <v>755</v>
      </c>
    </row>
    <row r="762" spans="1:3">
      <c r="A762" s="23">
        <f t="shared" si="29"/>
        <v>59823779181.939568</v>
      </c>
      <c r="B762" s="23">
        <f t="shared" si="30"/>
        <v>0</v>
      </c>
      <c r="C762" s="26">
        <v>756</v>
      </c>
    </row>
    <row r="763" spans="1:3">
      <c r="A763" s="23">
        <f t="shared" si="29"/>
        <v>61933460198.694191</v>
      </c>
      <c r="B763" s="23">
        <f t="shared" si="30"/>
        <v>0</v>
      </c>
      <c r="C763" s="26">
        <v>757</v>
      </c>
    </row>
    <row r="764" spans="1:3">
      <c r="A764" s="23">
        <f t="shared" si="29"/>
        <v>64117538955.834038</v>
      </c>
      <c r="B764" s="23">
        <f t="shared" si="30"/>
        <v>0</v>
      </c>
      <c r="C764" s="26">
        <v>758</v>
      </c>
    </row>
    <row r="765" spans="1:3">
      <c r="A765" s="23">
        <f t="shared" si="29"/>
        <v>66378639084.008232</v>
      </c>
      <c r="B765" s="23">
        <f t="shared" si="30"/>
        <v>0</v>
      </c>
      <c r="C765" s="26">
        <v>759</v>
      </c>
    </row>
    <row r="766" spans="1:3">
      <c r="A766" s="23">
        <f t="shared" si="29"/>
        <v>68719476736</v>
      </c>
      <c r="B766" s="23">
        <f t="shared" si="30"/>
        <v>0</v>
      </c>
      <c r="C766" s="26">
        <v>760</v>
      </c>
    </row>
    <row r="767" spans="1:3">
      <c r="A767" s="23">
        <f t="shared" si="29"/>
        <v>71142863849.514236</v>
      </c>
      <c r="B767" s="23">
        <f t="shared" si="30"/>
        <v>0</v>
      </c>
      <c r="C767" s="26">
        <v>761</v>
      </c>
    </row>
    <row r="768" spans="1:3">
      <c r="A768" s="23">
        <f t="shared" si="29"/>
        <v>73651711525.025009</v>
      </c>
      <c r="B768" s="23">
        <f t="shared" si="30"/>
        <v>0</v>
      </c>
      <c r="C768" s="26">
        <v>762</v>
      </c>
    </row>
    <row r="769" spans="1:3">
      <c r="A769" s="23">
        <f t="shared" si="29"/>
        <v>76249033522.74202</v>
      </c>
      <c r="B769" s="23">
        <f t="shared" si="30"/>
        <v>0</v>
      </c>
      <c r="C769" s="26">
        <v>763</v>
      </c>
    </row>
    <row r="770" spans="1:3">
      <c r="A770" s="23">
        <f t="shared" si="29"/>
        <v>78937949882.90033</v>
      </c>
      <c r="B770" s="23">
        <f t="shared" si="30"/>
        <v>0</v>
      </c>
      <c r="C770" s="26">
        <v>764</v>
      </c>
    </row>
    <row r="771" spans="1:3">
      <c r="A771" s="23">
        <f t="shared" si="29"/>
        <v>81721690673.715179</v>
      </c>
      <c r="B771" s="23">
        <f t="shared" si="30"/>
        <v>0</v>
      </c>
      <c r="C771" s="26">
        <v>765</v>
      </c>
    </row>
    <row r="772" spans="1:3">
      <c r="A772" s="23">
        <f t="shared" si="29"/>
        <v>84603599871.512238</v>
      </c>
      <c r="B772" s="23">
        <f t="shared" si="30"/>
        <v>0</v>
      </c>
      <c r="C772" s="26">
        <v>766</v>
      </c>
    </row>
    <row r="773" spans="1:3">
      <c r="A773" s="23">
        <f t="shared" si="29"/>
        <v>87587139377.687683</v>
      </c>
      <c r="B773" s="23">
        <f t="shared" si="30"/>
        <v>0</v>
      </c>
      <c r="C773" s="26">
        <v>767</v>
      </c>
    </row>
    <row r="774" spans="1:3">
      <c r="A774" s="23">
        <f t="shared" si="29"/>
        <v>90675893177.325836</v>
      </c>
      <c r="B774" s="23">
        <f t="shared" si="30"/>
        <v>0</v>
      </c>
      <c r="C774" s="26">
        <v>768</v>
      </c>
    </row>
    <row r="775" spans="1:3">
      <c r="A775" s="23">
        <f t="shared" ref="A775:A838" si="31">POWER(2,(C775-40)/20)</f>
        <v>93873571644.473328</v>
      </c>
      <c r="B775" s="23">
        <f t="shared" si="30"/>
        <v>0</v>
      </c>
      <c r="C775" s="26">
        <v>769</v>
      </c>
    </row>
    <row r="776" spans="1:3">
      <c r="A776" s="23">
        <f t="shared" si="31"/>
        <v>97184015999.233643</v>
      </c>
      <c r="B776" s="23">
        <f t="shared" ref="B776:B839" si="32">B775</f>
        <v>0</v>
      </c>
      <c r="C776" s="26">
        <v>770</v>
      </c>
    </row>
    <row r="777" spans="1:3">
      <c r="A777" s="23">
        <f t="shared" si="31"/>
        <v>100611202922.04533</v>
      </c>
      <c r="B777" s="23">
        <f t="shared" si="32"/>
        <v>0</v>
      </c>
      <c r="C777" s="26">
        <v>771</v>
      </c>
    </row>
    <row r="778" spans="1:3">
      <c r="A778" s="23">
        <f t="shared" si="31"/>
        <v>104159249330.68124</v>
      </c>
      <c r="B778" s="23">
        <f t="shared" si="32"/>
        <v>0</v>
      </c>
      <c r="C778" s="26">
        <v>772</v>
      </c>
    </row>
    <row r="779" spans="1:3">
      <c r="A779" s="23">
        <f t="shared" si="31"/>
        <v>107832417325.70224</v>
      </c>
      <c r="B779" s="23">
        <f t="shared" si="32"/>
        <v>0</v>
      </c>
      <c r="C779" s="26">
        <v>773</v>
      </c>
    </row>
    <row r="780" spans="1:3">
      <c r="A780" s="23">
        <f t="shared" si="31"/>
        <v>111635119310.32542</v>
      </c>
      <c r="B780" s="23">
        <f t="shared" si="32"/>
        <v>0</v>
      </c>
      <c r="C780" s="26">
        <v>774</v>
      </c>
    </row>
    <row r="781" spans="1:3">
      <c r="A781" s="23">
        <f t="shared" si="31"/>
        <v>115571923290.82657</v>
      </c>
      <c r="B781" s="23">
        <f t="shared" si="32"/>
        <v>0</v>
      </c>
      <c r="C781" s="26">
        <v>775</v>
      </c>
    </row>
    <row r="782" spans="1:3">
      <c r="A782" s="23">
        <f t="shared" si="31"/>
        <v>119647558363.87894</v>
      </c>
      <c r="B782" s="23">
        <f t="shared" si="32"/>
        <v>0</v>
      </c>
      <c r="C782" s="26">
        <v>776</v>
      </c>
    </row>
    <row r="783" spans="1:3">
      <c r="A783" s="23">
        <f t="shared" si="31"/>
        <v>123866920397.38861</v>
      </c>
      <c r="B783" s="23">
        <f t="shared" si="32"/>
        <v>0</v>
      </c>
      <c r="C783" s="26">
        <v>777</v>
      </c>
    </row>
    <row r="784" spans="1:3">
      <c r="A784" s="23">
        <f t="shared" si="31"/>
        <v>128235077911.66786</v>
      </c>
      <c r="B784" s="23">
        <f t="shared" si="32"/>
        <v>0</v>
      </c>
      <c r="C784" s="26">
        <v>778</v>
      </c>
    </row>
    <row r="785" spans="1:3">
      <c r="A785" s="23">
        <f t="shared" si="31"/>
        <v>132757278168.01671</v>
      </c>
      <c r="B785" s="23">
        <f t="shared" si="32"/>
        <v>0</v>
      </c>
      <c r="C785" s="26">
        <v>779</v>
      </c>
    </row>
    <row r="786" spans="1:3">
      <c r="A786" s="23">
        <f t="shared" si="31"/>
        <v>137438953472</v>
      </c>
      <c r="B786" s="23">
        <f t="shared" si="32"/>
        <v>0</v>
      </c>
      <c r="C786" s="26">
        <v>780</v>
      </c>
    </row>
    <row r="787" spans="1:3">
      <c r="A787" s="23">
        <f t="shared" si="31"/>
        <v>142285727699.02823</v>
      </c>
      <c r="B787" s="23">
        <f t="shared" si="32"/>
        <v>0</v>
      </c>
      <c r="C787" s="26">
        <v>781</v>
      </c>
    </row>
    <row r="788" spans="1:3">
      <c r="A788" s="23">
        <f t="shared" si="31"/>
        <v>147303423050.04974</v>
      </c>
      <c r="B788" s="23">
        <f t="shared" si="32"/>
        <v>0</v>
      </c>
      <c r="C788" s="26">
        <v>782</v>
      </c>
    </row>
    <row r="789" spans="1:3">
      <c r="A789" s="23">
        <f t="shared" si="31"/>
        <v>152498067045.48376</v>
      </c>
      <c r="B789" s="23">
        <f t="shared" si="32"/>
        <v>0</v>
      </c>
      <c r="C789" s="26">
        <v>783</v>
      </c>
    </row>
    <row r="790" spans="1:3">
      <c r="A790" s="23">
        <f t="shared" si="31"/>
        <v>157875899765.80038</v>
      </c>
      <c r="B790" s="23">
        <f t="shared" si="32"/>
        <v>0</v>
      </c>
      <c r="C790" s="26">
        <v>784</v>
      </c>
    </row>
    <row r="791" spans="1:3">
      <c r="A791" s="23">
        <f t="shared" si="31"/>
        <v>163443381347.43008</v>
      </c>
      <c r="B791" s="23">
        <f t="shared" si="32"/>
        <v>0</v>
      </c>
      <c r="C791" s="26">
        <v>785</v>
      </c>
    </row>
    <row r="792" spans="1:3">
      <c r="A792" s="23">
        <f t="shared" si="31"/>
        <v>169207199743.0242</v>
      </c>
      <c r="B792" s="23">
        <f t="shared" si="32"/>
        <v>0</v>
      </c>
      <c r="C792" s="26">
        <v>786</v>
      </c>
    </row>
    <row r="793" spans="1:3">
      <c r="A793" s="23">
        <f t="shared" si="31"/>
        <v>175174278755.37509</v>
      </c>
      <c r="B793" s="23">
        <f t="shared" si="32"/>
        <v>0</v>
      </c>
      <c r="C793" s="26">
        <v>787</v>
      </c>
    </row>
    <row r="794" spans="1:3">
      <c r="A794" s="23">
        <f t="shared" si="31"/>
        <v>181351786354.65137</v>
      </c>
      <c r="B794" s="23">
        <f t="shared" si="32"/>
        <v>0</v>
      </c>
      <c r="C794" s="26">
        <v>788</v>
      </c>
    </row>
    <row r="795" spans="1:3">
      <c r="A795" s="23">
        <f t="shared" si="31"/>
        <v>187747143288.94632</v>
      </c>
      <c r="B795" s="23">
        <f t="shared" si="32"/>
        <v>0</v>
      </c>
      <c r="C795" s="26">
        <v>789</v>
      </c>
    </row>
    <row r="796" spans="1:3">
      <c r="A796" s="23">
        <f t="shared" si="31"/>
        <v>194368031998.46695</v>
      </c>
      <c r="B796" s="23">
        <f t="shared" si="32"/>
        <v>0</v>
      </c>
      <c r="C796" s="26">
        <v>790</v>
      </c>
    </row>
    <row r="797" spans="1:3">
      <c r="A797" s="23">
        <f t="shared" si="31"/>
        <v>201222405844.09106</v>
      </c>
      <c r="B797" s="23">
        <f t="shared" si="32"/>
        <v>0</v>
      </c>
      <c r="C797" s="26">
        <v>791</v>
      </c>
    </row>
    <row r="798" spans="1:3">
      <c r="A798" s="23">
        <f t="shared" si="31"/>
        <v>208318498661.36215</v>
      </c>
      <c r="B798" s="23">
        <f t="shared" si="32"/>
        <v>0</v>
      </c>
      <c r="C798" s="26">
        <v>792</v>
      </c>
    </row>
    <row r="799" spans="1:3">
      <c r="A799" s="23">
        <f t="shared" si="31"/>
        <v>215664834651.40491</v>
      </c>
      <c r="B799" s="23">
        <f t="shared" si="32"/>
        <v>0</v>
      </c>
      <c r="C799" s="26">
        <v>793</v>
      </c>
    </row>
    <row r="800" spans="1:3">
      <c r="A800" s="23">
        <f t="shared" si="31"/>
        <v>223270238620.65045</v>
      </c>
      <c r="B800" s="23">
        <f t="shared" si="32"/>
        <v>0</v>
      </c>
      <c r="C800" s="26">
        <v>794</v>
      </c>
    </row>
    <row r="801" spans="1:3">
      <c r="A801" s="23">
        <f t="shared" si="31"/>
        <v>231143846581.65356</v>
      </c>
      <c r="B801" s="23">
        <f t="shared" si="32"/>
        <v>0</v>
      </c>
      <c r="C801" s="26">
        <v>795</v>
      </c>
    </row>
    <row r="802" spans="1:3">
      <c r="A802" s="23">
        <f t="shared" si="31"/>
        <v>239295116727.7583</v>
      </c>
      <c r="B802" s="23">
        <f t="shared" si="32"/>
        <v>0</v>
      </c>
      <c r="C802" s="26">
        <v>796</v>
      </c>
    </row>
    <row r="803" spans="1:3">
      <c r="A803" s="23">
        <f t="shared" si="31"/>
        <v>247733840794.77679</v>
      </c>
      <c r="B803" s="23">
        <f t="shared" si="32"/>
        <v>0</v>
      </c>
      <c r="C803" s="26">
        <v>797</v>
      </c>
    </row>
    <row r="804" spans="1:3">
      <c r="A804" s="23">
        <f t="shared" si="31"/>
        <v>256470155823.33621</v>
      </c>
      <c r="B804" s="23">
        <f t="shared" si="32"/>
        <v>0</v>
      </c>
      <c r="C804" s="26">
        <v>798</v>
      </c>
    </row>
    <row r="805" spans="1:3">
      <c r="A805" s="23">
        <f t="shared" si="31"/>
        <v>265514556336.03296</v>
      </c>
      <c r="B805" s="23">
        <f t="shared" si="32"/>
        <v>0</v>
      </c>
      <c r="C805" s="26">
        <v>799</v>
      </c>
    </row>
    <row r="806" spans="1:3">
      <c r="A806" s="23">
        <f t="shared" si="31"/>
        <v>274877906944</v>
      </c>
      <c r="B806" s="23">
        <f t="shared" si="32"/>
        <v>0</v>
      </c>
      <c r="C806" s="26">
        <v>800</v>
      </c>
    </row>
    <row r="807" spans="1:3">
      <c r="A807" s="23">
        <f t="shared" si="31"/>
        <v>284571455398.05695</v>
      </c>
      <c r="B807" s="23">
        <f t="shared" si="32"/>
        <v>0</v>
      </c>
      <c r="C807" s="26">
        <v>801</v>
      </c>
    </row>
    <row r="808" spans="1:3">
      <c r="A808" s="23">
        <f t="shared" si="31"/>
        <v>294606846100.10004</v>
      </c>
      <c r="B808" s="23">
        <f t="shared" si="32"/>
        <v>0</v>
      </c>
      <c r="C808" s="26">
        <v>802</v>
      </c>
    </row>
    <row r="809" spans="1:3">
      <c r="A809" s="23">
        <f t="shared" si="31"/>
        <v>304996134090.96814</v>
      </c>
      <c r="B809" s="23">
        <f t="shared" si="32"/>
        <v>0</v>
      </c>
      <c r="C809" s="26">
        <v>803</v>
      </c>
    </row>
    <row r="810" spans="1:3">
      <c r="A810" s="23">
        <f t="shared" si="31"/>
        <v>315751799531.60138</v>
      </c>
      <c r="B810" s="23">
        <f t="shared" si="32"/>
        <v>0</v>
      </c>
      <c r="C810" s="26">
        <v>804</v>
      </c>
    </row>
    <row r="811" spans="1:3">
      <c r="A811" s="23">
        <f t="shared" si="31"/>
        <v>326886762694.86078</v>
      </c>
      <c r="B811" s="23">
        <f t="shared" si="32"/>
        <v>0</v>
      </c>
      <c r="C811" s="26">
        <v>805</v>
      </c>
    </row>
    <row r="812" spans="1:3">
      <c r="A812" s="23">
        <f t="shared" si="31"/>
        <v>338414399486.04779</v>
      </c>
      <c r="B812" s="23">
        <f t="shared" si="32"/>
        <v>0</v>
      </c>
      <c r="C812" s="26">
        <v>806</v>
      </c>
    </row>
    <row r="813" spans="1:3">
      <c r="A813" s="23">
        <f t="shared" si="31"/>
        <v>350348557510.75079</v>
      </c>
      <c r="B813" s="23">
        <f t="shared" si="32"/>
        <v>0</v>
      </c>
      <c r="C813" s="26">
        <v>807</v>
      </c>
    </row>
    <row r="814" spans="1:3">
      <c r="A814" s="23">
        <f t="shared" si="31"/>
        <v>362703572709.30341</v>
      </c>
      <c r="B814" s="23">
        <f t="shared" si="32"/>
        <v>0</v>
      </c>
      <c r="C814" s="26">
        <v>808</v>
      </c>
    </row>
    <row r="815" spans="1:3">
      <c r="A815" s="23">
        <f t="shared" si="31"/>
        <v>375494286577.89337</v>
      </c>
      <c r="B815" s="23">
        <f t="shared" si="32"/>
        <v>0</v>
      </c>
      <c r="C815" s="26">
        <v>809</v>
      </c>
    </row>
    <row r="816" spans="1:3">
      <c r="A816" s="23">
        <f t="shared" si="31"/>
        <v>388736063996.93463</v>
      </c>
      <c r="B816" s="23">
        <f t="shared" si="32"/>
        <v>0</v>
      </c>
      <c r="C816" s="26">
        <v>810</v>
      </c>
    </row>
    <row r="817" spans="1:3">
      <c r="A817" s="23">
        <f t="shared" si="31"/>
        <v>402444811688.1814</v>
      </c>
      <c r="B817" s="23">
        <f t="shared" si="32"/>
        <v>0</v>
      </c>
      <c r="C817" s="26">
        <v>811</v>
      </c>
    </row>
    <row r="818" spans="1:3">
      <c r="A818" s="23">
        <f t="shared" si="31"/>
        <v>416636997322.72504</v>
      </c>
      <c r="B818" s="23">
        <f t="shared" si="32"/>
        <v>0</v>
      </c>
      <c r="C818" s="26">
        <v>812</v>
      </c>
    </row>
    <row r="819" spans="1:3">
      <c r="A819" s="23">
        <f t="shared" si="31"/>
        <v>431329669302.80908</v>
      </c>
      <c r="B819" s="23">
        <f t="shared" si="32"/>
        <v>0</v>
      </c>
      <c r="C819" s="26">
        <v>813</v>
      </c>
    </row>
    <row r="820" spans="1:3">
      <c r="A820" s="23">
        <f t="shared" si="31"/>
        <v>446540477241.30176</v>
      </c>
      <c r="B820" s="23">
        <f t="shared" si="32"/>
        <v>0</v>
      </c>
      <c r="C820" s="26">
        <v>814</v>
      </c>
    </row>
    <row r="821" spans="1:3">
      <c r="A821" s="23">
        <f t="shared" si="31"/>
        <v>462287693163.30634</v>
      </c>
      <c r="B821" s="23">
        <f t="shared" si="32"/>
        <v>0</v>
      </c>
      <c r="C821" s="26">
        <v>815</v>
      </c>
    </row>
    <row r="822" spans="1:3">
      <c r="A822" s="23">
        <f t="shared" si="31"/>
        <v>478590233455.51581</v>
      </c>
      <c r="B822" s="23">
        <f t="shared" si="32"/>
        <v>0</v>
      </c>
      <c r="C822" s="26">
        <v>816</v>
      </c>
    </row>
    <row r="823" spans="1:3">
      <c r="A823" s="23">
        <f t="shared" si="31"/>
        <v>495467681589.55273</v>
      </c>
      <c r="B823" s="23">
        <f t="shared" si="32"/>
        <v>0</v>
      </c>
      <c r="C823" s="26">
        <v>817</v>
      </c>
    </row>
    <row r="824" spans="1:3">
      <c r="A824" s="23">
        <f t="shared" si="31"/>
        <v>512940311646.67157</v>
      </c>
      <c r="B824" s="23">
        <f t="shared" si="32"/>
        <v>0</v>
      </c>
      <c r="C824" s="26">
        <v>818</v>
      </c>
    </row>
    <row r="825" spans="1:3">
      <c r="A825" s="23">
        <f t="shared" si="31"/>
        <v>531029112672.06506</v>
      </c>
      <c r="B825" s="23">
        <f t="shared" si="32"/>
        <v>0</v>
      </c>
      <c r="C825" s="26">
        <v>819</v>
      </c>
    </row>
    <row r="826" spans="1:3">
      <c r="A826" s="23">
        <f t="shared" si="31"/>
        <v>549755813888</v>
      </c>
      <c r="B826" s="23">
        <f t="shared" si="32"/>
        <v>0</v>
      </c>
      <c r="C826" s="26">
        <v>820</v>
      </c>
    </row>
    <row r="827" spans="1:3">
      <c r="A827" s="23">
        <f t="shared" si="31"/>
        <v>569142910796.11304</v>
      </c>
      <c r="B827" s="23">
        <f t="shared" si="32"/>
        <v>0</v>
      </c>
      <c r="C827" s="26">
        <v>821</v>
      </c>
    </row>
    <row r="828" spans="1:3">
      <c r="A828" s="23">
        <f t="shared" si="31"/>
        <v>589213692200.1991</v>
      </c>
      <c r="B828" s="23">
        <f t="shared" si="32"/>
        <v>0</v>
      </c>
      <c r="C828" s="26">
        <v>822</v>
      </c>
    </row>
    <row r="829" spans="1:3">
      <c r="A829" s="23">
        <f t="shared" si="31"/>
        <v>609992268181.93518</v>
      </c>
      <c r="B829" s="23">
        <f t="shared" si="32"/>
        <v>0</v>
      </c>
      <c r="C829" s="26">
        <v>823</v>
      </c>
    </row>
    <row r="830" spans="1:3">
      <c r="A830" s="23">
        <f t="shared" si="31"/>
        <v>631503599063.20166</v>
      </c>
      <c r="B830" s="23">
        <f t="shared" si="32"/>
        <v>0</v>
      </c>
      <c r="C830" s="26">
        <v>824</v>
      </c>
    </row>
    <row r="831" spans="1:3">
      <c r="A831" s="23">
        <f t="shared" si="31"/>
        <v>653773525389.72034</v>
      </c>
      <c r="B831" s="23">
        <f t="shared" si="32"/>
        <v>0</v>
      </c>
      <c r="C831" s="26">
        <v>825</v>
      </c>
    </row>
    <row r="832" spans="1:3">
      <c r="A832" s="23">
        <f t="shared" si="31"/>
        <v>676828798972.09692</v>
      </c>
      <c r="B832" s="23">
        <f t="shared" si="32"/>
        <v>0</v>
      </c>
      <c r="C832" s="26">
        <v>826</v>
      </c>
    </row>
    <row r="833" spans="1:3">
      <c r="A833" s="23">
        <f t="shared" si="31"/>
        <v>700697115021.50049</v>
      </c>
      <c r="B833" s="23">
        <f t="shared" si="32"/>
        <v>0</v>
      </c>
      <c r="C833" s="26">
        <v>827</v>
      </c>
    </row>
    <row r="834" spans="1:3">
      <c r="A834" s="23">
        <f t="shared" si="31"/>
        <v>725407145418.60559</v>
      </c>
      <c r="B834" s="23">
        <f t="shared" si="32"/>
        <v>0</v>
      </c>
      <c r="C834" s="26">
        <v>828</v>
      </c>
    </row>
    <row r="835" spans="1:3">
      <c r="A835" s="23">
        <f t="shared" si="31"/>
        <v>750988573155.78552</v>
      </c>
      <c r="B835" s="23">
        <f t="shared" si="32"/>
        <v>0</v>
      </c>
      <c r="C835" s="26">
        <v>829</v>
      </c>
    </row>
    <row r="836" spans="1:3">
      <c r="A836" s="23">
        <f t="shared" si="31"/>
        <v>777472127993.86792</v>
      </c>
      <c r="B836" s="23">
        <f t="shared" si="32"/>
        <v>0</v>
      </c>
      <c r="C836" s="26">
        <v>830</v>
      </c>
    </row>
    <row r="837" spans="1:3">
      <c r="A837" s="23">
        <f t="shared" si="31"/>
        <v>804889623376.36438</v>
      </c>
      <c r="B837" s="23">
        <f t="shared" si="32"/>
        <v>0</v>
      </c>
      <c r="C837" s="26">
        <v>831</v>
      </c>
    </row>
    <row r="838" spans="1:3">
      <c r="A838" s="23">
        <f t="shared" si="31"/>
        <v>833273994645.44873</v>
      </c>
      <c r="B838" s="23">
        <f t="shared" si="32"/>
        <v>0</v>
      </c>
      <c r="C838" s="26">
        <v>832</v>
      </c>
    </row>
    <row r="839" spans="1:3">
      <c r="A839" s="23">
        <f t="shared" ref="A839:A902" si="33">POWER(2,(C839-40)/20)</f>
        <v>862659338605.61975</v>
      </c>
      <c r="B839" s="23">
        <f t="shared" si="32"/>
        <v>0</v>
      </c>
      <c r="C839" s="26">
        <v>833</v>
      </c>
    </row>
    <row r="840" spans="1:3">
      <c r="A840" s="23">
        <f t="shared" si="33"/>
        <v>893080954482.60193</v>
      </c>
      <c r="B840" s="23">
        <f t="shared" ref="B840:B903" si="34">B839</f>
        <v>0</v>
      </c>
      <c r="C840" s="26">
        <v>834</v>
      </c>
    </row>
    <row r="841" spans="1:3">
      <c r="A841" s="23">
        <f t="shared" si="33"/>
        <v>924575386326.6145</v>
      </c>
      <c r="B841" s="23">
        <f t="shared" si="34"/>
        <v>0</v>
      </c>
      <c r="C841" s="26">
        <v>835</v>
      </c>
    </row>
    <row r="842" spans="1:3">
      <c r="A842" s="23">
        <f t="shared" si="33"/>
        <v>957180466911.03345</v>
      </c>
      <c r="B842" s="23">
        <f t="shared" si="34"/>
        <v>0</v>
      </c>
      <c r="C842" s="26">
        <v>836</v>
      </c>
    </row>
    <row r="843" spans="1:3">
      <c r="A843" s="23">
        <f t="shared" si="33"/>
        <v>990935363179.10742</v>
      </c>
      <c r="B843" s="23">
        <f t="shared" si="34"/>
        <v>0</v>
      </c>
      <c r="C843" s="26">
        <v>837</v>
      </c>
    </row>
    <row r="844" spans="1:3">
      <c r="A844" s="23">
        <f t="shared" si="33"/>
        <v>1025880623293.345</v>
      </c>
      <c r="B844" s="23">
        <f t="shared" si="34"/>
        <v>0</v>
      </c>
      <c r="C844" s="26">
        <v>838</v>
      </c>
    </row>
    <row r="845" spans="1:3">
      <c r="A845" s="23">
        <f t="shared" si="33"/>
        <v>1062058225344.1321</v>
      </c>
      <c r="B845" s="23">
        <f t="shared" si="34"/>
        <v>0</v>
      </c>
      <c r="C845" s="26">
        <v>839</v>
      </c>
    </row>
    <row r="846" spans="1:3">
      <c r="A846" s="23">
        <f t="shared" si="33"/>
        <v>1099511627776</v>
      </c>
      <c r="B846" s="23">
        <f t="shared" si="34"/>
        <v>0</v>
      </c>
      <c r="C846" s="26">
        <v>840</v>
      </c>
    </row>
    <row r="847" spans="1:3">
      <c r="A847" s="23">
        <f t="shared" si="33"/>
        <v>1138285821592.228</v>
      </c>
      <c r="B847" s="23">
        <f t="shared" si="34"/>
        <v>0</v>
      </c>
      <c r="C847" s="26">
        <v>841</v>
      </c>
    </row>
    <row r="848" spans="1:3">
      <c r="A848" s="23">
        <f t="shared" si="33"/>
        <v>1178427384400.4004</v>
      </c>
      <c r="B848" s="23">
        <f t="shared" si="34"/>
        <v>0</v>
      </c>
      <c r="C848" s="26">
        <v>842</v>
      </c>
    </row>
    <row r="849" spans="1:3">
      <c r="A849" s="23">
        <f t="shared" si="33"/>
        <v>1219984536363.8726</v>
      </c>
      <c r="B849" s="23">
        <f t="shared" si="34"/>
        <v>0</v>
      </c>
      <c r="C849" s="26">
        <v>843</v>
      </c>
    </row>
    <row r="850" spans="1:3">
      <c r="A850" s="23">
        <f t="shared" si="33"/>
        <v>1263007198126.4058</v>
      </c>
      <c r="B850" s="23">
        <f t="shared" si="34"/>
        <v>0</v>
      </c>
      <c r="C850" s="26">
        <v>844</v>
      </c>
    </row>
    <row r="851" spans="1:3">
      <c r="A851" s="23">
        <f t="shared" si="33"/>
        <v>1307547050779.4431</v>
      </c>
      <c r="B851" s="23">
        <f t="shared" si="34"/>
        <v>0</v>
      </c>
      <c r="C851" s="26">
        <v>845</v>
      </c>
    </row>
    <row r="852" spans="1:3">
      <c r="A852" s="23">
        <f t="shared" si="33"/>
        <v>1353657597944.1914</v>
      </c>
      <c r="B852" s="23">
        <f t="shared" si="34"/>
        <v>0</v>
      </c>
      <c r="C852" s="26">
        <v>846</v>
      </c>
    </row>
    <row r="853" spans="1:3">
      <c r="A853" s="23">
        <f t="shared" si="33"/>
        <v>1401394230043.0034</v>
      </c>
      <c r="B853" s="23">
        <f t="shared" si="34"/>
        <v>0</v>
      </c>
      <c r="C853" s="26">
        <v>847</v>
      </c>
    </row>
    <row r="854" spans="1:3">
      <c r="A854" s="23">
        <f t="shared" si="33"/>
        <v>1450814290837.2087</v>
      </c>
      <c r="B854" s="23">
        <f t="shared" si="34"/>
        <v>0</v>
      </c>
      <c r="C854" s="26">
        <v>848</v>
      </c>
    </row>
    <row r="855" spans="1:3">
      <c r="A855" s="23">
        <f t="shared" si="33"/>
        <v>1501977146311.5737</v>
      </c>
      <c r="B855" s="23">
        <f t="shared" si="34"/>
        <v>0</v>
      </c>
      <c r="C855" s="26">
        <v>849</v>
      </c>
    </row>
    <row r="856" spans="1:3">
      <c r="A856" s="23">
        <f t="shared" si="33"/>
        <v>1554944255987.7334</v>
      </c>
      <c r="B856" s="23">
        <f t="shared" si="34"/>
        <v>0</v>
      </c>
      <c r="C856" s="26">
        <v>850</v>
      </c>
    </row>
    <row r="857" spans="1:3">
      <c r="A857" s="23">
        <f t="shared" si="33"/>
        <v>1609779246752.7261</v>
      </c>
      <c r="B857" s="23">
        <f t="shared" si="34"/>
        <v>0</v>
      </c>
      <c r="C857" s="26">
        <v>851</v>
      </c>
    </row>
    <row r="858" spans="1:3">
      <c r="A858" s="23">
        <f t="shared" si="33"/>
        <v>1666547989290.9006</v>
      </c>
      <c r="B858" s="23">
        <f t="shared" si="34"/>
        <v>0</v>
      </c>
      <c r="C858" s="26">
        <v>852</v>
      </c>
    </row>
    <row r="859" spans="1:3">
      <c r="A859" s="23">
        <f t="shared" si="33"/>
        <v>1725318677211.2366</v>
      </c>
      <c r="B859" s="23">
        <f t="shared" si="34"/>
        <v>0</v>
      </c>
      <c r="C859" s="26">
        <v>853</v>
      </c>
    </row>
    <row r="860" spans="1:3">
      <c r="A860" s="23">
        <f t="shared" si="33"/>
        <v>1786161908965.2073</v>
      </c>
      <c r="B860" s="23">
        <f t="shared" si="34"/>
        <v>0</v>
      </c>
      <c r="C860" s="26">
        <v>854</v>
      </c>
    </row>
    <row r="861" spans="1:3">
      <c r="A861" s="23">
        <f t="shared" si="33"/>
        <v>1849150772653.2258</v>
      </c>
      <c r="B861" s="23">
        <f t="shared" si="34"/>
        <v>0</v>
      </c>
      <c r="C861" s="26">
        <v>855</v>
      </c>
    </row>
    <row r="862" spans="1:3">
      <c r="A862" s="23">
        <f t="shared" si="33"/>
        <v>1914360933822.0637</v>
      </c>
      <c r="B862" s="23">
        <f t="shared" si="34"/>
        <v>0</v>
      </c>
      <c r="C862" s="26">
        <v>856</v>
      </c>
    </row>
    <row r="863" spans="1:3">
      <c r="A863" s="23">
        <f t="shared" si="33"/>
        <v>1981870726358.2114</v>
      </c>
      <c r="B863" s="23">
        <f t="shared" si="34"/>
        <v>0</v>
      </c>
      <c r="C863" s="26">
        <v>857</v>
      </c>
    </row>
    <row r="864" spans="1:3">
      <c r="A864" s="23">
        <f t="shared" si="33"/>
        <v>2051761246586.6865</v>
      </c>
      <c r="B864" s="23">
        <f t="shared" si="34"/>
        <v>0</v>
      </c>
      <c r="C864" s="26">
        <v>858</v>
      </c>
    </row>
    <row r="865" spans="1:3">
      <c r="A865" s="23">
        <f t="shared" si="33"/>
        <v>2124116450688.2605</v>
      </c>
      <c r="B865" s="23">
        <f t="shared" si="34"/>
        <v>0</v>
      </c>
      <c r="C865" s="26">
        <v>859</v>
      </c>
    </row>
    <row r="866" spans="1:3">
      <c r="A866" s="23">
        <f t="shared" si="33"/>
        <v>2199023255552</v>
      </c>
      <c r="B866" s="23">
        <f t="shared" si="34"/>
        <v>0</v>
      </c>
      <c r="C866" s="26">
        <v>860</v>
      </c>
    </row>
    <row r="867" spans="1:3">
      <c r="A867" s="23">
        <f t="shared" si="33"/>
        <v>2276571643184.4521</v>
      </c>
      <c r="B867" s="23">
        <f t="shared" si="34"/>
        <v>0</v>
      </c>
      <c r="C867" s="26">
        <v>861</v>
      </c>
    </row>
    <row r="868" spans="1:3">
      <c r="A868" s="23">
        <f t="shared" si="33"/>
        <v>2356854768800.7969</v>
      </c>
      <c r="B868" s="23">
        <f t="shared" si="34"/>
        <v>0</v>
      </c>
      <c r="C868" s="26">
        <v>862</v>
      </c>
    </row>
    <row r="869" spans="1:3">
      <c r="A869" s="23">
        <f t="shared" si="33"/>
        <v>2439969072727.7412</v>
      </c>
      <c r="B869" s="23">
        <f t="shared" si="34"/>
        <v>0</v>
      </c>
      <c r="C869" s="26">
        <v>863</v>
      </c>
    </row>
    <row r="870" spans="1:3">
      <c r="A870" s="23">
        <f t="shared" si="33"/>
        <v>2526014396252.8071</v>
      </c>
      <c r="B870" s="23">
        <f t="shared" si="34"/>
        <v>0</v>
      </c>
      <c r="C870" s="26">
        <v>864</v>
      </c>
    </row>
    <row r="871" spans="1:3">
      <c r="A871" s="23">
        <f t="shared" si="33"/>
        <v>2615094101558.8818</v>
      </c>
      <c r="B871" s="23">
        <f t="shared" si="34"/>
        <v>0</v>
      </c>
      <c r="C871" s="26">
        <v>865</v>
      </c>
    </row>
    <row r="872" spans="1:3">
      <c r="A872" s="23">
        <f t="shared" si="33"/>
        <v>2707315195888.3882</v>
      </c>
      <c r="B872" s="23">
        <f t="shared" si="34"/>
        <v>0</v>
      </c>
      <c r="C872" s="26">
        <v>866</v>
      </c>
    </row>
    <row r="873" spans="1:3">
      <c r="A873" s="23">
        <f t="shared" si="33"/>
        <v>2802788460086.0024</v>
      </c>
      <c r="B873" s="23">
        <f t="shared" si="34"/>
        <v>0</v>
      </c>
      <c r="C873" s="26">
        <v>867</v>
      </c>
    </row>
    <row r="874" spans="1:3">
      <c r="A874" s="23">
        <f t="shared" si="33"/>
        <v>2901628581674.4229</v>
      </c>
      <c r="B874" s="23">
        <f t="shared" si="34"/>
        <v>0</v>
      </c>
      <c r="C874" s="26">
        <v>868</v>
      </c>
    </row>
    <row r="875" spans="1:3">
      <c r="A875" s="23">
        <f t="shared" si="33"/>
        <v>3003954292623.1426</v>
      </c>
      <c r="B875" s="23">
        <f t="shared" si="34"/>
        <v>0</v>
      </c>
      <c r="C875" s="26">
        <v>869</v>
      </c>
    </row>
    <row r="876" spans="1:3">
      <c r="A876" s="23">
        <f t="shared" si="33"/>
        <v>3109888511975.4722</v>
      </c>
      <c r="B876" s="23">
        <f t="shared" si="34"/>
        <v>0</v>
      </c>
      <c r="C876" s="26">
        <v>870</v>
      </c>
    </row>
    <row r="877" spans="1:3">
      <c r="A877" s="23">
        <f t="shared" si="33"/>
        <v>3219558493505.458</v>
      </c>
      <c r="B877" s="23">
        <f t="shared" si="34"/>
        <v>0</v>
      </c>
      <c r="C877" s="26">
        <v>871</v>
      </c>
    </row>
    <row r="878" spans="1:3">
      <c r="A878" s="23">
        <f t="shared" si="33"/>
        <v>3333095978581.7954</v>
      </c>
      <c r="B878" s="23">
        <f t="shared" si="34"/>
        <v>0</v>
      </c>
      <c r="C878" s="26">
        <v>872</v>
      </c>
    </row>
    <row r="879" spans="1:3">
      <c r="A879" s="23">
        <f t="shared" si="33"/>
        <v>3450637354422.4795</v>
      </c>
      <c r="B879" s="23">
        <f t="shared" si="34"/>
        <v>0</v>
      </c>
      <c r="C879" s="26">
        <v>873</v>
      </c>
    </row>
    <row r="880" spans="1:3">
      <c r="A880" s="23">
        <f t="shared" si="33"/>
        <v>3572323817930.4087</v>
      </c>
      <c r="B880" s="23">
        <f t="shared" si="34"/>
        <v>0</v>
      </c>
      <c r="C880" s="26">
        <v>874</v>
      </c>
    </row>
    <row r="881" spans="1:3">
      <c r="A881" s="23">
        <f t="shared" si="33"/>
        <v>3698301545306.4585</v>
      </c>
      <c r="B881" s="23">
        <f t="shared" si="34"/>
        <v>0</v>
      </c>
      <c r="C881" s="26">
        <v>875</v>
      </c>
    </row>
    <row r="882" spans="1:3">
      <c r="A882" s="23">
        <f t="shared" si="33"/>
        <v>3828721867644.1343</v>
      </c>
      <c r="B882" s="23">
        <f t="shared" si="34"/>
        <v>0</v>
      </c>
      <c r="C882" s="26">
        <v>876</v>
      </c>
    </row>
    <row r="883" spans="1:3">
      <c r="A883" s="23">
        <f t="shared" si="33"/>
        <v>3963741452716.4302</v>
      </c>
      <c r="B883" s="23">
        <f t="shared" si="34"/>
        <v>0</v>
      </c>
      <c r="C883" s="26">
        <v>877</v>
      </c>
    </row>
    <row r="884" spans="1:3">
      <c r="A884" s="23">
        <f t="shared" si="33"/>
        <v>4103522493173.3809</v>
      </c>
      <c r="B884" s="23">
        <f t="shared" si="34"/>
        <v>0</v>
      </c>
      <c r="C884" s="26">
        <v>878</v>
      </c>
    </row>
    <row r="885" spans="1:3">
      <c r="A885" s="23">
        <f t="shared" si="33"/>
        <v>4248232901376.5288</v>
      </c>
      <c r="B885" s="23">
        <f t="shared" si="34"/>
        <v>0</v>
      </c>
      <c r="C885" s="26">
        <v>879</v>
      </c>
    </row>
    <row r="886" spans="1:3">
      <c r="A886" s="23">
        <f t="shared" si="33"/>
        <v>4398046511104</v>
      </c>
      <c r="B886" s="23">
        <f t="shared" si="34"/>
        <v>0</v>
      </c>
      <c r="C886" s="26">
        <v>880</v>
      </c>
    </row>
    <row r="887" spans="1:3">
      <c r="A887" s="23">
        <f t="shared" si="33"/>
        <v>4553143286368.9131</v>
      </c>
      <c r="B887" s="23">
        <f t="shared" si="34"/>
        <v>0</v>
      </c>
      <c r="C887" s="26">
        <v>881</v>
      </c>
    </row>
    <row r="888" spans="1:3">
      <c r="A888" s="23">
        <f t="shared" si="33"/>
        <v>4713709537601.6025</v>
      </c>
      <c r="B888" s="23">
        <f t="shared" si="34"/>
        <v>0</v>
      </c>
      <c r="C888" s="26">
        <v>882</v>
      </c>
    </row>
    <row r="889" spans="1:3">
      <c r="A889" s="23">
        <f t="shared" si="33"/>
        <v>4879938145455.4912</v>
      </c>
      <c r="B889" s="23">
        <f t="shared" si="34"/>
        <v>0</v>
      </c>
      <c r="C889" s="26">
        <v>883</v>
      </c>
    </row>
    <row r="890" spans="1:3">
      <c r="A890" s="23">
        <f t="shared" si="33"/>
        <v>5052028792505.624</v>
      </c>
      <c r="B890" s="23">
        <f t="shared" si="34"/>
        <v>0</v>
      </c>
      <c r="C890" s="26">
        <v>884</v>
      </c>
    </row>
    <row r="891" spans="1:3">
      <c r="A891" s="23">
        <f t="shared" si="33"/>
        <v>5230188203117.7734</v>
      </c>
      <c r="B891" s="23">
        <f t="shared" si="34"/>
        <v>0</v>
      </c>
      <c r="C891" s="26">
        <v>885</v>
      </c>
    </row>
    <row r="892" spans="1:3">
      <c r="A892" s="23">
        <f t="shared" si="33"/>
        <v>5414630391776.7666</v>
      </c>
      <c r="B892" s="23">
        <f t="shared" si="34"/>
        <v>0</v>
      </c>
      <c r="C892" s="26">
        <v>886</v>
      </c>
    </row>
    <row r="893" spans="1:3">
      <c r="A893" s="23">
        <f t="shared" si="33"/>
        <v>5605576920172.0146</v>
      </c>
      <c r="B893" s="23">
        <f t="shared" si="34"/>
        <v>0</v>
      </c>
      <c r="C893" s="26">
        <v>887</v>
      </c>
    </row>
    <row r="894" spans="1:3">
      <c r="A894" s="23">
        <f t="shared" si="33"/>
        <v>5803257163348.8359</v>
      </c>
      <c r="B894" s="23">
        <f t="shared" si="34"/>
        <v>0</v>
      </c>
      <c r="C894" s="26">
        <v>888</v>
      </c>
    </row>
    <row r="895" spans="1:3">
      <c r="A895" s="23">
        <f t="shared" si="33"/>
        <v>6007908585246.2959</v>
      </c>
      <c r="B895" s="23">
        <f t="shared" si="34"/>
        <v>0</v>
      </c>
      <c r="C895" s="26">
        <v>889</v>
      </c>
    </row>
    <row r="896" spans="1:3">
      <c r="A896" s="23">
        <f t="shared" si="33"/>
        <v>6219777023950.9346</v>
      </c>
      <c r="B896" s="23">
        <f t="shared" si="34"/>
        <v>0</v>
      </c>
      <c r="C896" s="26">
        <v>890</v>
      </c>
    </row>
    <row r="897" spans="1:3">
      <c r="A897" s="23">
        <f t="shared" si="33"/>
        <v>6439116987010.9053</v>
      </c>
      <c r="B897" s="23">
        <f t="shared" si="34"/>
        <v>0</v>
      </c>
      <c r="C897" s="26">
        <v>891</v>
      </c>
    </row>
    <row r="898" spans="1:3">
      <c r="A898" s="23">
        <f t="shared" si="33"/>
        <v>6666191957163.5801</v>
      </c>
      <c r="B898" s="23">
        <f t="shared" si="34"/>
        <v>0</v>
      </c>
      <c r="C898" s="26">
        <v>892</v>
      </c>
    </row>
    <row r="899" spans="1:3">
      <c r="A899" s="23">
        <f t="shared" si="33"/>
        <v>6901274708844.9473</v>
      </c>
      <c r="B899" s="23">
        <f t="shared" si="34"/>
        <v>0</v>
      </c>
      <c r="C899" s="26">
        <v>893</v>
      </c>
    </row>
    <row r="900" spans="1:3">
      <c r="A900" s="23">
        <f t="shared" si="33"/>
        <v>7144647635860.8047</v>
      </c>
      <c r="B900" s="23">
        <f t="shared" si="34"/>
        <v>0</v>
      </c>
      <c r="C900" s="26">
        <v>894</v>
      </c>
    </row>
    <row r="901" spans="1:3">
      <c r="A901" s="23">
        <f t="shared" si="33"/>
        <v>7396603090612.9043</v>
      </c>
      <c r="B901" s="23">
        <f t="shared" si="34"/>
        <v>0</v>
      </c>
      <c r="C901" s="26">
        <v>895</v>
      </c>
    </row>
    <row r="902" spans="1:3">
      <c r="A902" s="23">
        <f t="shared" si="33"/>
        <v>7657443735288.2559</v>
      </c>
      <c r="B902" s="23">
        <f t="shared" si="34"/>
        <v>0</v>
      </c>
      <c r="C902" s="26">
        <v>896</v>
      </c>
    </row>
    <row r="903" spans="1:3">
      <c r="A903" s="23">
        <f t="shared" ref="A903:A906" si="35">POWER(2,(C903-40)/20)</f>
        <v>7927482905432.8467</v>
      </c>
      <c r="B903" s="23">
        <f t="shared" si="34"/>
        <v>0</v>
      </c>
      <c r="C903" s="26">
        <v>897</v>
      </c>
    </row>
    <row r="904" spans="1:3">
      <c r="A904" s="23">
        <f t="shared" si="35"/>
        <v>8207044986346.7471</v>
      </c>
      <c r="B904" s="23">
        <f t="shared" ref="B904:B906" si="36">B903</f>
        <v>0</v>
      </c>
      <c r="C904" s="26">
        <v>898</v>
      </c>
    </row>
    <row r="905" spans="1:3">
      <c r="A905" s="23">
        <f t="shared" si="35"/>
        <v>8496465802753.0439</v>
      </c>
      <c r="B905" s="23">
        <f t="shared" si="36"/>
        <v>0</v>
      </c>
      <c r="C905" s="26">
        <v>899</v>
      </c>
    </row>
    <row r="906" spans="1:3">
      <c r="A906" s="23">
        <f t="shared" si="35"/>
        <v>8796093022208</v>
      </c>
      <c r="B906" s="23">
        <f t="shared" si="36"/>
        <v>0</v>
      </c>
      <c r="C906" s="26">
        <v>900</v>
      </c>
    </row>
  </sheetData>
  <phoneticPr fontId="2" type="noConversion"/>
  <conditionalFormatting sqref="C6:C406">
    <cfRule type="expression" dxfId="0" priority="1">
      <formula>MOD(C6,5)=0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게임 능력치 추산</vt:lpstr>
      <vt:lpstr>element,아이템비중결정</vt:lpstr>
      <vt:lpstr>스킬능력치결정공식</vt:lpstr>
      <vt:lpstr>연구비계산</vt:lpstr>
      <vt:lpstr>리서치배수결정공식,아이템스텟계산</vt:lpstr>
      <vt:lpstr>Element-Hero비교, 크리효과계산</vt:lpstr>
      <vt:lpstr>맵단계및보상공식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2017-06-15T03:03:07Z</dcterms:modified>
</cp:coreProperties>
</file>