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4"/>
  </bookViews>
  <sheets>
    <sheet name="Consumable" sheetId="7" r:id="rId1"/>
    <sheet name="Research" sheetId="5" r:id="rId2"/>
    <sheet name="Elemental" sheetId="3" r:id="rId3"/>
    <sheet name="Talent" sheetId="6" r:id="rId4"/>
    <sheet name="장비아이템" sheetId="8" r:id="rId5"/>
    <sheet name="장비스킬" sheetId="9" r:id="rId6"/>
  </sheets>
  <calcPr calcId="125725"/>
  <fileRecoveryPr repairLoad="1"/>
</workbook>
</file>

<file path=xl/calcChain.xml><?xml version="1.0" encoding="utf-8"?>
<calcChain xmlns="http://schemas.openxmlformats.org/spreadsheetml/2006/main">
  <c r="S3" i="9"/>
  <c r="T3"/>
  <c r="U3"/>
  <c r="S4"/>
  <c r="T4" s="1"/>
  <c r="U4"/>
  <c r="S5"/>
  <c r="U5" s="1"/>
  <c r="S6"/>
  <c r="U6" s="1"/>
  <c r="S7"/>
  <c r="T7"/>
  <c r="U7"/>
  <c r="S8"/>
  <c r="T8" s="1"/>
  <c r="U8"/>
  <c r="S9"/>
  <c r="U9" s="1"/>
  <c r="S10"/>
  <c r="U10" s="1"/>
  <c r="S11"/>
  <c r="T11" s="1"/>
  <c r="U11"/>
  <c r="S12"/>
  <c r="T12" s="1"/>
  <c r="U12"/>
  <c r="S13"/>
  <c r="U13" s="1"/>
  <c r="S14"/>
  <c r="U14" s="1"/>
  <c r="S15"/>
  <c r="T15"/>
  <c r="U15"/>
  <c r="S16"/>
  <c r="T16" s="1"/>
  <c r="S17"/>
  <c r="U17" s="1"/>
  <c r="S18"/>
  <c r="U18" s="1"/>
  <c r="S19"/>
  <c r="T19"/>
  <c r="U19"/>
  <c r="S20"/>
  <c r="T20" s="1"/>
  <c r="U20"/>
  <c r="S21"/>
  <c r="U21" s="1"/>
  <c r="S22"/>
  <c r="U22" s="1"/>
  <c r="S23"/>
  <c r="T23"/>
  <c r="U23"/>
  <c r="S24"/>
  <c r="T24" s="1"/>
  <c r="U24"/>
  <c r="S25"/>
  <c r="U25" s="1"/>
  <c r="S26"/>
  <c r="U26" s="1"/>
  <c r="S27"/>
  <c r="T27"/>
  <c r="U27"/>
  <c r="S28"/>
  <c r="T28" s="1"/>
  <c r="S29"/>
  <c r="U29" s="1"/>
  <c r="S30"/>
  <c r="U30" s="1"/>
  <c r="S31"/>
  <c r="T31" s="1"/>
  <c r="S32"/>
  <c r="T32" s="1"/>
  <c r="U32"/>
  <c r="S33"/>
  <c r="U33" s="1"/>
  <c r="S34"/>
  <c r="U34" s="1"/>
  <c r="S35"/>
  <c r="T35"/>
  <c r="U35"/>
  <c r="S36"/>
  <c r="T36" s="1"/>
  <c r="U36"/>
  <c r="S37"/>
  <c r="U37" s="1"/>
  <c r="S38"/>
  <c r="U38" s="1"/>
  <c r="S39"/>
  <c r="T39"/>
  <c r="U39"/>
  <c r="S40"/>
  <c r="T40" s="1"/>
  <c r="U40"/>
  <c r="S41"/>
  <c r="U41" s="1"/>
  <c r="S42"/>
  <c r="U42" s="1"/>
  <c r="S43"/>
  <c r="U43" s="1"/>
  <c r="S44"/>
  <c r="T44" s="1"/>
  <c r="U44"/>
  <c r="S45"/>
  <c r="U45" s="1"/>
  <c r="S46"/>
  <c r="U46" s="1"/>
  <c r="N17" i="8"/>
  <c r="O17" s="1"/>
  <c r="N3"/>
  <c r="O3" s="1"/>
  <c r="N18"/>
  <c r="O18" s="1"/>
  <c r="N4"/>
  <c r="O4" s="1"/>
  <c r="N19"/>
  <c r="O19" s="1"/>
  <c r="N5"/>
  <c r="O5" s="1"/>
  <c r="N6"/>
  <c r="O6" s="1"/>
  <c r="N20"/>
  <c r="O20" s="1"/>
  <c r="N21"/>
  <c r="O21" s="1"/>
  <c r="N7"/>
  <c r="O7" s="1"/>
  <c r="N8"/>
  <c r="O8" s="1"/>
  <c r="N22"/>
  <c r="O22" s="1"/>
  <c r="N23"/>
  <c r="O23" s="1"/>
  <c r="N9"/>
  <c r="O9" s="1"/>
  <c r="N10"/>
  <c r="O10" s="1"/>
  <c r="N24"/>
  <c r="O24" s="1"/>
  <c r="N25"/>
  <c r="O25" s="1"/>
  <c r="N11"/>
  <c r="O11" s="1"/>
  <c r="N12"/>
  <c r="O12" s="1"/>
  <c r="N26"/>
  <c r="O26" s="1"/>
  <c r="N27"/>
  <c r="O27" s="1"/>
  <c r="N13"/>
  <c r="O13" s="1"/>
  <c r="N14"/>
  <c r="O14" s="1"/>
  <c r="N28"/>
  <c r="O28" s="1"/>
  <c r="N29"/>
  <c r="O29" s="1"/>
  <c r="N15"/>
  <c r="O15" s="1"/>
  <c r="N16"/>
  <c r="O16" s="1"/>
  <c r="N30"/>
  <c r="O30" s="1"/>
  <c r="N31"/>
  <c r="O31" s="1"/>
  <c r="S2" i="9"/>
  <c r="N2" i="8"/>
  <c r="O2" s="1"/>
  <c r="T43" i="9" l="1"/>
  <c r="U31"/>
  <c r="U28"/>
  <c r="U16"/>
  <c r="T42"/>
  <c r="T34"/>
  <c r="T26"/>
  <c r="T18"/>
  <c r="T10"/>
  <c r="T45"/>
  <c r="T37"/>
  <c r="T29"/>
  <c r="T21"/>
  <c r="T13"/>
  <c r="T5"/>
  <c r="T46"/>
  <c r="T38"/>
  <c r="T30"/>
  <c r="T22"/>
  <c r="T14"/>
  <c r="T6"/>
  <c r="T41"/>
  <c r="T33"/>
  <c r="T25"/>
  <c r="T17"/>
  <c r="T9"/>
  <c r="U2"/>
  <c r="T2" l="1"/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N12" i="3"/>
  <c r="M12"/>
  <c r="N11" s="1"/>
  <c r="M11"/>
  <c r="N10" s="1"/>
  <c r="M10"/>
  <c r="N9" s="1"/>
  <c r="M9"/>
  <c r="N8" s="1"/>
  <c r="M8"/>
  <c r="N7" s="1"/>
  <c r="M7"/>
  <c r="N6" s="1"/>
  <c r="M6"/>
  <c r="N5" s="1"/>
  <c r="M5"/>
  <c r="N4" s="1"/>
  <c r="M4"/>
  <c r="N3" s="1"/>
  <c r="M2"/>
  <c r="M3"/>
  <c r="N2" s="1"/>
  <c r="E12"/>
  <c r="E11"/>
  <c r="E10"/>
  <c r="E9"/>
  <c r="E8"/>
  <c r="E7"/>
  <c r="E6"/>
  <c r="E5"/>
  <c r="E4"/>
  <c r="E3"/>
  <c r="E2"/>
  <c r="H33" i="5"/>
  <c r="H32"/>
  <c r="H31"/>
  <c r="H30"/>
  <c r="H41"/>
  <c r="H28"/>
  <c r="P6" i="3" l="1"/>
  <c r="O6" s="1"/>
  <c r="P8"/>
  <c r="O8" s="1"/>
  <c r="P9"/>
  <c r="O9" s="1"/>
  <c r="P10"/>
  <c r="O10" s="1"/>
  <c r="P3"/>
  <c r="O3" s="1"/>
  <c r="P12"/>
  <c r="O12" s="1"/>
  <c r="P5"/>
  <c r="O5" s="1"/>
  <c r="P7"/>
  <c r="O7" s="1"/>
  <c r="P2"/>
  <c r="O2" s="1"/>
  <c r="P11"/>
  <c r="O11" s="1"/>
  <c r="P4"/>
  <c r="O4" s="1"/>
  <c r="I3"/>
  <c r="I4"/>
  <c r="I5"/>
  <c r="I6"/>
  <c r="I7"/>
  <c r="I8"/>
  <c r="I9"/>
  <c r="I10"/>
  <c r="I2"/>
  <c r="H5"/>
  <c r="H6"/>
  <c r="H7"/>
  <c r="H8"/>
  <c r="H9"/>
  <c r="H10"/>
  <c r="H3"/>
  <c r="H4"/>
  <c r="H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element7" type="4" refreshedVersion="0" background="1">
    <webPr xml="1" sourceData="1" url="D:\GitHub\SexyBack\Doc\XmlDataSet\element.xml" htmlTables="1" htmlFormat="all"/>
  </connection>
  <connection id="11" name="element8" type="4" refreshedVersion="0" background="1">
    <webPr xml="1" sourceData="1" url="D:\GitHub\SexyBack\Doc\XmlDataSet\element.xml" htmlTables="1" htmlFormat="all"/>
  </connection>
  <connection id="12" name="equipmentbase" type="4" refreshedVersion="0" background="1">
    <webPr xml="1" sourceData="1" url="D:\GitHub\SexyBack\Doc\XmlDataSet\equipmentbase.xml" htmlTables="1" htmlFormat="all"/>
  </connection>
  <connection id="13" name="equipmentbase1" type="4" refreshedVersion="0" background="1">
    <webPr xml="1" sourceData="1" url="D:\GitHub\SexyBack\Doc\XmlDataSet\equipmentbase.xml" htmlTables="1" htmlFormat="all"/>
  </connection>
  <connection id="14" name="equipmentbase2" type="4" refreshedVersion="0" background="1">
    <webPr xml="1" sourceData="1" url="D:\GitHub\SexyBack\Doc\XmlDataSet\equipmentbase.xml" htmlTables="1" htmlFormat="all"/>
  </connection>
  <connection id="15" name="equipmentskill" type="4" refreshedVersion="0" background="1">
    <webPr xml="1" sourceData="1" url="D:\GitHub\SexyBack\Doc\XmlDataSet\equipmentskill.xml" htmlTables="1" htmlFormat="all"/>
  </connection>
  <connection id="16" name="equipmentskill1" type="4" refreshedVersion="0" background="1">
    <webPr xml="1" sourceData="1" url="D:\GitHub\SexyBack\Doc\XmlDataSet\equipmentskill.xml" htmlTables="1" htmlFormat="all"/>
  </connection>
  <connection id="17" name="equipmentskill2" type="4" refreshedVersion="0" background="1">
    <webPr xml="1" sourceData="1" url="D:\GitHub\SexyBack\Doc\XmlDataSet\equipmentskill.xml" htmlTables="1" htmlFormat="all"/>
  </connection>
  <connection id="18" name="equipmentskill3" type="4" refreshedVersion="0" background="1">
    <webPr xml="1" sourceData="1" url="D:\GitHub\SexyBack\Doc\XmlDataSet\equipmentskill.xml" htmlTables="1" htmlFormat="all"/>
  </connection>
  <connection id="19" name="equipmentskill4" type="4" refreshedVersion="0" background="1">
    <webPr xml="1" sourceData="1" url="D:\GitHub\SexyBack\Doc\XmlDataSet\equipmentskill.xml" htmlTables="1" htmlFormat="all"/>
  </connection>
  <connection id="20" name="price" type="4" refreshedVersion="0" background="1">
    <webPr xml="1" sourceData="1" url="D:\GitHub\SexyBack\Doc\XmlDataSet\price.xml" htmlTables="1" htmlFormat="all"/>
  </connection>
  <connection id="21" name="price1" type="4" refreshedVersion="0" background="1">
    <webPr xml="1" sourceData="1" url="D:\GitHub\SexyBack\Doc\XmlDataSet\price.xml" htmlTables="1" htmlFormat="all"/>
  </connection>
  <connection id="22" name="research" type="4" refreshedVersion="0" background="1">
    <webPr xml="1" sourceData="1" url="D:\GitHub\SexyBack\Doc\XmlDataSet\research.xml" htmlTables="1" htmlFormat="all"/>
  </connection>
  <connection id="23" name="research1" type="4" refreshedVersion="0" background="1">
    <webPr xml="1" sourceData="1" url="D:\GitHub\SexyBack\Doc\XmlDataSet\research.xml" htmlTables="1" htmlFormat="all"/>
  </connection>
  <connection id="24" name="research2" type="4" refreshedVersion="0" background="1">
    <webPr xml="1" sourceData="1" url="D:\GitHub\SexyBack\Doc\XmlDataSet\research.xml" htmlTables="1" htmlFormat="all"/>
  </connection>
  <connection id="25" name="research3" type="4" refreshedVersion="0" background="1">
    <webPr xml="1" sourceData="1" url="D:\GitHub\SexyBack\Doc\XmlDataSet\research.xml" htmlTables="1" htmlFormat="all"/>
  </connection>
  <connection id="26" name="research4" type="4" refreshedVersion="0" background="1">
    <webPr xml="1" sourceData="1" url="D:\GitHub\SexyBack\Doc\XmlDataSet\research.xml" htmlTables="1" htmlFormat="all"/>
  </connection>
  <connection id="27" name="research5" type="4" refreshedVersion="0" background="1">
    <webPr xml="1" sourceData="1" url="D:\GitHub\SexyBack\Doc\XmlDataSet\research.xml" htmlTables="1" htmlFormat="all"/>
  </connection>
  <connection id="28" name="research6" type="4" refreshedVersion="0" background="1">
    <webPr xml="1" sourceData="1" url="D:\GitHub\SexyBack\Doc\XmlDataSet\research.xml" htmlTables="1" htmlFormat="all"/>
  </connection>
  <connection id="29" name="research7" type="4" refreshedVersion="0" background="1">
    <webPr xml="1" sourceData="1" url="D:\GitHub\SexyBack\Doc\XmlDataSet\research.xml" htmlTables="1" htmlFormat="all"/>
  </connection>
  <connection id="30" name="research8" type="4" refreshedVersion="0" background="1">
    <webPr xml="1" sourceData="1" url="D:\GitHub\SexyBack\Doc\XmlDataSet\research.xml" htmlTables="1" htmlFormat="all"/>
  </connection>
  <connection id="31" name="talent" type="4" refreshedVersion="0" background="1">
    <webPr xml="1" sourceData="1" url="D:\GitHub\SexyBack\Doc\XmlDataSet\talent.xml" htmlTables="1" htmlFormat="all"/>
  </connection>
  <connection id="3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<sst xmlns="http://schemas.openxmlformats.org/spreadsheetml/2006/main" count="1386" uniqueCount="617">
  <si>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</si>
  <si>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</si>
  <si>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</si>
  <si>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</si>
  <si>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</si>
  <si>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</si>
  <si>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</si>
  <si>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</si>
  <si>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</si>
  <si>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</si>
  <si>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</si>
  <si>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</si>
  <si>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</si>
  <si>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</si>
  <si>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</si>
  <si>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</si>
  <si>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</si>
  <si>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</si>
  <si>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</si>
  <si>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</si>
  <si>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</si>
  <si>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</si>
  <si>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</si>
  <si>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</si>
  <si>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</si>
  <si>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</si>
  <si>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</si>
  <si>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</si>
  <si>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</si>
  <si>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</si>
  <si>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</si>
  <si>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</si>
  <si>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</si>
  <si>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</si>
  <si>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</si>
  <si>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</si>
  <si>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</si>
  <si>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</si>
  <si>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</si>
  <si>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</si>
  <si>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</si>
  <si>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</si>
  <si>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</si>
  <si>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</si>
  <si>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</si>
  <si>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</si>
  <si>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</si>
  <si>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</si>
  <si>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</si>
  <si>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</si>
  <si>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</si>
  <si>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</si>
  <si>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</si>
  <si>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</si>
  <si>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</si>
  <si>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</si>
  <si>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</si>
  <si>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</si>
  <si>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</si>
  <si>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</si>
  <si>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</si>
  <si>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</si>
  <si>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</si>
  <si>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</si>
  <si>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</si>
  <si>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</si>
  <si>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</si>
  <si>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</si>
  <si>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</si>
  <si>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</si>
  <si>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</si>
  <si>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</si>
  <si>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</si>
  <si>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</si>
  <si>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</si>
  <si>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</si>
  <si>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</si>
  <si>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</si>
  <si>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</si>
  <si>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</si>
  <si>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</si>
  <si>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</si>
  <si>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</si>
  <si>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</si>
  <si>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</si>
  <si>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</si>
  <si>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</si>
  <si>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</si>
  <si>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</si>
  <si>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</si>
  <si>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</si>
  <si>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</si>
  <si>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</si>
  <si>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</si>
  <si>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</si>
  <si>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</si>
  <si>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</si>
  <si>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</si>
  <si>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</si>
  <si>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</si>
  <si>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</si>
  <si>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</si>
  <si>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</si>
  <si>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</si>
  <si>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</si>
  <si>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</si>
  <si>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</si>
  <si>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</si>
  <si>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</si>
  <si>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</si>
  <si>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</si>
  <si>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</si>
  <si>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</si>
  <si>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</si>
  <si>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</si>
  <si>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</si>
  <si>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</si>
  <si>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</si>
  <si>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</si>
  <si>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</si>
  <si>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</si>
  <si>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</si>
  <si>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</si>
  <si>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</si>
  <si>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</si>
  <si>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</si>
  <si>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</si>
  <si>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</si>
  <si>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</si>
  <si>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</si>
  <si>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</si>
  <si>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</si>
  <si>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</si>
  <si>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</si>
  <si>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</si>
  <si>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</si>
  <si>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</si>
  <si>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</si>
  <si>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</si>
  <si>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</si>
  <si>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</si>
  <si>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</si>
  <si>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</si>
  <si>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</si>
  <si>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</si>
  <si>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</si>
  <si>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</si>
  <si>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</si>
  <si>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</si>
  <si>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</si>
  <si>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</si>
  <si>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</si>
  <si>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</si>
  <si>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</si>
  <si>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</si>
  <si>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</si>
  <si>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</si>
  <si>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</si>
  <si>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</si>
  <si>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</si>
  <si>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</si>
  <si>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</si>
  <si>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</si>
  <si>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</si>
  <si>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</si>
  <si>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</si>
  <si>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</si>
  <si>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</si>
  <si>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</si>
  <si>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</si>
  <si>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</si>
  <si>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</si>
  <si>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</si>
  <si>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</si>
  <si>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</si>
  <si>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</si>
  <si>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</si>
  <si>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</si>
  <si>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</si>
  <si>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</si>
  <si>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</si>
  <si>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</si>
  <si>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</si>
  <si>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</si>
  <si>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</si>
  <si>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</si>
  <si>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</si>
  <si>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</si>
  <si>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</si>
  <si>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</si>
  <si>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</si>
  <si>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</si>
  <si>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</si>
  <si>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</si>
  <si>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</si>
  <si>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</si>
  <si>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</si>
  <si>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</si>
  <si>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</si>
  <si>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</si>
  <si>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</si>
  <si>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</si>
  <si>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</si>
  <si>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</si>
  <si>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</si>
  <si>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</si>
  <si>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</si>
  <si>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</si>
  <si>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</si>
  <si>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</si>
  <si>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</si>
  <si>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</si>
  <si>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</si>
  <si>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</si>
  <si>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</si>
  <si>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</si>
  <si>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</si>
  <si>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</si>
  <si>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</si>
  <si>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</si>
  <si>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</si>
  <si>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</si>
  <si>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</si>
  <si>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</si>
  <si>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</si>
  <si>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</si>
  <si>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</si>
  <si>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</si>
  <si>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</si>
  <si>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</si>
  <si>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</si>
  <si>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</si>
  <si>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</si>
  <si>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</si>
  <si>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</si>
  <si>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</si>
  <si>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</si>
  <si>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</si>
  <si>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</si>
  <si>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</si>
  <si>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</si>
  <si>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</si>
  <si>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</si>
  <si>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</si>
  <si>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</si>
  <si>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</si>
  <si>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</si>
  <si>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</si>
  <si>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</si>
  <si>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</si>
  <si>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</si>
  <si>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</si>
  <si>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</si>
  <si>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</si>
  <si>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</si>
  <si>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</si>
  <si>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</si>
  <si>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</si>
  <si>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</si>
  <si>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</si>
  <si>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</si>
  <si>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</si>
  <si>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</si>
  <si>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</si>
  <si>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</si>
  <si>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</si>
  <si>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</si>
  <si>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</si>
  <si>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</si>
  <si>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</si>
  <si>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</si>
  <si>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</si>
  <si>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</si>
  <si>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</si>
  <si>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</si>
  <si>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</si>
  <si>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</si>
  <si>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</si>
  <si>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</si>
  <si>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</si>
  <si>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</si>
  <si>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</si>
  <si>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</si>
  <si>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</si>
  <si>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</si>
  <si>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</si>
  <si>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</si>
  <si>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</si>
  <si>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</si>
  <si>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</si>
  <si>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</si>
  <si>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</si>
  <si>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</si>
  <si>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</si>
  <si>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</si>
  <si>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</si>
  <si>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</si>
  <si>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</si>
  <si>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</si>
  <si>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</si>
  <si>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</si>
  <si>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</si>
  <si>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</si>
  <si>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</si>
  <si>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</si>
  <si>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</si>
  <si>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</si>
  <si>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</si>
  <si>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</si>
  <si>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</si>
  <si>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</si>
  <si>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</si>
  <si>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</si>
  <si>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</si>
  <si>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</si>
  <si>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</si>
  <si>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</si>
  <si>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</si>
  <si>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</si>
  <si>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</si>
  <si>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</si>
  <si>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</si>
  <si>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</si>
  <si>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</si>
  <si>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</si>
  <si>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</si>
  <si>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</si>
  <si>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</si>
  <si>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</si>
  <si>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</si>
  <si>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</si>
  <si>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</si>
  <si>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</si>
  <si>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</si>
  <si>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</si>
  <si>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</si>
  <si>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</si>
  <si>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</si>
  <si>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</si>
  <si>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</si>
  <si>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</si>
  <si>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</si>
  <si>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</si>
  <si>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</si>
  <si>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</si>
  <si>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</si>
  <si>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</si>
  <si>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</si>
  <si>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</si>
  <si>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</si>
  <si>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</si>
  <si>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</si>
  <si>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</si>
  <si>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</si>
  <si>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</si>
  <si>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</si>
  <si>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</si>
  <si>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</si>
  <si>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</si>
  <si>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</si>
  <si>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</si>
  <si>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</si>
  <si>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</si>
  <si>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</si>
  <si>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</si>
  <si>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</si>
  <si>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</si>
  <si>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</si>
  <si>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</si>
  <si>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</si>
  <si>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</si>
  <si>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</si>
  <si>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</si>
  <si>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</si>
  <si>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</si>
  <si>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</si>
  <si>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</si>
  <si>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</si>
  <si>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</si>
  <si>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</si>
  <si>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</si>
  <si>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</si>
  <si>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</si>
  <si>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</si>
  <si>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</si>
  <si>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</si>
  <si>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</si>
  <si>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</si>
  <si>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</si>
  <si>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</si>
  <si>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</si>
  <si>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</si>
  <si>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</si>
  <si>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</si>
  <si>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</si>
  <si>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</si>
  <si>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</si>
  <si>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</si>
  <si>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</si>
  <si>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</si>
  <si>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</si>
  <si>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</si>
  <si>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</si>
  <si>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</si>
  <si>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</si>
  <si>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</si>
  <si>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</si>
  <si>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</si>
  <si>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</si>
  <si>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</si>
  <si>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</si>
  <si>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</si>
  <si>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</si>
  <si>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</si>
  <si>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</si>
  <si>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</si>
  <si>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</si>
  <si>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</si>
  <si>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</si>
  <si>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</si>
  <si>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</si>
  <si>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</si>
  <si>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</si>
  <si>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</si>
  <si>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</si>
  <si>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</si>
  <si>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</si>
  <si>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</si>
  <si>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</si>
  <si>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</si>
  <si>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</si>
  <si>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</si>
  <si>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</si>
  <si>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</si>
  <si>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</si>
  <si>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</si>
  <si>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</si>
  <si>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</si>
  <si>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</si>
  <si>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</si>
  <si>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</si>
  <si>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</si>
  <si>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</si>
  <si>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</si>
  <si>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</si>
  <si>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</si>
  <si>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</si>
  <si>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</si>
  <si>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</si>
  <si>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</si>
  <si>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</si>
  <si>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</si>
  <si>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</si>
  <si>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</si>
  <si>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</si>
  <si>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</si>
  <si>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</si>
  <si>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</si>
  <si>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</si>
  <si>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</si>
  <si>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</si>
  <si>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</si>
  <si>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</si>
  <si>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</si>
  <si>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</si>
  <si>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</si>
  <si>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</si>
  <si>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</si>
  <si>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</si>
  <si>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</si>
  <si>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</si>
  <si>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</si>
  <si>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</si>
  <si>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</si>
  <si>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</si>
  <si>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</si>
  <si>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</si>
  <si>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</si>
  <si>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</si>
  <si>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</si>
  <si>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</si>
  <si>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</si>
  <si>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</si>
  <si>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</si>
  <si>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</si>
  <si>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</si>
  <si>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</si>
  <si>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</si>
  <si>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</si>
  <si>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</si>
  <si>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</si>
  <si>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</si>
  <si>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</si>
  <si>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</si>
  <si>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소드맨</t>
    <phoneticPr fontId="1" type="noConversion"/>
  </si>
  <si>
    <t>hero</t>
    <phoneticPr fontId="1" type="noConversion"/>
  </si>
  <si>
    <t>서릿발</t>
    <phoneticPr fontId="1" type="noConversion"/>
  </si>
  <si>
    <t>쾌속</t>
    <phoneticPr fontId="1" type="noConversion"/>
  </si>
  <si>
    <t>발화</t>
    <phoneticPr fontId="1" type="noConversion"/>
  </si>
  <si>
    <t>동결</t>
    <phoneticPr fontId="1" type="noConversion"/>
  </si>
  <si>
    <t>현자</t>
    <phoneticPr fontId="1" type="noConversion"/>
  </si>
  <si>
    <t>상급소드맨</t>
    <phoneticPr fontId="1" type="noConversion"/>
  </si>
  <si>
    <t>상급서릿발</t>
    <phoneticPr fontId="1" type="noConversion"/>
  </si>
  <si>
    <t>상급현자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</si>
  <si>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</si>
  <si>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</si>
  <si>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</si>
  <si>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</si>
  <si>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</si>
  <si>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</si>
  <si>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</si>
  <si>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</si>
  <si>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</si>
  <si>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</si>
  <si>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</si>
  <si>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</si>
  <si>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</si>
  <si>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</si>
  <si>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</si>
  <si>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</si>
  <si>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</si>
  <si>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</si>
  <si>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</si>
  <si>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</si>
  <si>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</si>
  <si>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</si>
  <si>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</si>
  <si>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</si>
  <si>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</si>
  <si>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</si>
  <si>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</si>
  <si>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</si>
  <si>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불덩이작렬</t>
    <phoneticPr fontId="1" type="noConversion"/>
  </si>
  <si>
    <t>얼음폭격</t>
    <phoneticPr fontId="1" type="noConversion"/>
  </si>
  <si>
    <t>산사태</t>
    <phoneticPr fontId="1" type="noConversion"/>
  </si>
  <si>
    <t>공허구체</t>
    <phoneticPr fontId="1" type="noConversion"/>
  </si>
  <si>
    <t>독극물</t>
    <phoneticPr fontId="1" type="noConversion"/>
  </si>
  <si>
    <t>메테오</t>
    <phoneticPr fontId="1" type="noConversion"/>
  </si>
  <si>
    <t>운석충돌</t>
    <phoneticPr fontId="1" type="noConversion"/>
  </si>
  <si>
    <t>기공포</t>
    <phoneticPr fontId="1" type="noConversion"/>
  </si>
  <si>
    <t>폭설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</si>
  <si>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</si>
  <si>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</si>
  <si>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</si>
  <si>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</si>
  <si>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</si>
  <si>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</si>
  <si>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</si>
  <si>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</si>
  <si>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</si>
  <si>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</si>
  <si>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</si>
  <si>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</si>
  <si>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</si>
  <si>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</si>
  <si>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</si>
  <si>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</si>
  <si>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</si>
  <si>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</si>
  <si>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</si>
  <si>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</si>
  <si>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</si>
  <si>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</si>
  <si>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</si>
  <si>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</si>
  <si>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US01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</si>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</sst>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2" xfId="0" applyNumberFormat="1" applyFont="1" applyFill="1" applyBorder="1">
      <alignment vertical="center"/>
    </xf>
    <xf numFmtId="0" fontId="3" fillId="5" borderId="2" xfId="0" applyNumberFormat="1" applyFont="1" applyFill="1" applyBorder="1" applyAlignment="1">
      <alignment horizontal="right" vertical="center"/>
    </xf>
    <xf numFmtId="49" fontId="3" fillId="5" borderId="2" xfId="0" applyNumberFormat="1" applyFont="1" applyFill="1" applyBorder="1" applyAlignment="1">
      <alignment horizontal="right" vertical="center"/>
    </xf>
    <xf numFmtId="49" fontId="3" fillId="5" borderId="4" xfId="0" applyNumberFormat="1" applyFont="1" applyFill="1" applyBorder="1">
      <alignment vertical="center"/>
    </xf>
    <xf numFmtId="49" fontId="3" fillId="4" borderId="3" xfId="0" applyNumberFormat="1" applyFont="1" applyFill="1" applyBorder="1">
      <alignment vertical="center"/>
    </xf>
    <xf numFmtId="0" fontId="3" fillId="4" borderId="3" xfId="0" applyNumberFormat="1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5" xfId="0" applyNumberFormat="1" applyFont="1" applyFill="1" applyBorder="1" applyAlignment="1">
      <alignment vertical="center"/>
    </xf>
    <xf numFmtId="49" fontId="0" fillId="4" borderId="4" xfId="0" applyNumberFormat="1" applyFont="1" applyFill="1" applyBorder="1">
      <alignment vertical="center"/>
    </xf>
    <xf numFmtId="49" fontId="0" fillId="5" borderId="4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6" xfId="0" applyNumberFormat="1" applyFont="1" applyFill="1" applyBorder="1">
      <alignment vertical="center"/>
    </xf>
    <xf numFmtId="0" fontId="3" fillId="5" borderId="4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8" fillId="8" borderId="8" xfId="0" applyNumberFormat="1" applyFont="1" applyFill="1" applyBorder="1">
      <alignment vertical="center"/>
    </xf>
    <xf numFmtId="0" fontId="8" fillId="9" borderId="8" xfId="0" applyNumberFormat="1" applyFont="1" applyFill="1" applyBorder="1">
      <alignment vertical="center"/>
    </xf>
    <xf numFmtId="0" fontId="8" fillId="8" borderId="9" xfId="0" applyNumberFormat="1" applyFont="1" applyFill="1" applyBorder="1">
      <alignment vertical="center"/>
    </xf>
    <xf numFmtId="0" fontId="8" fillId="8" borderId="10" xfId="0" applyNumberFormat="1" applyFont="1" applyFill="1" applyBorder="1">
      <alignment vertical="center"/>
    </xf>
    <xf numFmtId="0" fontId="8" fillId="8" borderId="11" xfId="0" applyNumberFormat="1" applyFont="1" applyFill="1" applyBorder="1">
      <alignment vertical="center"/>
    </xf>
    <xf numFmtId="0" fontId="8" fillId="8" borderId="0" xfId="0" applyNumberFormat="1" applyFont="1" applyFill="1" applyBorder="1">
      <alignment vertical="center"/>
    </xf>
    <xf numFmtId="49" fontId="7" fillId="0" borderId="0" xfId="0" applyNumberFormat="1" applyFont="1" applyBorder="1">
      <alignment vertical="center"/>
    </xf>
    <xf numFmtId="0" fontId="8" fillId="6" borderId="0" xfId="0" applyNumberFormat="1" applyFont="1" applyFill="1" applyBorder="1">
      <alignment vertical="center"/>
    </xf>
    <xf numFmtId="0" fontId="8" fillId="6" borderId="13" xfId="0" applyNumberFormat="1" applyFont="1" applyFill="1" applyBorder="1">
      <alignment vertical="center"/>
    </xf>
    <xf numFmtId="0" fontId="9" fillId="6" borderId="8" xfId="0" applyNumberFormat="1" applyFont="1" applyFill="1" applyBorder="1">
      <alignment vertical="center"/>
    </xf>
    <xf numFmtId="0" fontId="8" fillId="6" borderId="12" xfId="0" applyNumberFormat="1" applyFont="1" applyFill="1" applyBorder="1">
      <alignment vertical="center"/>
    </xf>
    <xf numFmtId="0" fontId="8" fillId="6" borderId="14" xfId="0" applyNumberFormat="1" applyFont="1" applyFill="1" applyBorder="1">
      <alignment vertical="center"/>
    </xf>
    <xf numFmtId="0" fontId="8" fillId="9" borderId="12" xfId="0" applyNumberFormat="1" applyFont="1" applyFill="1" applyBorder="1">
      <alignment vertical="center"/>
    </xf>
    <xf numFmtId="0" fontId="8" fillId="9" borderId="0" xfId="0" applyNumberFormat="1" applyFont="1" applyFill="1" applyBorder="1">
      <alignment vertical="center"/>
    </xf>
    <xf numFmtId="0" fontId="8" fillId="0" borderId="8" xfId="0" applyNumberFormat="1" applyFont="1" applyFill="1" applyBorder="1">
      <alignment vertical="center"/>
    </xf>
  </cellXfs>
  <cellStyles count="1">
    <cellStyle name="표준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Map ID="42" Name="Elementals_맵" RootElement="Elementals" SchemaID="Schema15" ShowImportExportValidationErrors="false" AutoFit="true" Append="false" PreserveSortAFLayout="true" PreserveFormat="true">
    <DataBinding FileBinding="true" ConnectionID="11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4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1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3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78" dataDxfId="77" connectionId="32">
  <autoFilter ref="A1:M50">
    <filterColumn colId="1"/>
    <filterColumn colId="5"/>
    <filterColumn colId="12"/>
  </autoFilter>
  <tableColumns count="13">
    <tableColumn id="1" uniqueName="id" name="id" dataDxfId="76">
      <xmlColumnPr mapId="12" xpath="/Talents/Talent/@id" xmlDataType="string"/>
    </tableColumn>
    <tableColumn id="15" uniqueName="15" name="group" dataDxfId="75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74">
      <xmlColumnPr mapId="12" xpath="/Talents/Talent/@requireid" xmlDataType="string"/>
    </tableColumn>
    <tableColumn id="4" uniqueName="icon" name="icon" dataDxfId="73">
      <xmlColumnPr mapId="12" xpath="/Talents/Talent/Info/@icon" xmlDataType="string"/>
    </tableColumn>
    <tableColumn id="14" uniqueName="14" name="icontext" dataDxfId="72"/>
    <tableColumn id="13" uniqueName="subicon" name="subicon" dataDxfId="71">
      <xmlColumnPr mapId="12" xpath="/Talents/Talent/Info/@subicon" xmlDataType="string"/>
    </tableColumn>
    <tableColumn id="6" uniqueName="description" name="descrption" dataDxfId="70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69">
      <xmlColumnPr mapId="12" xpath="/Talents/Talent/@type" xmlDataType="string"/>
    </tableColumn>
    <tableColumn id="8" uniqueName="rate" name="rate" dataDxfId="68">
      <xmlColumnPr mapId="12" xpath="/Talents/Talent/Rate/@rate" xmlDataType="integer"/>
    </tableColumn>
    <tableColumn id="10" uniqueName="target" name="target" dataDxfId="67">
      <xmlColumnPr mapId="12" xpath="/Talents/Talent/Bonus/@target" xmlDataType="string"/>
    </tableColumn>
    <tableColumn id="11" uniqueName="attribute" name="attribute" dataDxfId="66">
      <xmlColumnPr mapId="12" xpath="/Talents/Talent/Bonus/@attribute" xmlDataType="string"/>
    </tableColumn>
    <tableColumn id="3" uniqueName="value" name="value" dataDxfId="65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3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64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1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calculatedColumnFormula>CONCATENATE("$",표30[[#This Row],[id]],"$")</calculatedColumnFormula>
      <xmlColumnPr mapId="42" xpath="/Elementals/Elemental/@name" xmlDataType="string"/>
    </tableColumn>
    <tableColumn id="11" uniqueName="skillname" name="skillname" dataDxfId="63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62">
      <xmlColumnPr mapId="42" xpath="/Elementals/Elemental/@basedensity" xmlDataType="integer"/>
    </tableColumn>
    <tableColumn id="10" uniqueName="baseprice" name="baseprice" dataDxfId="61">
      <xmlColumnPr mapId="42" xpath="/Elementals/Elemental/@baseprice" xmlDataType="integer"/>
    </tableColumn>
    <tableColumn id="5" uniqueName="baselevel" name="baselevel" dataDxfId="60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59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58" connectionId="21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57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56" dataDxfId="55" connectionId="32">
  <autoFilter ref="A1:M18">
    <filterColumn colId="12"/>
  </autoFilter>
  <tableColumns count="13">
    <tableColumn id="1" uniqueName="id" name="id" dataDxfId="54">
      <xmlColumnPr mapId="12" xpath="/Talents/Talent/@id" xmlDataType="string"/>
    </tableColumn>
    <tableColumn id="2" uniqueName="requireid" name="requireid" dataDxfId="53">
      <xmlColumnPr mapId="12" xpath="/Talents/Talent/@requireid" xmlDataType="string"/>
    </tableColumn>
    <tableColumn id="7" uniqueName="type" name="type" dataDxfId="52">
      <xmlColumnPr mapId="12" xpath="/Talents/Talent/@type" xmlDataType="string"/>
    </tableColumn>
    <tableColumn id="9" uniqueName="maxlevelper10" name="maxlevelper10" dataDxfId="51">
      <xmlColumnPr mapId="12" xpath="/Talents/Talent/@maxlevelper10" xmlDataType="integer"/>
    </tableColumn>
    <tableColumn id="4" uniqueName="icon" name="icon" dataDxfId="50">
      <xmlColumnPr mapId="12" xpath="/Talents/Talent/Info/@icon" xmlDataType="string"/>
    </tableColumn>
    <tableColumn id="13" uniqueName="subicon" name="subicon" dataDxfId="49">
      <xmlColumnPr mapId="12" xpath="/Talents/Talent/Info/@subicon" xmlDataType="string"/>
    </tableColumn>
    <tableColumn id="5" uniqueName="name" name="name" dataDxfId="48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47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6">
      <xmlColumnPr mapId="12" xpath="/Talents/Talent/Rate/@rate" xmlDataType="integer"/>
    </tableColumn>
    <tableColumn id="12" uniqueName="absrate" name="absrate" dataDxfId="45">
      <xmlColumnPr mapId="12" xpath="/Talents/Talent/Rate/@absrate" xmlDataType="integer"/>
    </tableColumn>
    <tableColumn id="10" uniqueName="target" name="target" dataDxfId="44">
      <xmlColumnPr mapId="12" xpath="/Talents/Talent/Bonus/@target" xmlDataType="string"/>
    </tableColumn>
    <tableColumn id="11" uniqueName="attribute" name="attribute" dataDxfId="43">
      <xmlColumnPr mapId="12" xpath="/Talents/Talent/Bonus/@attribute" xmlDataType="string"/>
    </tableColumn>
    <tableColumn id="3" uniqueName="value" name="value" dataDxfId="4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표10" displayName="표10" ref="A1:P31" tableType="xml" totalsRowShown="0" headerRowDxfId="41" dataDxfId="40" connectionId="14">
  <autoFilter ref="A1:P31">
    <filterColumn colId="7"/>
    <filterColumn colId="12"/>
    <filterColumn colId="13"/>
    <filterColumn colId="14"/>
    <filterColumn colId="15"/>
  </autoFilter>
  <sortState ref="A2:P31">
    <sortCondition ref="F1:F31"/>
  </sortState>
  <tableColumns count="16">
    <tableColumn id="1" uniqueName="id" name="장비아이디" dataDxfId="39">
      <xmlColumnPr mapId="51" xpath="/Equipments/Equipment/@id" xmlDataType="string"/>
    </tableColumn>
    <tableColumn id="2" uniqueName="icon" name="아이콘" dataDxfId="38">
      <xmlColumnPr mapId="51" xpath="/Equipments/Equipment/@icon" xmlDataType="string"/>
    </tableColumn>
    <tableColumn id="3" uniqueName="name" name="아이템이름" dataDxfId="37">
      <xmlColumnPr mapId="51" xpath="/Equipments/Equipment/@name" xmlDataType="string"/>
    </tableColumn>
    <tableColumn id="4" uniqueName="dropmap" name="드랍맵" dataDxfId="36">
      <xmlColumnPr mapId="51" xpath="/Equipments/Equipment/@dropmap" xmlDataType="string"/>
    </tableColumn>
    <tableColumn id="5" uniqueName="droplevel" name="드랍레벨" dataDxfId="35">
      <xmlColumnPr mapId="51" xpath="/Equipments/Equipment/@droplevel" xmlDataType="integer"/>
    </tableColumn>
    <tableColumn id="6" uniqueName="grade" name="기본등급" dataDxfId="34">
      <xmlColumnPr mapId="51" xpath="/Equipments/Equipment/@grade" xmlDataType="integer"/>
    </tableColumn>
    <tableColumn id="7" uniqueName="type" name="부위" dataDxfId="33">
      <xmlColumnPr mapId="51" xpath="/Equipments/Equipment/@type" xmlDataType="string"/>
    </tableColumn>
    <tableColumn id="17" uniqueName="skill" name="고정스킬" dataDxfId="0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5">
      <calculatedColumnFormula>표10[[#This Row],[추천능력치]]-SUM(표10[[#This Row],[힘]:[속도]])</calculatedColumnFormula>
    </tableColumn>
    <tableColumn id="15" uniqueName="15" name="순번" dataDxfId="2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표8" displayName="표8" ref="A1:V46" tableType="xml" totalsRowShown="0" headerRowDxfId="7" dataDxfId="6" connectionId="19">
  <autoFilter ref="A1:V46">
    <filterColumn colId="16"/>
    <filterColumn colId="17"/>
    <filterColumn colId="18"/>
    <filterColumn colId="19"/>
    <filterColumn colId="20"/>
    <filterColumn colId="21"/>
  </autoFilter>
  <tableColumns count="22">
    <tableColumn id="1" uniqueName="id" name="아이디" dataDxfId="24">
      <xmlColumnPr mapId="49" xpath="/EquipmentSkills/Skill/@id" xmlDataType="string"/>
    </tableColumn>
    <tableColumn id="2" uniqueName="name" name="스킬이름" dataDxfId="23">
      <xmlColumnPr mapId="49" xpath="/EquipmentSkills/Skill/@name" xmlDataType="string"/>
    </tableColumn>
    <tableColumn id="4" uniqueName="belong" name="귀속여부" dataDxfId="22">
      <xmlColumnPr mapId="49" xpath="/EquipmentSkills/Skill/@belong" xmlDataType="boolean"/>
    </tableColumn>
    <tableColumn id="5" uniqueName="droplevel" name="드랍레벨" dataDxfId="21">
      <xmlColumnPr mapId="49" xpath="/EquipmentSkills/Skill/@droplevel" xmlDataType="integer"/>
    </tableColumn>
    <tableColumn id="6" uniqueName="target" name="대상1" dataDxfId="20">
      <xmlColumnPr mapId="49" xpath="/EquipmentSkills/Skill/Bonus1/@target" xmlDataType="string"/>
    </tableColumn>
    <tableColumn id="7" uniqueName="attribute" name="속성1" dataDxfId="19">
      <xmlColumnPr mapId="49" xpath="/EquipmentSkills/Skill/Bonus1/@attribute" xmlDataType="string"/>
    </tableColumn>
    <tableColumn id="8" uniqueName="value" name="Value1" dataDxfId="18">
      <xmlColumnPr mapId="49" xpath="/EquipmentSkills/Skill/Bonus1/@value" xmlDataType="integer"/>
    </tableColumn>
    <tableColumn id="9" uniqueName="target" name="대상2" dataDxfId="17">
      <xmlColumnPr mapId="49" xpath="/EquipmentSkills/Skill/Bonus2/@target" xmlDataType="string"/>
    </tableColumn>
    <tableColumn id="10" uniqueName="attribute" name="속성2" dataDxfId="16">
      <xmlColumnPr mapId="49" xpath="/EquipmentSkills/Skill/Bonus2/@attribute" xmlDataType="string"/>
    </tableColumn>
    <tableColumn id="11" uniqueName="value" name="Value2" dataDxfId="15">
      <xmlColumnPr mapId="49" xpath="/EquipmentSkills/Skill/Bonus2/@value" xmlDataType="integer"/>
    </tableColumn>
    <tableColumn id="12" uniqueName="target" name="대상3" dataDxfId="14">
      <xmlColumnPr mapId="49" xpath="/EquipmentSkills/Skill/Bonus3/@target" xmlDataType="string"/>
    </tableColumn>
    <tableColumn id="13" uniqueName="attribute" name="속성3" dataDxfId="13">
      <xmlColumnPr mapId="49" xpath="/EquipmentSkills/Skill/Bonus3/@attribute" xmlDataType="string"/>
    </tableColumn>
    <tableColumn id="14" uniqueName="value" name="Value3" dataDxfId="12">
      <xmlColumnPr mapId="49" xpath="/EquipmentSkills/Skill/Bonus3/@value" xmlDataType="integer"/>
    </tableColumn>
    <tableColumn id="15" uniqueName="target" name="대상4" dataDxfId="11">
      <xmlColumnPr mapId="49" xpath="/EquipmentSkills/Skill/Bonus4/@target" xmlDataType="string"/>
    </tableColumn>
    <tableColumn id="16" uniqueName="attribute" name="속성4" dataDxfId="10">
      <xmlColumnPr mapId="49" xpath="/EquipmentSkills/Skill/Bonus4/@attribute" xmlDataType="string"/>
    </tableColumn>
    <tableColumn id="17" uniqueName="value" name="Value4" dataDxfId="9">
      <xmlColumnPr mapId="49" xpath="/EquipmentSkills/Skill/Bonus4/@value" xmlDataType="integer"/>
    </tableColumn>
    <tableColumn id="3" uniqueName="value" name="순번" dataDxfId="8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1">
      <calculatedColumnFormula>S2*V2</calculatedColumnFormula>
    </tableColumn>
    <tableColumn id="22" uniqueName="22" name="당시e갯수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K7" sqref="K7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352</v>
      </c>
      <c r="C1" s="22" t="s">
        <v>6</v>
      </c>
      <c r="D1" s="12" t="s">
        <v>80</v>
      </c>
      <c r="E1" s="12" t="s">
        <v>82</v>
      </c>
      <c r="F1" s="1" t="s">
        <v>218</v>
      </c>
      <c r="G1" s="12" t="s">
        <v>53</v>
      </c>
      <c r="H1" s="12" t="s">
        <v>85</v>
      </c>
      <c r="I1" s="13" t="s">
        <v>217</v>
      </c>
      <c r="J1" s="12" t="s">
        <v>77</v>
      </c>
      <c r="K1" s="12" t="s">
        <v>7</v>
      </c>
      <c r="L1" s="12" t="s">
        <v>8</v>
      </c>
      <c r="M1" s="12" t="s">
        <v>9</v>
      </c>
    </row>
    <row r="2" spans="1:15">
      <c r="A2" s="34" t="s">
        <v>200</v>
      </c>
      <c r="B2" s="34" t="s">
        <v>127</v>
      </c>
      <c r="C2" s="33" t="s">
        <v>221</v>
      </c>
      <c r="D2" s="12" t="s">
        <v>10</v>
      </c>
      <c r="E2" s="34" t="s">
        <v>236</v>
      </c>
      <c r="F2" s="34"/>
      <c r="G2" s="34"/>
      <c r="H2" s="1" t="s">
        <v>256</v>
      </c>
      <c r="I2" s="18">
        <v>0</v>
      </c>
      <c r="J2" s="14" t="s">
        <v>350</v>
      </c>
      <c r="K2" s="34" t="s">
        <v>541</v>
      </c>
      <c r="L2" s="15" t="s">
        <v>245</v>
      </c>
      <c r="M2" s="34">
        <v>1</v>
      </c>
    </row>
    <row r="3" spans="1:15">
      <c r="A3" s="34" t="s">
        <v>201</v>
      </c>
      <c r="B3" s="34" t="s">
        <v>353</v>
      </c>
      <c r="C3" s="22" t="s">
        <v>223</v>
      </c>
      <c r="D3" s="12" t="s">
        <v>10</v>
      </c>
      <c r="E3" s="1" t="s">
        <v>227</v>
      </c>
      <c r="F3" s="12"/>
      <c r="G3" s="12"/>
      <c r="H3" s="1" t="s">
        <v>255</v>
      </c>
      <c r="I3" s="17">
        <v>0</v>
      </c>
      <c r="J3" s="18">
        <v>300</v>
      </c>
      <c r="K3" s="34" t="s">
        <v>541</v>
      </c>
      <c r="L3" s="15" t="s">
        <v>74</v>
      </c>
      <c r="M3" s="17">
        <v>1000</v>
      </c>
      <c r="N3" s="22" t="s">
        <v>311</v>
      </c>
    </row>
    <row r="4" spans="1:15">
      <c r="A4" s="34" t="s">
        <v>202</v>
      </c>
      <c r="B4" s="34" t="s">
        <v>353</v>
      </c>
      <c r="C4" s="22" t="s">
        <v>223</v>
      </c>
      <c r="D4" s="12" t="s">
        <v>10</v>
      </c>
      <c r="E4" s="1" t="s">
        <v>227</v>
      </c>
      <c r="F4" s="12"/>
      <c r="G4" s="12"/>
      <c r="H4" s="1" t="s">
        <v>255</v>
      </c>
      <c r="I4" s="17">
        <v>0</v>
      </c>
      <c r="J4" s="18">
        <v>200</v>
      </c>
      <c r="K4" s="34" t="s">
        <v>541</v>
      </c>
      <c r="L4" s="15" t="s">
        <v>74</v>
      </c>
      <c r="M4" s="17">
        <v>2000</v>
      </c>
      <c r="N4" s="22" t="s">
        <v>312</v>
      </c>
    </row>
    <row r="5" spans="1:15">
      <c r="A5" s="34" t="s">
        <v>203</v>
      </c>
      <c r="B5" s="34" t="s">
        <v>353</v>
      </c>
      <c r="C5" s="22" t="s">
        <v>223</v>
      </c>
      <c r="D5" s="12" t="s">
        <v>10</v>
      </c>
      <c r="E5" s="1" t="s">
        <v>227</v>
      </c>
      <c r="F5" s="12"/>
      <c r="G5" s="12"/>
      <c r="H5" s="1" t="s">
        <v>255</v>
      </c>
      <c r="I5" s="17">
        <v>0</v>
      </c>
      <c r="J5" s="18">
        <v>100</v>
      </c>
      <c r="K5" s="34" t="s">
        <v>541</v>
      </c>
      <c r="L5" s="15" t="s">
        <v>74</v>
      </c>
      <c r="M5" s="17">
        <v>3000</v>
      </c>
      <c r="N5" s="22" t="s">
        <v>351</v>
      </c>
    </row>
    <row r="6" spans="1:15">
      <c r="A6" s="34" t="s">
        <v>204</v>
      </c>
      <c r="B6" s="34" t="s">
        <v>228</v>
      </c>
      <c r="C6" s="33" t="s">
        <v>231</v>
      </c>
      <c r="D6" s="15" t="s">
        <v>232</v>
      </c>
      <c r="E6" s="34" t="s">
        <v>233</v>
      </c>
      <c r="F6" s="34"/>
      <c r="G6" s="34" t="s">
        <v>241</v>
      </c>
      <c r="H6" s="34" t="s">
        <v>259</v>
      </c>
      <c r="I6" s="18">
        <v>1</v>
      </c>
      <c r="J6" s="16">
        <v>100</v>
      </c>
      <c r="K6" s="34" t="s">
        <v>541</v>
      </c>
      <c r="L6" s="15" t="s">
        <v>246</v>
      </c>
      <c r="M6" s="34" t="s">
        <v>309</v>
      </c>
    </row>
    <row r="7" spans="1:15">
      <c r="A7" s="34" t="s">
        <v>205</v>
      </c>
      <c r="B7" s="34" t="s">
        <v>229</v>
      </c>
      <c r="C7" s="33" t="s">
        <v>224</v>
      </c>
      <c r="D7" s="34" t="s">
        <v>232</v>
      </c>
      <c r="E7" s="34" t="s">
        <v>234</v>
      </c>
      <c r="F7" s="34"/>
      <c r="G7" s="34" t="s">
        <v>240</v>
      </c>
      <c r="H7" s="34" t="s">
        <v>268</v>
      </c>
      <c r="I7" s="18">
        <v>1</v>
      </c>
      <c r="J7" s="14">
        <v>100</v>
      </c>
      <c r="K7" s="34" t="s">
        <v>232</v>
      </c>
      <c r="L7" s="34" t="s">
        <v>243</v>
      </c>
      <c r="M7" s="34" t="s">
        <v>309</v>
      </c>
    </row>
    <row r="8" spans="1:15">
      <c r="A8" s="34" t="s">
        <v>206</v>
      </c>
      <c r="B8" s="34" t="s">
        <v>229</v>
      </c>
      <c r="C8" s="33" t="s">
        <v>224</v>
      </c>
      <c r="D8" s="34" t="s">
        <v>11</v>
      </c>
      <c r="E8" s="34" t="s">
        <v>234</v>
      </c>
      <c r="F8" s="34"/>
      <c r="G8" s="34" t="s">
        <v>240</v>
      </c>
      <c r="H8" s="34" t="s">
        <v>269</v>
      </c>
      <c r="I8" s="18">
        <v>1</v>
      </c>
      <c r="J8" s="14">
        <v>100</v>
      </c>
      <c r="K8" s="34" t="s">
        <v>11</v>
      </c>
      <c r="L8" s="34" t="s">
        <v>243</v>
      </c>
      <c r="M8" s="34" t="s">
        <v>309</v>
      </c>
    </row>
    <row r="9" spans="1:15">
      <c r="A9" s="34" t="s">
        <v>207</v>
      </c>
      <c r="B9" s="34" t="s">
        <v>229</v>
      </c>
      <c r="C9" s="33" t="s">
        <v>224</v>
      </c>
      <c r="D9" s="34" t="s">
        <v>30</v>
      </c>
      <c r="E9" s="34" t="s">
        <v>234</v>
      </c>
      <c r="F9" s="34"/>
      <c r="G9" s="34" t="s">
        <v>240</v>
      </c>
      <c r="H9" s="34" t="s">
        <v>270</v>
      </c>
      <c r="I9" s="18">
        <v>1</v>
      </c>
      <c r="J9" s="14">
        <v>100</v>
      </c>
      <c r="K9" s="34" t="s">
        <v>30</v>
      </c>
      <c r="L9" s="34" t="s">
        <v>243</v>
      </c>
      <c r="M9" s="34" t="s">
        <v>309</v>
      </c>
    </row>
    <row r="10" spans="1:15">
      <c r="A10" s="34" t="s">
        <v>208</v>
      </c>
      <c r="B10" s="34" t="s">
        <v>229</v>
      </c>
      <c r="C10" s="33" t="s">
        <v>224</v>
      </c>
      <c r="D10" s="34" t="s">
        <v>15</v>
      </c>
      <c r="E10" s="34" t="s">
        <v>234</v>
      </c>
      <c r="F10" s="34"/>
      <c r="G10" s="34" t="s">
        <v>240</v>
      </c>
      <c r="H10" s="34" t="s">
        <v>271</v>
      </c>
      <c r="I10" s="18">
        <v>1</v>
      </c>
      <c r="J10" s="14">
        <v>100</v>
      </c>
      <c r="K10" s="34" t="s">
        <v>15</v>
      </c>
      <c r="L10" s="34" t="s">
        <v>243</v>
      </c>
      <c r="M10" s="34" t="s">
        <v>309</v>
      </c>
    </row>
    <row r="11" spans="1:15">
      <c r="A11" s="34" t="s">
        <v>209</v>
      </c>
      <c r="B11" s="34" t="s">
        <v>229</v>
      </c>
      <c r="C11" s="33" t="s">
        <v>224</v>
      </c>
      <c r="D11" s="34" t="s">
        <v>17</v>
      </c>
      <c r="E11" s="34" t="s">
        <v>234</v>
      </c>
      <c r="F11" s="34"/>
      <c r="G11" s="34" t="s">
        <v>240</v>
      </c>
      <c r="H11" s="34" t="s">
        <v>272</v>
      </c>
      <c r="I11" s="18">
        <v>1</v>
      </c>
      <c r="J11" s="14">
        <v>100</v>
      </c>
      <c r="K11" s="34" t="s">
        <v>17</v>
      </c>
      <c r="L11" s="34" t="s">
        <v>243</v>
      </c>
      <c r="M11" s="34" t="s">
        <v>309</v>
      </c>
    </row>
    <row r="12" spans="1:15">
      <c r="A12" s="34" t="s">
        <v>210</v>
      </c>
      <c r="B12" s="34" t="s">
        <v>229</v>
      </c>
      <c r="C12" s="33" t="s">
        <v>224</v>
      </c>
      <c r="D12" s="34" t="s">
        <v>13</v>
      </c>
      <c r="E12" s="34" t="s">
        <v>234</v>
      </c>
      <c r="F12" s="34"/>
      <c r="G12" s="34" t="s">
        <v>240</v>
      </c>
      <c r="H12" s="34" t="s">
        <v>273</v>
      </c>
      <c r="I12" s="18">
        <v>1</v>
      </c>
      <c r="J12" s="14">
        <v>100</v>
      </c>
      <c r="K12" s="34" t="s">
        <v>13</v>
      </c>
      <c r="L12" s="34" t="s">
        <v>243</v>
      </c>
      <c r="M12" s="34" t="s">
        <v>309</v>
      </c>
    </row>
    <row r="13" spans="1:15">
      <c r="A13" s="34" t="s">
        <v>211</v>
      </c>
      <c r="B13" s="34" t="s">
        <v>229</v>
      </c>
      <c r="C13" s="33" t="s">
        <v>224</v>
      </c>
      <c r="D13" s="34" t="s">
        <v>28</v>
      </c>
      <c r="E13" s="34" t="s">
        <v>234</v>
      </c>
      <c r="F13" s="34"/>
      <c r="G13" s="34" t="s">
        <v>240</v>
      </c>
      <c r="H13" s="34" t="s">
        <v>274</v>
      </c>
      <c r="I13" s="18">
        <v>1</v>
      </c>
      <c r="J13" s="14">
        <v>100</v>
      </c>
      <c r="K13" s="34" t="s">
        <v>28</v>
      </c>
      <c r="L13" s="34" t="s">
        <v>243</v>
      </c>
      <c r="M13" s="34" t="s">
        <v>309</v>
      </c>
    </row>
    <row r="14" spans="1:15">
      <c r="A14" s="34" t="s">
        <v>212</v>
      </c>
      <c r="B14" s="34" t="s">
        <v>229</v>
      </c>
      <c r="C14" s="33" t="s">
        <v>224</v>
      </c>
      <c r="D14" s="34" t="s">
        <v>29</v>
      </c>
      <c r="E14" s="34" t="s">
        <v>234</v>
      </c>
      <c r="F14" s="34"/>
      <c r="G14" s="34" t="s">
        <v>240</v>
      </c>
      <c r="H14" s="34" t="s">
        <v>275</v>
      </c>
      <c r="I14" s="18">
        <v>1</v>
      </c>
      <c r="J14" s="14">
        <v>100</v>
      </c>
      <c r="K14" s="34" t="s">
        <v>29</v>
      </c>
      <c r="L14" s="34" t="s">
        <v>243</v>
      </c>
      <c r="M14" s="34" t="s">
        <v>309</v>
      </c>
      <c r="N14" s="5"/>
      <c r="O14" s="2"/>
    </row>
    <row r="15" spans="1:15">
      <c r="A15" s="34" t="s">
        <v>213</v>
      </c>
      <c r="B15" s="34" t="s">
        <v>229</v>
      </c>
      <c r="C15" s="33" t="s">
        <v>224</v>
      </c>
      <c r="D15" s="34" t="s">
        <v>249</v>
      </c>
      <c r="E15" s="34" t="s">
        <v>234</v>
      </c>
      <c r="F15" s="34"/>
      <c r="G15" s="34" t="s">
        <v>240</v>
      </c>
      <c r="H15" s="34" t="s">
        <v>276</v>
      </c>
      <c r="I15" s="18">
        <v>1</v>
      </c>
      <c r="J15" s="14">
        <v>100</v>
      </c>
      <c r="K15" s="34" t="s">
        <v>249</v>
      </c>
      <c r="L15" s="34" t="s">
        <v>243</v>
      </c>
      <c r="M15" s="34" t="s">
        <v>309</v>
      </c>
      <c r="N15" s="5"/>
      <c r="O15" s="2"/>
    </row>
    <row r="16" spans="1:15">
      <c r="A16" s="34" t="s">
        <v>214</v>
      </c>
      <c r="B16" s="34" t="s">
        <v>229</v>
      </c>
      <c r="C16" s="33" t="s">
        <v>224</v>
      </c>
      <c r="D16" s="34" t="s">
        <v>27</v>
      </c>
      <c r="E16" s="34" t="s">
        <v>234</v>
      </c>
      <c r="F16" s="34"/>
      <c r="G16" s="34" t="s">
        <v>240</v>
      </c>
      <c r="H16" s="34" t="s">
        <v>277</v>
      </c>
      <c r="I16" s="18">
        <v>1</v>
      </c>
      <c r="J16" s="14">
        <v>100</v>
      </c>
      <c r="K16" s="34" t="s">
        <v>27</v>
      </c>
      <c r="L16" s="34" t="s">
        <v>243</v>
      </c>
      <c r="M16" s="34" t="s">
        <v>309</v>
      </c>
      <c r="N16" s="5"/>
      <c r="O16" s="2"/>
    </row>
    <row r="17" spans="1:15">
      <c r="A17" s="34" t="s">
        <v>215</v>
      </c>
      <c r="B17" s="34" t="s">
        <v>230</v>
      </c>
      <c r="C17" s="33" t="s">
        <v>298</v>
      </c>
      <c r="D17" s="34" t="s">
        <v>232</v>
      </c>
      <c r="E17" s="34" t="s">
        <v>235</v>
      </c>
      <c r="F17" s="34"/>
      <c r="G17" s="34" t="s">
        <v>240</v>
      </c>
      <c r="H17" s="34" t="s">
        <v>300</v>
      </c>
      <c r="I17" s="18">
        <v>1</v>
      </c>
      <c r="J17" s="14">
        <v>100</v>
      </c>
      <c r="K17" s="34" t="s">
        <v>232</v>
      </c>
      <c r="L17" s="15" t="s">
        <v>244</v>
      </c>
      <c r="M17" s="34" t="s">
        <v>309</v>
      </c>
      <c r="N17" s="5"/>
      <c r="O17" s="2"/>
    </row>
    <row r="18" spans="1:15">
      <c r="A18" s="34" t="s">
        <v>216</v>
      </c>
      <c r="B18" s="34" t="s">
        <v>230</v>
      </c>
      <c r="C18" s="33" t="s">
        <v>298</v>
      </c>
      <c r="D18" s="34" t="s">
        <v>11</v>
      </c>
      <c r="E18" s="34" t="s">
        <v>235</v>
      </c>
      <c r="F18" s="34"/>
      <c r="G18" s="34" t="s">
        <v>240</v>
      </c>
      <c r="H18" s="34" t="s">
        <v>260</v>
      </c>
      <c r="I18" s="18">
        <v>1</v>
      </c>
      <c r="J18" s="14">
        <v>100</v>
      </c>
      <c r="K18" s="34" t="s">
        <v>11</v>
      </c>
      <c r="L18" s="15" t="s">
        <v>244</v>
      </c>
      <c r="M18" s="34" t="s">
        <v>309</v>
      </c>
      <c r="N18" s="5"/>
      <c r="O18" s="2"/>
    </row>
    <row r="19" spans="1:15">
      <c r="A19" s="34" t="s">
        <v>317</v>
      </c>
      <c r="B19" s="34" t="s">
        <v>230</v>
      </c>
      <c r="C19" s="33" t="s">
        <v>298</v>
      </c>
      <c r="D19" s="34" t="s">
        <v>30</v>
      </c>
      <c r="E19" s="34" t="s">
        <v>235</v>
      </c>
      <c r="F19" s="34"/>
      <c r="G19" s="34" t="s">
        <v>240</v>
      </c>
      <c r="H19" s="34" t="s">
        <v>371</v>
      </c>
      <c r="I19" s="18">
        <v>1</v>
      </c>
      <c r="J19" s="14">
        <v>100</v>
      </c>
      <c r="K19" s="34" t="s">
        <v>30</v>
      </c>
      <c r="L19" s="15" t="s">
        <v>244</v>
      </c>
      <c r="M19" s="34" t="s">
        <v>309</v>
      </c>
      <c r="N19" s="5"/>
      <c r="O19" s="2"/>
    </row>
    <row r="20" spans="1:15">
      <c r="A20" s="34" t="s">
        <v>318</v>
      </c>
      <c r="B20" s="34" t="s">
        <v>230</v>
      </c>
      <c r="C20" s="33" t="s">
        <v>298</v>
      </c>
      <c r="D20" s="34" t="s">
        <v>15</v>
      </c>
      <c r="E20" s="34" t="s">
        <v>235</v>
      </c>
      <c r="F20" s="34"/>
      <c r="G20" s="34" t="s">
        <v>240</v>
      </c>
      <c r="H20" s="34" t="s">
        <v>261</v>
      </c>
      <c r="I20" s="18">
        <v>1</v>
      </c>
      <c r="J20" s="14">
        <v>100</v>
      </c>
      <c r="K20" s="34" t="s">
        <v>15</v>
      </c>
      <c r="L20" s="15" t="s">
        <v>244</v>
      </c>
      <c r="M20" s="34" t="s">
        <v>309</v>
      </c>
    </row>
    <row r="21" spans="1:15">
      <c r="A21" s="34" t="s">
        <v>319</v>
      </c>
      <c r="B21" s="34" t="s">
        <v>230</v>
      </c>
      <c r="C21" s="33" t="s">
        <v>298</v>
      </c>
      <c r="D21" s="34" t="s">
        <v>17</v>
      </c>
      <c r="E21" s="34" t="s">
        <v>235</v>
      </c>
      <c r="F21" s="34"/>
      <c r="G21" s="34" t="s">
        <v>240</v>
      </c>
      <c r="H21" s="34" t="s">
        <v>262</v>
      </c>
      <c r="I21" s="18">
        <v>1</v>
      </c>
      <c r="J21" s="14">
        <v>100</v>
      </c>
      <c r="K21" s="34" t="s">
        <v>17</v>
      </c>
      <c r="L21" s="15" t="s">
        <v>244</v>
      </c>
      <c r="M21" s="34" t="s">
        <v>309</v>
      </c>
    </row>
    <row r="22" spans="1:15">
      <c r="A22" s="34" t="s">
        <v>320</v>
      </c>
      <c r="B22" s="34" t="s">
        <v>230</v>
      </c>
      <c r="C22" s="33" t="s">
        <v>298</v>
      </c>
      <c r="D22" s="34" t="s">
        <v>13</v>
      </c>
      <c r="E22" s="34" t="s">
        <v>235</v>
      </c>
      <c r="F22" s="34"/>
      <c r="G22" s="34" t="s">
        <v>240</v>
      </c>
      <c r="H22" s="34" t="s">
        <v>263</v>
      </c>
      <c r="I22" s="18">
        <v>1</v>
      </c>
      <c r="J22" s="14">
        <v>100</v>
      </c>
      <c r="K22" s="34" t="s">
        <v>13</v>
      </c>
      <c r="L22" s="15" t="s">
        <v>244</v>
      </c>
      <c r="M22" s="34" t="s">
        <v>309</v>
      </c>
    </row>
    <row r="23" spans="1:15">
      <c r="A23" s="34" t="s">
        <v>321</v>
      </c>
      <c r="B23" s="34" t="s">
        <v>230</v>
      </c>
      <c r="C23" s="33" t="s">
        <v>298</v>
      </c>
      <c r="D23" s="34" t="s">
        <v>28</v>
      </c>
      <c r="E23" s="34" t="s">
        <v>235</v>
      </c>
      <c r="F23" s="34"/>
      <c r="G23" s="34" t="s">
        <v>240</v>
      </c>
      <c r="H23" s="34" t="s">
        <v>264</v>
      </c>
      <c r="I23" s="18">
        <v>1</v>
      </c>
      <c r="J23" s="14">
        <v>100</v>
      </c>
      <c r="K23" s="34" t="s">
        <v>28</v>
      </c>
      <c r="L23" s="15" t="s">
        <v>244</v>
      </c>
      <c r="M23" s="34" t="s">
        <v>309</v>
      </c>
    </row>
    <row r="24" spans="1:15">
      <c r="A24" s="34" t="s">
        <v>322</v>
      </c>
      <c r="B24" s="34" t="s">
        <v>230</v>
      </c>
      <c r="C24" s="33" t="s">
        <v>298</v>
      </c>
      <c r="D24" s="34" t="s">
        <v>29</v>
      </c>
      <c r="E24" s="34" t="s">
        <v>235</v>
      </c>
      <c r="F24" s="34"/>
      <c r="G24" s="34" t="s">
        <v>240</v>
      </c>
      <c r="H24" s="34" t="s">
        <v>265</v>
      </c>
      <c r="I24" s="18">
        <v>1</v>
      </c>
      <c r="J24" s="14">
        <v>100</v>
      </c>
      <c r="K24" s="34" t="s">
        <v>29</v>
      </c>
      <c r="L24" s="15" t="s">
        <v>244</v>
      </c>
      <c r="M24" s="34" t="s">
        <v>309</v>
      </c>
      <c r="N24" s="24" t="s">
        <v>279</v>
      </c>
      <c r="O24" s="25"/>
    </row>
    <row r="25" spans="1:15">
      <c r="A25" s="34" t="s">
        <v>323</v>
      </c>
      <c r="B25" s="34" t="s">
        <v>230</v>
      </c>
      <c r="C25" s="33" t="s">
        <v>298</v>
      </c>
      <c r="D25" s="34" t="s">
        <v>249</v>
      </c>
      <c r="E25" s="34" t="s">
        <v>235</v>
      </c>
      <c r="F25" s="34"/>
      <c r="G25" s="34" t="s">
        <v>240</v>
      </c>
      <c r="H25" s="34" t="s">
        <v>266</v>
      </c>
      <c r="I25" s="18">
        <v>1</v>
      </c>
      <c r="J25" s="14">
        <v>100</v>
      </c>
      <c r="K25" s="34" t="s">
        <v>249</v>
      </c>
      <c r="L25" s="15" t="s">
        <v>244</v>
      </c>
      <c r="M25" s="34" t="s">
        <v>309</v>
      </c>
      <c r="N25" s="24"/>
      <c r="O25" s="25"/>
    </row>
    <row r="26" spans="1:15">
      <c r="A26" s="34" t="s">
        <v>324</v>
      </c>
      <c r="B26" s="34" t="s">
        <v>230</v>
      </c>
      <c r="C26" s="33" t="s">
        <v>298</v>
      </c>
      <c r="D26" s="34" t="s">
        <v>27</v>
      </c>
      <c r="E26" s="34" t="s">
        <v>235</v>
      </c>
      <c r="F26" s="34"/>
      <c r="G26" s="34" t="s">
        <v>240</v>
      </c>
      <c r="H26" s="34" t="s">
        <v>267</v>
      </c>
      <c r="I26" s="18">
        <v>1</v>
      </c>
      <c r="J26" s="14">
        <v>100</v>
      </c>
      <c r="K26" s="34" t="s">
        <v>27</v>
      </c>
      <c r="L26" s="15" t="s">
        <v>244</v>
      </c>
      <c r="M26" s="34" t="s">
        <v>309</v>
      </c>
      <c r="N26" s="24"/>
      <c r="O26" s="25"/>
    </row>
    <row r="27" spans="1:15">
      <c r="A27" s="34" t="s">
        <v>325</v>
      </c>
      <c r="B27" s="34" t="s">
        <v>354</v>
      </c>
      <c r="C27" s="33" t="s">
        <v>219</v>
      </c>
      <c r="D27" s="34" t="s">
        <v>232</v>
      </c>
      <c r="E27" s="34" t="s">
        <v>250</v>
      </c>
      <c r="F27" s="34" t="s">
        <v>299</v>
      </c>
      <c r="G27" s="34" t="s">
        <v>252</v>
      </c>
      <c r="H27" s="34" t="s">
        <v>301</v>
      </c>
      <c r="I27" s="18">
        <v>20</v>
      </c>
      <c r="J27" s="14">
        <v>100</v>
      </c>
      <c r="K27" s="34" t="s">
        <v>232</v>
      </c>
      <c r="L27" s="15" t="s">
        <v>254</v>
      </c>
      <c r="M27" s="34" t="s">
        <v>310</v>
      </c>
      <c r="N27" s="24"/>
      <c r="O27" s="25"/>
    </row>
    <row r="28" spans="1:15">
      <c r="A28" s="34" t="s">
        <v>326</v>
      </c>
      <c r="B28" s="34" t="s">
        <v>354</v>
      </c>
      <c r="C28" s="33" t="s">
        <v>222</v>
      </c>
      <c r="D28" s="34" t="s">
        <v>11</v>
      </c>
      <c r="E28" s="34" t="s">
        <v>237</v>
      </c>
      <c r="F28" s="34"/>
      <c r="G28" s="34"/>
      <c r="H28" s="34" t="s">
        <v>257</v>
      </c>
      <c r="I28" s="18">
        <v>4</v>
      </c>
      <c r="J28" s="16">
        <v>100</v>
      </c>
      <c r="K28" s="34" t="s">
        <v>11</v>
      </c>
      <c r="L28" s="15" t="s">
        <v>247</v>
      </c>
      <c r="M28" s="34">
        <v>1</v>
      </c>
      <c r="N28" s="24"/>
      <c r="O28" s="25"/>
    </row>
    <row r="29" spans="1:15">
      <c r="A29" s="34" t="s">
        <v>327</v>
      </c>
      <c r="B29" s="34" t="s">
        <v>354</v>
      </c>
      <c r="C29" s="33" t="s">
        <v>222</v>
      </c>
      <c r="D29" s="34" t="s">
        <v>30</v>
      </c>
      <c r="E29" s="34" t="s">
        <v>237</v>
      </c>
      <c r="F29" s="34"/>
      <c r="G29" s="34"/>
      <c r="H29" s="34" t="s">
        <v>372</v>
      </c>
      <c r="I29" s="18">
        <v>3</v>
      </c>
      <c r="J29" s="16">
        <v>100</v>
      </c>
      <c r="K29" s="34" t="s">
        <v>30</v>
      </c>
      <c r="L29" s="15" t="s">
        <v>247</v>
      </c>
      <c r="M29" s="34">
        <v>1</v>
      </c>
      <c r="N29" s="24"/>
      <c r="O29" s="25"/>
    </row>
    <row r="30" spans="1:15">
      <c r="A30" s="34" t="s">
        <v>328</v>
      </c>
      <c r="B30" s="34" t="s">
        <v>354</v>
      </c>
      <c r="C30" s="33" t="s">
        <v>222</v>
      </c>
      <c r="D30" s="34" t="s">
        <v>15</v>
      </c>
      <c r="E30" s="34" t="s">
        <v>237</v>
      </c>
      <c r="F30" s="34"/>
      <c r="G30" s="34"/>
      <c r="H30" s="34" t="s">
        <v>302</v>
      </c>
      <c r="I30" s="18">
        <v>2</v>
      </c>
      <c r="J30" s="16">
        <v>100</v>
      </c>
      <c r="K30" s="34" t="s">
        <v>15</v>
      </c>
      <c r="L30" s="15" t="s">
        <v>247</v>
      </c>
      <c r="M30" s="34">
        <v>1</v>
      </c>
      <c r="N30" s="24"/>
      <c r="O30" s="25"/>
    </row>
    <row r="31" spans="1:15">
      <c r="A31" s="34" t="s">
        <v>329</v>
      </c>
      <c r="B31" s="34" t="s">
        <v>354</v>
      </c>
      <c r="C31" s="33" t="s">
        <v>222</v>
      </c>
      <c r="D31" s="34" t="s">
        <v>17</v>
      </c>
      <c r="E31" s="34" t="s">
        <v>237</v>
      </c>
      <c r="F31" s="34"/>
      <c r="G31" s="34"/>
      <c r="H31" s="34" t="s">
        <v>303</v>
      </c>
      <c r="I31" s="18">
        <v>3</v>
      </c>
      <c r="J31" s="16">
        <v>100</v>
      </c>
      <c r="K31" s="34" t="s">
        <v>17</v>
      </c>
      <c r="L31" s="15" t="s">
        <v>247</v>
      </c>
      <c r="M31" s="34">
        <v>1</v>
      </c>
      <c r="N31" s="24"/>
      <c r="O31" s="25"/>
    </row>
    <row r="32" spans="1:15">
      <c r="A32" s="34" t="s">
        <v>330</v>
      </c>
      <c r="B32" s="34" t="s">
        <v>354</v>
      </c>
      <c r="C32" s="33" t="s">
        <v>222</v>
      </c>
      <c r="D32" s="34" t="s">
        <v>13</v>
      </c>
      <c r="E32" s="34" t="s">
        <v>237</v>
      </c>
      <c r="F32" s="34"/>
      <c r="G32" s="34"/>
      <c r="H32" s="34" t="s">
        <v>304</v>
      </c>
      <c r="I32" s="18">
        <v>5</v>
      </c>
      <c r="J32" s="16">
        <v>100</v>
      </c>
      <c r="K32" s="34" t="s">
        <v>13</v>
      </c>
      <c r="L32" s="15" t="s">
        <v>247</v>
      </c>
      <c r="M32" s="34">
        <v>1</v>
      </c>
      <c r="N32" s="24"/>
      <c r="O32" s="25"/>
    </row>
    <row r="33" spans="1:15">
      <c r="A33" s="34" t="s">
        <v>331</v>
      </c>
      <c r="B33" s="34" t="s">
        <v>354</v>
      </c>
      <c r="C33" s="33" t="s">
        <v>222</v>
      </c>
      <c r="D33" s="34" t="s">
        <v>28</v>
      </c>
      <c r="E33" s="34" t="s">
        <v>237</v>
      </c>
      <c r="F33" s="34"/>
      <c r="G33" s="34"/>
      <c r="H33" s="34" t="s">
        <v>305</v>
      </c>
      <c r="I33" s="18">
        <v>1</v>
      </c>
      <c r="J33" s="16">
        <v>100</v>
      </c>
      <c r="K33" s="34" t="s">
        <v>28</v>
      </c>
      <c r="L33" s="15" t="s">
        <v>247</v>
      </c>
      <c r="M33" s="34">
        <v>1</v>
      </c>
      <c r="N33" s="24"/>
      <c r="O33" s="25"/>
    </row>
    <row r="34" spans="1:15">
      <c r="A34" s="34" t="s">
        <v>332</v>
      </c>
      <c r="B34" s="34" t="s">
        <v>354</v>
      </c>
      <c r="C34" s="33" t="s">
        <v>222</v>
      </c>
      <c r="D34" s="34" t="s">
        <v>29</v>
      </c>
      <c r="E34" s="34" t="s">
        <v>237</v>
      </c>
      <c r="F34" s="34"/>
      <c r="G34" s="34"/>
      <c r="H34" s="34" t="s">
        <v>306</v>
      </c>
      <c r="I34" s="18">
        <v>2</v>
      </c>
      <c r="J34" s="16">
        <v>100</v>
      </c>
      <c r="K34" s="34" t="s">
        <v>29</v>
      </c>
      <c r="L34" s="15" t="s">
        <v>247</v>
      </c>
      <c r="M34" s="34">
        <v>1</v>
      </c>
    </row>
    <row r="35" spans="1:15">
      <c r="A35" s="34" t="s">
        <v>333</v>
      </c>
      <c r="B35" s="34" t="s">
        <v>354</v>
      </c>
      <c r="C35" s="33" t="s">
        <v>222</v>
      </c>
      <c r="D35" s="34" t="s">
        <v>249</v>
      </c>
      <c r="E35" s="34" t="s">
        <v>237</v>
      </c>
      <c r="F35" s="34"/>
      <c r="G35" s="34"/>
      <c r="H35" s="34" t="s">
        <v>307</v>
      </c>
      <c r="I35" s="18">
        <v>2</v>
      </c>
      <c r="J35" s="16">
        <v>100</v>
      </c>
      <c r="K35" s="34" t="s">
        <v>249</v>
      </c>
      <c r="L35" s="15" t="s">
        <v>247</v>
      </c>
      <c r="M35" s="34">
        <v>1</v>
      </c>
    </row>
    <row r="36" spans="1:15">
      <c r="A36" s="34" t="s">
        <v>334</v>
      </c>
      <c r="B36" s="34" t="s">
        <v>354</v>
      </c>
      <c r="C36" s="33" t="s">
        <v>222</v>
      </c>
      <c r="D36" s="34" t="s">
        <v>27</v>
      </c>
      <c r="E36" s="34" t="s">
        <v>237</v>
      </c>
      <c r="F36" s="34"/>
      <c r="G36" s="34"/>
      <c r="H36" s="34" t="s">
        <v>308</v>
      </c>
      <c r="I36" s="18">
        <v>1</v>
      </c>
      <c r="J36" s="16">
        <v>100</v>
      </c>
      <c r="K36" s="34" t="s">
        <v>27</v>
      </c>
      <c r="L36" s="15" t="s">
        <v>247</v>
      </c>
      <c r="M36" s="34">
        <v>1</v>
      </c>
    </row>
    <row r="37" spans="1:15">
      <c r="A37" s="34" t="s">
        <v>335</v>
      </c>
      <c r="B37" s="34" t="s">
        <v>355</v>
      </c>
      <c r="C37" s="33" t="s">
        <v>226</v>
      </c>
      <c r="D37" s="34" t="s">
        <v>232</v>
      </c>
      <c r="E37" s="34" t="s">
        <v>240</v>
      </c>
      <c r="F37" s="34" t="s">
        <v>251</v>
      </c>
      <c r="G37" s="34" t="s">
        <v>253</v>
      </c>
      <c r="H37" s="34" t="s">
        <v>280</v>
      </c>
      <c r="I37" s="18">
        <v>5</v>
      </c>
      <c r="J37" s="16">
        <v>100</v>
      </c>
      <c r="K37" s="34" t="s">
        <v>232</v>
      </c>
      <c r="L37" s="15" t="s">
        <v>251</v>
      </c>
      <c r="M37" s="34">
        <v>1</v>
      </c>
    </row>
    <row r="38" spans="1:15">
      <c r="A38" s="34" t="s">
        <v>336</v>
      </c>
      <c r="B38" s="34" t="s">
        <v>355</v>
      </c>
      <c r="C38" s="33" t="s">
        <v>226</v>
      </c>
      <c r="D38" s="34" t="s">
        <v>11</v>
      </c>
      <c r="E38" s="34" t="s">
        <v>240</v>
      </c>
      <c r="F38" s="34" t="s">
        <v>251</v>
      </c>
      <c r="G38" s="34" t="s">
        <v>253</v>
      </c>
      <c r="H38" s="34" t="s">
        <v>281</v>
      </c>
      <c r="I38" s="18">
        <v>5</v>
      </c>
      <c r="J38" s="16">
        <v>100</v>
      </c>
      <c r="K38" s="34" t="s">
        <v>11</v>
      </c>
      <c r="L38" s="15" t="s">
        <v>251</v>
      </c>
      <c r="M38" s="34">
        <v>1</v>
      </c>
    </row>
    <row r="39" spans="1:15">
      <c r="A39" s="34" t="s">
        <v>337</v>
      </c>
      <c r="B39" s="34" t="s">
        <v>355</v>
      </c>
      <c r="C39" s="33" t="s">
        <v>226</v>
      </c>
      <c r="D39" s="34" t="s">
        <v>30</v>
      </c>
      <c r="E39" s="34" t="s">
        <v>240</v>
      </c>
      <c r="F39" s="34" t="s">
        <v>251</v>
      </c>
      <c r="G39" s="34" t="s">
        <v>253</v>
      </c>
      <c r="H39" s="34" t="s">
        <v>282</v>
      </c>
      <c r="I39" s="18">
        <v>5</v>
      </c>
      <c r="J39" s="16">
        <v>100</v>
      </c>
      <c r="K39" s="34" t="s">
        <v>30</v>
      </c>
      <c r="L39" s="15" t="s">
        <v>251</v>
      </c>
      <c r="M39" s="34">
        <v>1</v>
      </c>
    </row>
    <row r="40" spans="1:15">
      <c r="A40" s="34" t="s">
        <v>338</v>
      </c>
      <c r="B40" s="34" t="s">
        <v>355</v>
      </c>
      <c r="C40" s="33" t="s">
        <v>226</v>
      </c>
      <c r="D40" s="34" t="s">
        <v>15</v>
      </c>
      <c r="E40" s="34" t="s">
        <v>240</v>
      </c>
      <c r="F40" s="34" t="s">
        <v>251</v>
      </c>
      <c r="G40" s="34" t="s">
        <v>253</v>
      </c>
      <c r="H40" s="34" t="s">
        <v>283</v>
      </c>
      <c r="I40" s="18">
        <v>5</v>
      </c>
      <c r="J40" s="16">
        <v>100</v>
      </c>
      <c r="K40" s="34" t="s">
        <v>15</v>
      </c>
      <c r="L40" s="15" t="s">
        <v>251</v>
      </c>
      <c r="M40" s="34">
        <v>1</v>
      </c>
    </row>
    <row r="41" spans="1:15">
      <c r="A41" s="34" t="s">
        <v>339</v>
      </c>
      <c r="B41" s="34" t="s">
        <v>355</v>
      </c>
      <c r="C41" s="33" t="s">
        <v>226</v>
      </c>
      <c r="D41" s="34" t="s">
        <v>17</v>
      </c>
      <c r="E41" s="34" t="s">
        <v>240</v>
      </c>
      <c r="F41" s="34" t="s">
        <v>251</v>
      </c>
      <c r="G41" s="34" t="s">
        <v>253</v>
      </c>
      <c r="H41" s="34" t="s">
        <v>284</v>
      </c>
      <c r="I41" s="18">
        <v>5</v>
      </c>
      <c r="J41" s="16">
        <v>100</v>
      </c>
      <c r="K41" s="34" t="s">
        <v>17</v>
      </c>
      <c r="L41" s="15" t="s">
        <v>251</v>
      </c>
      <c r="M41" s="34">
        <v>1</v>
      </c>
    </row>
    <row r="42" spans="1:15">
      <c r="A42" s="34" t="s">
        <v>340</v>
      </c>
      <c r="B42" s="34" t="s">
        <v>355</v>
      </c>
      <c r="C42" s="33" t="s">
        <v>226</v>
      </c>
      <c r="D42" s="34" t="s">
        <v>13</v>
      </c>
      <c r="E42" s="34" t="s">
        <v>240</v>
      </c>
      <c r="F42" s="34" t="s">
        <v>251</v>
      </c>
      <c r="G42" s="34" t="s">
        <v>253</v>
      </c>
      <c r="H42" s="34" t="s">
        <v>285</v>
      </c>
      <c r="I42" s="18">
        <v>5</v>
      </c>
      <c r="J42" s="16">
        <v>100</v>
      </c>
      <c r="K42" s="34" t="s">
        <v>13</v>
      </c>
      <c r="L42" s="15" t="s">
        <v>251</v>
      </c>
      <c r="M42" s="34">
        <v>1</v>
      </c>
    </row>
    <row r="43" spans="1:15">
      <c r="A43" s="34" t="s">
        <v>341</v>
      </c>
      <c r="B43" s="34" t="s">
        <v>355</v>
      </c>
      <c r="C43" s="33" t="s">
        <v>226</v>
      </c>
      <c r="D43" s="34" t="s">
        <v>28</v>
      </c>
      <c r="E43" s="34" t="s">
        <v>240</v>
      </c>
      <c r="F43" s="34" t="s">
        <v>251</v>
      </c>
      <c r="G43" s="34" t="s">
        <v>253</v>
      </c>
      <c r="H43" s="34" t="s">
        <v>286</v>
      </c>
      <c r="I43" s="18">
        <v>5</v>
      </c>
      <c r="J43" s="16">
        <v>100</v>
      </c>
      <c r="K43" s="34" t="s">
        <v>28</v>
      </c>
      <c r="L43" s="15" t="s">
        <v>251</v>
      </c>
      <c r="M43" s="34">
        <v>1</v>
      </c>
    </row>
    <row r="44" spans="1:15">
      <c r="A44" s="34" t="s">
        <v>342</v>
      </c>
      <c r="B44" s="34" t="s">
        <v>355</v>
      </c>
      <c r="C44" s="33" t="s">
        <v>226</v>
      </c>
      <c r="D44" s="34" t="s">
        <v>29</v>
      </c>
      <c r="E44" s="34" t="s">
        <v>240</v>
      </c>
      <c r="F44" s="34" t="s">
        <v>251</v>
      </c>
      <c r="G44" s="34" t="s">
        <v>253</v>
      </c>
      <c r="H44" s="34" t="s">
        <v>287</v>
      </c>
      <c r="I44" s="18">
        <v>5</v>
      </c>
      <c r="J44" s="16">
        <v>100</v>
      </c>
      <c r="K44" s="34" t="s">
        <v>29</v>
      </c>
      <c r="L44" s="15" t="s">
        <v>251</v>
      </c>
      <c r="M44" s="34">
        <v>1</v>
      </c>
    </row>
    <row r="45" spans="1:15">
      <c r="A45" s="34" t="s">
        <v>343</v>
      </c>
      <c r="B45" s="34" t="s">
        <v>355</v>
      </c>
      <c r="C45" s="33" t="s">
        <v>226</v>
      </c>
      <c r="D45" s="34" t="s">
        <v>249</v>
      </c>
      <c r="E45" s="34" t="s">
        <v>240</v>
      </c>
      <c r="F45" s="34" t="s">
        <v>251</v>
      </c>
      <c r="G45" s="34" t="s">
        <v>253</v>
      </c>
      <c r="H45" s="34" t="s">
        <v>288</v>
      </c>
      <c r="I45" s="18">
        <v>5</v>
      </c>
      <c r="J45" s="16">
        <v>100</v>
      </c>
      <c r="K45" s="34" t="s">
        <v>249</v>
      </c>
      <c r="L45" s="15" t="s">
        <v>251</v>
      </c>
      <c r="M45" s="34">
        <v>1</v>
      </c>
    </row>
    <row r="46" spans="1:15">
      <c r="A46" s="34" t="s">
        <v>344</v>
      </c>
      <c r="B46" s="34" t="s">
        <v>355</v>
      </c>
      <c r="C46" s="33" t="s">
        <v>226</v>
      </c>
      <c r="D46" s="34" t="s">
        <v>27</v>
      </c>
      <c r="E46" s="34" t="s">
        <v>240</v>
      </c>
      <c r="F46" s="34" t="s">
        <v>251</v>
      </c>
      <c r="G46" s="34" t="s">
        <v>253</v>
      </c>
      <c r="H46" s="34" t="s">
        <v>289</v>
      </c>
      <c r="I46" s="18">
        <v>5</v>
      </c>
      <c r="J46" s="16">
        <v>100</v>
      </c>
      <c r="K46" s="34" t="s">
        <v>27</v>
      </c>
      <c r="L46" s="15" t="s">
        <v>251</v>
      </c>
      <c r="M46" s="34">
        <v>1</v>
      </c>
    </row>
    <row r="47" spans="1:15">
      <c r="A47" s="34" t="s">
        <v>345</v>
      </c>
      <c r="B47" s="34" t="s">
        <v>356</v>
      </c>
      <c r="C47" s="33" t="s">
        <v>225</v>
      </c>
      <c r="D47" s="41" t="s">
        <v>291</v>
      </c>
      <c r="E47" s="37" t="s">
        <v>238</v>
      </c>
      <c r="F47" s="37" t="s">
        <v>239</v>
      </c>
      <c r="G47" s="37" t="s">
        <v>242</v>
      </c>
      <c r="H47" s="34" t="s">
        <v>290</v>
      </c>
      <c r="I47" s="38">
        <v>1</v>
      </c>
      <c r="J47" s="39" t="s">
        <v>315</v>
      </c>
      <c r="K47" s="37" t="s">
        <v>541</v>
      </c>
      <c r="L47" s="37" t="s">
        <v>248</v>
      </c>
      <c r="M47" s="40">
        <v>10</v>
      </c>
      <c r="N47" s="22" t="s">
        <v>349</v>
      </c>
    </row>
    <row r="48" spans="1:15">
      <c r="A48" s="34" t="s">
        <v>346</v>
      </c>
      <c r="B48" s="34" t="s">
        <v>356</v>
      </c>
      <c r="C48" s="33" t="s">
        <v>225</v>
      </c>
      <c r="D48" s="41" t="s">
        <v>291</v>
      </c>
      <c r="E48" s="37" t="s">
        <v>238</v>
      </c>
      <c r="F48" s="37" t="s">
        <v>295</v>
      </c>
      <c r="G48" s="37" t="s">
        <v>242</v>
      </c>
      <c r="H48" s="34" t="s">
        <v>313</v>
      </c>
      <c r="I48" s="38">
        <v>1</v>
      </c>
      <c r="J48" s="39" t="s">
        <v>316</v>
      </c>
      <c r="K48" s="37" t="s">
        <v>541</v>
      </c>
      <c r="L48" s="37" t="s">
        <v>248</v>
      </c>
      <c r="M48" s="40" t="s">
        <v>278</v>
      </c>
    </row>
    <row r="49" spans="1:13">
      <c r="A49" s="34" t="s">
        <v>347</v>
      </c>
      <c r="B49" s="34" t="s">
        <v>356</v>
      </c>
      <c r="C49" s="33" t="s">
        <v>225</v>
      </c>
      <c r="D49" s="41" t="s">
        <v>291</v>
      </c>
      <c r="E49" s="37" t="s">
        <v>238</v>
      </c>
      <c r="F49" s="37" t="s">
        <v>296</v>
      </c>
      <c r="G49" s="37" t="s">
        <v>242</v>
      </c>
      <c r="H49" s="34" t="s">
        <v>314</v>
      </c>
      <c r="I49" s="38">
        <v>1</v>
      </c>
      <c r="J49" s="39">
        <v>100</v>
      </c>
      <c r="K49" s="37" t="s">
        <v>541</v>
      </c>
      <c r="L49" s="37" t="s">
        <v>248</v>
      </c>
      <c r="M49" s="40" t="s">
        <v>297</v>
      </c>
    </row>
    <row r="50" spans="1:13">
      <c r="A50" s="34" t="s">
        <v>348</v>
      </c>
      <c r="B50" s="34" t="s">
        <v>124</v>
      </c>
      <c r="C50" s="35" t="s">
        <v>220</v>
      </c>
      <c r="D50" s="41" t="s">
        <v>291</v>
      </c>
      <c r="E50" s="41" t="s">
        <v>292</v>
      </c>
      <c r="F50" s="41"/>
      <c r="G50" s="41"/>
      <c r="H50" s="15" t="s">
        <v>293</v>
      </c>
      <c r="I50" s="42">
        <v>1</v>
      </c>
      <c r="J50" s="43">
        <v>100</v>
      </c>
      <c r="K50" s="37" t="s">
        <v>541</v>
      </c>
      <c r="L50" s="41" t="s">
        <v>294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B42" sqref="B4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80</v>
      </c>
      <c r="C1" t="s">
        <v>1</v>
      </c>
      <c r="D1" t="s">
        <v>82</v>
      </c>
      <c r="E1" t="s">
        <v>365</v>
      </c>
      <c r="F1" t="s">
        <v>83</v>
      </c>
      <c r="G1" t="s">
        <v>6</v>
      </c>
      <c r="H1" t="s">
        <v>85</v>
      </c>
      <c r="I1" t="s">
        <v>363</v>
      </c>
      <c r="J1" t="s">
        <v>357</v>
      </c>
      <c r="K1" t="s">
        <v>359</v>
      </c>
      <c r="L1" t="s">
        <v>22</v>
      </c>
      <c r="M1" t="s">
        <v>364</v>
      </c>
      <c r="N1" t="s">
        <v>7</v>
      </c>
      <c r="O1" t="s">
        <v>8</v>
      </c>
      <c r="P1" t="s">
        <v>9</v>
      </c>
      <c r="Q1" s="50" t="s">
        <v>411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146</v>
      </c>
      <c r="H2" s="1" t="s">
        <v>147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428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432</v>
      </c>
      <c r="E3" s="1"/>
      <c r="F3" s="1"/>
      <c r="G3" s="1" t="s">
        <v>190</v>
      </c>
      <c r="H3" s="1" t="s">
        <v>191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192</v>
      </c>
      <c r="O3" s="1" t="s">
        <v>428</v>
      </c>
      <c r="P3"/>
      <c r="Q3" s="48" t="s">
        <v>192</v>
      </c>
    </row>
    <row r="4" spans="1:17">
      <c r="A4" s="1" t="s">
        <v>3</v>
      </c>
      <c r="B4" s="1" t="s">
        <v>192</v>
      </c>
      <c r="C4">
        <v>0</v>
      </c>
      <c r="D4" s="1" t="s">
        <v>37</v>
      </c>
      <c r="E4" s="1"/>
      <c r="F4" s="1"/>
      <c r="G4" s="1" t="s">
        <v>154</v>
      </c>
      <c r="H4" s="1" t="s">
        <v>131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428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155</v>
      </c>
      <c r="H5" s="1" t="s">
        <v>132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428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431</v>
      </c>
      <c r="E6" s="1"/>
      <c r="F6" s="1"/>
      <c r="G6" s="1" t="s">
        <v>153</v>
      </c>
      <c r="H6" s="1" t="s">
        <v>130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193</v>
      </c>
      <c r="O6" s="1" t="s">
        <v>428</v>
      </c>
      <c r="P6"/>
      <c r="Q6" s="47" t="s">
        <v>14</v>
      </c>
    </row>
    <row r="7" spans="1:17">
      <c r="A7" s="1" t="s">
        <v>422</v>
      </c>
      <c r="B7" s="1" t="s">
        <v>12</v>
      </c>
      <c r="C7">
        <v>0</v>
      </c>
      <c r="D7" s="1" t="s">
        <v>412</v>
      </c>
      <c r="E7" s="1"/>
      <c r="F7" s="1"/>
      <c r="G7" s="1" t="s">
        <v>369</v>
      </c>
      <c r="H7" s="1" t="s">
        <v>374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410</v>
      </c>
      <c r="P7"/>
      <c r="Q7" s="47" t="s">
        <v>12</v>
      </c>
    </row>
    <row r="8" spans="1:17">
      <c r="A8" s="1" t="s">
        <v>381</v>
      </c>
      <c r="B8" s="1" t="s">
        <v>192</v>
      </c>
      <c r="C8">
        <v>0</v>
      </c>
      <c r="D8" s="1" t="s">
        <v>413</v>
      </c>
      <c r="E8" s="1"/>
      <c r="F8" s="1"/>
      <c r="G8" s="1" t="s">
        <v>370</v>
      </c>
      <c r="H8" s="1" t="s">
        <v>373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192</v>
      </c>
      <c r="O8" s="1" t="s">
        <v>410</v>
      </c>
      <c r="P8"/>
      <c r="Q8" s="48" t="s">
        <v>192</v>
      </c>
    </row>
    <row r="9" spans="1:17">
      <c r="A9" s="1" t="s">
        <v>382</v>
      </c>
      <c r="B9" s="1" t="s">
        <v>26</v>
      </c>
      <c r="C9">
        <v>0</v>
      </c>
      <c r="D9" s="1" t="s">
        <v>414</v>
      </c>
      <c r="E9" s="1"/>
      <c r="F9" s="1"/>
      <c r="G9" s="1" t="s">
        <v>375</v>
      </c>
      <c r="H9" s="1" t="s">
        <v>376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410</v>
      </c>
      <c r="P9"/>
      <c r="Q9" s="47" t="s">
        <v>16</v>
      </c>
    </row>
    <row r="10" spans="1:17">
      <c r="A10" s="1" t="s">
        <v>383</v>
      </c>
      <c r="B10" s="1" t="s">
        <v>18</v>
      </c>
      <c r="C10">
        <v>0</v>
      </c>
      <c r="D10" s="1" t="s">
        <v>415</v>
      </c>
      <c r="E10" s="1"/>
      <c r="F10" s="1"/>
      <c r="G10" s="1" t="s">
        <v>377</v>
      </c>
      <c r="H10" s="1" t="s">
        <v>378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410</v>
      </c>
      <c r="P10"/>
      <c r="Q10" s="48" t="s">
        <v>18</v>
      </c>
    </row>
    <row r="11" spans="1:17">
      <c r="A11" s="1" t="s">
        <v>384</v>
      </c>
      <c r="B11" s="1" t="s">
        <v>14</v>
      </c>
      <c r="C11">
        <v>0</v>
      </c>
      <c r="D11" s="1" t="s">
        <v>416</v>
      </c>
      <c r="E11" s="1"/>
      <c r="F11" s="1"/>
      <c r="G11" s="1" t="s">
        <v>379</v>
      </c>
      <c r="H11" s="1" t="s">
        <v>380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410</v>
      </c>
      <c r="P11"/>
      <c r="Q11" s="47" t="s">
        <v>14</v>
      </c>
    </row>
    <row r="12" spans="1:17">
      <c r="A12" s="1" t="s">
        <v>385</v>
      </c>
      <c r="B12" s="1" t="s">
        <v>192</v>
      </c>
      <c r="C12" s="22">
        <v>0</v>
      </c>
      <c r="D12" s="1" t="s">
        <v>417</v>
      </c>
      <c r="E12" s="1"/>
      <c r="F12" s="1" t="s">
        <v>432</v>
      </c>
      <c r="G12" s="1" t="s">
        <v>418</v>
      </c>
      <c r="H12" s="2" t="s">
        <v>427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426</v>
      </c>
      <c r="P12" s="22"/>
      <c r="Q12" s="48" t="s">
        <v>192</v>
      </c>
    </row>
    <row r="13" spans="1:17">
      <c r="A13" s="1" t="s">
        <v>386</v>
      </c>
      <c r="B13" s="1" t="s">
        <v>26</v>
      </c>
      <c r="C13" s="22">
        <v>0</v>
      </c>
      <c r="D13" s="1" t="s">
        <v>417</v>
      </c>
      <c r="E13" s="1"/>
      <c r="F13" s="1" t="s">
        <v>37</v>
      </c>
      <c r="G13" s="1" t="s">
        <v>419</v>
      </c>
      <c r="H13" s="2" t="s">
        <v>458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426</v>
      </c>
      <c r="P13" s="22"/>
      <c r="Q13" s="47" t="s">
        <v>16</v>
      </c>
    </row>
    <row r="14" spans="1:17">
      <c r="A14" s="1" t="s">
        <v>387</v>
      </c>
      <c r="B14" s="1" t="s">
        <v>18</v>
      </c>
      <c r="C14" s="22">
        <v>0</v>
      </c>
      <c r="D14" s="1" t="s">
        <v>417</v>
      </c>
      <c r="E14" s="1"/>
      <c r="F14" s="1" t="s">
        <v>36</v>
      </c>
      <c r="G14" s="1" t="s">
        <v>420</v>
      </c>
      <c r="H14" s="2" t="s">
        <v>459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426</v>
      </c>
      <c r="P14" s="22"/>
      <c r="Q14" s="48" t="s">
        <v>18</v>
      </c>
    </row>
    <row r="15" spans="1:17">
      <c r="A15" s="1" t="s">
        <v>388</v>
      </c>
      <c r="B15" s="1" t="s">
        <v>14</v>
      </c>
      <c r="C15" s="22">
        <v>0</v>
      </c>
      <c r="D15" s="1" t="s">
        <v>417</v>
      </c>
      <c r="E15" s="1"/>
      <c r="F15" s="1" t="s">
        <v>431</v>
      </c>
      <c r="G15" s="1" t="s">
        <v>421</v>
      </c>
      <c r="H15" s="2" t="s">
        <v>460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426</v>
      </c>
      <c r="P15" s="22"/>
      <c r="Q15" s="47" t="s">
        <v>14</v>
      </c>
    </row>
    <row r="16" spans="1:17">
      <c r="A16" s="1" t="s">
        <v>389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367</v>
      </c>
      <c r="G16" s="1" t="s">
        <v>148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390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367</v>
      </c>
      <c r="G17" s="1" t="s">
        <v>149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391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366</v>
      </c>
      <c r="G18" s="1" t="s">
        <v>150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392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366</v>
      </c>
      <c r="G19" s="1" t="s">
        <v>151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393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366</v>
      </c>
      <c r="G20" s="1" t="s">
        <v>152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394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366</v>
      </c>
      <c r="G21" s="1" t="s">
        <v>449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51"/>
    </row>
    <row r="22" spans="1:17" s="22" customFormat="1">
      <c r="A22" s="1" t="s">
        <v>395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366</v>
      </c>
      <c r="G22" s="1" t="s">
        <v>450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51"/>
    </row>
    <row r="23" spans="1:17">
      <c r="A23" s="1" t="s">
        <v>396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366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397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366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398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366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399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366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400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366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401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366</v>
      </c>
      <c r="G28" s="1" t="s">
        <v>186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402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366</v>
      </c>
      <c r="G29" s="1" t="s">
        <v>451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51"/>
    </row>
    <row r="30" spans="1:17">
      <c r="A30" s="1" t="s">
        <v>403</v>
      </c>
      <c r="B30" s="1" t="s">
        <v>192</v>
      </c>
      <c r="C30">
        <v>0</v>
      </c>
      <c r="D30" s="1" t="s">
        <v>194</v>
      </c>
      <c r="E30" s="1" t="str">
        <f>CONCATENATE("x",Research!$P30)</f>
        <v>x2</v>
      </c>
      <c r="F30" s="1" t="s">
        <v>366</v>
      </c>
      <c r="G30" s="1" t="s">
        <v>195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199</v>
      </c>
      <c r="O30" s="1" t="s">
        <v>21</v>
      </c>
      <c r="P30">
        <v>2</v>
      </c>
      <c r="Q30" s="48"/>
    </row>
    <row r="31" spans="1:17">
      <c r="A31" s="1" t="s">
        <v>404</v>
      </c>
      <c r="B31" s="1" t="s">
        <v>192</v>
      </c>
      <c r="C31">
        <v>15</v>
      </c>
      <c r="D31" s="1" t="s">
        <v>194</v>
      </c>
      <c r="E31" s="1" t="str">
        <f>CONCATENATE("x",Research!$P31)</f>
        <v>x2</v>
      </c>
      <c r="F31" s="1" t="s">
        <v>366</v>
      </c>
      <c r="G31" s="1" t="s">
        <v>196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199</v>
      </c>
      <c r="O31" s="1" t="s">
        <v>21</v>
      </c>
      <c r="P31">
        <v>2</v>
      </c>
      <c r="Q31" s="47"/>
    </row>
    <row r="32" spans="1:17">
      <c r="A32" s="1" t="s">
        <v>405</v>
      </c>
      <c r="B32" s="1" t="s">
        <v>192</v>
      </c>
      <c r="C32">
        <v>30</v>
      </c>
      <c r="D32" s="1" t="s">
        <v>194</v>
      </c>
      <c r="E32" s="1" t="str">
        <f>CONCATENATE("x",Research!$P32)</f>
        <v>x4</v>
      </c>
      <c r="F32" s="1" t="s">
        <v>366</v>
      </c>
      <c r="G32" s="1" t="s">
        <v>197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199</v>
      </c>
      <c r="O32" s="1" t="s">
        <v>21</v>
      </c>
      <c r="P32">
        <v>4</v>
      </c>
      <c r="Q32" s="48"/>
    </row>
    <row r="33" spans="1:17">
      <c r="A33" s="1" t="s">
        <v>406</v>
      </c>
      <c r="B33" s="1" t="s">
        <v>192</v>
      </c>
      <c r="C33">
        <v>50</v>
      </c>
      <c r="D33" s="1" t="s">
        <v>194</v>
      </c>
      <c r="E33" s="1" t="str">
        <f>CONCATENATE("x",Research!$P33)</f>
        <v>x6</v>
      </c>
      <c r="F33" s="1" t="s">
        <v>366</v>
      </c>
      <c r="G33" s="1" t="s">
        <v>198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199</v>
      </c>
      <c r="O33" s="1" t="s">
        <v>21</v>
      </c>
      <c r="P33">
        <v>6</v>
      </c>
      <c r="Q33" s="47"/>
    </row>
    <row r="34" spans="1:17" s="22" customFormat="1">
      <c r="A34" s="1" t="s">
        <v>407</v>
      </c>
      <c r="B34" s="1" t="s">
        <v>192</v>
      </c>
      <c r="C34" s="22">
        <v>70</v>
      </c>
      <c r="D34" s="1" t="s">
        <v>194</v>
      </c>
      <c r="E34" s="1" t="str">
        <f>CONCATENATE("x",Research!$P34)</f>
        <v>x8</v>
      </c>
      <c r="F34" s="1" t="s">
        <v>366</v>
      </c>
      <c r="G34" s="1" t="s">
        <v>452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199</v>
      </c>
      <c r="O34" s="1" t="s">
        <v>21</v>
      </c>
      <c r="P34" s="22">
        <v>8</v>
      </c>
      <c r="Q34" s="47"/>
    </row>
    <row r="35" spans="1:17">
      <c r="A35" s="1" t="s">
        <v>408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366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409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366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423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366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424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366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425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366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453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366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454</v>
      </c>
      <c r="B41" s="1" t="s">
        <v>187</v>
      </c>
      <c r="C41">
        <v>0</v>
      </c>
      <c r="D41" s="1" t="s">
        <v>188</v>
      </c>
      <c r="E41" s="1" t="str">
        <f>CONCATENATE("x",Research!$P41)</f>
        <v>x2</v>
      </c>
      <c r="F41" s="1" t="s">
        <v>366</v>
      </c>
      <c r="G41" s="1" t="s">
        <v>189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187</v>
      </c>
      <c r="O41" s="1" t="s">
        <v>21</v>
      </c>
      <c r="P41">
        <v>2</v>
      </c>
      <c r="Q41" s="47"/>
    </row>
    <row r="42" spans="1:17">
      <c r="A42" s="1" t="s">
        <v>455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368</v>
      </c>
      <c r="G42" s="1" t="s">
        <v>50</v>
      </c>
      <c r="H42" s="1" t="s">
        <v>157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541</v>
      </c>
      <c r="O42" s="1" t="s">
        <v>31</v>
      </c>
      <c r="P42">
        <v>2</v>
      </c>
      <c r="Q42" s="48"/>
    </row>
    <row r="43" spans="1:17">
      <c r="A43" s="1" t="s">
        <v>456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368</v>
      </c>
      <c r="G43" s="1" t="s">
        <v>51</v>
      </c>
      <c r="H43" s="1" t="s">
        <v>157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541</v>
      </c>
      <c r="O43" s="1" t="s">
        <v>31</v>
      </c>
      <c r="P43">
        <v>2</v>
      </c>
      <c r="Q43" s="47"/>
    </row>
    <row r="44" spans="1:17">
      <c r="A44" s="1" t="s">
        <v>457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368</v>
      </c>
      <c r="G44" s="1" t="s">
        <v>52</v>
      </c>
      <c r="H44" s="1" t="s">
        <v>157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541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33" sqref="D33"/>
    </sheetView>
  </sheetViews>
  <sheetFormatPr defaultRowHeight="16.5"/>
  <cols>
    <col min="1" max="1" width="9.125" customWidth="1"/>
    <col min="2" max="2" width="9" bestFit="1" customWidth="1"/>
    <col min="3" max="3" width="9" style="22" customWidth="1"/>
    <col min="4" max="4" width="20.75" bestFit="1" customWidth="1"/>
    <col min="5" max="5" width="14.375" bestFit="1" customWidth="1"/>
    <col min="6" max="6" width="12" style="22" bestFit="1" customWidth="1"/>
    <col min="7" max="7" width="11.75" bestFit="1" customWidth="1"/>
    <col min="8" max="8" width="28.875" customWidth="1"/>
    <col min="9" max="9" width="30.75" customWidth="1"/>
    <col min="10" max="10" width="17.125" bestFit="1" customWidth="1"/>
    <col min="11" max="11" width="21.125" bestFit="1" customWidth="1"/>
    <col min="13" max="13" width="11.375" customWidth="1"/>
    <col min="14" max="14" width="11.375" style="22" customWidth="1"/>
    <col min="15" max="15" width="10.875" customWidth="1"/>
  </cols>
  <sheetData>
    <row r="1" spans="1:16" ht="17.25" thickBot="1">
      <c r="A1" t="s">
        <v>20</v>
      </c>
      <c r="B1" t="s">
        <v>6</v>
      </c>
      <c r="C1" s="22" t="s">
        <v>531</v>
      </c>
      <c r="D1" t="s">
        <v>183</v>
      </c>
      <c r="E1" s="45" t="s">
        <v>362</v>
      </c>
      <c r="F1" s="45" t="s">
        <v>359</v>
      </c>
      <c r="G1" s="45" t="s">
        <v>357</v>
      </c>
      <c r="H1" s="23" t="s">
        <v>180</v>
      </c>
      <c r="I1" s="22" t="s">
        <v>179</v>
      </c>
      <c r="J1" s="22" t="s">
        <v>185</v>
      </c>
      <c r="K1" s="22" t="s">
        <v>184</v>
      </c>
      <c r="M1" s="45" t="s">
        <v>360</v>
      </c>
      <c r="N1" s="45" t="s">
        <v>361</v>
      </c>
      <c r="O1" s="45" t="s">
        <v>358</v>
      </c>
    </row>
    <row r="2" spans="1:16" ht="17.25" thickTop="1">
      <c r="A2" s="1" t="s">
        <v>11</v>
      </c>
      <c r="B2" s="1" t="s">
        <v>140</v>
      </c>
      <c r="C2" s="1" t="s">
        <v>532</v>
      </c>
      <c r="D2" s="22">
        <v>5600</v>
      </c>
      <c r="E2" s="32">
        <f t="shared" ref="E2:E12" si="0">1+G2/200</f>
        <v>1</v>
      </c>
      <c r="F2" s="32">
        <v>60</v>
      </c>
      <c r="G2" s="28">
        <v>0</v>
      </c>
      <c r="H2" s="1" t="str">
        <f>CONCATENATE("prefabs/Projectile/",표30[[#This Row],[id]])</f>
        <v>prefabs/Projectile/fireball</v>
      </c>
      <c r="I2" s="1" t="str">
        <f>CONCATENATE("prefabs/Projectile/",표30[[#This Row],[id]],"_skill")</f>
        <v>prefabs/Projectile/fireball_skill</v>
      </c>
      <c r="J2">
        <v>120</v>
      </c>
      <c r="K2" s="27">
        <v>225</v>
      </c>
      <c r="M2">
        <f t="shared" ref="M2:M12" si="1">G2</f>
        <v>0</v>
      </c>
      <c r="N2" s="2">
        <f t="shared" ref="N2:N12" si="2">M3-1</f>
        <v>14</v>
      </c>
      <c r="O2" s="45">
        <f t="shared" ref="O2:O12" si="3">P2</f>
        <v>2</v>
      </c>
      <c r="P2">
        <f>2*SUM(E$2:E2)</f>
        <v>2</v>
      </c>
    </row>
    <row r="3" spans="1:16">
      <c r="A3" s="1" t="s">
        <v>30</v>
      </c>
      <c r="B3" s="1" t="s">
        <v>145</v>
      </c>
      <c r="C3" s="1" t="s">
        <v>533</v>
      </c>
      <c r="D3" s="22">
        <v>6400</v>
      </c>
      <c r="E3" s="32">
        <f t="shared" si="0"/>
        <v>1.075</v>
      </c>
      <c r="F3" s="32">
        <v>60</v>
      </c>
      <c r="G3" s="29">
        <v>15</v>
      </c>
      <c r="H3" s="1" t="str">
        <f>CONCATENATE("prefabs/Projectile/",표30[[#This Row],[id]])</f>
        <v>prefabs/Projectile/iceblock</v>
      </c>
      <c r="I3" s="1" t="str">
        <f>CONCATENATE("prefabs/Projectile/",표30[[#This Row],[id]],"_skill")</f>
        <v>prefabs/Projectile/iceblock_skill</v>
      </c>
      <c r="J3" s="22">
        <v>100</v>
      </c>
      <c r="K3" s="2">
        <v>800</v>
      </c>
      <c r="M3" s="22">
        <f t="shared" si="1"/>
        <v>15</v>
      </c>
      <c r="N3" s="2">
        <f t="shared" si="2"/>
        <v>34</v>
      </c>
      <c r="O3" s="45">
        <f t="shared" si="3"/>
        <v>4.1500000000000004</v>
      </c>
      <c r="P3" s="22">
        <f>2*SUM(E$2:E3)</f>
        <v>4.1500000000000004</v>
      </c>
    </row>
    <row r="4" spans="1:16">
      <c r="A4" s="1" t="s">
        <v>15</v>
      </c>
      <c r="B4" s="1" t="s">
        <v>142</v>
      </c>
      <c r="C4" s="1" t="s">
        <v>534</v>
      </c>
      <c r="D4" s="22">
        <v>5000</v>
      </c>
      <c r="E4" s="32">
        <f t="shared" si="0"/>
        <v>1.175</v>
      </c>
      <c r="F4" s="32">
        <v>60</v>
      </c>
      <c r="G4" s="30">
        <v>35</v>
      </c>
      <c r="H4" s="1" t="str">
        <f>CONCATENATE("prefabs/Projectile/",표30[[#This Row],[id]])</f>
        <v>prefabs/Projectile/rock</v>
      </c>
      <c r="I4" s="1" t="str">
        <f>CONCATENATE("prefabs/Projectile/",표30[[#This Row],[id]],"_skill")</f>
        <v>prefabs/Projectile/rock_skill</v>
      </c>
      <c r="J4" s="22">
        <v>50</v>
      </c>
      <c r="K4" s="2">
        <v>1550</v>
      </c>
      <c r="M4" s="22">
        <f t="shared" si="1"/>
        <v>35</v>
      </c>
      <c r="N4" s="2">
        <f t="shared" si="2"/>
        <v>59</v>
      </c>
      <c r="O4" s="45">
        <f t="shared" si="3"/>
        <v>6.5</v>
      </c>
      <c r="P4" s="22">
        <f>2*SUM(E$2:E4)</f>
        <v>6.5</v>
      </c>
    </row>
    <row r="5" spans="1:16">
      <c r="A5" s="1" t="s">
        <v>17</v>
      </c>
      <c r="B5" s="1" t="s">
        <v>156</v>
      </c>
      <c r="C5" s="1" t="s">
        <v>535</v>
      </c>
      <c r="D5" s="22">
        <v>4900</v>
      </c>
      <c r="E5" s="32">
        <f t="shared" si="0"/>
        <v>1.3</v>
      </c>
      <c r="F5" s="32">
        <v>60</v>
      </c>
      <c r="G5" s="31">
        <v>60</v>
      </c>
      <c r="H5" s="1" t="str">
        <f>CONCATENATE("prefabs/Projectile/",표30[[#This Row],[id]])</f>
        <v>prefabs/Projectile/electricball</v>
      </c>
      <c r="I5" s="1" t="str">
        <f>CONCATENATE("prefabs/Projectile/",표30[[#This Row],[id]],"_skill")</f>
        <v>prefabs/Projectile/electricball_skill</v>
      </c>
      <c r="J5" s="22">
        <v>75</v>
      </c>
      <c r="K5" s="27">
        <v>350</v>
      </c>
      <c r="M5" s="22">
        <f t="shared" si="1"/>
        <v>60</v>
      </c>
      <c r="N5" s="2">
        <f t="shared" si="2"/>
        <v>89</v>
      </c>
      <c r="O5" s="45">
        <f t="shared" si="3"/>
        <v>9.1</v>
      </c>
      <c r="P5" s="22">
        <f>2*SUM(E$2:E5)</f>
        <v>9.1</v>
      </c>
    </row>
    <row r="6" spans="1:16">
      <c r="A6" s="1" t="s">
        <v>13</v>
      </c>
      <c r="B6" s="1" t="s">
        <v>141</v>
      </c>
      <c r="C6" s="1" t="s">
        <v>536</v>
      </c>
      <c r="D6" s="22">
        <v>5500</v>
      </c>
      <c r="E6" s="32">
        <f t="shared" si="0"/>
        <v>1.45</v>
      </c>
      <c r="F6" s="32">
        <v>60</v>
      </c>
      <c r="G6" s="32">
        <v>90</v>
      </c>
      <c r="H6" s="1" t="str">
        <f>CONCATENATE("prefabs/Projectile/",표30[[#This Row],[id]])</f>
        <v>prefabs/Projectile/waterball</v>
      </c>
      <c r="I6" s="1" t="str">
        <f>CONCATENATE("prefabs/Projectile/",표30[[#This Row],[id]],"_skill")</f>
        <v>prefabs/Projectile/waterball_skill</v>
      </c>
      <c r="J6" s="22">
        <v>150</v>
      </c>
      <c r="K6" s="27">
        <v>50</v>
      </c>
      <c r="M6" s="22">
        <f t="shared" si="1"/>
        <v>90</v>
      </c>
      <c r="N6" s="2">
        <f t="shared" si="2"/>
        <v>129</v>
      </c>
      <c r="O6" s="45">
        <f t="shared" si="3"/>
        <v>12</v>
      </c>
      <c r="P6" s="22">
        <f>2*SUM(E$2:E6)</f>
        <v>12</v>
      </c>
    </row>
    <row r="7" spans="1:16">
      <c r="A7" s="1" t="s">
        <v>28</v>
      </c>
      <c r="B7" s="1" t="s">
        <v>143</v>
      </c>
      <c r="C7" s="1" t="s">
        <v>538</v>
      </c>
      <c r="D7" s="22">
        <v>6100</v>
      </c>
      <c r="E7" s="32">
        <f t="shared" si="0"/>
        <v>1.65</v>
      </c>
      <c r="F7" s="32">
        <v>60</v>
      </c>
      <c r="G7" s="21">
        <v>130</v>
      </c>
      <c r="H7" s="1" t="str">
        <f>CONCATENATE("prefabs/Projectile/",표30[[#This Row],[id]])</f>
        <v>prefabs/Projectile/earthball</v>
      </c>
      <c r="I7" s="1" t="str">
        <f>CONCATENATE("prefabs/Projectile/",표30[[#This Row],[id]],"_skill")</f>
        <v>prefabs/Projectile/earthball_skill</v>
      </c>
      <c r="J7" s="22">
        <v>30</v>
      </c>
      <c r="K7" s="27">
        <v>850</v>
      </c>
      <c r="M7" s="22">
        <f t="shared" si="1"/>
        <v>130</v>
      </c>
      <c r="N7" s="2">
        <f t="shared" si="2"/>
        <v>179</v>
      </c>
      <c r="O7" s="45">
        <f t="shared" si="3"/>
        <v>15.3</v>
      </c>
      <c r="P7" s="22">
        <f>2*SUM(E$2:E7)</f>
        <v>15.3</v>
      </c>
    </row>
    <row r="8" spans="1:16">
      <c r="A8" s="1" t="s">
        <v>29</v>
      </c>
      <c r="B8" s="1" t="s">
        <v>144</v>
      </c>
      <c r="C8" s="1" t="s">
        <v>539</v>
      </c>
      <c r="D8" s="22">
        <v>5000</v>
      </c>
      <c r="E8" s="32">
        <f t="shared" si="0"/>
        <v>1.9</v>
      </c>
      <c r="F8" s="32">
        <v>60</v>
      </c>
      <c r="G8" s="21">
        <v>180</v>
      </c>
      <c r="H8" s="1" t="str">
        <f>CONCATENATE("prefabs/Projectile/",표30[[#This Row],[id]])</f>
        <v>prefabs/Projectile/airball</v>
      </c>
      <c r="I8" s="1" t="str">
        <f>CONCATENATE("prefabs/Projectile/",표30[[#This Row],[id]],"_skill")</f>
        <v>prefabs/Projectile/airball_skill</v>
      </c>
      <c r="J8" s="22">
        <v>50</v>
      </c>
      <c r="K8" s="2">
        <v>1550</v>
      </c>
      <c r="M8" s="22">
        <f t="shared" si="1"/>
        <v>180</v>
      </c>
      <c r="N8" s="2">
        <f t="shared" si="2"/>
        <v>229</v>
      </c>
      <c r="O8" s="45">
        <f t="shared" si="3"/>
        <v>19.100000000000001</v>
      </c>
      <c r="P8" s="22">
        <f>2*SUM(E$2:E8)</f>
        <v>19.100000000000001</v>
      </c>
    </row>
    <row r="9" spans="1:16">
      <c r="A9" s="1" t="s">
        <v>181</v>
      </c>
      <c r="B9" s="1" t="s">
        <v>182</v>
      </c>
      <c r="C9" s="1" t="s">
        <v>540</v>
      </c>
      <c r="D9" s="22">
        <v>6000</v>
      </c>
      <c r="E9" s="32">
        <f t="shared" si="0"/>
        <v>2.15</v>
      </c>
      <c r="F9" s="32">
        <v>60</v>
      </c>
      <c r="G9" s="21">
        <v>230</v>
      </c>
      <c r="H9" s="1" t="str">
        <f>CONCATENATE("prefabs/Projectile/",표30[[#This Row],[id]])</f>
        <v>prefabs/Projectile/snowball</v>
      </c>
      <c r="I9" s="1" t="str">
        <f>CONCATENATE("prefabs/Projectile/",표30[[#This Row],[id]],"_skill")</f>
        <v>prefabs/Projectile/snowball_skill</v>
      </c>
      <c r="J9" s="22">
        <v>60</v>
      </c>
      <c r="K9" s="2">
        <v>1300</v>
      </c>
      <c r="M9" s="22">
        <f t="shared" si="1"/>
        <v>230</v>
      </c>
      <c r="N9" s="2">
        <f t="shared" si="2"/>
        <v>279</v>
      </c>
      <c r="O9" s="45">
        <f t="shared" si="3"/>
        <v>23.400000000000002</v>
      </c>
      <c r="P9" s="22">
        <f>2*SUM(E$2:E9)</f>
        <v>23.400000000000002</v>
      </c>
    </row>
    <row r="10" spans="1:16">
      <c r="A10" s="1" t="s">
        <v>27</v>
      </c>
      <c r="B10" s="1" t="s">
        <v>258</v>
      </c>
      <c r="C10" s="1" t="s">
        <v>537</v>
      </c>
      <c r="D10" s="22">
        <v>6100</v>
      </c>
      <c r="E10" s="32">
        <f t="shared" si="0"/>
        <v>2.4</v>
      </c>
      <c r="F10" s="32">
        <v>60</v>
      </c>
      <c r="G10" s="21">
        <v>280</v>
      </c>
      <c r="H10" s="1" t="str">
        <f>CONCATENATE("prefabs/Projectile/",표30[[#This Row],[id]])</f>
        <v>prefabs/Projectile/magmaball</v>
      </c>
      <c r="I10" s="1" t="str">
        <f>CONCATENATE("prefabs/Projectile/",표30[[#This Row],[id]],"_skill")</f>
        <v>prefabs/Projectile/magmaball_skill</v>
      </c>
      <c r="J10" s="22">
        <v>30</v>
      </c>
      <c r="K10" s="2">
        <v>2550</v>
      </c>
      <c r="M10" s="22">
        <f t="shared" si="1"/>
        <v>280</v>
      </c>
      <c r="N10" s="2">
        <f t="shared" si="2"/>
        <v>329</v>
      </c>
      <c r="O10" s="45">
        <f t="shared" si="3"/>
        <v>28.200000000000003</v>
      </c>
      <c r="P10" s="22">
        <f>2*SUM(E$2:E10)</f>
        <v>28.200000000000003</v>
      </c>
    </row>
    <row r="11" spans="1:16">
      <c r="A11" s="3"/>
      <c r="B11" s="3"/>
      <c r="C11" s="3"/>
      <c r="D11" s="22"/>
      <c r="E11" s="46">
        <f t="shared" si="0"/>
        <v>2.65</v>
      </c>
      <c r="F11" s="36"/>
      <c r="G11" s="36">
        <v>330</v>
      </c>
      <c r="K11" s="2"/>
      <c r="M11" s="22">
        <f t="shared" si="1"/>
        <v>330</v>
      </c>
      <c r="N11" s="2">
        <f t="shared" si="2"/>
        <v>379</v>
      </c>
      <c r="O11" s="45">
        <f t="shared" si="3"/>
        <v>33.5</v>
      </c>
      <c r="P11" s="22">
        <f>2*SUM(E$2:E11)</f>
        <v>33.5</v>
      </c>
    </row>
    <row r="12" spans="1:16">
      <c r="E12" s="46">
        <f t="shared" si="0"/>
        <v>2.9</v>
      </c>
      <c r="F12" s="36"/>
      <c r="G12">
        <v>380</v>
      </c>
      <c r="H12" s="22"/>
      <c r="I12" s="22"/>
      <c r="J12" s="22"/>
      <c r="K12" s="22"/>
      <c r="M12" s="22">
        <f t="shared" si="1"/>
        <v>380</v>
      </c>
      <c r="N12" s="2">
        <f t="shared" si="2"/>
        <v>399</v>
      </c>
      <c r="O12" s="45">
        <f t="shared" si="3"/>
        <v>39.299999999999997</v>
      </c>
      <c r="P12" s="22">
        <f>2*SUM(E$2:E12)</f>
        <v>39.299999999999997</v>
      </c>
    </row>
    <row r="13" spans="1:16">
      <c r="H13" s="24"/>
      <c r="I13" s="24"/>
      <c r="M13">
        <v>400</v>
      </c>
      <c r="N13" s="2">
        <v>9999</v>
      </c>
      <c r="O13">
        <v>99999999</v>
      </c>
    </row>
    <row r="14" spans="1:16">
      <c r="E14" s="4"/>
      <c r="F14" s="4"/>
    </row>
    <row r="16" spans="1:16">
      <c r="H16" s="22"/>
      <c r="I16" s="22"/>
      <c r="J16" s="26"/>
    </row>
    <row r="17" spans="7:10">
      <c r="G17" s="22"/>
      <c r="H17" s="22"/>
      <c r="I17" s="22"/>
      <c r="J17" s="26"/>
    </row>
    <row r="18" spans="7:10">
      <c r="H18" s="22"/>
      <c r="I18" s="22"/>
      <c r="J18" s="26"/>
    </row>
    <row r="19" spans="7:10">
      <c r="H19" s="22"/>
      <c r="I19" s="22"/>
      <c r="J19" s="26"/>
    </row>
    <row r="20" spans="7:10">
      <c r="H20" s="22"/>
      <c r="I20" s="22"/>
      <c r="J20" s="26"/>
    </row>
    <row r="21" spans="7:10">
      <c r="H21" s="22"/>
      <c r="I21" s="22"/>
      <c r="J21" s="26"/>
    </row>
    <row r="22" spans="7:10">
      <c r="H22" s="22"/>
      <c r="I22" s="22"/>
      <c r="J22" s="26"/>
    </row>
    <row r="23" spans="7:10">
      <c r="H23" s="22"/>
      <c r="I23" s="22"/>
      <c r="J23" s="26"/>
    </row>
    <row r="24" spans="7:10">
      <c r="H24" s="22"/>
      <c r="I24" s="22"/>
      <c r="J24" s="26"/>
    </row>
    <row r="25" spans="7:10">
      <c r="H25" s="22"/>
      <c r="I25" s="22"/>
      <c r="J25" s="26"/>
    </row>
    <row r="26" spans="7:10">
      <c r="H26" s="22"/>
      <c r="I26" s="22"/>
    </row>
    <row r="27" spans="7:10">
      <c r="H27" s="22"/>
      <c r="I27" s="22"/>
    </row>
    <row r="28" spans="7:10">
      <c r="H28" s="22"/>
      <c r="I28" s="22"/>
    </row>
    <row r="29" spans="7:10">
      <c r="H29" s="22"/>
      <c r="I29" s="22"/>
    </row>
    <row r="30" spans="7:10">
      <c r="H30" s="22"/>
      <c r="I30" s="22"/>
    </row>
    <row r="31" spans="7:10">
      <c r="H31" s="22"/>
      <c r="I31" s="22"/>
    </row>
    <row r="32" spans="7:10">
      <c r="H32" s="22"/>
      <c r="I32" s="22"/>
    </row>
    <row r="33" spans="8:9">
      <c r="H33" s="22"/>
      <c r="I33" s="22"/>
    </row>
    <row r="34" spans="8:9">
      <c r="H34" s="22"/>
      <c r="I34" s="22"/>
    </row>
    <row r="35" spans="8:9">
      <c r="H35" s="22"/>
      <c r="I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K18" sqref="K18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79</v>
      </c>
      <c r="B1" s="12" t="s">
        <v>80</v>
      </c>
      <c r="C1" s="13" t="s">
        <v>81</v>
      </c>
      <c r="D1" s="12" t="s">
        <v>76</v>
      </c>
      <c r="E1" s="12" t="s">
        <v>82</v>
      </c>
      <c r="F1" s="12" t="s">
        <v>83</v>
      </c>
      <c r="G1" s="12" t="s">
        <v>84</v>
      </c>
      <c r="H1" s="12" t="s">
        <v>85</v>
      </c>
      <c r="I1" s="12" t="s">
        <v>77</v>
      </c>
      <c r="J1" s="14" t="s">
        <v>78</v>
      </c>
      <c r="K1" s="12" t="s">
        <v>86</v>
      </c>
      <c r="L1" s="12" t="s">
        <v>87</v>
      </c>
      <c r="M1" s="12" t="s">
        <v>88</v>
      </c>
      <c r="N1" s="12" t="s">
        <v>89</v>
      </c>
    </row>
    <row r="2" spans="1:17">
      <c r="A2" s="1" t="s">
        <v>175</v>
      </c>
      <c r="B2" s="12" t="s">
        <v>91</v>
      </c>
      <c r="C2" s="14" t="s">
        <v>92</v>
      </c>
      <c r="D2" s="17">
        <v>5</v>
      </c>
      <c r="E2" s="12" t="s">
        <v>93</v>
      </c>
      <c r="F2" s="1" t="s">
        <v>174</v>
      </c>
      <c r="G2" s="1" t="s">
        <v>176</v>
      </c>
      <c r="H2" s="1" t="s">
        <v>177</v>
      </c>
      <c r="I2" s="18">
        <v>100</v>
      </c>
      <c r="J2" s="18"/>
      <c r="K2" s="12" t="s">
        <v>91</v>
      </c>
      <c r="L2" s="15" t="s">
        <v>178</v>
      </c>
      <c r="M2" s="17">
        <v>6</v>
      </c>
      <c r="N2" s="1" t="s">
        <v>161</v>
      </c>
      <c r="O2" t="s">
        <v>69</v>
      </c>
      <c r="P2" t="s">
        <v>70</v>
      </c>
    </row>
    <row r="3" spans="1:17">
      <c r="A3" s="12" t="s">
        <v>90</v>
      </c>
      <c r="B3" s="12" t="s">
        <v>33</v>
      </c>
      <c r="C3" s="14" t="s">
        <v>92</v>
      </c>
      <c r="D3" s="17">
        <v>5</v>
      </c>
      <c r="E3" s="12" t="s">
        <v>93</v>
      </c>
      <c r="F3" s="12" t="s">
        <v>94</v>
      </c>
      <c r="G3" s="12" t="s">
        <v>95</v>
      </c>
      <c r="H3" s="1" t="s">
        <v>133</v>
      </c>
      <c r="I3" s="18">
        <v>100</v>
      </c>
      <c r="J3" s="18"/>
      <c r="K3" s="12" t="s">
        <v>33</v>
      </c>
      <c r="L3" s="12" t="s">
        <v>65</v>
      </c>
      <c r="M3" s="17">
        <v>6</v>
      </c>
      <c r="N3" s="1" t="s">
        <v>161</v>
      </c>
      <c r="O3" s="22" t="s">
        <v>69</v>
      </c>
      <c r="P3" s="22" t="s">
        <v>70</v>
      </c>
      <c r="Q3" s="22"/>
    </row>
    <row r="4" spans="1:17">
      <c r="A4" s="12" t="s">
        <v>54</v>
      </c>
      <c r="B4" s="12" t="s">
        <v>33</v>
      </c>
      <c r="C4" s="14" t="s">
        <v>92</v>
      </c>
      <c r="D4" s="17">
        <v>5</v>
      </c>
      <c r="E4" s="12" t="s">
        <v>93</v>
      </c>
      <c r="F4" s="12" t="s">
        <v>96</v>
      </c>
      <c r="G4" s="12" t="s">
        <v>97</v>
      </c>
      <c r="H4" s="1" t="s">
        <v>134</v>
      </c>
      <c r="I4" s="18">
        <v>100</v>
      </c>
      <c r="J4" s="18"/>
      <c r="K4" s="12" t="s">
        <v>33</v>
      </c>
      <c r="L4" s="12" t="s">
        <v>66</v>
      </c>
      <c r="M4" s="17">
        <v>3</v>
      </c>
      <c r="N4" s="1" t="s">
        <v>159</v>
      </c>
      <c r="O4" s="22" t="s">
        <v>69</v>
      </c>
      <c r="P4" s="22" t="s">
        <v>70</v>
      </c>
      <c r="Q4" s="22"/>
    </row>
    <row r="5" spans="1:17">
      <c r="A5" s="12" t="s">
        <v>55</v>
      </c>
      <c r="B5" s="12" t="s">
        <v>33</v>
      </c>
      <c r="C5" s="14" t="s">
        <v>92</v>
      </c>
      <c r="D5" s="17">
        <v>5</v>
      </c>
      <c r="E5" s="12" t="s">
        <v>93</v>
      </c>
      <c r="F5" s="12" t="s">
        <v>98</v>
      </c>
      <c r="G5" s="12" t="s">
        <v>99</v>
      </c>
      <c r="H5" s="1" t="s">
        <v>135</v>
      </c>
      <c r="I5" s="18">
        <v>100</v>
      </c>
      <c r="J5" s="18"/>
      <c r="K5" s="12" t="s">
        <v>33</v>
      </c>
      <c r="L5" s="12" t="s">
        <v>67</v>
      </c>
      <c r="M5" s="17">
        <v>30</v>
      </c>
      <c r="N5" s="1" t="s">
        <v>160</v>
      </c>
      <c r="O5" s="22" t="s">
        <v>69</v>
      </c>
      <c r="P5" s="22" t="s">
        <v>70</v>
      </c>
      <c r="Q5" s="22"/>
    </row>
    <row r="6" spans="1:17">
      <c r="A6" s="12" t="s">
        <v>56</v>
      </c>
      <c r="B6" s="12" t="s">
        <v>33</v>
      </c>
      <c r="C6" s="14" t="s">
        <v>92</v>
      </c>
      <c r="D6" s="17"/>
      <c r="E6" s="12" t="s">
        <v>100</v>
      </c>
      <c r="F6" s="12"/>
      <c r="G6" s="12" t="s">
        <v>101</v>
      </c>
      <c r="H6" s="12" t="s">
        <v>102</v>
      </c>
      <c r="I6" s="18"/>
      <c r="J6" s="18">
        <v>10</v>
      </c>
      <c r="K6" s="12" t="s">
        <v>33</v>
      </c>
      <c r="L6" s="12" t="s">
        <v>103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104</v>
      </c>
      <c r="D7" s="17">
        <v>5</v>
      </c>
      <c r="E7" s="1" t="s">
        <v>172</v>
      </c>
      <c r="F7" s="12" t="s">
        <v>106</v>
      </c>
      <c r="G7" s="1" t="s">
        <v>173</v>
      </c>
      <c r="H7" s="1" t="s">
        <v>164</v>
      </c>
      <c r="I7" s="18">
        <v>100</v>
      </c>
      <c r="J7" s="18"/>
      <c r="K7" s="1" t="s">
        <v>165</v>
      </c>
      <c r="L7" s="15" t="s">
        <v>68</v>
      </c>
      <c r="M7" s="17">
        <v>6</v>
      </c>
      <c r="N7" s="12"/>
      <c r="O7" s="22" t="s">
        <v>69</v>
      </c>
      <c r="P7" s="22" t="s">
        <v>70</v>
      </c>
      <c r="Q7" s="22"/>
    </row>
    <row r="8" spans="1:17">
      <c r="A8" s="1" t="s">
        <v>162</v>
      </c>
      <c r="B8" s="12" t="s">
        <v>12</v>
      </c>
      <c r="C8" s="14" t="s">
        <v>104</v>
      </c>
      <c r="D8" s="17">
        <v>5</v>
      </c>
      <c r="E8" s="12" t="s">
        <v>105</v>
      </c>
      <c r="F8" s="1" t="s">
        <v>174</v>
      </c>
      <c r="G8" s="12" t="s">
        <v>107</v>
      </c>
      <c r="H8" s="1" t="s">
        <v>166</v>
      </c>
      <c r="I8" s="18">
        <v>100</v>
      </c>
      <c r="J8" s="18"/>
      <c r="K8" s="12" t="s">
        <v>11</v>
      </c>
      <c r="L8" s="15" t="s">
        <v>167</v>
      </c>
      <c r="M8" s="17">
        <v>20</v>
      </c>
      <c r="N8" s="12"/>
      <c r="O8" s="22" t="s">
        <v>69</v>
      </c>
      <c r="P8" s="22" t="s">
        <v>70</v>
      </c>
      <c r="Q8" s="22"/>
    </row>
    <row r="9" spans="1:17">
      <c r="A9" s="12" t="s">
        <v>58</v>
      </c>
      <c r="B9" s="15" t="s">
        <v>14</v>
      </c>
      <c r="C9" s="14" t="s">
        <v>104</v>
      </c>
      <c r="D9" s="17">
        <v>5</v>
      </c>
      <c r="E9" s="12" t="s">
        <v>108</v>
      </c>
      <c r="F9" s="1" t="s">
        <v>174</v>
      </c>
      <c r="G9" s="12" t="s">
        <v>107</v>
      </c>
      <c r="H9" s="1" t="s">
        <v>168</v>
      </c>
      <c r="I9" s="19">
        <v>100</v>
      </c>
      <c r="J9" s="18"/>
      <c r="K9" s="12" t="s">
        <v>13</v>
      </c>
      <c r="L9" s="15" t="s">
        <v>167</v>
      </c>
      <c r="M9" s="17">
        <v>20</v>
      </c>
      <c r="N9" s="15"/>
      <c r="O9" s="22" t="s">
        <v>69</v>
      </c>
      <c r="P9" s="22" t="s">
        <v>70</v>
      </c>
      <c r="Q9" s="22"/>
    </row>
    <row r="10" spans="1:17">
      <c r="A10" s="1" t="s">
        <v>59</v>
      </c>
      <c r="B10" s="15" t="s">
        <v>16</v>
      </c>
      <c r="C10" s="14" t="s">
        <v>104</v>
      </c>
      <c r="D10" s="17">
        <v>5</v>
      </c>
      <c r="E10" s="12" t="s">
        <v>109</v>
      </c>
      <c r="F10" s="1" t="s">
        <v>174</v>
      </c>
      <c r="G10" s="12" t="s">
        <v>107</v>
      </c>
      <c r="H10" s="1" t="s">
        <v>169</v>
      </c>
      <c r="I10" s="19">
        <v>100</v>
      </c>
      <c r="J10" s="18"/>
      <c r="K10" s="12" t="s">
        <v>15</v>
      </c>
      <c r="L10" s="15" t="s">
        <v>167</v>
      </c>
      <c r="M10" s="17">
        <v>20</v>
      </c>
      <c r="N10" s="15"/>
      <c r="O10" s="22" t="s">
        <v>69</v>
      </c>
      <c r="P10" s="22" t="s">
        <v>70</v>
      </c>
      <c r="Q10" s="22"/>
    </row>
    <row r="11" spans="1:17">
      <c r="A11" s="12" t="s">
        <v>60</v>
      </c>
      <c r="B11" s="15" t="s">
        <v>18</v>
      </c>
      <c r="C11" s="14" t="s">
        <v>104</v>
      </c>
      <c r="D11" s="17">
        <v>5</v>
      </c>
      <c r="E11" s="12" t="s">
        <v>110</v>
      </c>
      <c r="F11" s="1" t="s">
        <v>174</v>
      </c>
      <c r="G11" s="12" t="s">
        <v>107</v>
      </c>
      <c r="H11" s="1" t="s">
        <v>170</v>
      </c>
      <c r="I11" s="19">
        <v>100</v>
      </c>
      <c r="J11" s="18"/>
      <c r="K11" s="12" t="s">
        <v>17</v>
      </c>
      <c r="L11" s="15" t="s">
        <v>167</v>
      </c>
      <c r="M11" s="17">
        <v>20</v>
      </c>
      <c r="N11" s="15"/>
      <c r="O11" s="22" t="s">
        <v>69</v>
      </c>
      <c r="P11" s="22" t="s">
        <v>70</v>
      </c>
      <c r="Q11" s="22"/>
    </row>
    <row r="12" spans="1:17">
      <c r="A12" s="1" t="s">
        <v>61</v>
      </c>
      <c r="B12" s="15" t="s">
        <v>19</v>
      </c>
      <c r="C12" s="14" t="s">
        <v>104</v>
      </c>
      <c r="D12" s="17">
        <v>5</v>
      </c>
      <c r="E12" s="1" t="s">
        <v>158</v>
      </c>
      <c r="F12" s="1" t="s">
        <v>174</v>
      </c>
      <c r="G12" s="12" t="s">
        <v>107</v>
      </c>
      <c r="H12" s="1" t="s">
        <v>171</v>
      </c>
      <c r="I12" s="19">
        <v>100</v>
      </c>
      <c r="J12" s="18"/>
      <c r="K12" s="12" t="s">
        <v>19</v>
      </c>
      <c r="L12" s="15" t="s">
        <v>167</v>
      </c>
      <c r="M12" s="17">
        <v>20</v>
      </c>
      <c r="N12" s="15"/>
      <c r="O12" s="22" t="s">
        <v>69</v>
      </c>
      <c r="P12" s="22" t="s">
        <v>70</v>
      </c>
      <c r="Q12" s="22"/>
    </row>
    <row r="13" spans="1:17">
      <c r="A13" s="12" t="s">
        <v>62</v>
      </c>
      <c r="B13" s="12" t="s">
        <v>33</v>
      </c>
      <c r="C13" s="14" t="s">
        <v>104</v>
      </c>
      <c r="D13" s="17"/>
      <c r="E13" s="12" t="s">
        <v>111</v>
      </c>
      <c r="F13" s="12"/>
      <c r="G13" s="12" t="s">
        <v>112</v>
      </c>
      <c r="H13" s="12" t="s">
        <v>113</v>
      </c>
      <c r="I13" s="18"/>
      <c r="J13" s="18">
        <v>10</v>
      </c>
      <c r="K13" s="12" t="s">
        <v>114</v>
      </c>
      <c r="L13" s="12" t="s">
        <v>103</v>
      </c>
      <c r="M13" s="20"/>
      <c r="N13" s="15"/>
      <c r="O13" s="22"/>
      <c r="P13" s="22"/>
      <c r="Q13" s="22"/>
    </row>
    <row r="14" spans="1:17">
      <c r="A14" s="1" t="s">
        <v>63</v>
      </c>
      <c r="B14" s="1" t="s">
        <v>23</v>
      </c>
      <c r="C14" s="16" t="s">
        <v>115</v>
      </c>
      <c r="D14" s="17">
        <v>5</v>
      </c>
      <c r="E14" s="12" t="s">
        <v>116</v>
      </c>
      <c r="F14" s="12" t="s">
        <v>117</v>
      </c>
      <c r="G14" s="15" t="s">
        <v>118</v>
      </c>
      <c r="H14" s="15" t="s">
        <v>136</v>
      </c>
      <c r="I14" s="19">
        <v>100</v>
      </c>
      <c r="J14" s="18"/>
      <c r="K14" s="1" t="s">
        <v>541</v>
      </c>
      <c r="L14" s="15" t="s">
        <v>429</v>
      </c>
      <c r="M14" s="17">
        <v>2</v>
      </c>
      <c r="N14" s="12"/>
      <c r="O14" s="22" t="s">
        <v>69</v>
      </c>
      <c r="P14" s="22" t="s">
        <v>71</v>
      </c>
      <c r="Q14" s="22"/>
    </row>
    <row r="15" spans="1:17">
      <c r="A15" s="12" t="s">
        <v>64</v>
      </c>
      <c r="B15" s="1" t="s">
        <v>23</v>
      </c>
      <c r="C15" s="16" t="s">
        <v>115</v>
      </c>
      <c r="D15" s="17">
        <v>5</v>
      </c>
      <c r="E15" s="12" t="s">
        <v>116</v>
      </c>
      <c r="F15" s="12" t="s">
        <v>119</v>
      </c>
      <c r="G15" s="12" t="s">
        <v>120</v>
      </c>
      <c r="H15" s="1" t="s">
        <v>137</v>
      </c>
      <c r="I15" s="19">
        <v>100</v>
      </c>
      <c r="J15" s="18"/>
      <c r="K15" s="1" t="s">
        <v>541</v>
      </c>
      <c r="L15" s="15" t="s">
        <v>430</v>
      </c>
      <c r="M15" s="17">
        <v>2</v>
      </c>
      <c r="N15" s="12"/>
      <c r="O15" s="22" t="s">
        <v>69</v>
      </c>
      <c r="P15" s="22" t="s">
        <v>71</v>
      </c>
      <c r="Q15" s="22"/>
    </row>
    <row r="16" spans="1:17">
      <c r="A16" s="1" t="s">
        <v>128</v>
      </c>
      <c r="B16" s="1" t="s">
        <v>23</v>
      </c>
      <c r="C16" s="16" t="s">
        <v>115</v>
      </c>
      <c r="D16" s="17"/>
      <c r="E16" s="12" t="s">
        <v>121</v>
      </c>
      <c r="F16" s="12"/>
      <c r="G16" s="12" t="s">
        <v>122</v>
      </c>
      <c r="H16" s="12" t="s">
        <v>123</v>
      </c>
      <c r="I16" s="19">
        <v>100</v>
      </c>
      <c r="J16" s="18"/>
      <c r="K16" s="1" t="s">
        <v>541</v>
      </c>
      <c r="L16" s="15" t="s">
        <v>124</v>
      </c>
      <c r="M16" s="17">
        <v>1</v>
      </c>
      <c r="N16" s="15"/>
      <c r="O16" s="22" t="s">
        <v>69</v>
      </c>
      <c r="P16" s="22" t="s">
        <v>73</v>
      </c>
      <c r="Q16" s="22"/>
    </row>
    <row r="17" spans="1:17">
      <c r="A17" s="12" t="s">
        <v>129</v>
      </c>
      <c r="B17" s="1" t="s">
        <v>23</v>
      </c>
      <c r="C17" s="16" t="s">
        <v>115</v>
      </c>
      <c r="D17" s="17"/>
      <c r="E17" s="12" t="s">
        <v>75</v>
      </c>
      <c r="F17" s="12"/>
      <c r="G17" s="12" t="s">
        <v>125</v>
      </c>
      <c r="H17" s="1" t="s">
        <v>138</v>
      </c>
      <c r="I17" s="19">
        <v>100</v>
      </c>
      <c r="J17" s="18"/>
      <c r="K17" s="1" t="s">
        <v>541</v>
      </c>
      <c r="L17" s="15" t="s">
        <v>74</v>
      </c>
      <c r="M17" s="17">
        <v>1000</v>
      </c>
      <c r="N17" s="12"/>
      <c r="O17" s="22" t="s">
        <v>69</v>
      </c>
      <c r="P17" s="22" t="s">
        <v>72</v>
      </c>
      <c r="Q17" s="22"/>
    </row>
    <row r="18" spans="1:17">
      <c r="A18" s="1" t="s">
        <v>163</v>
      </c>
      <c r="B18" s="1" t="s">
        <v>23</v>
      </c>
      <c r="C18" s="14" t="s">
        <v>115</v>
      </c>
      <c r="D18" s="17"/>
      <c r="E18" s="12" t="s">
        <v>116</v>
      </c>
      <c r="F18" s="12"/>
      <c r="G18" s="12" t="s">
        <v>126</v>
      </c>
      <c r="H18" s="1" t="s">
        <v>139</v>
      </c>
      <c r="I18" s="18"/>
      <c r="J18" s="18">
        <v>10</v>
      </c>
      <c r="K18" s="1" t="s">
        <v>541</v>
      </c>
      <c r="L18" s="15" t="s">
        <v>127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0"/>
  <sheetViews>
    <sheetView tabSelected="1" zoomScaleNormal="100" workbookViewId="0">
      <selection activeCell="N10" sqref="N10"/>
    </sheetView>
  </sheetViews>
  <sheetFormatPr defaultColWidth="8.625" defaultRowHeight="11.25"/>
  <cols>
    <col min="1" max="1" width="9.625" style="53" customWidth="1"/>
    <col min="2" max="2" width="7.625" style="53" bestFit="1" customWidth="1"/>
    <col min="3" max="3" width="9.625" style="53" customWidth="1"/>
    <col min="4" max="4" width="7.625" style="53" bestFit="1" customWidth="1"/>
    <col min="5" max="6" width="9" style="53" bestFit="1" customWidth="1"/>
    <col min="7" max="7" width="6.75" style="53" bestFit="1" customWidth="1"/>
    <col min="8" max="8" width="9" style="53" customWidth="1"/>
    <col min="9" max="9" width="4.875" style="53" customWidth="1"/>
    <col min="10" max="10" width="6.25" style="53" bestFit="1" customWidth="1"/>
    <col min="11" max="11" width="4.875" style="53" customWidth="1"/>
    <col min="12" max="12" width="6.25" style="53" customWidth="1"/>
    <col min="13" max="13" width="9" style="53" bestFit="1" customWidth="1"/>
    <col min="14" max="14" width="10.375" style="53" bestFit="1" customWidth="1"/>
    <col min="15" max="16" width="6.25" style="53" customWidth="1"/>
    <col min="17" max="16384" width="8.625" style="53"/>
  </cols>
  <sheetData>
    <row r="1" spans="1:16" s="52" customFormat="1">
      <c r="A1" s="62" t="s">
        <v>524</v>
      </c>
      <c r="B1" s="62" t="s">
        <v>525</v>
      </c>
      <c r="C1" s="62" t="s">
        <v>526</v>
      </c>
      <c r="D1" s="70" t="s">
        <v>510</v>
      </c>
      <c r="E1" s="62" t="s">
        <v>511</v>
      </c>
      <c r="F1" s="62" t="s">
        <v>527</v>
      </c>
      <c r="G1" s="62" t="s">
        <v>528</v>
      </c>
      <c r="H1" s="69" t="s">
        <v>549</v>
      </c>
      <c r="I1" s="62" t="s">
        <v>529</v>
      </c>
      <c r="J1" s="62" t="s">
        <v>589</v>
      </c>
      <c r="K1" s="62" t="s">
        <v>616</v>
      </c>
      <c r="L1" s="62" t="s">
        <v>530</v>
      </c>
      <c r="M1" s="65" t="s">
        <v>551</v>
      </c>
      <c r="N1" s="64" t="s">
        <v>552</v>
      </c>
      <c r="O1" s="64" t="s">
        <v>582</v>
      </c>
      <c r="P1" s="66" t="s">
        <v>553</v>
      </c>
    </row>
    <row r="2" spans="1:16">
      <c r="A2" s="63" t="s">
        <v>488</v>
      </c>
      <c r="B2" s="63" t="s">
        <v>489</v>
      </c>
      <c r="C2" s="63" t="s">
        <v>554</v>
      </c>
      <c r="D2" s="63"/>
      <c r="E2" s="54">
        <v>67</v>
      </c>
      <c r="F2" s="54">
        <v>0</v>
      </c>
      <c r="G2" s="63" t="s">
        <v>433</v>
      </c>
      <c r="H2" s="63"/>
      <c r="I2" s="54">
        <v>5</v>
      </c>
      <c r="J2" s="54">
        <v>0</v>
      </c>
      <c r="K2" s="54">
        <v>0</v>
      </c>
      <c r="L2" s="54">
        <v>0</v>
      </c>
      <c r="M2" s="54">
        <v>1</v>
      </c>
      <c r="N2" s="53">
        <f>ROUND(E2/9*0.7*M2,0)</f>
        <v>5</v>
      </c>
      <c r="O2" s="53">
        <f>표10[[#This Row],[추천능력치]]-SUM(표10[[#This Row],[힘]:[속도]])</f>
        <v>0</v>
      </c>
      <c r="P2" s="53">
        <v>1</v>
      </c>
    </row>
    <row r="3" spans="1:16">
      <c r="A3" s="63" t="s">
        <v>567</v>
      </c>
      <c r="B3" s="63" t="s">
        <v>39</v>
      </c>
      <c r="C3" s="63" t="s">
        <v>544</v>
      </c>
      <c r="D3" s="63"/>
      <c r="E3" s="54">
        <v>67</v>
      </c>
      <c r="F3" s="54">
        <v>0</v>
      </c>
      <c r="G3" s="63" t="s">
        <v>491</v>
      </c>
      <c r="H3" s="63"/>
      <c r="I3" s="54">
        <v>0</v>
      </c>
      <c r="J3" s="54">
        <v>5</v>
      </c>
      <c r="K3" s="54">
        <v>0</v>
      </c>
      <c r="L3" s="54">
        <v>0</v>
      </c>
      <c r="M3" s="54">
        <v>1</v>
      </c>
      <c r="N3" s="53">
        <f>ROUND(E3/9*0.7*M3,0)</f>
        <v>5</v>
      </c>
      <c r="O3" s="53">
        <f>표10[[#This Row],[추천능력치]]-SUM(표10[[#This Row],[힘]:[속도]])</f>
        <v>0</v>
      </c>
      <c r="P3" s="53">
        <v>3</v>
      </c>
    </row>
    <row r="4" spans="1:16">
      <c r="A4" s="63" t="s">
        <v>436</v>
      </c>
      <c r="B4" s="63" t="s">
        <v>39</v>
      </c>
      <c r="C4" s="63" t="s">
        <v>562</v>
      </c>
      <c r="D4" s="63"/>
      <c r="E4" s="54">
        <v>67</v>
      </c>
      <c r="F4" s="54">
        <v>0</v>
      </c>
      <c r="G4" s="63" t="s">
        <v>492</v>
      </c>
      <c r="H4" s="63"/>
      <c r="I4" s="54">
        <v>0</v>
      </c>
      <c r="J4" s="54">
        <v>0</v>
      </c>
      <c r="K4" s="54">
        <v>5</v>
      </c>
      <c r="L4" s="54">
        <v>0</v>
      </c>
      <c r="M4" s="54">
        <v>1</v>
      </c>
      <c r="N4" s="53">
        <f>ROUND(E4/9*0.7*M4,0)</f>
        <v>5</v>
      </c>
      <c r="O4" s="53">
        <f>표10[[#This Row],[추천능력치]]-SUM(표10[[#This Row],[힘]:[속도]])</f>
        <v>0</v>
      </c>
      <c r="P4" s="53">
        <v>5</v>
      </c>
    </row>
    <row r="5" spans="1:16">
      <c r="A5" s="63" t="s">
        <v>569</v>
      </c>
      <c r="B5" s="63" t="s">
        <v>39</v>
      </c>
      <c r="C5" s="63" t="s">
        <v>563</v>
      </c>
      <c r="D5" s="63"/>
      <c r="E5" s="54">
        <v>167</v>
      </c>
      <c r="F5" s="54">
        <v>0</v>
      </c>
      <c r="G5" s="63" t="s">
        <v>433</v>
      </c>
      <c r="H5" s="63"/>
      <c r="I5" s="54">
        <v>13</v>
      </c>
      <c r="J5" s="54">
        <v>0</v>
      </c>
      <c r="K5" s="54">
        <v>0</v>
      </c>
      <c r="L5" s="54">
        <v>0</v>
      </c>
      <c r="M5" s="54">
        <v>1</v>
      </c>
      <c r="N5" s="53">
        <f>ROUND(E5/9*0.7*M5,0)</f>
        <v>13</v>
      </c>
      <c r="O5" s="53">
        <f>표10[[#This Row],[추천능력치]]-SUM(표10[[#This Row],[힘]:[속도]])</f>
        <v>0</v>
      </c>
      <c r="P5" s="53">
        <v>7</v>
      </c>
    </row>
    <row r="6" spans="1:16">
      <c r="A6" s="63" t="s">
        <v>437</v>
      </c>
      <c r="B6" s="63" t="s">
        <v>39</v>
      </c>
      <c r="C6" s="63" t="s">
        <v>578</v>
      </c>
      <c r="D6" s="63"/>
      <c r="E6" s="54">
        <v>167</v>
      </c>
      <c r="F6" s="54">
        <v>0</v>
      </c>
      <c r="G6" s="63" t="s">
        <v>433</v>
      </c>
      <c r="H6" s="63"/>
      <c r="I6" s="54">
        <v>8</v>
      </c>
      <c r="J6" s="54">
        <v>0</v>
      </c>
      <c r="K6" s="54">
        <v>0</v>
      </c>
      <c r="L6" s="54">
        <v>5</v>
      </c>
      <c r="M6" s="54">
        <v>1</v>
      </c>
      <c r="N6" s="53">
        <f>ROUND(E6/9*0.7*M6,0)</f>
        <v>13</v>
      </c>
      <c r="O6" s="53">
        <f>표10[[#This Row],[추천능력치]]-SUM(표10[[#This Row],[힘]:[속도]])</f>
        <v>0</v>
      </c>
      <c r="P6" s="53">
        <v>8</v>
      </c>
    </row>
    <row r="7" spans="1:16">
      <c r="A7" s="63" t="s">
        <v>571</v>
      </c>
      <c r="B7" s="63" t="s">
        <v>39</v>
      </c>
      <c r="C7" s="63" t="s">
        <v>546</v>
      </c>
      <c r="D7" s="63"/>
      <c r="E7" s="54">
        <v>167</v>
      </c>
      <c r="F7" s="54">
        <v>0</v>
      </c>
      <c r="G7" s="63" t="s">
        <v>491</v>
      </c>
      <c r="H7" s="63"/>
      <c r="I7" s="54">
        <v>0</v>
      </c>
      <c r="J7" s="54">
        <v>13</v>
      </c>
      <c r="K7" s="54">
        <v>0</v>
      </c>
      <c r="L7" s="54">
        <v>0</v>
      </c>
      <c r="M7" s="54">
        <v>1</v>
      </c>
      <c r="N7" s="53">
        <f>ROUND(E7/9*0.7*M7,0)</f>
        <v>13</v>
      </c>
      <c r="O7" s="53">
        <f>표10[[#This Row],[추천능력치]]-SUM(표10[[#This Row],[힘]:[속도]])</f>
        <v>0</v>
      </c>
      <c r="P7" s="53">
        <v>11</v>
      </c>
    </row>
    <row r="8" spans="1:16">
      <c r="A8" s="63" t="s">
        <v>439</v>
      </c>
      <c r="B8" s="63" t="s">
        <v>39</v>
      </c>
      <c r="C8" s="63" t="s">
        <v>580</v>
      </c>
      <c r="D8" s="63"/>
      <c r="E8" s="54">
        <v>167</v>
      </c>
      <c r="F8" s="54">
        <v>0</v>
      </c>
      <c r="G8" s="63" t="s">
        <v>491</v>
      </c>
      <c r="H8" s="63"/>
      <c r="I8" s="54">
        <v>0</v>
      </c>
      <c r="J8" s="54">
        <v>7</v>
      </c>
      <c r="K8" s="54">
        <v>6</v>
      </c>
      <c r="L8" s="54">
        <v>0</v>
      </c>
      <c r="M8" s="54">
        <v>1</v>
      </c>
      <c r="N8" s="53">
        <f>ROUND(E8/9*0.7*M8,0)</f>
        <v>13</v>
      </c>
      <c r="O8" s="53">
        <f>표10[[#This Row],[추천능력치]]-SUM(표10[[#This Row],[힘]:[속도]])</f>
        <v>0</v>
      </c>
      <c r="P8" s="53">
        <v>12</v>
      </c>
    </row>
    <row r="9" spans="1:16">
      <c r="A9" s="63" t="s">
        <v>442</v>
      </c>
      <c r="B9" s="63" t="s">
        <v>39</v>
      </c>
      <c r="C9" s="63" t="s">
        <v>559</v>
      </c>
      <c r="D9" s="63"/>
      <c r="E9" s="54">
        <v>167</v>
      </c>
      <c r="F9" s="54">
        <v>0</v>
      </c>
      <c r="G9" s="63" t="s">
        <v>492</v>
      </c>
      <c r="H9" s="63"/>
      <c r="I9" s="54">
        <v>0</v>
      </c>
      <c r="J9" s="54">
        <v>0</v>
      </c>
      <c r="K9" s="54">
        <v>13</v>
      </c>
      <c r="L9" s="54">
        <v>0</v>
      </c>
      <c r="M9" s="54">
        <v>1</v>
      </c>
      <c r="N9" s="53">
        <f>ROUND(E9/9*0.7*M9,0)</f>
        <v>13</v>
      </c>
      <c r="O9" s="53">
        <f>표10[[#This Row],[추천능력치]]-SUM(표10[[#This Row],[힘]:[속도]])</f>
        <v>0</v>
      </c>
      <c r="P9" s="53">
        <v>15</v>
      </c>
    </row>
    <row r="10" spans="1:16">
      <c r="A10" s="63" t="s">
        <v>443</v>
      </c>
      <c r="B10" s="63" t="s">
        <v>39</v>
      </c>
      <c r="C10" s="63" t="s">
        <v>583</v>
      </c>
      <c r="D10" s="63"/>
      <c r="E10" s="54">
        <v>167</v>
      </c>
      <c r="F10" s="54">
        <v>0</v>
      </c>
      <c r="G10" s="63" t="s">
        <v>492</v>
      </c>
      <c r="H10" s="63"/>
      <c r="I10" s="54">
        <v>5</v>
      </c>
      <c r="J10" s="54">
        <v>0</v>
      </c>
      <c r="K10" s="54">
        <v>8</v>
      </c>
      <c r="L10" s="54">
        <v>0</v>
      </c>
      <c r="M10" s="54">
        <v>1</v>
      </c>
      <c r="N10" s="53">
        <f>ROUND(E10/9*0.7*M10,0)</f>
        <v>13</v>
      </c>
      <c r="O10" s="53">
        <f>표10[[#This Row],[추천능력치]]-SUM(표10[[#This Row],[힘]:[속도]])</f>
        <v>0</v>
      </c>
      <c r="P10" s="53">
        <v>16</v>
      </c>
    </row>
    <row r="11" spans="1:16">
      <c r="A11" s="63" t="s">
        <v>446</v>
      </c>
      <c r="B11" s="63" t="s">
        <v>39</v>
      </c>
      <c r="C11" s="63" t="s">
        <v>585</v>
      </c>
      <c r="D11" s="63"/>
      <c r="E11" s="54">
        <v>312</v>
      </c>
      <c r="F11" s="54">
        <v>0</v>
      </c>
      <c r="G11" s="63" t="s">
        <v>433</v>
      </c>
      <c r="H11" s="63"/>
      <c r="I11" s="54">
        <v>24</v>
      </c>
      <c r="J11" s="54">
        <v>0</v>
      </c>
      <c r="K11" s="54">
        <v>0</v>
      </c>
      <c r="L11" s="54">
        <v>0</v>
      </c>
      <c r="M11" s="54">
        <v>1</v>
      </c>
      <c r="N11" s="53">
        <f>ROUND(E11/9*0.7*M11,0)</f>
        <v>24</v>
      </c>
      <c r="O11" s="53">
        <f>표10[[#This Row],[추천능력치]]-SUM(표10[[#This Row],[힘]:[속도]])</f>
        <v>0</v>
      </c>
      <c r="P11" s="53">
        <v>19</v>
      </c>
    </row>
    <row r="12" spans="1:16">
      <c r="A12" s="63" t="s">
        <v>447</v>
      </c>
      <c r="B12" s="63" t="s">
        <v>39</v>
      </c>
      <c r="C12" s="63" t="s">
        <v>586</v>
      </c>
      <c r="D12" s="63"/>
      <c r="E12" s="54">
        <v>312</v>
      </c>
      <c r="F12" s="54">
        <v>0</v>
      </c>
      <c r="G12" s="63" t="s">
        <v>433</v>
      </c>
      <c r="H12" s="63"/>
      <c r="I12" s="54">
        <v>14</v>
      </c>
      <c r="J12" s="54">
        <v>10</v>
      </c>
      <c r="K12" s="54">
        <v>0</v>
      </c>
      <c r="L12" s="54">
        <v>0</v>
      </c>
      <c r="M12" s="54">
        <v>1</v>
      </c>
      <c r="N12" s="53">
        <f>ROUND(E12/9*0.7*M12,0)</f>
        <v>24</v>
      </c>
      <c r="O12" s="53">
        <f>표10[[#This Row],[추천능력치]]-SUM(표10[[#This Row],[힘]:[속도]])</f>
        <v>0</v>
      </c>
      <c r="P12" s="53">
        <v>20</v>
      </c>
    </row>
    <row r="13" spans="1:16">
      <c r="A13" s="63" t="s">
        <v>484</v>
      </c>
      <c r="B13" s="63" t="s">
        <v>39</v>
      </c>
      <c r="C13" s="63" t="s">
        <v>556</v>
      </c>
      <c r="D13" s="63"/>
      <c r="E13" s="54">
        <v>312</v>
      </c>
      <c r="F13" s="54">
        <v>0</v>
      </c>
      <c r="G13" s="63" t="s">
        <v>491</v>
      </c>
      <c r="H13" s="63"/>
      <c r="I13" s="54">
        <v>0</v>
      </c>
      <c r="J13" s="54">
        <v>24</v>
      </c>
      <c r="K13" s="54">
        <v>0</v>
      </c>
      <c r="L13" s="54">
        <v>0</v>
      </c>
      <c r="M13" s="54">
        <v>1</v>
      </c>
      <c r="N13" s="53">
        <f>ROUND(E13/9*0.7*M13,0)</f>
        <v>24</v>
      </c>
      <c r="O13" s="53">
        <f>표10[[#This Row],[추천능력치]]-SUM(표10[[#This Row],[힘]:[속도]])</f>
        <v>0</v>
      </c>
      <c r="P13" s="53">
        <v>23</v>
      </c>
    </row>
    <row r="14" spans="1:16">
      <c r="A14" s="63" t="s">
        <v>485</v>
      </c>
      <c r="B14" s="63" t="s">
        <v>39</v>
      </c>
      <c r="C14" s="63" t="s">
        <v>588</v>
      </c>
      <c r="D14" s="63"/>
      <c r="E14" s="54">
        <v>312</v>
      </c>
      <c r="F14" s="54">
        <v>0</v>
      </c>
      <c r="G14" s="63" t="s">
        <v>491</v>
      </c>
      <c r="H14" s="63"/>
      <c r="I14" s="54">
        <v>10</v>
      </c>
      <c r="J14" s="54">
        <v>14</v>
      </c>
      <c r="K14" s="54">
        <v>0</v>
      </c>
      <c r="L14" s="54">
        <v>0</v>
      </c>
      <c r="M14" s="54">
        <v>1</v>
      </c>
      <c r="N14" s="53">
        <f>ROUND(E14/9*0.7*M14,0)</f>
        <v>24</v>
      </c>
      <c r="O14" s="53">
        <f>표10[[#This Row],[추천능력치]]-SUM(표10[[#This Row],[힘]:[속도]])</f>
        <v>0</v>
      </c>
      <c r="P14" s="53">
        <v>24</v>
      </c>
    </row>
    <row r="15" spans="1:16">
      <c r="A15" s="63" t="s">
        <v>574</v>
      </c>
      <c r="B15" s="63" t="s">
        <v>39</v>
      </c>
      <c r="C15" s="63" t="s">
        <v>558</v>
      </c>
      <c r="D15" s="63"/>
      <c r="E15" s="54">
        <v>312</v>
      </c>
      <c r="F15" s="54">
        <v>0</v>
      </c>
      <c r="G15" s="63" t="s">
        <v>492</v>
      </c>
      <c r="H15" s="63"/>
      <c r="I15" s="54">
        <v>0</v>
      </c>
      <c r="J15" s="54">
        <v>0</v>
      </c>
      <c r="K15" s="54">
        <v>24</v>
      </c>
      <c r="L15" s="54">
        <v>0</v>
      </c>
      <c r="M15" s="54">
        <v>1</v>
      </c>
      <c r="N15" s="53">
        <f>ROUND(E15/9*0.7*M15,0)</f>
        <v>24</v>
      </c>
      <c r="O15" s="53">
        <f>표10[[#This Row],[추천능력치]]-SUM(표10[[#This Row],[힘]:[속도]])</f>
        <v>0</v>
      </c>
      <c r="P15" s="53">
        <v>27</v>
      </c>
    </row>
    <row r="16" spans="1:16">
      <c r="A16" s="63" t="s">
        <v>575</v>
      </c>
      <c r="B16" s="63" t="s">
        <v>39</v>
      </c>
      <c r="C16" s="63" t="s">
        <v>591</v>
      </c>
      <c r="D16" s="63"/>
      <c r="E16" s="54">
        <v>312</v>
      </c>
      <c r="F16" s="54">
        <v>0</v>
      </c>
      <c r="G16" s="63" t="s">
        <v>492</v>
      </c>
      <c r="H16" s="63"/>
      <c r="I16" s="54">
        <v>5</v>
      </c>
      <c r="J16" s="54">
        <v>0</v>
      </c>
      <c r="K16" s="54">
        <v>14</v>
      </c>
      <c r="L16" s="54">
        <v>5</v>
      </c>
      <c r="M16" s="54">
        <v>1</v>
      </c>
      <c r="N16" s="53">
        <f>ROUND(E16/9*0.7*M16,0)</f>
        <v>24</v>
      </c>
      <c r="O16" s="53">
        <f>표10[[#This Row],[추천능력치]]-SUM(표10[[#This Row],[힘]:[속도]])</f>
        <v>0</v>
      </c>
      <c r="P16" s="53">
        <v>28</v>
      </c>
    </row>
    <row r="17" spans="1:16">
      <c r="A17" s="63" t="s">
        <v>566</v>
      </c>
      <c r="B17" s="63" t="s">
        <v>39</v>
      </c>
      <c r="C17" s="63" t="s">
        <v>543</v>
      </c>
      <c r="D17" s="63"/>
      <c r="E17" s="54">
        <v>67</v>
      </c>
      <c r="F17" s="54">
        <v>3</v>
      </c>
      <c r="G17" s="63" t="s">
        <v>490</v>
      </c>
      <c r="H17" s="63" t="s">
        <v>565</v>
      </c>
      <c r="I17" s="54">
        <v>14</v>
      </c>
      <c r="J17" s="54">
        <v>0</v>
      </c>
      <c r="K17" s="54">
        <v>0</v>
      </c>
      <c r="L17" s="54">
        <v>0</v>
      </c>
      <c r="M17" s="54">
        <v>2.75</v>
      </c>
      <c r="N17" s="53">
        <f>ROUND(E17/9*0.7*M17,0)</f>
        <v>14</v>
      </c>
      <c r="O17" s="53">
        <f>표10[[#This Row],[추천능력치]]-SUM(표10[[#This Row],[힘]:[속도]])</f>
        <v>0</v>
      </c>
      <c r="P17" s="53">
        <v>2</v>
      </c>
    </row>
    <row r="18" spans="1:16">
      <c r="A18" s="63" t="s">
        <v>435</v>
      </c>
      <c r="B18" s="63" t="s">
        <v>39</v>
      </c>
      <c r="C18" s="63" t="s">
        <v>545</v>
      </c>
      <c r="D18" s="63"/>
      <c r="E18" s="54">
        <v>67</v>
      </c>
      <c r="F18" s="54">
        <v>3</v>
      </c>
      <c r="G18" s="63" t="s">
        <v>491</v>
      </c>
      <c r="H18" s="63"/>
      <c r="I18" s="54">
        <v>0</v>
      </c>
      <c r="J18" s="54">
        <v>14</v>
      </c>
      <c r="K18" s="54">
        <v>0</v>
      </c>
      <c r="L18" s="54">
        <v>0</v>
      </c>
      <c r="M18" s="54">
        <v>2.75</v>
      </c>
      <c r="N18" s="53">
        <f>ROUND(E18/9*0.7*M18,0)</f>
        <v>14</v>
      </c>
      <c r="O18" s="53">
        <f>표10[[#This Row],[추천능력치]]-SUM(표10[[#This Row],[힘]:[속도]])</f>
        <v>0</v>
      </c>
      <c r="P18" s="53">
        <v>4</v>
      </c>
    </row>
    <row r="19" spans="1:16">
      <c r="A19" s="63" t="s">
        <v>568</v>
      </c>
      <c r="B19" s="63" t="s">
        <v>39</v>
      </c>
      <c r="C19" s="63" t="s">
        <v>561</v>
      </c>
      <c r="D19" s="63"/>
      <c r="E19" s="54">
        <v>67</v>
      </c>
      <c r="F19" s="54">
        <v>3</v>
      </c>
      <c r="G19" s="63" t="s">
        <v>492</v>
      </c>
      <c r="H19" s="63"/>
      <c r="I19" s="54">
        <v>0</v>
      </c>
      <c r="J19" s="54">
        <v>0</v>
      </c>
      <c r="K19" s="54">
        <v>14</v>
      </c>
      <c r="L19" s="54">
        <v>0</v>
      </c>
      <c r="M19" s="54">
        <v>2.75</v>
      </c>
      <c r="N19" s="53">
        <f>ROUND(E19/9*0.7*M19,0)</f>
        <v>14</v>
      </c>
      <c r="O19" s="53">
        <f>표10[[#This Row],[추천능력치]]-SUM(표10[[#This Row],[힘]:[속도]])</f>
        <v>0</v>
      </c>
      <c r="P19" s="53">
        <v>6</v>
      </c>
    </row>
    <row r="20" spans="1:16">
      <c r="A20" s="63" t="s">
        <v>438</v>
      </c>
      <c r="B20" s="63" t="s">
        <v>39</v>
      </c>
      <c r="C20" s="63" t="s">
        <v>564</v>
      </c>
      <c r="D20" s="63"/>
      <c r="E20" s="54">
        <v>167</v>
      </c>
      <c r="F20" s="54">
        <v>3</v>
      </c>
      <c r="G20" s="63" t="s">
        <v>433</v>
      </c>
      <c r="H20" s="63"/>
      <c r="I20" s="54">
        <v>36</v>
      </c>
      <c r="J20" s="54">
        <v>0</v>
      </c>
      <c r="K20" s="54">
        <v>0</v>
      </c>
      <c r="L20" s="54">
        <v>0</v>
      </c>
      <c r="M20" s="54">
        <v>2.75</v>
      </c>
      <c r="N20" s="53">
        <f>ROUND(E20/9*0.7*M20,0)</f>
        <v>36</v>
      </c>
      <c r="O20" s="53">
        <f>표10[[#This Row],[추천능력치]]-SUM(표10[[#This Row],[힘]:[속도]])</f>
        <v>0</v>
      </c>
      <c r="P20" s="53">
        <v>9</v>
      </c>
    </row>
    <row r="21" spans="1:16">
      <c r="A21" s="63" t="s">
        <v>570</v>
      </c>
      <c r="B21" s="63" t="s">
        <v>39</v>
      </c>
      <c r="C21" s="63" t="s">
        <v>579</v>
      </c>
      <c r="D21" s="63"/>
      <c r="E21" s="54">
        <v>167</v>
      </c>
      <c r="F21" s="54">
        <v>3</v>
      </c>
      <c r="G21" s="63" t="s">
        <v>433</v>
      </c>
      <c r="H21" s="63"/>
      <c r="I21" s="54">
        <v>20</v>
      </c>
      <c r="J21" s="54">
        <v>0</v>
      </c>
      <c r="K21" s="54">
        <v>0</v>
      </c>
      <c r="L21" s="54">
        <v>16</v>
      </c>
      <c r="M21" s="54">
        <v>2.75</v>
      </c>
      <c r="N21" s="53">
        <f>ROUND(E21/9*0.7*M21,0)</f>
        <v>36</v>
      </c>
      <c r="O21" s="53">
        <f>표10[[#This Row],[추천능력치]]-SUM(표10[[#This Row],[힘]:[속도]])</f>
        <v>0</v>
      </c>
      <c r="P21" s="53">
        <v>10</v>
      </c>
    </row>
    <row r="22" spans="1:16">
      <c r="A22" s="63" t="s">
        <v>440</v>
      </c>
      <c r="B22" s="63" t="s">
        <v>39</v>
      </c>
      <c r="C22" s="63" t="s">
        <v>547</v>
      </c>
      <c r="D22" s="63"/>
      <c r="E22" s="54">
        <v>167</v>
      </c>
      <c r="F22" s="54">
        <v>3</v>
      </c>
      <c r="G22" s="63" t="s">
        <v>491</v>
      </c>
      <c r="H22" s="63"/>
      <c r="I22" s="54">
        <v>5</v>
      </c>
      <c r="J22" s="54">
        <v>26</v>
      </c>
      <c r="K22" s="54">
        <v>0</v>
      </c>
      <c r="L22" s="54">
        <v>5</v>
      </c>
      <c r="M22" s="54">
        <v>2.75</v>
      </c>
      <c r="N22" s="53">
        <f>ROUND(E22/9*0.7*M22,0)</f>
        <v>36</v>
      </c>
      <c r="O22" s="53">
        <f>표10[[#This Row],[추천능력치]]-SUM(표10[[#This Row],[힘]:[속도]])</f>
        <v>0</v>
      </c>
      <c r="P22" s="53">
        <v>13</v>
      </c>
    </row>
    <row r="23" spans="1:16">
      <c r="A23" s="63" t="s">
        <v>441</v>
      </c>
      <c r="B23" s="63" t="s">
        <v>39</v>
      </c>
      <c r="C23" s="63" t="s">
        <v>581</v>
      </c>
      <c r="D23" s="63"/>
      <c r="E23" s="54">
        <v>167</v>
      </c>
      <c r="F23" s="54">
        <v>3</v>
      </c>
      <c r="G23" s="63" t="s">
        <v>491</v>
      </c>
      <c r="H23" s="63"/>
      <c r="I23" s="54">
        <v>5</v>
      </c>
      <c r="J23" s="54">
        <v>20</v>
      </c>
      <c r="K23" s="54">
        <v>11</v>
      </c>
      <c r="L23" s="54">
        <v>0</v>
      </c>
      <c r="M23" s="54">
        <v>2.75</v>
      </c>
      <c r="N23" s="53">
        <f>ROUND(E23/9*0.7*M23,0)</f>
        <v>36</v>
      </c>
      <c r="O23" s="53">
        <f>표10[[#This Row],[추천능력치]]-SUM(표10[[#This Row],[힘]:[속도]])</f>
        <v>0</v>
      </c>
      <c r="P23" s="53">
        <v>14</v>
      </c>
    </row>
    <row r="24" spans="1:16">
      <c r="A24" s="63" t="s">
        <v>444</v>
      </c>
      <c r="B24" s="63" t="s">
        <v>39</v>
      </c>
      <c r="C24" s="63" t="s">
        <v>560</v>
      </c>
      <c r="D24" s="63"/>
      <c r="E24" s="54">
        <v>167</v>
      </c>
      <c r="F24" s="54">
        <v>3</v>
      </c>
      <c r="G24" s="63" t="s">
        <v>492</v>
      </c>
      <c r="H24" s="63"/>
      <c r="I24" s="54">
        <v>0</v>
      </c>
      <c r="J24" s="54">
        <v>13</v>
      </c>
      <c r="K24" s="54">
        <v>15</v>
      </c>
      <c r="L24" s="54">
        <v>8</v>
      </c>
      <c r="M24" s="54">
        <v>2.75</v>
      </c>
      <c r="N24" s="53">
        <f>ROUND(E24/9*0.7*M24,0)</f>
        <v>36</v>
      </c>
      <c r="O24" s="53">
        <f>표10[[#This Row],[추천능력치]]-SUM(표10[[#This Row],[힘]:[속도]])</f>
        <v>0</v>
      </c>
      <c r="P24" s="53">
        <v>17</v>
      </c>
    </row>
    <row r="25" spans="1:16">
      <c r="A25" s="63" t="s">
        <v>445</v>
      </c>
      <c r="B25" s="63" t="s">
        <v>39</v>
      </c>
      <c r="C25" s="63" t="s">
        <v>584</v>
      </c>
      <c r="D25" s="63"/>
      <c r="E25" s="54">
        <v>167</v>
      </c>
      <c r="F25" s="54">
        <v>3</v>
      </c>
      <c r="G25" s="63" t="s">
        <v>492</v>
      </c>
      <c r="H25" s="63"/>
      <c r="I25" s="54">
        <v>6</v>
      </c>
      <c r="J25" s="54">
        <v>0</v>
      </c>
      <c r="K25" s="54">
        <v>30</v>
      </c>
      <c r="L25" s="54">
        <v>0</v>
      </c>
      <c r="M25" s="54">
        <v>2.75</v>
      </c>
      <c r="N25" s="53">
        <f>ROUND(E25/9*0.7*M25,0)</f>
        <v>36</v>
      </c>
      <c r="O25" s="53">
        <f>표10[[#This Row],[추천능력치]]-SUM(표10[[#This Row],[힘]:[속도]])</f>
        <v>0</v>
      </c>
      <c r="P25" s="53">
        <v>18</v>
      </c>
    </row>
    <row r="26" spans="1:16">
      <c r="A26" s="63" t="s">
        <v>448</v>
      </c>
      <c r="B26" s="63" t="s">
        <v>39</v>
      </c>
      <c r="C26" s="63" t="s">
        <v>555</v>
      </c>
      <c r="D26" s="63"/>
      <c r="E26" s="54">
        <v>312</v>
      </c>
      <c r="F26" s="54">
        <v>3</v>
      </c>
      <c r="G26" s="63" t="s">
        <v>433</v>
      </c>
      <c r="H26" s="63"/>
      <c r="I26" s="54">
        <v>37</v>
      </c>
      <c r="J26" s="54">
        <v>10</v>
      </c>
      <c r="K26" s="54">
        <v>10</v>
      </c>
      <c r="L26" s="54">
        <v>10</v>
      </c>
      <c r="M26" s="54">
        <v>2.75</v>
      </c>
      <c r="N26" s="53">
        <f>ROUND(E26/9*0.7*M26,0)</f>
        <v>67</v>
      </c>
      <c r="O26" s="53">
        <f>표10[[#This Row],[추천능력치]]-SUM(표10[[#This Row],[힘]:[속도]])</f>
        <v>0</v>
      </c>
      <c r="P26" s="53">
        <v>21</v>
      </c>
    </row>
    <row r="27" spans="1:16">
      <c r="A27" s="63" t="s">
        <v>483</v>
      </c>
      <c r="B27" s="63" t="s">
        <v>39</v>
      </c>
      <c r="C27" s="63" t="s">
        <v>587</v>
      </c>
      <c r="D27" s="63"/>
      <c r="E27" s="54">
        <v>312</v>
      </c>
      <c r="F27" s="54">
        <v>3</v>
      </c>
      <c r="G27" s="63" t="s">
        <v>433</v>
      </c>
      <c r="H27" s="63"/>
      <c r="I27" s="54">
        <v>42</v>
      </c>
      <c r="J27" s="54">
        <v>15</v>
      </c>
      <c r="K27" s="54">
        <v>10</v>
      </c>
      <c r="L27" s="54">
        <v>0</v>
      </c>
      <c r="M27" s="54">
        <v>2.75</v>
      </c>
      <c r="N27" s="53">
        <f>ROUND(E27/9*0.7*M27,0)</f>
        <v>67</v>
      </c>
      <c r="O27" s="53">
        <f>표10[[#This Row],[추천능력치]]-SUM(표10[[#This Row],[힘]:[속도]])</f>
        <v>0</v>
      </c>
      <c r="P27" s="53">
        <v>22</v>
      </c>
    </row>
    <row r="28" spans="1:16">
      <c r="A28" s="63" t="s">
        <v>572</v>
      </c>
      <c r="B28" s="63" t="s">
        <v>39</v>
      </c>
      <c r="C28" s="63" t="s">
        <v>557</v>
      </c>
      <c r="D28" s="63"/>
      <c r="E28" s="54">
        <v>312</v>
      </c>
      <c r="F28" s="54">
        <v>3</v>
      </c>
      <c r="G28" s="63" t="s">
        <v>491</v>
      </c>
      <c r="H28" s="63"/>
      <c r="I28" s="54">
        <v>0</v>
      </c>
      <c r="J28" s="54">
        <v>40</v>
      </c>
      <c r="K28" s="54">
        <v>20</v>
      </c>
      <c r="L28" s="54">
        <v>7</v>
      </c>
      <c r="M28" s="54">
        <v>2.75</v>
      </c>
      <c r="N28" s="53">
        <f>ROUND(E28/9*0.7*M28,0)</f>
        <v>67</v>
      </c>
      <c r="O28" s="53">
        <f>표10[[#This Row],[추천능력치]]-SUM(표10[[#This Row],[힘]:[속도]])</f>
        <v>0</v>
      </c>
      <c r="P28" s="53">
        <v>25</v>
      </c>
    </row>
    <row r="29" spans="1:16">
      <c r="A29" s="63" t="s">
        <v>573</v>
      </c>
      <c r="B29" s="63" t="s">
        <v>39</v>
      </c>
      <c r="C29" s="63" t="s">
        <v>590</v>
      </c>
      <c r="D29" s="63"/>
      <c r="E29" s="54">
        <v>312</v>
      </c>
      <c r="F29" s="54">
        <v>3</v>
      </c>
      <c r="G29" s="63" t="s">
        <v>491</v>
      </c>
      <c r="H29" s="63"/>
      <c r="I29" s="54">
        <v>27</v>
      </c>
      <c r="J29" s="54">
        <v>25</v>
      </c>
      <c r="K29" s="54">
        <v>0</v>
      </c>
      <c r="L29" s="54">
        <v>15</v>
      </c>
      <c r="M29" s="54">
        <v>2.75</v>
      </c>
      <c r="N29" s="53">
        <f>ROUND(E29/9*0.7*M29,0)</f>
        <v>67</v>
      </c>
      <c r="O29" s="53">
        <f>표10[[#This Row],[추천능력치]]-SUM(표10[[#This Row],[힘]:[속도]])</f>
        <v>0</v>
      </c>
      <c r="P29" s="53">
        <v>26</v>
      </c>
    </row>
    <row r="30" spans="1:16">
      <c r="A30" s="63" t="s">
        <v>576</v>
      </c>
      <c r="B30" s="63" t="s">
        <v>39</v>
      </c>
      <c r="C30" s="63" t="s">
        <v>548</v>
      </c>
      <c r="D30" s="63"/>
      <c r="E30" s="54">
        <v>312</v>
      </c>
      <c r="F30" s="54">
        <v>3</v>
      </c>
      <c r="G30" s="63" t="s">
        <v>492</v>
      </c>
      <c r="H30" s="63"/>
      <c r="I30" s="54">
        <v>0</v>
      </c>
      <c r="J30" s="54">
        <v>0</v>
      </c>
      <c r="K30" s="54">
        <v>44</v>
      </c>
      <c r="L30" s="54">
        <v>0</v>
      </c>
      <c r="M30" s="54">
        <v>2.75</v>
      </c>
      <c r="N30" s="53">
        <f>ROUND(E30/9*0.7*M30,0)</f>
        <v>67</v>
      </c>
      <c r="O30" s="53">
        <f>표10[[#This Row],[추천능력치]]-SUM(표10[[#This Row],[힘]:[속도]])</f>
        <v>23</v>
      </c>
      <c r="P30" s="53">
        <v>29</v>
      </c>
    </row>
    <row r="31" spans="1:16">
      <c r="A31" s="63" t="s">
        <v>577</v>
      </c>
      <c r="B31" s="63" t="s">
        <v>39</v>
      </c>
      <c r="C31" s="63" t="s">
        <v>592</v>
      </c>
      <c r="D31" s="63"/>
      <c r="E31" s="54">
        <v>312</v>
      </c>
      <c r="F31" s="54">
        <v>3</v>
      </c>
      <c r="G31" s="63" t="s">
        <v>492</v>
      </c>
      <c r="H31" s="63"/>
      <c r="I31" s="54">
        <v>15</v>
      </c>
      <c r="J31" s="54">
        <v>15</v>
      </c>
      <c r="K31" s="54">
        <v>22</v>
      </c>
      <c r="L31" s="54">
        <v>15</v>
      </c>
      <c r="M31" s="54">
        <v>2.75</v>
      </c>
      <c r="N31" s="53">
        <f>ROUND(E31/9*0.7*M31,0)</f>
        <v>67</v>
      </c>
      <c r="O31" s="53">
        <f>표10[[#This Row],[추천능력치]]-SUM(표10[[#This Row],[힘]:[속도]])</f>
        <v>0</v>
      </c>
      <c r="P31" s="53">
        <v>30</v>
      </c>
    </row>
    <row r="32" spans="1:16">
      <c r="B32" s="63"/>
    </row>
    <row r="34" spans="1:12">
      <c r="A34" s="63"/>
      <c r="B34" s="63"/>
      <c r="C34" s="63"/>
      <c r="D34" s="63"/>
      <c r="E34" s="54"/>
      <c r="F34" s="54"/>
      <c r="G34" s="63"/>
      <c r="H34" s="54"/>
      <c r="I34" s="54"/>
      <c r="J34" s="54"/>
      <c r="K34" s="54"/>
      <c r="L34" s="54"/>
    </row>
    <row r="35" spans="1:12">
      <c r="A35" s="63"/>
      <c r="B35" s="63"/>
      <c r="C35" s="63"/>
      <c r="D35" s="63"/>
      <c r="E35" s="54"/>
      <c r="F35" s="54"/>
      <c r="G35" s="63"/>
      <c r="H35" s="54"/>
      <c r="I35" s="54"/>
      <c r="J35" s="54"/>
      <c r="K35" s="54"/>
      <c r="L35" s="54"/>
    </row>
    <row r="49" spans="1:12">
      <c r="A49" s="63"/>
      <c r="B49" s="63"/>
      <c r="C49" s="63"/>
      <c r="D49" s="63"/>
      <c r="E49" s="54"/>
      <c r="F49" s="54"/>
      <c r="G49" s="63"/>
      <c r="H49" s="54"/>
      <c r="I49" s="54"/>
      <c r="J49" s="54"/>
      <c r="K49" s="54"/>
      <c r="L49" s="54"/>
    </row>
    <row r="50" spans="1:12">
      <c r="A50" s="63"/>
      <c r="B50" s="63"/>
      <c r="C50" s="63"/>
      <c r="D50" s="63"/>
      <c r="E50" s="54"/>
      <c r="F50" s="54"/>
      <c r="G50" s="63"/>
      <c r="H50" s="54"/>
      <c r="I50" s="54"/>
      <c r="J50" s="54"/>
      <c r="K50" s="54"/>
      <c r="L50" s="54"/>
    </row>
    <row r="51" spans="1:12">
      <c r="A51" s="63"/>
      <c r="B51" s="63"/>
      <c r="C51" s="63"/>
      <c r="D51" s="63"/>
      <c r="E51" s="54"/>
      <c r="F51" s="54"/>
      <c r="G51" s="63"/>
      <c r="H51" s="54"/>
      <c r="I51" s="54"/>
      <c r="J51" s="54"/>
      <c r="K51" s="54"/>
      <c r="L51" s="54"/>
    </row>
    <row r="52" spans="1:12">
      <c r="A52" s="63"/>
      <c r="B52" s="63"/>
      <c r="C52" s="63"/>
      <c r="D52" s="63"/>
      <c r="E52" s="54"/>
      <c r="F52" s="54"/>
      <c r="G52" s="63"/>
      <c r="H52" s="54"/>
      <c r="I52" s="54"/>
      <c r="J52" s="54"/>
      <c r="K52" s="54"/>
      <c r="L52" s="54"/>
    </row>
    <row r="53" spans="1:12">
      <c r="A53" s="63"/>
      <c r="B53" s="63"/>
      <c r="C53" s="63"/>
      <c r="D53" s="63"/>
      <c r="E53" s="54"/>
      <c r="F53" s="54"/>
      <c r="G53" s="63"/>
      <c r="H53" s="54"/>
      <c r="I53" s="54"/>
      <c r="J53" s="54"/>
      <c r="K53" s="54"/>
      <c r="L53" s="54"/>
    </row>
    <row r="54" spans="1:12">
      <c r="A54" s="63"/>
      <c r="B54" s="63"/>
      <c r="C54" s="63"/>
      <c r="D54" s="63"/>
      <c r="E54" s="54"/>
      <c r="F54" s="54"/>
      <c r="G54" s="63"/>
      <c r="H54" s="54"/>
      <c r="I54" s="54"/>
      <c r="J54" s="54"/>
      <c r="K54" s="54"/>
      <c r="L54" s="54"/>
    </row>
    <row r="55" spans="1:12">
      <c r="A55" s="63"/>
      <c r="B55" s="63"/>
      <c r="C55" s="63"/>
      <c r="D55" s="63"/>
      <c r="E55" s="54"/>
      <c r="F55" s="54"/>
      <c r="G55" s="63"/>
      <c r="H55" s="54"/>
      <c r="I55" s="54"/>
      <c r="J55" s="54"/>
      <c r="K55" s="54"/>
      <c r="L55" s="54"/>
    </row>
    <row r="56" spans="1:12">
      <c r="A56" s="63"/>
      <c r="B56" s="63"/>
      <c r="C56" s="63"/>
      <c r="D56" s="63"/>
      <c r="E56" s="54"/>
      <c r="F56" s="54"/>
      <c r="G56" s="63"/>
      <c r="H56" s="54"/>
      <c r="I56" s="54"/>
      <c r="J56" s="54"/>
      <c r="K56" s="54"/>
      <c r="L56" s="54"/>
    </row>
    <row r="57" spans="1:12">
      <c r="A57" s="63"/>
      <c r="B57" s="63"/>
      <c r="C57" s="63"/>
      <c r="D57" s="63"/>
      <c r="E57" s="54"/>
      <c r="F57" s="54"/>
      <c r="G57" s="63"/>
      <c r="H57" s="54"/>
      <c r="I57" s="54"/>
      <c r="J57" s="54"/>
      <c r="K57" s="54"/>
      <c r="L57" s="54"/>
    </row>
    <row r="58" spans="1:12">
      <c r="A58" s="63"/>
      <c r="B58" s="63"/>
      <c r="C58" s="63"/>
      <c r="D58" s="63"/>
      <c r="E58" s="54"/>
      <c r="F58" s="54"/>
      <c r="G58" s="63"/>
      <c r="H58" s="54"/>
      <c r="I58" s="54"/>
      <c r="J58" s="54"/>
      <c r="K58" s="54"/>
      <c r="L58" s="54"/>
    </row>
    <row r="59" spans="1:12">
      <c r="A59" s="63"/>
      <c r="B59" s="63"/>
      <c r="C59" s="63"/>
      <c r="D59" s="63"/>
      <c r="E59" s="54"/>
      <c r="F59" s="54"/>
      <c r="G59" s="63"/>
      <c r="H59" s="54"/>
      <c r="I59" s="54"/>
      <c r="J59" s="54"/>
      <c r="K59" s="54"/>
      <c r="L59" s="54"/>
    </row>
    <row r="60" spans="1:12">
      <c r="A60" s="63"/>
      <c r="B60" s="63"/>
      <c r="C60" s="63"/>
      <c r="D60" s="63"/>
      <c r="E60" s="54"/>
      <c r="F60" s="54"/>
      <c r="G60" s="63"/>
      <c r="H60" s="54"/>
      <c r="I60" s="54"/>
      <c r="J60" s="54"/>
      <c r="K60" s="54"/>
      <c r="L60" s="5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46"/>
  <sheetViews>
    <sheetView zoomScaleNormal="100" workbookViewId="0">
      <selection activeCell="G12" sqref="G12"/>
    </sheetView>
  </sheetViews>
  <sheetFormatPr defaultRowHeight="11.25"/>
  <cols>
    <col min="1" max="1" width="7.625" style="53" bestFit="1" customWidth="1"/>
    <col min="2" max="2" width="9" style="53"/>
    <col min="3" max="3" width="9" style="53" bestFit="1" customWidth="1"/>
    <col min="4" max="4" width="9" style="53"/>
    <col min="5" max="5" width="7" style="53" bestFit="1" customWidth="1"/>
    <col min="6" max="6" width="11.125" style="53" bestFit="1" customWidth="1"/>
    <col min="7" max="7" width="7.875" style="53" bestFit="1" customWidth="1"/>
    <col min="8" max="8" width="7" style="53" bestFit="1" customWidth="1"/>
    <col min="9" max="9" width="11.5" style="53" bestFit="1" customWidth="1"/>
    <col min="10" max="10" width="7.875" style="53" bestFit="1" customWidth="1"/>
    <col min="11" max="11" width="7" style="53" bestFit="1" customWidth="1"/>
    <col min="12" max="12" width="10.625" style="53" bestFit="1" customWidth="1"/>
    <col min="13" max="13" width="7.875" style="53" bestFit="1" customWidth="1"/>
    <col min="14" max="14" width="7" style="53" bestFit="1" customWidth="1"/>
    <col min="15" max="15" width="13.5" style="53" bestFit="1" customWidth="1"/>
    <col min="16" max="16" width="7.875" style="53" bestFit="1" customWidth="1"/>
    <col min="17" max="17" width="6.25" style="53" bestFit="1" customWidth="1"/>
    <col min="18" max="18" width="9" style="53"/>
    <col min="19" max="19" width="12.875" style="53" bestFit="1" customWidth="1"/>
    <col min="20" max="21" width="9" style="53" bestFit="1" customWidth="1"/>
    <col min="22" max="22" width="9.75" style="53" bestFit="1" customWidth="1"/>
    <col min="23" max="16384" width="9" style="53"/>
  </cols>
  <sheetData>
    <row r="1" spans="1:22" ht="12" thickBot="1">
      <c r="A1" s="57" t="s">
        <v>509</v>
      </c>
      <c r="B1" s="58" t="s">
        <v>508</v>
      </c>
      <c r="C1" s="71" t="s">
        <v>550</v>
      </c>
      <c r="D1" s="57" t="s">
        <v>511</v>
      </c>
      <c r="E1" s="59" t="s">
        <v>512</v>
      </c>
      <c r="F1" s="60" t="s">
        <v>513</v>
      </c>
      <c r="G1" s="61" t="s">
        <v>514</v>
      </c>
      <c r="H1" s="59" t="s">
        <v>515</v>
      </c>
      <c r="I1" s="60" t="s">
        <v>516</v>
      </c>
      <c r="J1" s="61" t="s">
        <v>517</v>
      </c>
      <c r="K1" s="59" t="s">
        <v>518</v>
      </c>
      <c r="L1" s="60" t="s">
        <v>519</v>
      </c>
      <c r="M1" s="61" t="s">
        <v>520</v>
      </c>
      <c r="N1" s="59" t="s">
        <v>521</v>
      </c>
      <c r="O1" s="60" t="s">
        <v>522</v>
      </c>
      <c r="P1" s="61" t="s">
        <v>523</v>
      </c>
      <c r="Q1" s="67" t="s">
        <v>487</v>
      </c>
      <c r="R1" s="64" t="s">
        <v>542</v>
      </c>
      <c r="S1" s="64" t="s">
        <v>504</v>
      </c>
      <c r="T1" s="64" t="s">
        <v>505</v>
      </c>
      <c r="U1" s="64" t="s">
        <v>506</v>
      </c>
      <c r="V1" s="68" t="s">
        <v>507</v>
      </c>
    </row>
    <row r="2" spans="1:22">
      <c r="A2" s="56" t="s">
        <v>493</v>
      </c>
      <c r="B2" s="56" t="s">
        <v>494</v>
      </c>
      <c r="C2" s="56" t="s">
        <v>615</v>
      </c>
      <c r="D2" s="53">
        <v>67</v>
      </c>
      <c r="E2" s="56" t="s">
        <v>495</v>
      </c>
      <c r="F2" s="56" t="s">
        <v>434</v>
      </c>
      <c r="G2" s="53">
        <v>10</v>
      </c>
      <c r="H2" s="56" t="s">
        <v>495</v>
      </c>
      <c r="I2" s="56" t="s">
        <v>65</v>
      </c>
      <c r="J2" s="53">
        <v>10</v>
      </c>
      <c r="K2" s="56" t="s">
        <v>495</v>
      </c>
      <c r="L2" s="56" t="s">
        <v>66</v>
      </c>
      <c r="M2" s="53">
        <v>10</v>
      </c>
      <c r="N2" s="56" t="s">
        <v>495</v>
      </c>
      <c r="O2" s="56" t="s">
        <v>67</v>
      </c>
      <c r="P2" s="53">
        <v>10</v>
      </c>
      <c r="Q2" s="53">
        <v>1</v>
      </c>
      <c r="R2" s="53">
        <v>2.25</v>
      </c>
      <c r="S2" s="55">
        <f>D2/9*0.3*R2</f>
        <v>5.0250000000000004</v>
      </c>
      <c r="T2" s="55">
        <f>S2/2</f>
        <v>2.5125000000000002</v>
      </c>
      <c r="U2" s="55">
        <f>S2*V2</f>
        <v>15.075000000000001</v>
      </c>
      <c r="V2" s="53">
        <v>3</v>
      </c>
    </row>
    <row r="3" spans="1:22">
      <c r="A3" s="56" t="s">
        <v>461</v>
      </c>
      <c r="B3" s="56" t="s">
        <v>496</v>
      </c>
      <c r="C3" s="56" t="s">
        <v>615</v>
      </c>
      <c r="D3" s="53">
        <v>67</v>
      </c>
      <c r="E3" s="56"/>
      <c r="F3" s="56"/>
      <c r="H3" s="56" t="s">
        <v>495</v>
      </c>
      <c r="I3" s="56" t="s">
        <v>65</v>
      </c>
      <c r="J3" s="53">
        <v>10</v>
      </c>
      <c r="K3" s="56" t="s">
        <v>495</v>
      </c>
      <c r="L3" s="56" t="s">
        <v>66</v>
      </c>
      <c r="M3" s="53">
        <v>10</v>
      </c>
      <c r="N3" s="56" t="s">
        <v>495</v>
      </c>
      <c r="O3" s="56" t="s">
        <v>67</v>
      </c>
      <c r="P3" s="53">
        <v>10</v>
      </c>
      <c r="Q3" s="53">
        <v>2</v>
      </c>
      <c r="R3" s="53">
        <v>2.25</v>
      </c>
      <c r="S3" s="55">
        <f t="shared" ref="S3:S46" si="0">D3/9*0.3*R3</f>
        <v>5.0250000000000004</v>
      </c>
      <c r="T3" s="55">
        <f t="shared" ref="T3:T46" si="1">S3/2</f>
        <v>2.5125000000000002</v>
      </c>
      <c r="U3" s="55">
        <f t="shared" ref="U3:U46" si="2">S3*V3</f>
        <v>15.075000000000001</v>
      </c>
      <c r="V3" s="53">
        <v>3</v>
      </c>
    </row>
    <row r="4" spans="1:22">
      <c r="A4" s="56" t="s">
        <v>462</v>
      </c>
      <c r="B4" s="56" t="s">
        <v>497</v>
      </c>
      <c r="C4" s="56" t="s">
        <v>615</v>
      </c>
      <c r="D4" s="53">
        <v>67</v>
      </c>
      <c r="E4" s="56" t="s">
        <v>495</v>
      </c>
      <c r="F4" s="56" t="s">
        <v>434</v>
      </c>
      <c r="G4" s="53">
        <v>10</v>
      </c>
      <c r="H4" s="56" t="s">
        <v>495</v>
      </c>
      <c r="I4" s="56" t="s">
        <v>65</v>
      </c>
      <c r="J4" s="53">
        <v>10</v>
      </c>
      <c r="K4" s="56" t="s">
        <v>495</v>
      </c>
      <c r="L4" s="56" t="s">
        <v>66</v>
      </c>
      <c r="M4" s="53">
        <v>10</v>
      </c>
      <c r="N4" s="56"/>
      <c r="O4" s="56"/>
      <c r="Q4" s="53">
        <v>3</v>
      </c>
      <c r="R4" s="53">
        <v>2.25</v>
      </c>
      <c r="S4" s="55">
        <f t="shared" si="0"/>
        <v>5.0250000000000004</v>
      </c>
      <c r="T4" s="55">
        <f t="shared" si="1"/>
        <v>2.5125000000000002</v>
      </c>
      <c r="U4" s="55">
        <f t="shared" si="2"/>
        <v>15.075000000000001</v>
      </c>
      <c r="V4" s="53">
        <v>3</v>
      </c>
    </row>
    <row r="5" spans="1:22">
      <c r="A5" s="56" t="s">
        <v>463</v>
      </c>
      <c r="B5" s="56" t="s">
        <v>498</v>
      </c>
      <c r="C5" s="56" t="s">
        <v>615</v>
      </c>
      <c r="D5" s="53">
        <v>67</v>
      </c>
      <c r="E5" s="56" t="s">
        <v>495</v>
      </c>
      <c r="F5" s="56" t="s">
        <v>434</v>
      </c>
      <c r="G5" s="53">
        <v>10</v>
      </c>
      <c r="H5" s="56" t="s">
        <v>495</v>
      </c>
      <c r="I5" s="56" t="s">
        <v>65</v>
      </c>
      <c r="J5" s="53">
        <v>10</v>
      </c>
      <c r="K5" s="56" t="s">
        <v>495</v>
      </c>
      <c r="L5" s="56" t="s">
        <v>66</v>
      </c>
      <c r="M5" s="53">
        <v>10</v>
      </c>
      <c r="N5" s="56" t="s">
        <v>495</v>
      </c>
      <c r="O5" s="56" t="s">
        <v>67</v>
      </c>
      <c r="P5" s="53">
        <v>10</v>
      </c>
      <c r="Q5" s="53">
        <v>4</v>
      </c>
      <c r="R5" s="53">
        <v>2.25</v>
      </c>
      <c r="S5" s="55">
        <f t="shared" si="0"/>
        <v>5.0250000000000004</v>
      </c>
      <c r="T5" s="55">
        <f t="shared" si="1"/>
        <v>2.5125000000000002</v>
      </c>
      <c r="U5" s="55">
        <f t="shared" si="2"/>
        <v>15.075000000000001</v>
      </c>
      <c r="V5" s="53">
        <v>3</v>
      </c>
    </row>
    <row r="6" spans="1:22">
      <c r="A6" s="56" t="s">
        <v>464</v>
      </c>
      <c r="B6" s="56" t="s">
        <v>499</v>
      </c>
      <c r="C6" s="56" t="s">
        <v>615</v>
      </c>
      <c r="D6" s="53">
        <v>67</v>
      </c>
      <c r="E6" s="56" t="s">
        <v>495</v>
      </c>
      <c r="F6" s="56" t="s">
        <v>434</v>
      </c>
      <c r="G6" s="53">
        <v>10</v>
      </c>
      <c r="H6" s="56" t="s">
        <v>495</v>
      </c>
      <c r="I6" s="56" t="s">
        <v>65</v>
      </c>
      <c r="J6" s="53">
        <v>10</v>
      </c>
      <c r="K6" s="56" t="s">
        <v>495</v>
      </c>
      <c r="L6" s="56" t="s">
        <v>66</v>
      </c>
      <c r="M6" s="53">
        <v>10</v>
      </c>
      <c r="N6" s="56" t="s">
        <v>495</v>
      </c>
      <c r="O6" s="56" t="s">
        <v>67</v>
      </c>
      <c r="P6" s="53">
        <v>10</v>
      </c>
      <c r="Q6" s="53">
        <v>5</v>
      </c>
      <c r="R6" s="53">
        <v>2.25</v>
      </c>
      <c r="S6" s="55">
        <f t="shared" si="0"/>
        <v>5.0250000000000004</v>
      </c>
      <c r="T6" s="55">
        <f t="shared" si="1"/>
        <v>2.5125000000000002</v>
      </c>
      <c r="U6" s="55">
        <f t="shared" si="2"/>
        <v>15.075000000000001</v>
      </c>
      <c r="V6" s="53">
        <v>3</v>
      </c>
    </row>
    <row r="7" spans="1:22">
      <c r="A7" s="56" t="s">
        <v>465</v>
      </c>
      <c r="B7" s="56" t="s">
        <v>500</v>
      </c>
      <c r="C7" s="56" t="s">
        <v>615</v>
      </c>
      <c r="D7" s="53">
        <v>67</v>
      </c>
      <c r="E7" s="56" t="s">
        <v>10</v>
      </c>
      <c r="F7" s="56" t="s">
        <v>434</v>
      </c>
      <c r="G7" s="53">
        <v>10</v>
      </c>
      <c r="H7" s="56" t="s">
        <v>10</v>
      </c>
      <c r="I7" s="56" t="s">
        <v>65</v>
      </c>
      <c r="J7" s="53">
        <v>10</v>
      </c>
      <c r="K7" s="56" t="s">
        <v>10</v>
      </c>
      <c r="L7" s="56" t="s">
        <v>66</v>
      </c>
      <c r="M7" s="53">
        <v>10</v>
      </c>
      <c r="N7" s="56" t="s">
        <v>10</v>
      </c>
      <c r="O7" s="56" t="s">
        <v>67</v>
      </c>
      <c r="P7" s="53">
        <v>10</v>
      </c>
      <c r="Q7" s="53">
        <v>6</v>
      </c>
      <c r="R7" s="53">
        <v>2.25</v>
      </c>
      <c r="S7" s="55">
        <f t="shared" si="0"/>
        <v>5.0250000000000004</v>
      </c>
      <c r="T7" s="55">
        <f t="shared" si="1"/>
        <v>2.5125000000000002</v>
      </c>
      <c r="U7" s="55">
        <f t="shared" si="2"/>
        <v>15.075000000000001</v>
      </c>
      <c r="V7" s="53">
        <v>3</v>
      </c>
    </row>
    <row r="8" spans="1:22">
      <c r="A8" s="56" t="s">
        <v>466</v>
      </c>
      <c r="B8" s="56"/>
      <c r="C8" s="56" t="s">
        <v>615</v>
      </c>
      <c r="D8" s="53">
        <v>67</v>
      </c>
      <c r="E8" s="56"/>
      <c r="F8" s="56"/>
      <c r="H8" s="56"/>
      <c r="I8" s="56"/>
      <c r="K8" s="56"/>
      <c r="L8" s="56"/>
      <c r="N8" s="56"/>
      <c r="O8" s="56"/>
      <c r="Q8" s="53">
        <v>7</v>
      </c>
      <c r="R8" s="53">
        <v>2.25</v>
      </c>
      <c r="S8" s="55">
        <f t="shared" si="0"/>
        <v>5.0250000000000004</v>
      </c>
      <c r="T8" s="55">
        <f t="shared" si="1"/>
        <v>2.5125000000000002</v>
      </c>
      <c r="U8" s="55">
        <f t="shared" si="2"/>
        <v>15.075000000000001</v>
      </c>
      <c r="V8" s="53">
        <v>3</v>
      </c>
    </row>
    <row r="9" spans="1:22">
      <c r="A9" s="56" t="s">
        <v>467</v>
      </c>
      <c r="B9" s="56"/>
      <c r="C9" s="56" t="s">
        <v>615</v>
      </c>
      <c r="D9" s="53">
        <v>67</v>
      </c>
      <c r="E9" s="56"/>
      <c r="F9" s="56"/>
      <c r="H9" s="56"/>
      <c r="I9" s="56"/>
      <c r="K9" s="56"/>
      <c r="L9" s="56"/>
      <c r="N9" s="56"/>
      <c r="O9" s="56"/>
      <c r="Q9" s="53">
        <v>8</v>
      </c>
      <c r="R9" s="53">
        <v>2.25</v>
      </c>
      <c r="S9" s="55">
        <f t="shared" si="0"/>
        <v>5.0250000000000004</v>
      </c>
      <c r="T9" s="55">
        <f t="shared" si="1"/>
        <v>2.5125000000000002</v>
      </c>
      <c r="U9" s="55">
        <f t="shared" si="2"/>
        <v>15.075000000000001</v>
      </c>
      <c r="V9" s="53">
        <v>3</v>
      </c>
    </row>
    <row r="10" spans="1:22">
      <c r="A10" s="56" t="s">
        <v>468</v>
      </c>
      <c r="B10" s="56"/>
      <c r="C10" s="56" t="s">
        <v>615</v>
      </c>
      <c r="D10" s="53">
        <v>67</v>
      </c>
      <c r="E10" s="56"/>
      <c r="F10" s="56"/>
      <c r="H10" s="56"/>
      <c r="I10" s="56"/>
      <c r="K10" s="56"/>
      <c r="L10" s="56"/>
      <c r="N10" s="56"/>
      <c r="O10" s="56"/>
      <c r="Q10" s="53">
        <v>9</v>
      </c>
      <c r="R10" s="53">
        <v>2.25</v>
      </c>
      <c r="S10" s="55">
        <f t="shared" si="0"/>
        <v>5.0250000000000004</v>
      </c>
      <c r="T10" s="55">
        <f t="shared" si="1"/>
        <v>2.5125000000000002</v>
      </c>
      <c r="U10" s="55">
        <f t="shared" si="2"/>
        <v>15.075000000000001</v>
      </c>
      <c r="V10" s="53">
        <v>3</v>
      </c>
    </row>
    <row r="11" spans="1:22">
      <c r="A11" s="56" t="s">
        <v>469</v>
      </c>
      <c r="B11" s="56"/>
      <c r="C11" s="56" t="s">
        <v>614</v>
      </c>
      <c r="D11" s="53">
        <v>67</v>
      </c>
      <c r="E11" s="56"/>
      <c r="F11" s="56"/>
      <c r="H11" s="56"/>
      <c r="I11" s="56"/>
      <c r="K11" s="56"/>
      <c r="L11" s="56"/>
      <c r="N11" s="56"/>
      <c r="O11" s="56"/>
      <c r="Q11" s="53">
        <v>10</v>
      </c>
      <c r="R11" s="53">
        <v>2.75</v>
      </c>
      <c r="S11" s="55">
        <f t="shared" si="0"/>
        <v>6.1416666666666666</v>
      </c>
      <c r="T11" s="55">
        <f t="shared" si="1"/>
        <v>3.0708333333333333</v>
      </c>
      <c r="U11" s="55">
        <f t="shared" si="2"/>
        <v>18.425000000000001</v>
      </c>
      <c r="V11" s="53">
        <v>3</v>
      </c>
    </row>
    <row r="12" spans="1:22">
      <c r="A12" s="56" t="s">
        <v>470</v>
      </c>
      <c r="B12" s="56"/>
      <c r="C12" s="56" t="s">
        <v>614</v>
      </c>
      <c r="D12" s="53">
        <v>67</v>
      </c>
      <c r="E12" s="56"/>
      <c r="F12" s="56"/>
      <c r="H12" s="56"/>
      <c r="I12" s="56"/>
      <c r="K12" s="56"/>
      <c r="L12" s="56"/>
      <c r="N12" s="56"/>
      <c r="O12" s="56"/>
      <c r="Q12" s="53">
        <v>11</v>
      </c>
      <c r="R12" s="53">
        <v>2.75</v>
      </c>
      <c r="S12" s="55">
        <f t="shared" si="0"/>
        <v>6.1416666666666666</v>
      </c>
      <c r="T12" s="55">
        <f t="shared" si="1"/>
        <v>3.0708333333333333</v>
      </c>
      <c r="U12" s="55">
        <f t="shared" si="2"/>
        <v>18.425000000000001</v>
      </c>
      <c r="V12" s="53">
        <v>3</v>
      </c>
    </row>
    <row r="13" spans="1:22">
      <c r="A13" s="56" t="s">
        <v>471</v>
      </c>
      <c r="B13" s="56"/>
      <c r="C13" s="56" t="s">
        <v>614</v>
      </c>
      <c r="D13" s="53">
        <v>67</v>
      </c>
      <c r="E13" s="56"/>
      <c r="F13" s="56"/>
      <c r="H13" s="56"/>
      <c r="I13" s="56"/>
      <c r="K13" s="56"/>
      <c r="L13" s="56"/>
      <c r="N13" s="56"/>
      <c r="O13" s="56"/>
      <c r="Q13" s="53">
        <v>12</v>
      </c>
      <c r="R13" s="53">
        <v>2.75</v>
      </c>
      <c r="S13" s="55">
        <f t="shared" si="0"/>
        <v>6.1416666666666666</v>
      </c>
      <c r="T13" s="55">
        <f t="shared" si="1"/>
        <v>3.0708333333333333</v>
      </c>
      <c r="U13" s="55">
        <f t="shared" si="2"/>
        <v>18.425000000000001</v>
      </c>
      <c r="V13" s="53">
        <v>3</v>
      </c>
    </row>
    <row r="14" spans="1:22">
      <c r="A14" s="56" t="s">
        <v>472</v>
      </c>
      <c r="B14" s="56"/>
      <c r="C14" s="56" t="s">
        <v>614</v>
      </c>
      <c r="D14" s="53">
        <v>67</v>
      </c>
      <c r="E14" s="56"/>
      <c r="F14" s="56"/>
      <c r="H14" s="56"/>
      <c r="I14" s="56"/>
      <c r="K14" s="56"/>
      <c r="L14" s="56"/>
      <c r="N14" s="56"/>
      <c r="O14" s="56"/>
      <c r="Q14" s="53">
        <v>13</v>
      </c>
      <c r="R14" s="53">
        <v>2.75</v>
      </c>
      <c r="S14" s="55">
        <f t="shared" si="0"/>
        <v>6.1416666666666666</v>
      </c>
      <c r="T14" s="55">
        <f t="shared" si="1"/>
        <v>3.0708333333333333</v>
      </c>
      <c r="U14" s="55">
        <f t="shared" si="2"/>
        <v>18.425000000000001</v>
      </c>
      <c r="V14" s="53">
        <v>3</v>
      </c>
    </row>
    <row r="15" spans="1:22">
      <c r="A15" s="56" t="s">
        <v>473</v>
      </c>
      <c r="B15" s="56"/>
      <c r="C15" s="56" t="s">
        <v>614</v>
      </c>
      <c r="D15" s="53">
        <v>67</v>
      </c>
      <c r="E15" s="56"/>
      <c r="F15" s="56"/>
      <c r="H15" s="56"/>
      <c r="I15" s="56"/>
      <c r="K15" s="56"/>
      <c r="L15" s="56"/>
      <c r="N15" s="56"/>
      <c r="O15" s="56"/>
      <c r="Q15" s="53">
        <v>14</v>
      </c>
      <c r="R15" s="53">
        <v>2.75</v>
      </c>
      <c r="S15" s="55">
        <f t="shared" si="0"/>
        <v>6.1416666666666666</v>
      </c>
      <c r="T15" s="55">
        <f t="shared" si="1"/>
        <v>3.0708333333333333</v>
      </c>
      <c r="U15" s="55">
        <f t="shared" si="2"/>
        <v>18.425000000000001</v>
      </c>
      <c r="V15" s="53">
        <v>3</v>
      </c>
    </row>
    <row r="16" spans="1:22">
      <c r="A16" s="56" t="s">
        <v>474</v>
      </c>
      <c r="B16" s="56"/>
      <c r="C16" s="56" t="s">
        <v>614</v>
      </c>
      <c r="D16" s="53">
        <v>67</v>
      </c>
      <c r="E16" s="56"/>
      <c r="F16" s="56"/>
      <c r="H16" s="56"/>
      <c r="I16" s="56"/>
      <c r="K16" s="56"/>
      <c r="L16" s="56"/>
      <c r="N16" s="56"/>
      <c r="O16" s="56"/>
      <c r="Q16" s="53">
        <v>15</v>
      </c>
      <c r="R16" s="53">
        <v>2.75</v>
      </c>
      <c r="S16" s="55">
        <f t="shared" si="0"/>
        <v>6.1416666666666666</v>
      </c>
      <c r="T16" s="55">
        <f t="shared" si="1"/>
        <v>3.0708333333333333</v>
      </c>
      <c r="U16" s="55">
        <f t="shared" si="2"/>
        <v>18.425000000000001</v>
      </c>
      <c r="V16" s="53">
        <v>3</v>
      </c>
    </row>
    <row r="17" spans="1:22">
      <c r="A17" s="56" t="s">
        <v>475</v>
      </c>
      <c r="B17" s="56" t="s">
        <v>501</v>
      </c>
      <c r="C17" s="56" t="s">
        <v>615</v>
      </c>
      <c r="D17" s="53">
        <v>167</v>
      </c>
      <c r="E17" s="56" t="s">
        <v>495</v>
      </c>
      <c r="F17" s="56" t="s">
        <v>434</v>
      </c>
      <c r="G17" s="53">
        <v>10</v>
      </c>
      <c r="H17" s="56" t="s">
        <v>495</v>
      </c>
      <c r="I17" s="56" t="s">
        <v>65</v>
      </c>
      <c r="J17" s="53">
        <v>10</v>
      </c>
      <c r="K17" s="56" t="s">
        <v>495</v>
      </c>
      <c r="L17" s="56" t="s">
        <v>66</v>
      </c>
      <c r="M17" s="53">
        <v>10</v>
      </c>
      <c r="N17" s="56" t="s">
        <v>495</v>
      </c>
      <c r="O17" s="56" t="s">
        <v>67</v>
      </c>
      <c r="P17" s="53">
        <v>10</v>
      </c>
      <c r="Q17" s="53">
        <v>16</v>
      </c>
      <c r="R17" s="53">
        <v>2.25</v>
      </c>
      <c r="S17" s="55">
        <f t="shared" si="0"/>
        <v>12.525000000000002</v>
      </c>
      <c r="T17" s="55">
        <f t="shared" si="1"/>
        <v>6.2625000000000011</v>
      </c>
      <c r="U17" s="55">
        <f t="shared" si="2"/>
        <v>62.625000000000014</v>
      </c>
      <c r="V17" s="53">
        <v>5</v>
      </c>
    </row>
    <row r="18" spans="1:22">
      <c r="A18" s="56" t="s">
        <v>476</v>
      </c>
      <c r="B18" s="56" t="s">
        <v>502</v>
      </c>
      <c r="C18" s="56" t="s">
        <v>615</v>
      </c>
      <c r="D18" s="53">
        <v>167</v>
      </c>
      <c r="E18" s="56" t="s">
        <v>495</v>
      </c>
      <c r="F18" s="56" t="s">
        <v>434</v>
      </c>
      <c r="G18" s="53">
        <v>10</v>
      </c>
      <c r="H18" s="56" t="s">
        <v>495</v>
      </c>
      <c r="I18" s="56" t="s">
        <v>65</v>
      </c>
      <c r="J18" s="53">
        <v>10</v>
      </c>
      <c r="K18" s="56" t="s">
        <v>495</v>
      </c>
      <c r="L18" s="56" t="s">
        <v>66</v>
      </c>
      <c r="M18" s="53">
        <v>10</v>
      </c>
      <c r="N18" s="56" t="s">
        <v>495</v>
      </c>
      <c r="O18" s="56" t="s">
        <v>67</v>
      </c>
      <c r="P18" s="53">
        <v>10</v>
      </c>
      <c r="Q18" s="53">
        <v>17</v>
      </c>
      <c r="R18" s="53">
        <v>2.25</v>
      </c>
      <c r="S18" s="55">
        <f t="shared" si="0"/>
        <v>12.525000000000002</v>
      </c>
      <c r="T18" s="55">
        <f t="shared" si="1"/>
        <v>6.2625000000000011</v>
      </c>
      <c r="U18" s="55">
        <f t="shared" si="2"/>
        <v>62.625000000000014</v>
      </c>
      <c r="V18" s="53">
        <v>5</v>
      </c>
    </row>
    <row r="19" spans="1:22">
      <c r="A19" s="56" t="s">
        <v>477</v>
      </c>
      <c r="B19" s="56" t="s">
        <v>503</v>
      </c>
      <c r="C19" s="56" t="s">
        <v>615</v>
      </c>
      <c r="D19" s="53">
        <v>167</v>
      </c>
      <c r="E19" s="56" t="s">
        <v>495</v>
      </c>
      <c r="F19" s="56" t="s">
        <v>434</v>
      </c>
      <c r="G19" s="53">
        <v>10</v>
      </c>
      <c r="H19" s="56" t="s">
        <v>495</v>
      </c>
      <c r="I19" s="56" t="s">
        <v>65</v>
      </c>
      <c r="J19" s="53">
        <v>10</v>
      </c>
      <c r="K19" s="56" t="s">
        <v>495</v>
      </c>
      <c r="L19" s="56" t="s">
        <v>66</v>
      </c>
      <c r="M19" s="53">
        <v>10</v>
      </c>
      <c r="N19" s="56" t="s">
        <v>495</v>
      </c>
      <c r="O19" s="56" t="s">
        <v>67</v>
      </c>
      <c r="P19" s="53">
        <v>10</v>
      </c>
      <c r="Q19" s="53">
        <v>18</v>
      </c>
      <c r="R19" s="53">
        <v>2.25</v>
      </c>
      <c r="S19" s="55">
        <f t="shared" si="0"/>
        <v>12.525000000000002</v>
      </c>
      <c r="T19" s="55">
        <f t="shared" si="1"/>
        <v>6.2625000000000011</v>
      </c>
      <c r="U19" s="55">
        <f t="shared" si="2"/>
        <v>62.625000000000014</v>
      </c>
      <c r="V19" s="53">
        <v>5</v>
      </c>
    </row>
    <row r="20" spans="1:22">
      <c r="A20" s="56" t="s">
        <v>478</v>
      </c>
      <c r="B20" s="56"/>
      <c r="C20" s="56" t="s">
        <v>615</v>
      </c>
      <c r="D20" s="53">
        <v>167</v>
      </c>
      <c r="E20" s="56"/>
      <c r="F20" s="56"/>
      <c r="H20" s="56"/>
      <c r="I20" s="56"/>
      <c r="K20" s="56"/>
      <c r="L20" s="56"/>
      <c r="N20" s="56"/>
      <c r="O20" s="56"/>
      <c r="Q20" s="53">
        <v>19</v>
      </c>
      <c r="R20" s="53">
        <v>2.25</v>
      </c>
      <c r="S20" s="55">
        <f t="shared" si="0"/>
        <v>12.525000000000002</v>
      </c>
      <c r="T20" s="55">
        <f t="shared" si="1"/>
        <v>6.2625000000000011</v>
      </c>
      <c r="U20" s="55">
        <f t="shared" si="2"/>
        <v>62.625000000000014</v>
      </c>
      <c r="V20" s="53">
        <v>5</v>
      </c>
    </row>
    <row r="21" spans="1:22">
      <c r="A21" s="56" t="s">
        <v>479</v>
      </c>
      <c r="B21" s="56"/>
      <c r="C21" s="56" t="s">
        <v>615</v>
      </c>
      <c r="D21" s="53">
        <v>167</v>
      </c>
      <c r="E21" s="56"/>
      <c r="F21" s="56"/>
      <c r="H21" s="56"/>
      <c r="I21" s="56"/>
      <c r="K21" s="56"/>
      <c r="L21" s="56"/>
      <c r="N21" s="56"/>
      <c r="O21" s="56"/>
      <c r="Q21" s="53">
        <v>20</v>
      </c>
      <c r="R21" s="53">
        <v>2.25</v>
      </c>
      <c r="S21" s="55">
        <f t="shared" si="0"/>
        <v>12.525000000000002</v>
      </c>
      <c r="T21" s="55">
        <f t="shared" si="1"/>
        <v>6.2625000000000011</v>
      </c>
      <c r="U21" s="55">
        <f t="shared" si="2"/>
        <v>62.625000000000014</v>
      </c>
      <c r="V21" s="53">
        <v>5</v>
      </c>
    </row>
    <row r="22" spans="1:22">
      <c r="A22" s="56" t="s">
        <v>480</v>
      </c>
      <c r="B22" s="56"/>
      <c r="C22" s="56" t="s">
        <v>615</v>
      </c>
      <c r="D22" s="53">
        <v>167</v>
      </c>
      <c r="E22" s="56"/>
      <c r="F22" s="56"/>
      <c r="H22" s="56"/>
      <c r="I22" s="56"/>
      <c r="K22" s="56"/>
      <c r="L22" s="56"/>
      <c r="N22" s="56"/>
      <c r="O22" s="56"/>
      <c r="Q22" s="53">
        <v>21</v>
      </c>
      <c r="R22" s="53">
        <v>2.25</v>
      </c>
      <c r="S22" s="55">
        <f t="shared" si="0"/>
        <v>12.525000000000002</v>
      </c>
      <c r="T22" s="55">
        <f t="shared" si="1"/>
        <v>6.2625000000000011</v>
      </c>
      <c r="U22" s="55">
        <f t="shared" si="2"/>
        <v>62.625000000000014</v>
      </c>
      <c r="V22" s="53">
        <v>5</v>
      </c>
    </row>
    <row r="23" spans="1:22">
      <c r="A23" s="56" t="s">
        <v>481</v>
      </c>
      <c r="B23" s="56"/>
      <c r="C23" s="56" t="s">
        <v>615</v>
      </c>
      <c r="D23" s="53">
        <v>167</v>
      </c>
      <c r="E23" s="56"/>
      <c r="F23" s="56"/>
      <c r="H23" s="56"/>
      <c r="I23" s="56"/>
      <c r="K23" s="56"/>
      <c r="L23" s="56"/>
      <c r="N23" s="56"/>
      <c r="O23" s="56"/>
      <c r="Q23" s="53">
        <v>22</v>
      </c>
      <c r="R23" s="53">
        <v>2.25</v>
      </c>
      <c r="S23" s="55">
        <f t="shared" si="0"/>
        <v>12.525000000000002</v>
      </c>
      <c r="T23" s="55">
        <f t="shared" si="1"/>
        <v>6.2625000000000011</v>
      </c>
      <c r="U23" s="55">
        <f t="shared" si="2"/>
        <v>62.625000000000014</v>
      </c>
      <c r="V23" s="53">
        <v>5</v>
      </c>
    </row>
    <row r="24" spans="1:22">
      <c r="A24" s="56" t="s">
        <v>482</v>
      </c>
      <c r="B24" s="56"/>
      <c r="C24" s="56" t="s">
        <v>615</v>
      </c>
      <c r="D24" s="53">
        <v>167</v>
      </c>
      <c r="E24" s="56"/>
      <c r="F24" s="56"/>
      <c r="H24" s="56"/>
      <c r="I24" s="56"/>
      <c r="K24" s="56"/>
      <c r="L24" s="56"/>
      <c r="N24" s="56"/>
      <c r="O24" s="56"/>
      <c r="Q24" s="53">
        <v>23</v>
      </c>
      <c r="R24" s="53">
        <v>2.25</v>
      </c>
      <c r="S24" s="55">
        <f t="shared" si="0"/>
        <v>12.525000000000002</v>
      </c>
      <c r="T24" s="55">
        <f t="shared" si="1"/>
        <v>6.2625000000000011</v>
      </c>
      <c r="U24" s="55">
        <f t="shared" si="2"/>
        <v>62.625000000000014</v>
      </c>
      <c r="V24" s="53">
        <v>5</v>
      </c>
    </row>
    <row r="25" spans="1:22">
      <c r="A25" s="56" t="s">
        <v>486</v>
      </c>
      <c r="B25" s="56"/>
      <c r="C25" s="56" t="s">
        <v>615</v>
      </c>
      <c r="D25" s="53">
        <v>167</v>
      </c>
      <c r="E25" s="56"/>
      <c r="F25" s="56"/>
      <c r="H25" s="56"/>
      <c r="I25" s="56"/>
      <c r="K25" s="56"/>
      <c r="L25" s="56"/>
      <c r="N25" s="56"/>
      <c r="O25" s="56"/>
      <c r="Q25" s="53">
        <v>24</v>
      </c>
      <c r="R25" s="53">
        <v>2.25</v>
      </c>
      <c r="S25" s="55">
        <f t="shared" si="0"/>
        <v>12.525000000000002</v>
      </c>
      <c r="T25" s="55">
        <f t="shared" si="1"/>
        <v>6.2625000000000011</v>
      </c>
      <c r="U25" s="55">
        <f t="shared" si="2"/>
        <v>62.625000000000014</v>
      </c>
      <c r="V25" s="53">
        <v>5</v>
      </c>
    </row>
    <row r="26" spans="1:22">
      <c r="A26" s="56" t="s">
        <v>593</v>
      </c>
      <c r="B26" s="56"/>
      <c r="C26" s="56" t="s">
        <v>614</v>
      </c>
      <c r="D26" s="53">
        <v>167</v>
      </c>
      <c r="E26" s="56"/>
      <c r="F26" s="56"/>
      <c r="H26" s="56"/>
      <c r="I26" s="56"/>
      <c r="K26" s="56"/>
      <c r="L26" s="56"/>
      <c r="N26" s="56"/>
      <c r="O26" s="56"/>
      <c r="Q26" s="53">
        <v>25</v>
      </c>
      <c r="R26" s="53">
        <v>2.75</v>
      </c>
      <c r="S26" s="55">
        <f t="shared" si="0"/>
        <v>15.308333333333335</v>
      </c>
      <c r="T26" s="55">
        <f t="shared" si="1"/>
        <v>7.6541666666666677</v>
      </c>
      <c r="U26" s="55">
        <f t="shared" si="2"/>
        <v>76.541666666666671</v>
      </c>
      <c r="V26" s="53">
        <v>5</v>
      </c>
    </row>
    <row r="27" spans="1:22">
      <c r="A27" s="56" t="s">
        <v>594</v>
      </c>
      <c r="B27" s="56"/>
      <c r="C27" s="56" t="s">
        <v>614</v>
      </c>
      <c r="D27" s="53">
        <v>167</v>
      </c>
      <c r="E27" s="56"/>
      <c r="F27" s="56"/>
      <c r="H27" s="56"/>
      <c r="I27" s="56"/>
      <c r="K27" s="56"/>
      <c r="L27" s="56"/>
      <c r="N27" s="56"/>
      <c r="O27" s="56"/>
      <c r="Q27" s="53">
        <v>26</v>
      </c>
      <c r="R27" s="53">
        <v>2.75</v>
      </c>
      <c r="S27" s="55">
        <f t="shared" si="0"/>
        <v>15.308333333333335</v>
      </c>
      <c r="T27" s="55">
        <f t="shared" si="1"/>
        <v>7.6541666666666677</v>
      </c>
      <c r="U27" s="55">
        <f t="shared" si="2"/>
        <v>76.541666666666671</v>
      </c>
      <c r="V27" s="53">
        <v>5</v>
      </c>
    </row>
    <row r="28" spans="1:22">
      <c r="A28" s="56" t="s">
        <v>595</v>
      </c>
      <c r="B28" s="56"/>
      <c r="C28" s="56" t="s">
        <v>614</v>
      </c>
      <c r="D28" s="53">
        <v>167</v>
      </c>
      <c r="E28" s="56"/>
      <c r="F28" s="56"/>
      <c r="H28" s="56"/>
      <c r="I28" s="56"/>
      <c r="K28" s="56"/>
      <c r="L28" s="56"/>
      <c r="N28" s="56"/>
      <c r="O28" s="56"/>
      <c r="Q28" s="53">
        <v>27</v>
      </c>
      <c r="R28" s="53">
        <v>2.75</v>
      </c>
      <c r="S28" s="55">
        <f t="shared" si="0"/>
        <v>15.308333333333335</v>
      </c>
      <c r="T28" s="55">
        <f t="shared" si="1"/>
        <v>7.6541666666666677</v>
      </c>
      <c r="U28" s="55">
        <f t="shared" si="2"/>
        <v>76.541666666666671</v>
      </c>
      <c r="V28" s="53">
        <v>5</v>
      </c>
    </row>
    <row r="29" spans="1:22">
      <c r="A29" s="56" t="s">
        <v>596</v>
      </c>
      <c r="B29" s="56"/>
      <c r="C29" s="56" t="s">
        <v>614</v>
      </c>
      <c r="D29" s="53">
        <v>167</v>
      </c>
      <c r="E29" s="56"/>
      <c r="F29" s="56"/>
      <c r="H29" s="56"/>
      <c r="I29" s="56"/>
      <c r="K29" s="56"/>
      <c r="L29" s="56"/>
      <c r="N29" s="56"/>
      <c r="O29" s="56"/>
      <c r="Q29" s="53">
        <v>28</v>
      </c>
      <c r="R29" s="53">
        <v>2.75</v>
      </c>
      <c r="S29" s="55">
        <f t="shared" si="0"/>
        <v>15.308333333333335</v>
      </c>
      <c r="T29" s="55">
        <f t="shared" si="1"/>
        <v>7.6541666666666677</v>
      </c>
      <c r="U29" s="55">
        <f t="shared" si="2"/>
        <v>76.541666666666671</v>
      </c>
      <c r="V29" s="53">
        <v>5</v>
      </c>
    </row>
    <row r="30" spans="1:22">
      <c r="A30" s="56" t="s">
        <v>597</v>
      </c>
      <c r="B30" s="56"/>
      <c r="C30" s="56" t="s">
        <v>614</v>
      </c>
      <c r="D30" s="53">
        <v>167</v>
      </c>
      <c r="E30" s="56"/>
      <c r="F30" s="56"/>
      <c r="H30" s="56"/>
      <c r="I30" s="56"/>
      <c r="K30" s="56"/>
      <c r="L30" s="56"/>
      <c r="N30" s="56"/>
      <c r="O30" s="56"/>
      <c r="Q30" s="53">
        <v>29</v>
      </c>
      <c r="R30" s="53">
        <v>2.75</v>
      </c>
      <c r="S30" s="55">
        <f t="shared" si="0"/>
        <v>15.308333333333335</v>
      </c>
      <c r="T30" s="55">
        <f t="shared" si="1"/>
        <v>7.6541666666666677</v>
      </c>
      <c r="U30" s="55">
        <f t="shared" si="2"/>
        <v>76.541666666666671</v>
      </c>
      <c r="V30" s="53">
        <v>5</v>
      </c>
    </row>
    <row r="31" spans="1:22">
      <c r="A31" s="56" t="s">
        <v>598</v>
      </c>
      <c r="B31" s="56"/>
      <c r="C31" s="56" t="s">
        <v>614</v>
      </c>
      <c r="D31" s="53">
        <v>167</v>
      </c>
      <c r="E31" s="56"/>
      <c r="F31" s="56"/>
      <c r="H31" s="56"/>
      <c r="I31" s="56"/>
      <c r="K31" s="56"/>
      <c r="L31" s="56"/>
      <c r="N31" s="56"/>
      <c r="O31" s="56"/>
      <c r="Q31" s="53">
        <v>30</v>
      </c>
      <c r="R31" s="53">
        <v>2.75</v>
      </c>
      <c r="S31" s="55">
        <f t="shared" si="0"/>
        <v>15.308333333333335</v>
      </c>
      <c r="T31" s="55">
        <f t="shared" si="1"/>
        <v>7.6541666666666677</v>
      </c>
      <c r="U31" s="55">
        <f t="shared" si="2"/>
        <v>76.541666666666671</v>
      </c>
      <c r="V31" s="53">
        <v>5</v>
      </c>
    </row>
    <row r="32" spans="1:22">
      <c r="A32" s="56" t="s">
        <v>599</v>
      </c>
      <c r="B32" s="56"/>
      <c r="C32" s="56" t="s">
        <v>615</v>
      </c>
      <c r="D32" s="53">
        <v>312</v>
      </c>
      <c r="E32" s="56"/>
      <c r="F32" s="56"/>
      <c r="H32" s="56"/>
      <c r="I32" s="56"/>
      <c r="K32" s="56"/>
      <c r="L32" s="56"/>
      <c r="N32" s="56"/>
      <c r="O32" s="56"/>
      <c r="Q32" s="53">
        <v>31</v>
      </c>
      <c r="R32" s="53">
        <v>2.25</v>
      </c>
      <c r="S32" s="55">
        <f t="shared" si="0"/>
        <v>23.4</v>
      </c>
      <c r="T32" s="55">
        <f t="shared" si="1"/>
        <v>11.7</v>
      </c>
      <c r="U32" s="55">
        <f t="shared" si="2"/>
        <v>140.39999999999998</v>
      </c>
      <c r="V32" s="53">
        <v>6</v>
      </c>
    </row>
    <row r="33" spans="1:22">
      <c r="A33" s="56" t="s">
        <v>600</v>
      </c>
      <c r="B33" s="56"/>
      <c r="C33" s="56" t="s">
        <v>615</v>
      </c>
      <c r="D33" s="53">
        <v>312</v>
      </c>
      <c r="E33" s="56"/>
      <c r="F33" s="56"/>
      <c r="H33" s="56"/>
      <c r="I33" s="56"/>
      <c r="K33" s="56"/>
      <c r="L33" s="56"/>
      <c r="N33" s="56"/>
      <c r="O33" s="56"/>
      <c r="Q33" s="53">
        <v>32</v>
      </c>
      <c r="R33" s="53">
        <v>2.25</v>
      </c>
      <c r="S33" s="55">
        <f t="shared" si="0"/>
        <v>23.4</v>
      </c>
      <c r="T33" s="55">
        <f t="shared" si="1"/>
        <v>11.7</v>
      </c>
      <c r="U33" s="55">
        <f t="shared" si="2"/>
        <v>140.39999999999998</v>
      </c>
      <c r="V33" s="53">
        <v>6</v>
      </c>
    </row>
    <row r="34" spans="1:22">
      <c r="A34" s="56" t="s">
        <v>601</v>
      </c>
      <c r="B34" s="56"/>
      <c r="C34" s="56" t="s">
        <v>615</v>
      </c>
      <c r="D34" s="53">
        <v>312</v>
      </c>
      <c r="E34" s="56"/>
      <c r="F34" s="56"/>
      <c r="H34" s="56"/>
      <c r="I34" s="56"/>
      <c r="K34" s="56"/>
      <c r="L34" s="56"/>
      <c r="N34" s="56"/>
      <c r="O34" s="56"/>
      <c r="Q34" s="53">
        <v>33</v>
      </c>
      <c r="R34" s="53">
        <v>2.25</v>
      </c>
      <c r="S34" s="55">
        <f t="shared" si="0"/>
        <v>23.4</v>
      </c>
      <c r="T34" s="55">
        <f t="shared" si="1"/>
        <v>11.7</v>
      </c>
      <c r="U34" s="55">
        <f t="shared" si="2"/>
        <v>140.39999999999998</v>
      </c>
      <c r="V34" s="53">
        <v>6</v>
      </c>
    </row>
    <row r="35" spans="1:22">
      <c r="A35" s="56" t="s">
        <v>602</v>
      </c>
      <c r="B35" s="56"/>
      <c r="C35" s="56" t="s">
        <v>615</v>
      </c>
      <c r="D35" s="53">
        <v>312</v>
      </c>
      <c r="E35" s="56"/>
      <c r="F35" s="56"/>
      <c r="H35" s="56"/>
      <c r="I35" s="56"/>
      <c r="K35" s="56"/>
      <c r="L35" s="56"/>
      <c r="N35" s="56"/>
      <c r="O35" s="56"/>
      <c r="Q35" s="53">
        <v>34</v>
      </c>
      <c r="R35" s="53">
        <v>2.25</v>
      </c>
      <c r="S35" s="55">
        <f t="shared" si="0"/>
        <v>23.4</v>
      </c>
      <c r="T35" s="55">
        <f t="shared" si="1"/>
        <v>11.7</v>
      </c>
      <c r="U35" s="55">
        <f t="shared" si="2"/>
        <v>140.39999999999998</v>
      </c>
      <c r="V35" s="53">
        <v>6</v>
      </c>
    </row>
    <row r="36" spans="1:22">
      <c r="A36" s="56" t="s">
        <v>603</v>
      </c>
      <c r="B36" s="56"/>
      <c r="C36" s="56" t="s">
        <v>615</v>
      </c>
      <c r="D36" s="53">
        <v>312</v>
      </c>
      <c r="E36" s="56"/>
      <c r="F36" s="56"/>
      <c r="H36" s="56"/>
      <c r="I36" s="56"/>
      <c r="K36" s="56"/>
      <c r="L36" s="56"/>
      <c r="N36" s="56"/>
      <c r="O36" s="56"/>
      <c r="Q36" s="53">
        <v>35</v>
      </c>
      <c r="R36" s="53">
        <v>2.25</v>
      </c>
      <c r="S36" s="55">
        <f t="shared" si="0"/>
        <v>23.4</v>
      </c>
      <c r="T36" s="55">
        <f t="shared" si="1"/>
        <v>11.7</v>
      </c>
      <c r="U36" s="55">
        <f t="shared" si="2"/>
        <v>140.39999999999998</v>
      </c>
      <c r="V36" s="53">
        <v>6</v>
      </c>
    </row>
    <row r="37" spans="1:22">
      <c r="A37" s="56" t="s">
        <v>604</v>
      </c>
      <c r="B37" s="56"/>
      <c r="C37" s="56" t="s">
        <v>615</v>
      </c>
      <c r="D37" s="53">
        <v>312</v>
      </c>
      <c r="E37" s="56"/>
      <c r="F37" s="56"/>
      <c r="H37" s="56"/>
      <c r="I37" s="56"/>
      <c r="K37" s="56"/>
      <c r="L37" s="56"/>
      <c r="N37" s="56"/>
      <c r="O37" s="56"/>
      <c r="Q37" s="53">
        <v>36</v>
      </c>
      <c r="R37" s="53">
        <v>2.25</v>
      </c>
      <c r="S37" s="55">
        <f t="shared" si="0"/>
        <v>23.4</v>
      </c>
      <c r="T37" s="55">
        <f t="shared" si="1"/>
        <v>11.7</v>
      </c>
      <c r="U37" s="55">
        <f t="shared" si="2"/>
        <v>140.39999999999998</v>
      </c>
      <c r="V37" s="53">
        <v>6</v>
      </c>
    </row>
    <row r="38" spans="1:22">
      <c r="A38" s="56" t="s">
        <v>605</v>
      </c>
      <c r="B38" s="56"/>
      <c r="C38" s="56" t="s">
        <v>615</v>
      </c>
      <c r="D38" s="53">
        <v>312</v>
      </c>
      <c r="E38" s="56"/>
      <c r="F38" s="56"/>
      <c r="H38" s="56"/>
      <c r="I38" s="56"/>
      <c r="K38" s="56"/>
      <c r="L38" s="56"/>
      <c r="N38" s="56"/>
      <c r="O38" s="56"/>
      <c r="Q38" s="53">
        <v>37</v>
      </c>
      <c r="R38" s="53">
        <v>2.25</v>
      </c>
      <c r="S38" s="55">
        <f t="shared" si="0"/>
        <v>23.4</v>
      </c>
      <c r="T38" s="55">
        <f t="shared" si="1"/>
        <v>11.7</v>
      </c>
      <c r="U38" s="55">
        <f t="shared" si="2"/>
        <v>140.39999999999998</v>
      </c>
      <c r="V38" s="53">
        <v>6</v>
      </c>
    </row>
    <row r="39" spans="1:22">
      <c r="A39" s="56" t="s">
        <v>606</v>
      </c>
      <c r="B39" s="56"/>
      <c r="C39" s="56" t="s">
        <v>615</v>
      </c>
      <c r="D39" s="53">
        <v>312</v>
      </c>
      <c r="E39" s="56"/>
      <c r="F39" s="56"/>
      <c r="H39" s="56"/>
      <c r="I39" s="56"/>
      <c r="K39" s="56"/>
      <c r="L39" s="56"/>
      <c r="N39" s="56"/>
      <c r="O39" s="56"/>
      <c r="Q39" s="53">
        <v>38</v>
      </c>
      <c r="R39" s="53">
        <v>2.25</v>
      </c>
      <c r="S39" s="55">
        <f t="shared" si="0"/>
        <v>23.4</v>
      </c>
      <c r="T39" s="55">
        <f t="shared" si="1"/>
        <v>11.7</v>
      </c>
      <c r="U39" s="55">
        <f t="shared" si="2"/>
        <v>140.39999999999998</v>
      </c>
      <c r="V39" s="53">
        <v>6</v>
      </c>
    </row>
    <row r="40" spans="1:22">
      <c r="A40" s="56" t="s">
        <v>607</v>
      </c>
      <c r="B40" s="56"/>
      <c r="C40" s="56" t="s">
        <v>615</v>
      </c>
      <c r="D40" s="53">
        <v>312</v>
      </c>
      <c r="E40" s="56"/>
      <c r="F40" s="56"/>
      <c r="H40" s="56"/>
      <c r="I40" s="56"/>
      <c r="K40" s="56"/>
      <c r="L40" s="56"/>
      <c r="N40" s="56"/>
      <c r="O40" s="56"/>
      <c r="Q40" s="53">
        <v>39</v>
      </c>
      <c r="R40" s="53">
        <v>2.25</v>
      </c>
      <c r="S40" s="55">
        <f t="shared" si="0"/>
        <v>23.4</v>
      </c>
      <c r="T40" s="55">
        <f t="shared" si="1"/>
        <v>11.7</v>
      </c>
      <c r="U40" s="55">
        <f t="shared" si="2"/>
        <v>140.39999999999998</v>
      </c>
      <c r="V40" s="53">
        <v>6</v>
      </c>
    </row>
    <row r="41" spans="1:22">
      <c r="A41" s="56" t="s">
        <v>608</v>
      </c>
      <c r="B41" s="56"/>
      <c r="C41" s="56" t="s">
        <v>614</v>
      </c>
      <c r="D41" s="53">
        <v>312</v>
      </c>
      <c r="E41" s="56"/>
      <c r="F41" s="56"/>
      <c r="H41" s="56"/>
      <c r="I41" s="56"/>
      <c r="K41" s="56"/>
      <c r="L41" s="56"/>
      <c r="N41" s="56"/>
      <c r="O41" s="56"/>
      <c r="Q41" s="53">
        <v>40</v>
      </c>
      <c r="R41" s="53">
        <v>2.75</v>
      </c>
      <c r="S41" s="55">
        <f t="shared" si="0"/>
        <v>28.599999999999994</v>
      </c>
      <c r="T41" s="55">
        <f t="shared" si="1"/>
        <v>14.299999999999997</v>
      </c>
      <c r="U41" s="55">
        <f t="shared" si="2"/>
        <v>171.59999999999997</v>
      </c>
      <c r="V41" s="53">
        <v>6</v>
      </c>
    </row>
    <row r="42" spans="1:22">
      <c r="A42" s="56" t="s">
        <v>609</v>
      </c>
      <c r="B42" s="56"/>
      <c r="C42" s="56" t="s">
        <v>614</v>
      </c>
      <c r="D42" s="53">
        <v>312</v>
      </c>
      <c r="E42" s="56"/>
      <c r="F42" s="56"/>
      <c r="H42" s="56"/>
      <c r="I42" s="56"/>
      <c r="K42" s="56"/>
      <c r="L42" s="56"/>
      <c r="N42" s="56"/>
      <c r="O42" s="56"/>
      <c r="Q42" s="53">
        <v>41</v>
      </c>
      <c r="R42" s="53">
        <v>2.75</v>
      </c>
      <c r="S42" s="55">
        <f t="shared" si="0"/>
        <v>28.599999999999994</v>
      </c>
      <c r="T42" s="55">
        <f t="shared" si="1"/>
        <v>14.299999999999997</v>
      </c>
      <c r="U42" s="55">
        <f t="shared" si="2"/>
        <v>171.59999999999997</v>
      </c>
      <c r="V42" s="53">
        <v>6</v>
      </c>
    </row>
    <row r="43" spans="1:22">
      <c r="A43" s="56" t="s">
        <v>610</v>
      </c>
      <c r="B43" s="56"/>
      <c r="C43" s="56" t="s">
        <v>614</v>
      </c>
      <c r="D43" s="53">
        <v>312</v>
      </c>
      <c r="E43" s="56"/>
      <c r="F43" s="56"/>
      <c r="H43" s="56"/>
      <c r="I43" s="56"/>
      <c r="K43" s="56"/>
      <c r="L43" s="56"/>
      <c r="N43" s="56"/>
      <c r="O43" s="56"/>
      <c r="Q43" s="53">
        <v>42</v>
      </c>
      <c r="R43" s="53">
        <v>2.75</v>
      </c>
      <c r="S43" s="55">
        <f t="shared" si="0"/>
        <v>28.599999999999994</v>
      </c>
      <c r="T43" s="55">
        <f t="shared" si="1"/>
        <v>14.299999999999997</v>
      </c>
      <c r="U43" s="55">
        <f t="shared" si="2"/>
        <v>171.59999999999997</v>
      </c>
      <c r="V43" s="53">
        <v>6</v>
      </c>
    </row>
    <row r="44" spans="1:22">
      <c r="A44" s="56" t="s">
        <v>611</v>
      </c>
      <c r="B44" s="56"/>
      <c r="C44" s="56" t="s">
        <v>614</v>
      </c>
      <c r="D44" s="53">
        <v>312</v>
      </c>
      <c r="E44" s="56"/>
      <c r="F44" s="56"/>
      <c r="H44" s="56"/>
      <c r="I44" s="56"/>
      <c r="K44" s="56"/>
      <c r="L44" s="56"/>
      <c r="N44" s="56"/>
      <c r="O44" s="56"/>
      <c r="Q44" s="53">
        <v>43</v>
      </c>
      <c r="R44" s="53">
        <v>2.75</v>
      </c>
      <c r="S44" s="55">
        <f t="shared" si="0"/>
        <v>28.599999999999994</v>
      </c>
      <c r="T44" s="55">
        <f t="shared" si="1"/>
        <v>14.299999999999997</v>
      </c>
      <c r="U44" s="55">
        <f t="shared" si="2"/>
        <v>171.59999999999997</v>
      </c>
      <c r="V44" s="53">
        <v>6</v>
      </c>
    </row>
    <row r="45" spans="1:22">
      <c r="A45" s="56" t="s">
        <v>612</v>
      </c>
      <c r="B45" s="56"/>
      <c r="C45" s="56" t="s">
        <v>614</v>
      </c>
      <c r="D45" s="53">
        <v>312</v>
      </c>
      <c r="E45" s="56"/>
      <c r="F45" s="56"/>
      <c r="H45" s="56"/>
      <c r="I45" s="56"/>
      <c r="K45" s="56"/>
      <c r="L45" s="56"/>
      <c r="N45" s="56"/>
      <c r="O45" s="56"/>
      <c r="Q45" s="53">
        <v>44</v>
      </c>
      <c r="R45" s="53">
        <v>2.75</v>
      </c>
      <c r="S45" s="55">
        <f t="shared" si="0"/>
        <v>28.599999999999994</v>
      </c>
      <c r="T45" s="55">
        <f t="shared" si="1"/>
        <v>14.299999999999997</v>
      </c>
      <c r="U45" s="55">
        <f t="shared" si="2"/>
        <v>171.59999999999997</v>
      </c>
      <c r="V45" s="53">
        <v>6</v>
      </c>
    </row>
    <row r="46" spans="1:22">
      <c r="A46" s="56" t="s">
        <v>613</v>
      </c>
      <c r="B46" s="56"/>
      <c r="C46" s="56" t="s">
        <v>614</v>
      </c>
      <c r="D46" s="53">
        <v>312</v>
      </c>
      <c r="E46" s="56"/>
      <c r="F46" s="56"/>
      <c r="H46" s="56"/>
      <c r="I46" s="56"/>
      <c r="K46" s="56"/>
      <c r="L46" s="56"/>
      <c r="N46" s="56"/>
      <c r="O46" s="56"/>
      <c r="Q46" s="53">
        <v>45</v>
      </c>
      <c r="R46" s="53">
        <v>2.75</v>
      </c>
      <c r="S46" s="55">
        <f t="shared" si="0"/>
        <v>28.599999999999994</v>
      </c>
      <c r="T46" s="55">
        <f t="shared" si="1"/>
        <v>14.299999999999997</v>
      </c>
      <c r="U46" s="55">
        <f t="shared" si="2"/>
        <v>171.59999999999997</v>
      </c>
      <c r="V46" s="53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2017-05-20T02:25:37Z</dcterms:modified>
</cp:coreProperties>
</file>