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300" yWindow="45" windowWidth="12300" windowHeight="13020" activeTab="1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4519"/>
</workbook>
</file>

<file path=xl/calcChain.xml><?xml version="1.0" encoding="utf-8"?>
<calcChain xmlns="http://schemas.openxmlformats.org/spreadsheetml/2006/main">
  <c r="F35" i="2"/>
  <c r="F36" s="1"/>
  <c r="F37" s="1"/>
  <c r="F38" s="1"/>
  <c r="F39" s="1"/>
  <c r="F40" s="1"/>
  <c r="F41" s="1"/>
  <c r="F42" s="1"/>
  <c r="F43" s="1"/>
  <c r="F44" s="1"/>
  <c r="G35"/>
  <c r="K35" s="1"/>
  <c r="H35"/>
  <c r="H36" s="1"/>
  <c r="E35"/>
  <c r="H11"/>
  <c r="H12" s="1"/>
  <c r="G11"/>
  <c r="K11" s="1"/>
  <c r="L10"/>
  <c r="Q10" s="1"/>
  <c r="K10"/>
  <c r="M10" s="1"/>
  <c r="O10" s="1"/>
  <c r="G3" i="3"/>
  <c r="G4"/>
  <c r="G5"/>
  <c r="G6"/>
  <c r="G7"/>
  <c r="G8"/>
  <c r="G9"/>
  <c r="G10"/>
  <c r="G2"/>
  <c r="F5"/>
  <c r="F6"/>
  <c r="F7"/>
  <c r="F8"/>
  <c r="F9"/>
  <c r="F10"/>
  <c r="F3"/>
  <c r="F4"/>
  <c r="F2"/>
  <c r="M28" i="5"/>
  <c r="O28" s="1"/>
  <c r="E28"/>
  <c r="M27"/>
  <c r="O27" s="1"/>
  <c r="E27"/>
  <c r="M26"/>
  <c r="O26" s="1"/>
  <c r="E26"/>
  <c r="M25"/>
  <c r="O25" s="1"/>
  <c r="G25"/>
  <c r="E25"/>
  <c r="M24"/>
  <c r="O24" s="1"/>
  <c r="G24"/>
  <c r="E24"/>
  <c r="M23"/>
  <c r="O23" s="1"/>
  <c r="G23"/>
  <c r="E23"/>
  <c r="M22"/>
  <c r="O22" s="1"/>
  <c r="G22"/>
  <c r="E22"/>
  <c r="M21"/>
  <c r="O21" s="1"/>
  <c r="G21"/>
  <c r="E21"/>
  <c r="M20"/>
  <c r="O20" s="1"/>
  <c r="G20"/>
  <c r="E20"/>
  <c r="M19"/>
  <c r="O19" s="1"/>
  <c r="G19"/>
  <c r="E19"/>
  <c r="M18"/>
  <c r="O18" s="1"/>
  <c r="G18"/>
  <c r="E18"/>
  <c r="M17"/>
  <c r="O17" s="1"/>
  <c r="G17"/>
  <c r="E17"/>
  <c r="M16"/>
  <c r="O16" s="1"/>
  <c r="G16"/>
  <c r="E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H37" i="2" l="1"/>
  <c r="H38" s="1"/>
  <c r="H39" s="1"/>
  <c r="H40" s="1"/>
  <c r="H41" s="1"/>
  <c r="H42" s="1"/>
  <c r="H43" s="1"/>
  <c r="H44" s="1"/>
  <c r="L36"/>
  <c r="Q36" s="1"/>
  <c r="E36"/>
  <c r="L35"/>
  <c r="Q35" s="1"/>
  <c r="G36"/>
  <c r="G37" s="1"/>
  <c r="G38" s="1"/>
  <c r="G39" s="1"/>
  <c r="G40" s="1"/>
  <c r="G41" s="1"/>
  <c r="G42" s="1"/>
  <c r="G43" s="1"/>
  <c r="G44" s="1"/>
  <c r="P35"/>
  <c r="M35"/>
  <c r="O35" s="1"/>
  <c r="L11"/>
  <c r="Q11" s="1"/>
  <c r="L12"/>
  <c r="Q12" s="1"/>
  <c r="H13"/>
  <c r="H14" s="1"/>
  <c r="H15" s="1"/>
  <c r="H16" s="1"/>
  <c r="H17" s="1"/>
  <c r="H18" s="1"/>
  <c r="H19" s="1"/>
  <c r="M11"/>
  <c r="O11" s="1"/>
  <c r="P11"/>
  <c r="P10"/>
  <c r="R10" s="1"/>
  <c r="S10" s="1"/>
  <c r="G12"/>
  <c r="B71" i="4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L37" i="2" l="1"/>
  <c r="Q37" s="1"/>
  <c r="L38"/>
  <c r="Q38" s="1"/>
  <c r="K38"/>
  <c r="M38" s="1"/>
  <c r="O38" s="1"/>
  <c r="R35"/>
  <c r="S35" s="1"/>
  <c r="K37"/>
  <c r="P37" s="1"/>
  <c r="E37"/>
  <c r="K36"/>
  <c r="L39"/>
  <c r="Q39" s="1"/>
  <c r="K39"/>
  <c r="L14"/>
  <c r="Q14" s="1"/>
  <c r="R11"/>
  <c r="S11" s="1"/>
  <c r="L13"/>
  <c r="Q13" s="1"/>
  <c r="G13"/>
  <c r="K12"/>
  <c r="L15"/>
  <c r="Q15" s="1"/>
  <c r="H6" i="4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U35" i="2" l="1"/>
  <c r="W35" s="1"/>
  <c r="T35"/>
  <c r="R37"/>
  <c r="P38"/>
  <c r="R38" s="1"/>
  <c r="S38" s="1"/>
  <c r="T38" s="1"/>
  <c r="M37"/>
  <c r="O37" s="1"/>
  <c r="E38"/>
  <c r="M36"/>
  <c r="O36" s="1"/>
  <c r="P36"/>
  <c r="R36" s="1"/>
  <c r="L40"/>
  <c r="Q40" s="1"/>
  <c r="K40"/>
  <c r="P39"/>
  <c r="R39" s="1"/>
  <c r="M39"/>
  <c r="O39" s="1"/>
  <c r="K13"/>
  <c r="G14"/>
  <c r="M12"/>
  <c r="O12" s="1"/>
  <c r="P12"/>
  <c r="R12" s="1"/>
  <c r="L16"/>
  <c r="Q16" s="1"/>
  <c r="A17" i="4"/>
  <c r="H16"/>
  <c r="S37" i="2" l="1"/>
  <c r="E39"/>
  <c r="U38"/>
  <c r="W38" s="1"/>
  <c r="S36"/>
  <c r="S39"/>
  <c r="T39" s="1"/>
  <c r="L41"/>
  <c r="Q41" s="1"/>
  <c r="K41"/>
  <c r="M40"/>
  <c r="O40" s="1"/>
  <c r="P40"/>
  <c r="R40" s="1"/>
  <c r="S12"/>
  <c r="M13"/>
  <c r="O13" s="1"/>
  <c r="P13"/>
  <c r="R13" s="1"/>
  <c r="G15"/>
  <c r="G16" s="1"/>
  <c r="G17" s="1"/>
  <c r="G18" s="1"/>
  <c r="G19" s="1"/>
  <c r="K14"/>
  <c r="L17"/>
  <c r="Q17" s="1"/>
  <c r="A18" i="4"/>
  <c r="H17"/>
  <c r="U37" i="2" l="1"/>
  <c r="W37" s="1"/>
  <c r="T37"/>
  <c r="U36"/>
  <c r="W36" s="1"/>
  <c r="T36"/>
  <c r="E40"/>
  <c r="U39"/>
  <c r="W39" s="1"/>
  <c r="L42"/>
  <c r="Q42" s="1"/>
  <c r="K42"/>
  <c r="M41"/>
  <c r="O41" s="1"/>
  <c r="P41"/>
  <c r="R41" s="1"/>
  <c r="S40"/>
  <c r="T40" s="1"/>
  <c r="L18"/>
  <c r="Q18" s="1"/>
  <c r="L19"/>
  <c r="Q19" s="1"/>
  <c r="S13"/>
  <c r="P14"/>
  <c r="R14" s="1"/>
  <c r="M14"/>
  <c r="O14" s="1"/>
  <c r="K15"/>
  <c r="A19" i="4"/>
  <c r="H18"/>
  <c r="E41" i="2" l="1"/>
  <c r="U40"/>
  <c r="W40" s="1"/>
  <c r="S41"/>
  <c r="T41" s="1"/>
  <c r="K44"/>
  <c r="K43"/>
  <c r="L44"/>
  <c r="Q44" s="1"/>
  <c r="L43"/>
  <c r="Q43" s="1"/>
  <c r="M42"/>
  <c r="O42" s="1"/>
  <c r="P42"/>
  <c r="R42" s="1"/>
  <c r="S14"/>
  <c r="K16"/>
  <c r="P15"/>
  <c r="R15" s="1"/>
  <c r="M15"/>
  <c r="O15" s="1"/>
  <c r="A20" i="4"/>
  <c r="H19"/>
  <c r="E42" i="2" l="1"/>
  <c r="U41"/>
  <c r="W41" s="1"/>
  <c r="P43"/>
  <c r="R43" s="1"/>
  <c r="M43"/>
  <c r="O43" s="1"/>
  <c r="M44"/>
  <c r="O44" s="1"/>
  <c r="P44"/>
  <c r="R44" s="1"/>
  <c r="S42"/>
  <c r="T42" s="1"/>
  <c r="S15"/>
  <c r="P16"/>
  <c r="R16" s="1"/>
  <c r="M16"/>
  <c r="O16" s="1"/>
  <c r="K17"/>
  <c r="A21" i="4"/>
  <c r="H20"/>
  <c r="E43" i="2" l="1"/>
  <c r="U42"/>
  <c r="W42" s="1"/>
  <c r="S43"/>
  <c r="T43" s="1"/>
  <c r="S44"/>
  <c r="T44" s="1"/>
  <c r="K18"/>
  <c r="P18" s="1"/>
  <c r="R18" s="1"/>
  <c r="K19"/>
  <c r="S16"/>
  <c r="P17"/>
  <c r="R17" s="1"/>
  <c r="M17"/>
  <c r="O17" s="1"/>
  <c r="A22" i="4"/>
  <c r="H21"/>
  <c r="E44" i="2" l="1"/>
  <c r="U44" s="1"/>
  <c r="W44" s="1"/>
  <c r="U43"/>
  <c r="W43" s="1"/>
  <c r="P19"/>
  <c r="R19" s="1"/>
  <c r="M19"/>
  <c r="O19" s="1"/>
  <c r="M18"/>
  <c r="O18" s="1"/>
  <c r="S18" s="1"/>
  <c r="S17"/>
  <c r="A23" i="4"/>
  <c r="H22"/>
  <c r="S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<sst xmlns="http://schemas.openxmlformats.org/spreadsheetml/2006/main" count="530" uniqueCount="295">
  <si>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</si>
  <si>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</si>
  <si>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</si>
  <si>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</si>
  <si>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</si>
  <si>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</si>
  <si>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</si>
  <si>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</si>
  <si>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</si>
  <si>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</si>
  <si>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</si>
  <si>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</si>
  <si>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</si>
  <si>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</si>
  <si>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</si>
  <si>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</si>
  <si>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</si>
  <si>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</si>
  <si>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</si>
  <si>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</si>
  <si>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</si>
  <si>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</si>
  <si>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</si>
  <si>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</si>
  <si>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</si>
  <si>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</si>
  <si>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</si>
  <si>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</si>
  <si>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</si>
  <si>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</si>
  <si>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</si>
  <si>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</si>
  <si>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</si>
  <si>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</si>
  <si>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</si>
  <si>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</si>
  <si>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</si>
  <si>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</si>
  <si>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</si>
  <si>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</si>
  <si>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</si>
  <si>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</si>
  <si>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</si>
  <si>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</si>
  <si>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</si>
  <si>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</si>
  <si>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</si>
  <si>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</si>
  <si>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</si>
  <si>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</si>
  <si>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</si>
  <si>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</si>
  <si>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</si>
  <si>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</si>
  <si>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</si>
  <si>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</si>
  <si>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</si>
  <si>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</si>
  <si>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</si>
  <si>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</si>
  <si>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</si>
  <si>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</si>
  <si>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</si>
  <si>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</si>
  <si>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</si>
  <si>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</si>
  <si>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</si>
  <si>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</si>
  <si>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</si>
  <si>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</si>
  <si>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</si>
  <si>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</si>
  <si>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</si>
  <si>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</si>
  <si>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</si>
  <si>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</si>
  <si>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</si>
  <si>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</si>
  <si>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</si>
  <si>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</si>
  <si>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</si>
  <si>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</si>
  <si>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</si>
  <si>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</si>
  <si>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</si>
  <si>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</si>
  <si>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</si>
  <si>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</si>
  <si>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</si>
  <si>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</si>
  <si>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</si>
  <si>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</si>
  <si>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</si>
  <si>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</si>
  <si>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</si>
  <si>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</si>
  <si>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</si>
  <si>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</si>
  <si>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</si>
  <si>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</si>
  <si>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</si>
  <si>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</si>
  <si>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</si>
  <si>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</si>
  <si>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</si>
  <si>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</si>
  <si>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</si>
  <si>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</si>
  <si>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</si>
  <si>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</si>
  <si>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</si>
  <si>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</si>
  <si>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</si>
  <si>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</si>
  <si>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</si>
  <si>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</si>
  <si>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</si>
  <si>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</si>
  <si>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</si>
  <si>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</si>
  <si>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</si>
  <si>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</si>
  <si>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</si>
  <si>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</si>
  <si>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</si>
  <si>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</si>
  <si>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</si>
  <si>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</si>
  <si>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</si>
  <si>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</si>
  <si>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</si>
  <si>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</si>
  <si>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</si>
  <si>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</si>
  <si>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</si>
  <si>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</si>
  <si>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</si>
  <si>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</si>
  <si>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</si>
  <si>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</si>
  <si>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</si>
  <si>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</si>
  <si>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</si>
  <si>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</si>
  <si>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</si>
  <si>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</si>
  <si>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</si>
  <si>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</si>
  <si>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</si>
  <si>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</si>
  <si>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</si>
  <si>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</si>
  <si>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</si>
  <si>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</si>
  <si>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</si>
  <si>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</si>
  <si>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</si>
  <si>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</si>
  <si>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</si>
  <si>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</si>
  <si>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</si>
  <si>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</si>
  <si>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</si>
  <si>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</si>
  <si>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</si>
  <si>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</si>
  <si>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</si>
  <si>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</si>
  <si>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</si>
  <si>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</si>
  <si>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</si>
  <si>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</si>
  <si>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</si>
  <si>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</si>
  <si>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</si>
  <si>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</si>
  <si>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</si>
  <si>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</si>
  <si>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</si>
  <si>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</si>
  <si>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</si>
  <si>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</si>
  <si>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</si>
  <si>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</si>
  <si>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</si>
  <si>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</si>
  <si>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</si>
  <si>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</si>
  <si>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</si>
  <si>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</si>
  <si>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</si>
  <si>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</si>
  <si>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</si>
  <si>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</si>
  <si>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</si>
  <si>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</si>
  <si>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</si>
  <si>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</si>
  <si>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</si>
  <si>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</si>
  <si>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</si>
  <si>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</si>
  <si>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</si>
  <si>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</si>
  <si>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</si>
  <si>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</si>
  <si>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</si>
  <si>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</si>
  <si>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</si>
  <si>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</si>
  <si>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</si>
  <si>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</si>
  <si>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</si>
  <si>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</si>
  <si>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</si>
  <si>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</si>
  <si>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</si>
  <si>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</si>
  <si>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</si>
  <si>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</si>
  <si>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</si>
  <si>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</si>
  <si>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</si>
  <si>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</si>
  <si>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</si>
  <si>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</si>
  <si>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</si>
  <si>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</si>
  <si>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</si>
  <si>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</si>
  <si>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</si>
  <si>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</si>
  <si>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</si>
  <si>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</si>
  <si>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</si>
  <si>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</si>
  <si>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</si>
  <si>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</si>
  <si>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</si>
  <si>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</si>
  <si>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</si>
  <si>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</si>
  <si>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</si>
  <si>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</si>
  <si>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</si>
  <si>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</si>
  <si>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</si>
  <si>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</si>
  <si>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</si>
  <si>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</si>
  <si>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</si>
  <si>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</si>
  <si>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</si>
  <si>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</si>
  <si>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</si>
  <si>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</si>
  <si>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</si>
  <si>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</si>
  <si>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</si>
  <si>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</si>
  <si>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</si>
  <si>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</si>
  <si>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</si>
  <si>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</si>
  <si>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</si>
  <si>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</si>
  <si>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</si>
  <si>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</si>
  <si>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</si>
  <si>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</si>
  <si>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</si>
  <si>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</si>
  <si>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</si>
  <si>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</si>
  <si>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</si>
  <si>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</si>
  <si>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</si>
  <si>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</si>
  <si>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</si>
  <si>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</si>
  <si>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</si>
  <si>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</si>
  <si>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</si>
  <si>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</si>
  <si>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스킬합계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</si>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</sst>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0" fontId="2" fillId="3" borderId="5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6" fillId="4" borderId="6" xfId="0" applyFont="1" applyFill="1" applyBorder="1">
      <alignment vertical="center"/>
    </xf>
    <xf numFmtId="0" fontId="6" fillId="4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6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0" fontId="0" fillId="5" borderId="11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2" xfId="0" applyFont="1" applyFill="1" applyBorder="1" applyAlignment="1">
      <alignment horizontal="justify" vertical="center" wrapText="1"/>
    </xf>
    <xf numFmtId="0" fontId="7" fillId="9" borderId="13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</cellXfs>
  <cellStyles count="1">
    <cellStyle name="표준" xfId="0" builtinId="0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40" dataDxfId="39" connectionId="11">
  <autoFilter ref="A1:M28">
    <filterColumn colId="4"/>
    <filterColumn colId="9"/>
    <filterColumn colId="11"/>
    <filterColumn colId="12"/>
  </autoFilter>
  <tableColumns count="13">
    <tableColumn id="1" uniqueName="id" name="id" dataDxfId="38">
      <xmlColumnPr mapId="10" xpath="/Researches/Research/@id" xmlDataType="string"/>
    </tableColumn>
    <tableColumn id="2" uniqueName="requireid" name="requireid" dataDxfId="37">
      <xmlColumnPr mapId="10" xpath="/Researches/Research/@requireid" xmlDataType="string"/>
    </tableColumn>
    <tableColumn id="3" uniqueName="requirelevel" name="requirelevel" dataDxfId="36">
      <xmlColumnPr mapId="10" xpath="/Researches/Research/@requirelevel" xmlDataType="integer"/>
    </tableColumn>
    <tableColumn id="4" uniqueName="icon" name="icon" dataDxfId="35">
      <xmlColumnPr mapId="10" xpath="/Researches/Research/Info/@icon" xmlDataType="string"/>
    </tableColumn>
    <tableColumn id="13" uniqueName="subicon" name="subicon" dataDxfId="34">
      <xmlColumnPr mapId="10" xpath="/Researches/Research/Info/@subicon" xmlDataType="string"/>
    </tableColumn>
    <tableColumn id="5" uniqueName="name" name="name" dataDxfId="33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2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1">
      <xmlColumnPr mapId="10" xpath="/Researches/Research/Price/@level" xmlDataType="integer"/>
    </tableColumn>
    <tableColumn id="8" uniqueName="baselevel" name="baselevel" dataDxfId="30">
      <xmlColumnPr mapId="10" xpath="/Researches/Research/Price/@baselevel" xmlDataType="integer"/>
    </tableColumn>
    <tableColumn id="12" uniqueName="baseprice" name="baseprice" dataDxfId="29">
      <xmlColumnPr mapId="10" xpath="/Researches/Research/Price/@baseprice" xmlDataType="integer"/>
    </tableColumn>
    <tableColumn id="9" uniqueName="rate" name="POTPercent" dataDxfId="28">
      <xmlColumnPr mapId="10" xpath="/Researches/Research/PriceOverTime/@rate" xmlDataType="integer"/>
    </tableColumn>
    <tableColumn id="10" uniqueName="basetime" name="baseTime" dataDxfId="27">
      <xmlColumnPr mapId="10" xpath="/Researches/Research/PriceOverTime/@basetime" xmlDataType="integer"/>
    </tableColumn>
    <tableColumn id="11" uniqueName="groupid" name="groupid" dataDxfId="26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5" dataDxfId="24" connectionId="2">
  <autoFilter ref="O1:S28"/>
  <tableColumns count="5">
    <tableColumn id="1" uniqueName="group" name="group" dataDxfId="23">
      <calculatedColumnFormula>표28_2[[#This Row],[groupid]]</calculatedColumnFormula>
      <xmlColumnPr mapId="4" xpath="/BonusList/Bonus/@group" xmlDataType="string"/>
    </tableColumn>
    <tableColumn id="2" uniqueName="target" name="target" dataDxfId="22">
      <xmlColumnPr mapId="4" xpath="/BonusList/Bonus/@target" xmlDataType="string"/>
    </tableColumn>
    <tableColumn id="3" uniqueName="attribute" name="attribute" dataDxfId="21">
      <xmlColumnPr mapId="4" xpath="/BonusList/Bonus/@attribute" xmlDataType="string"/>
    </tableColumn>
    <tableColumn id="4" uniqueName="value" name="value" dataDxfId="20">
      <xmlColumnPr mapId="4" xpath="/BonusList/Bonus/@value" xmlDataType="integer"/>
    </tableColumn>
    <tableColumn id="5" uniqueName="stringvalue" name="stringvalue" dataDxfId="19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18">
      <xmlColumnPr mapId="16" xpath="/Elementals/Elemental/@basedps" xmlDataType="integer"/>
    </tableColumn>
    <tableColumn id="5" uniqueName="baseexp" name="baseexp" dataDxfId="17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16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3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103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76</v>
      </c>
      <c r="B2" s="1" t="s">
        <v>77</v>
      </c>
      <c r="C2" s="2">
        <v>0</v>
      </c>
      <c r="D2" s="1" t="s">
        <v>79</v>
      </c>
      <c r="F2" s="1" t="s">
        <v>200</v>
      </c>
      <c r="G2" s="1" t="s">
        <v>201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78</v>
      </c>
    </row>
    <row r="3" spans="1:19">
      <c r="A3" s="1" t="s">
        <v>6</v>
      </c>
      <c r="B3" s="1" t="s">
        <v>61</v>
      </c>
      <c r="C3" s="2">
        <v>0</v>
      </c>
      <c r="D3" s="1" t="s">
        <v>81</v>
      </c>
      <c r="F3" s="1" t="s">
        <v>207</v>
      </c>
      <c r="G3" s="1" t="s">
        <v>183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62</v>
      </c>
      <c r="C4" s="2">
        <v>0</v>
      </c>
      <c r="D4" s="1" t="s">
        <v>82</v>
      </c>
      <c r="F4" s="1" t="s">
        <v>208</v>
      </c>
      <c r="G4" s="1" t="s">
        <v>184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63</v>
      </c>
      <c r="C5" s="2">
        <v>0</v>
      </c>
      <c r="D5" s="1" t="s">
        <v>80</v>
      </c>
      <c r="F5" s="1" t="s">
        <v>209</v>
      </c>
      <c r="G5" s="1" t="s">
        <v>185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85</v>
      </c>
      <c r="F6" s="1" t="s">
        <v>210</v>
      </c>
      <c r="G6" s="1" t="s">
        <v>186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27</v>
      </c>
    </row>
    <row r="7" spans="1:19">
      <c r="A7" s="24" t="s">
        <v>46</v>
      </c>
      <c r="B7" s="24" t="s">
        <v>51</v>
      </c>
      <c r="C7" s="7">
        <v>10</v>
      </c>
      <c r="D7" s="1" t="s">
        <v>84</v>
      </c>
      <c r="E7" s="2" t="str">
        <f>CONCATENATE("x",표29_3[[#This Row],[value]])</f>
        <v>x2</v>
      </c>
      <c r="F7" s="24" t="s">
        <v>202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2">
        <v>25</v>
      </c>
      <c r="D8" s="1" t="s">
        <v>84</v>
      </c>
      <c r="E8" s="2" t="str">
        <f>CONCATENATE("x",표29_3[[#This Row],[value]])</f>
        <v>x2</v>
      </c>
      <c r="F8" s="24" t="s">
        <v>203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7">
        <v>45</v>
      </c>
      <c r="D9" s="1" t="s">
        <v>84</v>
      </c>
      <c r="E9" s="2" t="str">
        <f>CONCATENATE("x",표29_3[[#This Row],[value]])</f>
        <v>x2</v>
      </c>
      <c r="F9" s="24" t="s">
        <v>204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2">
        <v>65</v>
      </c>
      <c r="D10" s="1" t="s">
        <v>84</v>
      </c>
      <c r="E10" s="2" t="str">
        <f>CONCATENATE("x",표29_3[[#This Row],[value]])</f>
        <v>x10</v>
      </c>
      <c r="F10" s="24" t="s">
        <v>205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7">
        <v>90</v>
      </c>
      <c r="D11" s="1" t="s">
        <v>84</v>
      </c>
      <c r="E11" s="2" t="str">
        <f>CONCATENATE("x",표29_3[[#This Row],[value]])</f>
        <v>x25</v>
      </c>
      <c r="F11" s="24" t="s">
        <v>206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5</v>
      </c>
      <c r="D12" s="1" t="s">
        <v>79</v>
      </c>
      <c r="E12" s="2" t="str">
        <f>CONCATENATE("x",표29_3[[#This Row],[value]])</f>
        <v>x2</v>
      </c>
      <c r="F12" s="1" t="s">
        <v>86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72</v>
      </c>
      <c r="B13" s="1" t="s">
        <v>20</v>
      </c>
      <c r="C13" s="2">
        <v>15</v>
      </c>
      <c r="D13" s="1" t="s">
        <v>79</v>
      </c>
      <c r="E13" s="2" t="str">
        <f>CONCATENATE("x",표29_3[[#This Row],[value]])</f>
        <v>x2</v>
      </c>
      <c r="F13" s="1" t="s">
        <v>87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73</v>
      </c>
      <c r="B14" s="1" t="s">
        <v>20</v>
      </c>
      <c r="C14" s="5">
        <v>30</v>
      </c>
      <c r="D14" s="1" t="s">
        <v>79</v>
      </c>
      <c r="E14" s="2" t="str">
        <f>CONCATENATE("x",표29_3[[#This Row],[value]])</f>
        <v>x2</v>
      </c>
      <c r="F14" s="1" t="s">
        <v>88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74</v>
      </c>
      <c r="B15" s="1" t="s">
        <v>20</v>
      </c>
      <c r="C15" s="5">
        <v>50</v>
      </c>
      <c r="D15" s="1" t="s">
        <v>79</v>
      </c>
      <c r="E15" s="2" t="str">
        <f>CONCATENATE("x",표29_3[[#This Row],[value]])</f>
        <v>x8</v>
      </c>
      <c r="F15" s="1" t="s">
        <v>89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75</v>
      </c>
      <c r="B16" s="1" t="s">
        <v>20</v>
      </c>
      <c r="C16" s="5">
        <v>75</v>
      </c>
      <c r="D16" s="1" t="s">
        <v>79</v>
      </c>
      <c r="E16" s="2" t="str">
        <f>CONCATENATE("x",표29_3[[#This Row],[value]])</f>
        <v>x20</v>
      </c>
      <c r="F16" s="1" t="s">
        <v>90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20</v>
      </c>
    </row>
    <row r="17" spans="1:19">
      <c r="A17" s="1" t="s">
        <v>37</v>
      </c>
      <c r="B17" s="1" t="s">
        <v>22</v>
      </c>
      <c r="C17" s="2">
        <v>5</v>
      </c>
      <c r="D17" s="1" t="s">
        <v>81</v>
      </c>
      <c r="E17" s="2" t="str">
        <f>CONCATENATE("x",표29_3[[#This Row],[value]])</f>
        <v>x2</v>
      </c>
      <c r="F17" s="1" t="s">
        <v>91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39"/>
      <c r="O17" s="7" t="str">
        <f>표28_2[[#This Row],[groupid]]</f>
        <v>BR02_001</v>
      </c>
      <c r="P17" s="2" t="s">
        <v>21</v>
      </c>
      <c r="Q17" s="7" t="s">
        <v>31</v>
      </c>
      <c r="R17" s="35">
        <v>2</v>
      </c>
      <c r="S17" s="7"/>
    </row>
    <row r="18" spans="1:19">
      <c r="A18" s="1" t="s">
        <v>38</v>
      </c>
      <c r="B18" s="1" t="s">
        <v>22</v>
      </c>
      <c r="C18" s="2">
        <v>20</v>
      </c>
      <c r="D18" s="1" t="s">
        <v>81</v>
      </c>
      <c r="E18" s="2" t="str">
        <f>CONCATENATE("x",표29_3[[#This Row],[value]])</f>
        <v>x2</v>
      </c>
      <c r="F18" s="1" t="s">
        <v>92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39"/>
      <c r="O18" s="7" t="str">
        <f>표28_2[[#This Row],[groupid]]</f>
        <v>BR02_002</v>
      </c>
      <c r="P18" s="2" t="s">
        <v>21</v>
      </c>
      <c r="Q18" s="7" t="s">
        <v>31</v>
      </c>
      <c r="R18" s="35">
        <v>2</v>
      </c>
      <c r="S18" s="7"/>
    </row>
    <row r="19" spans="1:19">
      <c r="A19" s="1" t="s">
        <v>39</v>
      </c>
      <c r="B19" s="1" t="s">
        <v>22</v>
      </c>
      <c r="C19" s="2">
        <v>40</v>
      </c>
      <c r="D19" s="1" t="s">
        <v>81</v>
      </c>
      <c r="E19" s="2" t="str">
        <f>CONCATENATE("x",표29_3[[#This Row],[value]])</f>
        <v>x6</v>
      </c>
      <c r="F19" s="1" t="s">
        <v>93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39"/>
      <c r="O19" s="7" t="str">
        <f>표28_2[[#This Row],[groupid]]</f>
        <v>BR02_003</v>
      </c>
      <c r="P19" s="2" t="s">
        <v>21</v>
      </c>
      <c r="Q19" s="7" t="s">
        <v>31</v>
      </c>
      <c r="R19" s="35">
        <v>6</v>
      </c>
      <c r="S19" s="7"/>
    </row>
    <row r="20" spans="1:19">
      <c r="A20" s="1" t="s">
        <v>40</v>
      </c>
      <c r="B20" s="1" t="s">
        <v>22</v>
      </c>
      <c r="C20" s="2">
        <v>65</v>
      </c>
      <c r="D20" s="1" t="s">
        <v>81</v>
      </c>
      <c r="E20" s="2" t="str">
        <f>CONCATENATE("x",표29_3[[#This Row],[value]])</f>
        <v>x15</v>
      </c>
      <c r="F20" s="1" t="s">
        <v>94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39"/>
      <c r="O20" s="7" t="str">
        <f>표28_2[[#This Row],[groupid]]</f>
        <v>BR02_004</v>
      </c>
      <c r="P20" s="2" t="s">
        <v>21</v>
      </c>
      <c r="Q20" s="7" t="s">
        <v>31</v>
      </c>
      <c r="R20" s="35">
        <v>15</v>
      </c>
      <c r="S20" s="7"/>
    </row>
    <row r="21" spans="1:19">
      <c r="A21" s="1" t="s">
        <v>41</v>
      </c>
      <c r="B21" s="1" t="s">
        <v>24</v>
      </c>
      <c r="C21" s="2">
        <v>5</v>
      </c>
      <c r="D21" s="1" t="s">
        <v>82</v>
      </c>
      <c r="E21" s="2" t="str">
        <f>CONCATENATE("x",표29_3[[#This Row],[value]])</f>
        <v>x2</v>
      </c>
      <c r="F21" s="1" t="s">
        <v>95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39"/>
      <c r="O21" s="7" t="str">
        <f>표28_2[[#This Row],[groupid]]</f>
        <v>BR03_001</v>
      </c>
      <c r="P21" s="2" t="s">
        <v>23</v>
      </c>
      <c r="Q21" s="7" t="s">
        <v>31</v>
      </c>
      <c r="R21" s="35">
        <v>2</v>
      </c>
      <c r="S21" s="7"/>
    </row>
    <row r="22" spans="1:19">
      <c r="A22" s="1" t="s">
        <v>42</v>
      </c>
      <c r="B22" s="1" t="s">
        <v>24</v>
      </c>
      <c r="C22" s="2">
        <v>25</v>
      </c>
      <c r="D22" s="1" t="s">
        <v>82</v>
      </c>
      <c r="E22" s="2" t="str">
        <f>CONCATENATE("x",표29_3[[#This Row],[value]])</f>
        <v>x3</v>
      </c>
      <c r="F22" s="1" t="s">
        <v>96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39"/>
      <c r="O22" s="7" t="str">
        <f>표28_2[[#This Row],[groupid]]</f>
        <v>BR03_002</v>
      </c>
      <c r="P22" s="2" t="s">
        <v>23</v>
      </c>
      <c r="Q22" s="7" t="s">
        <v>31</v>
      </c>
      <c r="R22" s="35">
        <v>3</v>
      </c>
      <c r="S22" s="7"/>
    </row>
    <row r="23" spans="1:19">
      <c r="A23" s="1" t="s">
        <v>43</v>
      </c>
      <c r="B23" s="1" t="s">
        <v>24</v>
      </c>
      <c r="C23" s="2">
        <v>50</v>
      </c>
      <c r="D23" s="1" t="s">
        <v>82</v>
      </c>
      <c r="E23" s="2" t="str">
        <f>CONCATENATE("x",표29_3[[#This Row],[value]])</f>
        <v>x12</v>
      </c>
      <c r="F23" s="1" t="s">
        <v>97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39"/>
      <c r="O23" s="7" t="str">
        <f>표28_2[[#This Row],[groupid]]</f>
        <v>BR03_003</v>
      </c>
      <c r="P23" s="2" t="s">
        <v>23</v>
      </c>
      <c r="Q23" s="7" t="s">
        <v>31</v>
      </c>
      <c r="R23" s="35">
        <v>12</v>
      </c>
      <c r="S23" s="7"/>
    </row>
    <row r="24" spans="1:19">
      <c r="A24" s="1" t="s">
        <v>44</v>
      </c>
      <c r="B24" s="1" t="s">
        <v>26</v>
      </c>
      <c r="C24" s="2">
        <v>10</v>
      </c>
      <c r="D24" s="1" t="s">
        <v>80</v>
      </c>
      <c r="E24" s="2" t="str">
        <f>CONCATENATE("x",표29_3[[#This Row],[value]])</f>
        <v>x2</v>
      </c>
      <c r="F24" s="1" t="s">
        <v>98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39"/>
      <c r="O24" s="7" t="str">
        <f>표28_2[[#This Row],[groupid]]</f>
        <v>BR04_001</v>
      </c>
      <c r="P24" s="2" t="s">
        <v>25</v>
      </c>
      <c r="Q24" s="7" t="s">
        <v>31</v>
      </c>
      <c r="R24" s="35">
        <v>2</v>
      </c>
      <c r="S24" s="7"/>
    </row>
    <row r="25" spans="1:19">
      <c r="A25" s="1" t="s">
        <v>45</v>
      </c>
      <c r="B25" s="1" t="s">
        <v>26</v>
      </c>
      <c r="C25" s="2">
        <v>35</v>
      </c>
      <c r="D25" s="1" t="s">
        <v>80</v>
      </c>
      <c r="E25" s="2" t="str">
        <f>CONCATENATE("x",표29_3[[#This Row],[value]])</f>
        <v>x6</v>
      </c>
      <c r="F25" s="1" t="s">
        <v>99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39"/>
      <c r="O25" s="7" t="str">
        <f>표28_2[[#This Row],[groupid]]</f>
        <v>BR04_002</v>
      </c>
      <c r="P25" s="2" t="s">
        <v>25</v>
      </c>
      <c r="Q25" s="7" t="s">
        <v>31</v>
      </c>
      <c r="R25" s="35">
        <v>6</v>
      </c>
      <c r="S25" s="7"/>
    </row>
    <row r="26" spans="1:19">
      <c r="A26" s="1" t="s">
        <v>68</v>
      </c>
      <c r="B26" s="1" t="s">
        <v>0</v>
      </c>
      <c r="C26" s="2">
        <v>0</v>
      </c>
      <c r="D26" s="1" t="s">
        <v>83</v>
      </c>
      <c r="E26" s="2" t="str">
        <f>CONCATENATE("-x",표29_3[[#This Row],[value]])</f>
        <v>-x2</v>
      </c>
      <c r="F26" s="1" t="s">
        <v>100</v>
      </c>
      <c r="G26" s="7" t="s">
        <v>213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39"/>
      <c r="O26" s="7" t="str">
        <f>표28_2[[#This Row],[groupid]]</f>
        <v>BR99</v>
      </c>
      <c r="P26" s="2" t="s">
        <v>115</v>
      </c>
      <c r="Q26" s="7" t="s">
        <v>71</v>
      </c>
      <c r="R26" s="35">
        <v>2</v>
      </c>
      <c r="S26" s="7"/>
    </row>
    <row r="27" spans="1:19">
      <c r="A27" s="1" t="s">
        <v>69</v>
      </c>
      <c r="B27" s="1" t="s">
        <v>0</v>
      </c>
      <c r="C27" s="2">
        <v>0</v>
      </c>
      <c r="D27" s="1" t="s">
        <v>83</v>
      </c>
      <c r="E27" s="2" t="str">
        <f>CONCATENATE("-x",표29_3[[#This Row],[value]])</f>
        <v>-x2</v>
      </c>
      <c r="F27" s="1" t="s">
        <v>101</v>
      </c>
      <c r="G27" s="7" t="s">
        <v>213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39"/>
      <c r="O27" s="7" t="str">
        <f>표28_2[[#This Row],[groupid]]</f>
        <v>BR98</v>
      </c>
      <c r="P27" s="2" t="s">
        <v>115</v>
      </c>
      <c r="Q27" s="7" t="s">
        <v>71</v>
      </c>
      <c r="R27" s="35">
        <v>2</v>
      </c>
      <c r="S27" s="7"/>
    </row>
    <row r="28" spans="1:19">
      <c r="A28" s="1" t="s">
        <v>70</v>
      </c>
      <c r="B28" s="1" t="s">
        <v>0</v>
      </c>
      <c r="C28" s="2">
        <v>0</v>
      </c>
      <c r="D28" s="24" t="s">
        <v>83</v>
      </c>
      <c r="E28" s="2" t="str">
        <f>CONCATENATE("-x",표29_3[[#This Row],[value]])</f>
        <v>-x2</v>
      </c>
      <c r="F28" s="1" t="s">
        <v>102</v>
      </c>
      <c r="G28" s="7" t="s">
        <v>213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39"/>
      <c r="O28" s="7" t="str">
        <f>표28_2[[#This Row],[groupid]]</f>
        <v>BR97</v>
      </c>
      <c r="P28" s="2" t="s">
        <v>115</v>
      </c>
      <c r="Q28" s="7" t="s">
        <v>71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C6" sqref="C6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239</v>
      </c>
      <c r="D1" t="s">
        <v>29</v>
      </c>
      <c r="E1" t="s">
        <v>30</v>
      </c>
      <c r="F1" s="40" t="s">
        <v>236</v>
      </c>
      <c r="G1" s="39" t="s">
        <v>235</v>
      </c>
      <c r="H1" s="39" t="s">
        <v>282</v>
      </c>
      <c r="I1" s="39" t="s">
        <v>240</v>
      </c>
    </row>
    <row r="2" spans="1:9" ht="17.25" thickTop="1">
      <c r="A2" s="1" t="s">
        <v>19</v>
      </c>
      <c r="B2" s="1" t="s">
        <v>194</v>
      </c>
      <c r="C2">
        <v>10000</v>
      </c>
      <c r="D2" s="38">
        <v>10</v>
      </c>
      <c r="E2" s="38">
        <v>10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9">
        <v>225</v>
      </c>
    </row>
    <row r="3" spans="1:9">
      <c r="A3" s="1" t="s">
        <v>67</v>
      </c>
      <c r="B3" s="1" t="s">
        <v>199</v>
      </c>
      <c r="C3" s="39">
        <v>10000</v>
      </c>
      <c r="D3" s="41">
        <v>10</v>
      </c>
      <c r="E3" s="41">
        <v>10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196</v>
      </c>
      <c r="C4" s="39">
        <v>10000</v>
      </c>
      <c r="D4" s="38">
        <v>10</v>
      </c>
      <c r="E4" s="38">
        <v>10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211</v>
      </c>
      <c r="C5" s="39">
        <v>10000</v>
      </c>
      <c r="D5" s="38">
        <v>10</v>
      </c>
      <c r="E5" s="38">
        <v>10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9">
        <v>350</v>
      </c>
    </row>
    <row r="6" spans="1:9">
      <c r="A6" s="1" t="s">
        <v>21</v>
      </c>
      <c r="B6" s="1" t="s">
        <v>195</v>
      </c>
      <c r="C6" s="39">
        <v>10000</v>
      </c>
      <c r="D6" s="38">
        <v>10</v>
      </c>
      <c r="E6" s="38">
        <v>10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9">
        <v>50</v>
      </c>
    </row>
    <row r="7" spans="1:9">
      <c r="A7" s="1" t="s">
        <v>65</v>
      </c>
      <c r="B7" s="1" t="s">
        <v>197</v>
      </c>
      <c r="C7" s="39">
        <v>10000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9">
        <v>850</v>
      </c>
    </row>
    <row r="8" spans="1:9">
      <c r="A8" s="1" t="s">
        <v>66</v>
      </c>
      <c r="B8" s="1" t="s">
        <v>198</v>
      </c>
      <c r="C8" s="39">
        <v>10000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237</v>
      </c>
      <c r="B9" s="1" t="s">
        <v>238</v>
      </c>
      <c r="C9" s="39">
        <v>10000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64</v>
      </c>
      <c r="B10" s="1" t="s">
        <v>212</v>
      </c>
      <c r="C10" s="39">
        <v>10000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"/>
      <c r="D11" s="24"/>
      <c r="E11" s="24"/>
    </row>
    <row r="12" spans="1:9">
      <c r="F12" s="39"/>
      <c r="G12" s="39"/>
      <c r="H12" s="39"/>
      <c r="I12" s="39"/>
    </row>
    <row r="13" spans="1:9">
      <c r="F13" s="42"/>
      <c r="G13" s="42"/>
    </row>
    <row r="14" spans="1:9">
      <c r="D14" s="4"/>
    </row>
    <row r="16" spans="1:9">
      <c r="H16" s="58"/>
    </row>
    <row r="17" spans="5:8">
      <c r="E17" s="39"/>
      <c r="H17" s="58"/>
    </row>
    <row r="18" spans="5:8">
      <c r="H18" s="58"/>
    </row>
    <row r="19" spans="5:8">
      <c r="H19" s="58"/>
    </row>
    <row r="20" spans="5:8">
      <c r="H20" s="58"/>
    </row>
    <row r="21" spans="5:8">
      <c r="H21" s="58"/>
    </row>
    <row r="22" spans="5:8">
      <c r="H22" s="58"/>
    </row>
    <row r="23" spans="5:8">
      <c r="H23" s="58"/>
    </row>
    <row r="24" spans="5:8" ht="17.25" thickBot="1">
      <c r="F24" s="43"/>
      <c r="G24" s="44"/>
      <c r="H24" s="58"/>
    </row>
    <row r="25" spans="5:8" ht="17.25" thickTop="1">
      <c r="F25" s="45"/>
      <c r="G25" s="46"/>
      <c r="H25" s="58"/>
    </row>
    <row r="26" spans="5:8">
      <c r="F26" s="47"/>
      <c r="G26" s="48"/>
    </row>
    <row r="27" spans="5:8">
      <c r="F27" s="45"/>
      <c r="G27" s="46"/>
    </row>
    <row r="28" spans="5:8">
      <c r="F28" s="47"/>
      <c r="G28" s="48"/>
    </row>
    <row r="29" spans="5:8">
      <c r="F29" s="45"/>
      <c r="G29" s="46"/>
    </row>
    <row r="30" spans="5:8">
      <c r="F30" s="47"/>
      <c r="G30" s="48"/>
    </row>
    <row r="31" spans="5:8">
      <c r="F31" s="45"/>
      <c r="G31" s="46"/>
    </row>
    <row r="32" spans="5:8">
      <c r="F32" s="47"/>
      <c r="G32" s="48"/>
    </row>
    <row r="33" spans="6:7">
      <c r="F33" s="49"/>
      <c r="G33" s="5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130</v>
      </c>
      <c r="B1" s="27" t="s">
        <v>131</v>
      </c>
      <c r="C1" s="28" t="s">
        <v>132</v>
      </c>
      <c r="D1" s="27" t="s">
        <v>127</v>
      </c>
      <c r="E1" s="27" t="s">
        <v>133</v>
      </c>
      <c r="F1" s="27" t="s">
        <v>134</v>
      </c>
      <c r="G1" s="27" t="s">
        <v>135</v>
      </c>
      <c r="H1" s="27" t="s">
        <v>136</v>
      </c>
      <c r="I1" s="27" t="s">
        <v>128</v>
      </c>
      <c r="J1" s="29" t="s">
        <v>129</v>
      </c>
      <c r="K1" s="27" t="s">
        <v>137</v>
      </c>
      <c r="L1" s="27" t="s">
        <v>138</v>
      </c>
      <c r="M1" s="27" t="s">
        <v>139</v>
      </c>
      <c r="N1" s="27" t="s">
        <v>140</v>
      </c>
    </row>
    <row r="2" spans="1:17">
      <c r="A2" s="1" t="s">
        <v>231</v>
      </c>
      <c r="B2" s="27" t="s">
        <v>142</v>
      </c>
      <c r="C2" s="29" t="s">
        <v>143</v>
      </c>
      <c r="D2" s="32">
        <v>5</v>
      </c>
      <c r="E2" s="27" t="s">
        <v>144</v>
      </c>
      <c r="F2" s="1" t="s">
        <v>230</v>
      </c>
      <c r="G2" s="1" t="s">
        <v>232</v>
      </c>
      <c r="H2" s="1" t="s">
        <v>233</v>
      </c>
      <c r="I2" s="33">
        <v>100</v>
      </c>
      <c r="J2" s="33"/>
      <c r="K2" s="27" t="s">
        <v>142</v>
      </c>
      <c r="L2" s="30" t="s">
        <v>234</v>
      </c>
      <c r="M2" s="32">
        <v>6</v>
      </c>
      <c r="N2" s="1" t="s">
        <v>217</v>
      </c>
      <c r="O2" t="s">
        <v>120</v>
      </c>
      <c r="P2" t="s">
        <v>121</v>
      </c>
    </row>
    <row r="3" spans="1:17">
      <c r="A3" s="27" t="s">
        <v>141</v>
      </c>
      <c r="B3" s="27" t="s">
        <v>77</v>
      </c>
      <c r="C3" s="29" t="s">
        <v>143</v>
      </c>
      <c r="D3" s="32">
        <v>5</v>
      </c>
      <c r="E3" s="27" t="s">
        <v>144</v>
      </c>
      <c r="F3" s="27" t="s">
        <v>145</v>
      </c>
      <c r="G3" s="27" t="s">
        <v>146</v>
      </c>
      <c r="H3" s="1" t="s">
        <v>187</v>
      </c>
      <c r="I3" s="33">
        <v>100</v>
      </c>
      <c r="J3" s="33"/>
      <c r="K3" s="27" t="s">
        <v>77</v>
      </c>
      <c r="L3" s="27" t="s">
        <v>116</v>
      </c>
      <c r="M3" s="32">
        <v>6</v>
      </c>
      <c r="N3" s="1" t="s">
        <v>217</v>
      </c>
      <c r="O3" s="39" t="s">
        <v>120</v>
      </c>
      <c r="P3" s="39" t="s">
        <v>121</v>
      </c>
      <c r="Q3" s="39"/>
    </row>
    <row r="4" spans="1:17">
      <c r="A4" s="27" t="s">
        <v>104</v>
      </c>
      <c r="B4" s="27" t="s">
        <v>77</v>
      </c>
      <c r="C4" s="29" t="s">
        <v>143</v>
      </c>
      <c r="D4" s="32">
        <v>5</v>
      </c>
      <c r="E4" s="27" t="s">
        <v>144</v>
      </c>
      <c r="F4" s="27" t="s">
        <v>147</v>
      </c>
      <c r="G4" s="27" t="s">
        <v>148</v>
      </c>
      <c r="H4" s="1" t="s">
        <v>188</v>
      </c>
      <c r="I4" s="33">
        <v>100</v>
      </c>
      <c r="J4" s="33"/>
      <c r="K4" s="27" t="s">
        <v>77</v>
      </c>
      <c r="L4" s="27" t="s">
        <v>117</v>
      </c>
      <c r="M4" s="32">
        <v>3</v>
      </c>
      <c r="N4" s="1" t="s">
        <v>215</v>
      </c>
      <c r="O4" s="39" t="s">
        <v>120</v>
      </c>
      <c r="P4" s="39" t="s">
        <v>121</v>
      </c>
      <c r="Q4" s="39"/>
    </row>
    <row r="5" spans="1:17">
      <c r="A5" s="27" t="s">
        <v>105</v>
      </c>
      <c r="B5" s="27" t="s">
        <v>77</v>
      </c>
      <c r="C5" s="29" t="s">
        <v>143</v>
      </c>
      <c r="D5" s="32">
        <v>5</v>
      </c>
      <c r="E5" s="27" t="s">
        <v>144</v>
      </c>
      <c r="F5" s="27" t="s">
        <v>149</v>
      </c>
      <c r="G5" s="27" t="s">
        <v>150</v>
      </c>
      <c r="H5" s="1" t="s">
        <v>189</v>
      </c>
      <c r="I5" s="33">
        <v>100</v>
      </c>
      <c r="J5" s="33"/>
      <c r="K5" s="27" t="s">
        <v>77</v>
      </c>
      <c r="L5" s="27" t="s">
        <v>118</v>
      </c>
      <c r="M5" s="32">
        <v>30</v>
      </c>
      <c r="N5" s="1" t="s">
        <v>216</v>
      </c>
      <c r="O5" s="39" t="s">
        <v>120</v>
      </c>
      <c r="P5" s="39" t="s">
        <v>121</v>
      </c>
      <c r="Q5" s="39"/>
    </row>
    <row r="6" spans="1:17">
      <c r="A6" s="27" t="s">
        <v>106</v>
      </c>
      <c r="B6" s="27" t="s">
        <v>77</v>
      </c>
      <c r="C6" s="29" t="s">
        <v>143</v>
      </c>
      <c r="D6" s="32"/>
      <c r="E6" s="27" t="s">
        <v>151</v>
      </c>
      <c r="F6" s="27"/>
      <c r="G6" s="27" t="s">
        <v>152</v>
      </c>
      <c r="H6" s="27" t="s">
        <v>153</v>
      </c>
      <c r="I6" s="33"/>
      <c r="J6" s="33">
        <v>10</v>
      </c>
      <c r="K6" s="27" t="s">
        <v>77</v>
      </c>
      <c r="L6" s="27" t="s">
        <v>154</v>
      </c>
      <c r="M6" s="32"/>
      <c r="N6" s="27"/>
      <c r="O6" s="39"/>
      <c r="P6" s="39"/>
      <c r="Q6" s="39"/>
    </row>
    <row r="7" spans="1:17">
      <c r="A7" s="27" t="s">
        <v>107</v>
      </c>
      <c r="B7" s="1" t="s">
        <v>77</v>
      </c>
      <c r="C7" s="29" t="s">
        <v>155</v>
      </c>
      <c r="D7" s="32">
        <v>5</v>
      </c>
      <c r="E7" s="1" t="s">
        <v>228</v>
      </c>
      <c r="F7" s="27" t="s">
        <v>157</v>
      </c>
      <c r="G7" s="1" t="s">
        <v>229</v>
      </c>
      <c r="H7" s="1" t="s">
        <v>220</v>
      </c>
      <c r="I7" s="33">
        <v>100</v>
      </c>
      <c r="J7" s="33"/>
      <c r="K7" s="1" t="s">
        <v>221</v>
      </c>
      <c r="L7" s="30" t="s">
        <v>119</v>
      </c>
      <c r="M7" s="32">
        <v>6</v>
      </c>
      <c r="N7" s="27"/>
      <c r="O7" s="39" t="s">
        <v>120</v>
      </c>
      <c r="P7" s="39" t="s">
        <v>121</v>
      </c>
      <c r="Q7" s="39"/>
    </row>
    <row r="8" spans="1:17">
      <c r="A8" s="1" t="s">
        <v>218</v>
      </c>
      <c r="B8" s="27" t="s">
        <v>20</v>
      </c>
      <c r="C8" s="29" t="s">
        <v>155</v>
      </c>
      <c r="D8" s="32">
        <v>5</v>
      </c>
      <c r="E8" s="27" t="s">
        <v>156</v>
      </c>
      <c r="F8" s="1" t="s">
        <v>230</v>
      </c>
      <c r="G8" s="27" t="s">
        <v>158</v>
      </c>
      <c r="H8" s="1" t="s">
        <v>222</v>
      </c>
      <c r="I8" s="33">
        <v>100</v>
      </c>
      <c r="J8" s="33"/>
      <c r="K8" s="27" t="s">
        <v>19</v>
      </c>
      <c r="L8" s="30" t="s">
        <v>223</v>
      </c>
      <c r="M8" s="32">
        <v>20</v>
      </c>
      <c r="N8" s="27"/>
      <c r="O8" s="39" t="s">
        <v>120</v>
      </c>
      <c r="P8" s="39" t="s">
        <v>121</v>
      </c>
      <c r="Q8" s="39"/>
    </row>
    <row r="9" spans="1:17">
      <c r="A9" s="27" t="s">
        <v>108</v>
      </c>
      <c r="B9" s="30" t="s">
        <v>22</v>
      </c>
      <c r="C9" s="29" t="s">
        <v>155</v>
      </c>
      <c r="D9" s="32">
        <v>5</v>
      </c>
      <c r="E9" s="27" t="s">
        <v>159</v>
      </c>
      <c r="F9" s="1" t="s">
        <v>230</v>
      </c>
      <c r="G9" s="27" t="s">
        <v>158</v>
      </c>
      <c r="H9" s="1" t="s">
        <v>224</v>
      </c>
      <c r="I9" s="34">
        <v>100</v>
      </c>
      <c r="J9" s="33"/>
      <c r="K9" s="27" t="s">
        <v>21</v>
      </c>
      <c r="L9" s="30" t="s">
        <v>223</v>
      </c>
      <c r="M9" s="32">
        <v>20</v>
      </c>
      <c r="N9" s="30"/>
      <c r="O9" s="39" t="s">
        <v>120</v>
      </c>
      <c r="P9" s="39" t="s">
        <v>121</v>
      </c>
      <c r="Q9" s="39"/>
    </row>
    <row r="10" spans="1:17">
      <c r="A10" s="1" t="s">
        <v>109</v>
      </c>
      <c r="B10" s="30" t="s">
        <v>24</v>
      </c>
      <c r="C10" s="29" t="s">
        <v>155</v>
      </c>
      <c r="D10" s="32">
        <v>5</v>
      </c>
      <c r="E10" s="27" t="s">
        <v>160</v>
      </c>
      <c r="F10" s="1" t="s">
        <v>230</v>
      </c>
      <c r="G10" s="27" t="s">
        <v>158</v>
      </c>
      <c r="H10" s="1" t="s">
        <v>225</v>
      </c>
      <c r="I10" s="34">
        <v>100</v>
      </c>
      <c r="J10" s="33"/>
      <c r="K10" s="27" t="s">
        <v>23</v>
      </c>
      <c r="L10" s="30" t="s">
        <v>223</v>
      </c>
      <c r="M10" s="32">
        <v>20</v>
      </c>
      <c r="N10" s="30"/>
      <c r="O10" s="39" t="s">
        <v>120</v>
      </c>
      <c r="P10" s="39" t="s">
        <v>121</v>
      </c>
      <c r="Q10" s="39"/>
    </row>
    <row r="11" spans="1:17">
      <c r="A11" s="27" t="s">
        <v>110</v>
      </c>
      <c r="B11" s="30" t="s">
        <v>26</v>
      </c>
      <c r="C11" s="29" t="s">
        <v>155</v>
      </c>
      <c r="D11" s="32">
        <v>5</v>
      </c>
      <c r="E11" s="27" t="s">
        <v>161</v>
      </c>
      <c r="F11" s="1" t="s">
        <v>230</v>
      </c>
      <c r="G11" s="27" t="s">
        <v>158</v>
      </c>
      <c r="H11" s="1" t="s">
        <v>226</v>
      </c>
      <c r="I11" s="34">
        <v>100</v>
      </c>
      <c r="J11" s="33"/>
      <c r="K11" s="27" t="s">
        <v>25</v>
      </c>
      <c r="L11" s="30" t="s">
        <v>223</v>
      </c>
      <c r="M11" s="32">
        <v>20</v>
      </c>
      <c r="N11" s="30"/>
      <c r="O11" s="39" t="s">
        <v>120</v>
      </c>
      <c r="P11" s="39" t="s">
        <v>121</v>
      </c>
      <c r="Q11" s="39"/>
    </row>
    <row r="12" spans="1:17">
      <c r="A12" s="1" t="s">
        <v>111</v>
      </c>
      <c r="B12" s="30" t="s">
        <v>27</v>
      </c>
      <c r="C12" s="29" t="s">
        <v>155</v>
      </c>
      <c r="D12" s="32">
        <v>5</v>
      </c>
      <c r="E12" s="1" t="s">
        <v>214</v>
      </c>
      <c r="F12" s="1" t="s">
        <v>230</v>
      </c>
      <c r="G12" s="27" t="s">
        <v>158</v>
      </c>
      <c r="H12" s="1" t="s">
        <v>227</v>
      </c>
      <c r="I12" s="34">
        <v>100</v>
      </c>
      <c r="J12" s="33"/>
      <c r="K12" s="27" t="s">
        <v>27</v>
      </c>
      <c r="L12" s="30" t="s">
        <v>223</v>
      </c>
      <c r="M12" s="32">
        <v>20</v>
      </c>
      <c r="N12" s="30"/>
      <c r="O12" s="39" t="s">
        <v>120</v>
      </c>
      <c r="P12" s="39" t="s">
        <v>121</v>
      </c>
      <c r="Q12" s="39"/>
    </row>
    <row r="13" spans="1:17">
      <c r="A13" s="27" t="s">
        <v>112</v>
      </c>
      <c r="B13" s="27" t="s">
        <v>77</v>
      </c>
      <c r="C13" s="29" t="s">
        <v>155</v>
      </c>
      <c r="D13" s="32"/>
      <c r="E13" s="27" t="s">
        <v>162</v>
      </c>
      <c r="F13" s="27"/>
      <c r="G13" s="27" t="s">
        <v>163</v>
      </c>
      <c r="H13" s="27" t="s">
        <v>164</v>
      </c>
      <c r="I13" s="33"/>
      <c r="J13" s="33">
        <v>10</v>
      </c>
      <c r="K13" s="27" t="s">
        <v>165</v>
      </c>
      <c r="L13" s="27" t="s">
        <v>154</v>
      </c>
      <c r="M13" s="36"/>
      <c r="N13" s="30"/>
      <c r="O13" s="39"/>
      <c r="P13" s="39"/>
      <c r="Q13" s="39"/>
    </row>
    <row r="14" spans="1:17">
      <c r="A14" s="1" t="s">
        <v>113</v>
      </c>
      <c r="B14" s="30" t="s">
        <v>115</v>
      </c>
      <c r="C14" s="31" t="s">
        <v>166</v>
      </c>
      <c r="D14" s="32">
        <v>5</v>
      </c>
      <c r="E14" s="27" t="s">
        <v>167</v>
      </c>
      <c r="F14" s="27" t="s">
        <v>168</v>
      </c>
      <c r="G14" s="30" t="s">
        <v>169</v>
      </c>
      <c r="H14" s="30" t="s">
        <v>190</v>
      </c>
      <c r="I14" s="34">
        <v>100</v>
      </c>
      <c r="J14" s="33"/>
      <c r="K14" s="27" t="s">
        <v>115</v>
      </c>
      <c r="L14" s="30" t="s">
        <v>170</v>
      </c>
      <c r="M14" s="32">
        <v>2</v>
      </c>
      <c r="N14" s="27"/>
      <c r="O14" s="39" t="s">
        <v>120</v>
      </c>
      <c r="P14" s="39" t="s">
        <v>122</v>
      </c>
      <c r="Q14" s="39"/>
    </row>
    <row r="15" spans="1:17">
      <c r="A15" s="27" t="s">
        <v>114</v>
      </c>
      <c r="B15" s="30" t="s">
        <v>115</v>
      </c>
      <c r="C15" s="31" t="s">
        <v>166</v>
      </c>
      <c r="D15" s="32">
        <v>5</v>
      </c>
      <c r="E15" s="27" t="s">
        <v>167</v>
      </c>
      <c r="F15" s="27" t="s">
        <v>171</v>
      </c>
      <c r="G15" s="27" t="s">
        <v>172</v>
      </c>
      <c r="H15" s="1" t="s">
        <v>191</v>
      </c>
      <c r="I15" s="34">
        <v>100</v>
      </c>
      <c r="J15" s="33"/>
      <c r="K15" s="27" t="s">
        <v>115</v>
      </c>
      <c r="L15" s="30" t="s">
        <v>173</v>
      </c>
      <c r="M15" s="32">
        <v>2</v>
      </c>
      <c r="N15" s="27"/>
      <c r="O15" s="39" t="s">
        <v>120</v>
      </c>
      <c r="P15" s="39" t="s">
        <v>122</v>
      </c>
      <c r="Q15" s="39"/>
    </row>
    <row r="16" spans="1:17">
      <c r="A16" s="1" t="s">
        <v>181</v>
      </c>
      <c r="B16" s="27" t="s">
        <v>115</v>
      </c>
      <c r="C16" s="31" t="s">
        <v>166</v>
      </c>
      <c r="D16" s="32"/>
      <c r="E16" s="27" t="s">
        <v>174</v>
      </c>
      <c r="F16" s="27"/>
      <c r="G16" s="27" t="s">
        <v>175</v>
      </c>
      <c r="H16" s="27" t="s">
        <v>176</v>
      </c>
      <c r="I16" s="34">
        <v>100</v>
      </c>
      <c r="J16" s="33"/>
      <c r="K16" s="27" t="s">
        <v>115</v>
      </c>
      <c r="L16" s="30" t="s">
        <v>177</v>
      </c>
      <c r="M16" s="32">
        <v>1</v>
      </c>
      <c r="N16" s="30"/>
      <c r="O16" s="39" t="s">
        <v>120</v>
      </c>
      <c r="P16" s="39" t="s">
        <v>124</v>
      </c>
      <c r="Q16" s="39"/>
    </row>
    <row r="17" spans="1:17">
      <c r="A17" s="27" t="s">
        <v>182</v>
      </c>
      <c r="B17" s="27" t="s">
        <v>115</v>
      </c>
      <c r="C17" s="31" t="s">
        <v>166</v>
      </c>
      <c r="D17" s="32"/>
      <c r="E17" s="27" t="s">
        <v>126</v>
      </c>
      <c r="F17" s="27"/>
      <c r="G17" s="27" t="s">
        <v>178</v>
      </c>
      <c r="H17" s="1" t="s">
        <v>192</v>
      </c>
      <c r="I17" s="34">
        <v>100</v>
      </c>
      <c r="J17" s="33"/>
      <c r="K17" s="27" t="s">
        <v>115</v>
      </c>
      <c r="L17" s="30" t="s">
        <v>125</v>
      </c>
      <c r="M17" s="32">
        <v>1000</v>
      </c>
      <c r="N17" s="27"/>
      <c r="O17" s="39" t="s">
        <v>120</v>
      </c>
      <c r="P17" s="39" t="s">
        <v>123</v>
      </c>
      <c r="Q17" s="39"/>
    </row>
    <row r="18" spans="1:17">
      <c r="A18" s="1" t="s">
        <v>219</v>
      </c>
      <c r="B18" s="27" t="s">
        <v>115</v>
      </c>
      <c r="C18" s="29" t="s">
        <v>166</v>
      </c>
      <c r="D18" s="32"/>
      <c r="E18" s="27" t="s">
        <v>167</v>
      </c>
      <c r="F18" s="27"/>
      <c r="G18" s="27" t="s">
        <v>179</v>
      </c>
      <c r="H18" s="1" t="s">
        <v>193</v>
      </c>
      <c r="I18" s="33"/>
      <c r="J18" s="33">
        <v>10</v>
      </c>
      <c r="K18" s="27" t="s">
        <v>115</v>
      </c>
      <c r="L18" s="30" t="s">
        <v>180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7:W44"/>
  <sheetViews>
    <sheetView topLeftCell="A21" workbookViewId="0">
      <selection activeCell="H28" sqref="A28:H29"/>
    </sheetView>
  </sheetViews>
  <sheetFormatPr defaultRowHeight="16.5"/>
  <sheetData>
    <row r="7" spans="3:19">
      <c r="G7" s="39" t="s">
        <v>281</v>
      </c>
    </row>
    <row r="8" spans="3:19">
      <c r="D8" s="39" t="s">
        <v>276</v>
      </c>
      <c r="E8" s="39" t="s">
        <v>279</v>
      </c>
      <c r="M8" s="39" t="s">
        <v>245</v>
      </c>
      <c r="N8" s="39" t="s">
        <v>245</v>
      </c>
      <c r="O8" s="39" t="s">
        <v>248</v>
      </c>
      <c r="P8" s="39" t="s">
        <v>246</v>
      </c>
      <c r="Q8" s="39" t="s">
        <v>246</v>
      </c>
      <c r="R8" s="39" t="s">
        <v>246</v>
      </c>
      <c r="S8" s="51" t="s">
        <v>250</v>
      </c>
    </row>
    <row r="9" spans="3:19">
      <c r="E9" s="39" t="s">
        <v>280</v>
      </c>
      <c r="F9" s="39" t="s">
        <v>275</v>
      </c>
      <c r="G9" s="39" t="s">
        <v>251</v>
      </c>
      <c r="H9" s="39" t="s">
        <v>252</v>
      </c>
      <c r="I9" s="39" t="s">
        <v>242</v>
      </c>
      <c r="J9" s="39" t="s">
        <v>244</v>
      </c>
      <c r="K9" s="39" t="s">
        <v>253</v>
      </c>
      <c r="L9" s="39" t="s">
        <v>254</v>
      </c>
      <c r="M9" s="39" t="s">
        <v>243</v>
      </c>
      <c r="N9" s="39" t="s">
        <v>247</v>
      </c>
      <c r="P9" s="39" t="s">
        <v>243</v>
      </c>
      <c r="Q9" s="39" t="s">
        <v>247</v>
      </c>
      <c r="R9" s="39" t="s">
        <v>249</v>
      </c>
    </row>
    <row r="10" spans="3:19">
      <c r="C10" s="56" t="s">
        <v>255</v>
      </c>
      <c r="E10" s="39">
        <v>4</v>
      </c>
      <c r="G10">
        <v>1</v>
      </c>
      <c r="H10">
        <v>1</v>
      </c>
      <c r="I10" s="58">
        <v>0.12</v>
      </c>
      <c r="J10" s="42">
        <v>6.75</v>
      </c>
      <c r="K10" s="55">
        <f t="shared" ref="K10:K19" si="0">I10*G10</f>
        <v>0.12</v>
      </c>
      <c r="L10" s="55">
        <f t="shared" ref="L10:L19" si="1">J10*H10</f>
        <v>6.75</v>
      </c>
      <c r="M10" s="42">
        <f t="shared" ref="M10:M19" si="2">(1-K10)</f>
        <v>0.88</v>
      </c>
      <c r="N10" s="42">
        <v>1</v>
      </c>
      <c r="O10" s="52">
        <f t="shared" ref="O10:O19" si="3">M10*N10</f>
        <v>0.88</v>
      </c>
      <c r="P10" s="42">
        <f t="shared" ref="P10:P19" si="4">K10</f>
        <v>0.12</v>
      </c>
      <c r="Q10" s="42">
        <f t="shared" ref="Q10:Q19" si="5">L10</f>
        <v>6.75</v>
      </c>
      <c r="R10" s="53">
        <f t="shared" ref="R10:R19" si="6">P10*Q10</f>
        <v>0.80999999999999994</v>
      </c>
      <c r="S10" s="54">
        <f t="shared" ref="S10:S19" si="7">O10+R10</f>
        <v>1.69</v>
      </c>
    </row>
    <row r="11" spans="3:19">
      <c r="C11" s="56" t="s">
        <v>256</v>
      </c>
      <c r="G11">
        <f>G10</f>
        <v>1</v>
      </c>
      <c r="H11" s="39">
        <f>H10</f>
        <v>1</v>
      </c>
      <c r="I11" s="58">
        <v>0.1</v>
      </c>
      <c r="J11" s="42">
        <v>8</v>
      </c>
      <c r="K11" s="55">
        <f t="shared" si="0"/>
        <v>0.1</v>
      </c>
      <c r="L11" s="55">
        <f t="shared" si="1"/>
        <v>8</v>
      </c>
      <c r="M11" s="42">
        <f t="shared" si="2"/>
        <v>0.9</v>
      </c>
      <c r="N11" s="42">
        <v>1</v>
      </c>
      <c r="O11" s="52">
        <f t="shared" si="3"/>
        <v>0.9</v>
      </c>
      <c r="P11" s="42">
        <f t="shared" si="4"/>
        <v>0.1</v>
      </c>
      <c r="Q11" s="42">
        <f t="shared" si="5"/>
        <v>8</v>
      </c>
      <c r="R11" s="53">
        <f t="shared" si="6"/>
        <v>0.8</v>
      </c>
      <c r="S11" s="54">
        <f t="shared" si="7"/>
        <v>1.7000000000000002</v>
      </c>
    </row>
    <row r="12" spans="3:19">
      <c r="C12" s="56" t="s">
        <v>257</v>
      </c>
      <c r="G12" s="39">
        <f t="shared" ref="G12:G19" si="8">G11</f>
        <v>1</v>
      </c>
      <c r="H12" s="39">
        <f t="shared" ref="H12:H19" si="9">H11</f>
        <v>1</v>
      </c>
      <c r="I12" s="58">
        <v>0.05</v>
      </c>
      <c r="J12" s="42">
        <v>15.5</v>
      </c>
      <c r="K12" s="55">
        <f t="shared" si="0"/>
        <v>0.05</v>
      </c>
      <c r="L12" s="55">
        <f t="shared" si="1"/>
        <v>15.5</v>
      </c>
      <c r="M12" s="42">
        <f t="shared" si="2"/>
        <v>0.95</v>
      </c>
      <c r="N12" s="42">
        <v>1</v>
      </c>
      <c r="O12" s="52">
        <f t="shared" si="3"/>
        <v>0.95</v>
      </c>
      <c r="P12" s="42">
        <f t="shared" si="4"/>
        <v>0.05</v>
      </c>
      <c r="Q12" s="42">
        <f t="shared" si="5"/>
        <v>15.5</v>
      </c>
      <c r="R12" s="53">
        <f t="shared" si="6"/>
        <v>0.77500000000000002</v>
      </c>
      <c r="S12" s="54">
        <f t="shared" si="7"/>
        <v>1.7250000000000001</v>
      </c>
    </row>
    <row r="13" spans="3:19">
      <c r="C13" s="56" t="s">
        <v>258</v>
      </c>
      <c r="G13" s="39">
        <f t="shared" si="8"/>
        <v>1</v>
      </c>
      <c r="H13" s="39">
        <f t="shared" si="9"/>
        <v>1</v>
      </c>
      <c r="I13" s="58">
        <v>7.4999999999999997E-2</v>
      </c>
      <c r="J13" s="42">
        <v>10.5</v>
      </c>
      <c r="K13" s="55">
        <f t="shared" si="0"/>
        <v>7.4999999999999997E-2</v>
      </c>
      <c r="L13" s="55">
        <f t="shared" si="1"/>
        <v>10.5</v>
      </c>
      <c r="M13" s="42">
        <f t="shared" si="2"/>
        <v>0.92500000000000004</v>
      </c>
      <c r="N13" s="42">
        <v>1</v>
      </c>
      <c r="O13" s="52">
        <f t="shared" si="3"/>
        <v>0.92500000000000004</v>
      </c>
      <c r="P13" s="42">
        <f t="shared" si="4"/>
        <v>7.4999999999999997E-2</v>
      </c>
      <c r="Q13" s="42">
        <f t="shared" si="5"/>
        <v>10.5</v>
      </c>
      <c r="R13" s="53">
        <f t="shared" si="6"/>
        <v>0.78749999999999998</v>
      </c>
      <c r="S13" s="54">
        <f t="shared" si="7"/>
        <v>1.7124999999999999</v>
      </c>
    </row>
    <row r="14" spans="3:19">
      <c r="C14" s="56" t="s">
        <v>259</v>
      </c>
      <c r="G14" s="39">
        <f t="shared" si="8"/>
        <v>1</v>
      </c>
      <c r="H14" s="39">
        <f t="shared" si="9"/>
        <v>1</v>
      </c>
      <c r="I14" s="58">
        <v>0.15</v>
      </c>
      <c r="J14" s="42">
        <v>5.5</v>
      </c>
      <c r="K14" s="55">
        <f t="shared" si="0"/>
        <v>0.15</v>
      </c>
      <c r="L14" s="55">
        <f t="shared" si="1"/>
        <v>5.5</v>
      </c>
      <c r="M14" s="42">
        <f t="shared" si="2"/>
        <v>0.85</v>
      </c>
      <c r="N14" s="42">
        <v>1</v>
      </c>
      <c r="O14" s="52">
        <f t="shared" si="3"/>
        <v>0.85</v>
      </c>
      <c r="P14" s="42">
        <f t="shared" si="4"/>
        <v>0.15</v>
      </c>
      <c r="Q14" s="42">
        <f t="shared" si="5"/>
        <v>5.5</v>
      </c>
      <c r="R14" s="53">
        <f t="shared" si="6"/>
        <v>0.82499999999999996</v>
      </c>
      <c r="S14" s="54">
        <f t="shared" si="7"/>
        <v>1.6749999999999998</v>
      </c>
    </row>
    <row r="15" spans="3:19">
      <c r="C15" s="56" t="s">
        <v>260</v>
      </c>
      <c r="G15" s="39">
        <f t="shared" si="8"/>
        <v>1</v>
      </c>
      <c r="H15" s="39">
        <f t="shared" si="9"/>
        <v>1</v>
      </c>
      <c r="I15" s="58">
        <v>0.03</v>
      </c>
      <c r="J15" s="42">
        <v>25.5</v>
      </c>
      <c r="K15" s="55">
        <f t="shared" si="0"/>
        <v>0.03</v>
      </c>
      <c r="L15" s="55">
        <f t="shared" si="1"/>
        <v>25.5</v>
      </c>
      <c r="M15" s="42">
        <f t="shared" si="2"/>
        <v>0.97</v>
      </c>
      <c r="N15" s="42">
        <v>1</v>
      </c>
      <c r="O15" s="52">
        <f t="shared" si="3"/>
        <v>0.97</v>
      </c>
      <c r="P15" s="42">
        <f t="shared" si="4"/>
        <v>0.03</v>
      </c>
      <c r="Q15" s="42">
        <f t="shared" si="5"/>
        <v>25.5</v>
      </c>
      <c r="R15" s="53">
        <f t="shared" si="6"/>
        <v>0.76500000000000001</v>
      </c>
      <c r="S15" s="54">
        <f t="shared" si="7"/>
        <v>1.7349999999999999</v>
      </c>
    </row>
    <row r="16" spans="3:19">
      <c r="C16" s="56" t="s">
        <v>261</v>
      </c>
      <c r="G16" s="39">
        <f t="shared" si="8"/>
        <v>1</v>
      </c>
      <c r="H16" s="39">
        <f t="shared" si="9"/>
        <v>1</v>
      </c>
      <c r="I16" s="58">
        <v>0.05</v>
      </c>
      <c r="J16" s="42">
        <v>15.5</v>
      </c>
      <c r="K16" s="55">
        <f t="shared" si="0"/>
        <v>0.05</v>
      </c>
      <c r="L16" s="55">
        <f t="shared" si="1"/>
        <v>15.5</v>
      </c>
      <c r="M16" s="42">
        <f t="shared" si="2"/>
        <v>0.95</v>
      </c>
      <c r="N16" s="42">
        <v>1</v>
      </c>
      <c r="O16" s="52">
        <f t="shared" si="3"/>
        <v>0.95</v>
      </c>
      <c r="P16" s="42">
        <f t="shared" si="4"/>
        <v>0.05</v>
      </c>
      <c r="Q16" s="42">
        <f t="shared" si="5"/>
        <v>15.5</v>
      </c>
      <c r="R16" s="53">
        <f t="shared" si="6"/>
        <v>0.77500000000000002</v>
      </c>
      <c r="S16" s="54">
        <f t="shared" si="7"/>
        <v>1.7250000000000001</v>
      </c>
    </row>
    <row r="17" spans="3:22">
      <c r="C17" s="56" t="s">
        <v>262</v>
      </c>
      <c r="G17" s="39">
        <f t="shared" si="8"/>
        <v>1</v>
      </c>
      <c r="H17" s="39">
        <f t="shared" si="9"/>
        <v>1</v>
      </c>
      <c r="I17" s="58">
        <v>0.06</v>
      </c>
      <c r="J17" s="42">
        <v>13</v>
      </c>
      <c r="K17" s="55">
        <f t="shared" si="0"/>
        <v>0.06</v>
      </c>
      <c r="L17" s="55">
        <f t="shared" si="1"/>
        <v>13</v>
      </c>
      <c r="M17" s="42">
        <f t="shared" si="2"/>
        <v>0.94</v>
      </c>
      <c r="N17" s="42">
        <v>1</v>
      </c>
      <c r="O17" s="52">
        <f t="shared" si="3"/>
        <v>0.94</v>
      </c>
      <c r="P17" s="42">
        <f t="shared" si="4"/>
        <v>0.06</v>
      </c>
      <c r="Q17" s="42">
        <f t="shared" si="5"/>
        <v>13</v>
      </c>
      <c r="R17" s="53">
        <f t="shared" si="6"/>
        <v>0.78</v>
      </c>
      <c r="S17" s="54">
        <f t="shared" si="7"/>
        <v>1.72</v>
      </c>
      <c r="T17" s="39" t="s">
        <v>266</v>
      </c>
      <c r="U17" s="39" t="s">
        <v>269</v>
      </c>
      <c r="V17" s="39" t="s">
        <v>267</v>
      </c>
    </row>
    <row r="18" spans="3:22">
      <c r="C18" s="56" t="s">
        <v>263</v>
      </c>
      <c r="G18" s="39">
        <f t="shared" si="8"/>
        <v>1</v>
      </c>
      <c r="H18" s="39">
        <f t="shared" si="9"/>
        <v>1</v>
      </c>
      <c r="I18" s="58">
        <v>0.03</v>
      </c>
      <c r="J18" s="42">
        <v>25.5</v>
      </c>
      <c r="K18" s="55">
        <f t="shared" si="0"/>
        <v>0.03</v>
      </c>
      <c r="L18" s="55">
        <f t="shared" si="1"/>
        <v>25.5</v>
      </c>
      <c r="M18" s="42">
        <f t="shared" si="2"/>
        <v>0.97</v>
      </c>
      <c r="N18" s="42">
        <v>1</v>
      </c>
      <c r="O18" s="52">
        <f t="shared" si="3"/>
        <v>0.97</v>
      </c>
      <c r="P18" s="42">
        <f t="shared" si="4"/>
        <v>0.03</v>
      </c>
      <c r="Q18" s="42">
        <f t="shared" si="5"/>
        <v>25.5</v>
      </c>
      <c r="R18" s="53">
        <f t="shared" si="6"/>
        <v>0.76500000000000001</v>
      </c>
      <c r="S18" s="54">
        <f t="shared" si="7"/>
        <v>1.7349999999999999</v>
      </c>
    </row>
    <row r="19" spans="3:22">
      <c r="C19" s="57" t="s">
        <v>264</v>
      </c>
      <c r="G19" s="39">
        <f t="shared" si="8"/>
        <v>1</v>
      </c>
      <c r="H19" s="39">
        <f t="shared" si="9"/>
        <v>1</v>
      </c>
      <c r="I19" s="58">
        <v>0.2</v>
      </c>
      <c r="J19" s="42">
        <v>4.25</v>
      </c>
      <c r="K19" s="55">
        <f t="shared" si="0"/>
        <v>0.2</v>
      </c>
      <c r="L19" s="55">
        <f t="shared" si="1"/>
        <v>4.25</v>
      </c>
      <c r="M19" s="42">
        <f t="shared" si="2"/>
        <v>0.8</v>
      </c>
      <c r="N19" s="42">
        <v>1</v>
      </c>
      <c r="O19" s="52">
        <f t="shared" si="3"/>
        <v>0.8</v>
      </c>
      <c r="P19" s="42">
        <f t="shared" si="4"/>
        <v>0.2</v>
      </c>
      <c r="Q19" s="42">
        <f t="shared" si="5"/>
        <v>4.25</v>
      </c>
      <c r="R19" s="53">
        <f t="shared" si="6"/>
        <v>0.85000000000000009</v>
      </c>
      <c r="S19" s="54">
        <f t="shared" si="7"/>
        <v>1.6500000000000001</v>
      </c>
      <c r="U19" s="39" t="s">
        <v>241</v>
      </c>
      <c r="V19" s="39" t="s">
        <v>268</v>
      </c>
    </row>
    <row r="20" spans="3:22">
      <c r="U20" s="39" t="s">
        <v>270</v>
      </c>
      <c r="V20" s="39" t="s">
        <v>271</v>
      </c>
    </row>
    <row r="22" spans="3:22">
      <c r="J22" s="42">
        <v>1.55</v>
      </c>
      <c r="K22">
        <v>31</v>
      </c>
      <c r="L22">
        <v>5</v>
      </c>
    </row>
    <row r="23" spans="3:22">
      <c r="F23" s="39" t="s">
        <v>272</v>
      </c>
      <c r="G23" s="39" t="s">
        <v>277</v>
      </c>
      <c r="H23" s="39" t="s">
        <v>278</v>
      </c>
      <c r="J23" s="42">
        <v>0.1</v>
      </c>
    </row>
    <row r="24" spans="3:22">
      <c r="F24" s="39" t="s">
        <v>265</v>
      </c>
      <c r="G24" s="42">
        <v>3</v>
      </c>
      <c r="H24" s="42">
        <v>3</v>
      </c>
    </row>
    <row r="26" spans="3:22">
      <c r="G26" s="39" t="s">
        <v>273</v>
      </c>
      <c r="H26" s="39" t="s">
        <v>273</v>
      </c>
    </row>
    <row r="27" spans="3:22">
      <c r="G27" s="39" t="s">
        <v>274</v>
      </c>
      <c r="H27" s="39" t="s">
        <v>274</v>
      </c>
    </row>
    <row r="31" spans="3:22">
      <c r="D31" s="39" t="s">
        <v>289</v>
      </c>
    </row>
    <row r="32" spans="3:22">
      <c r="C32" s="39"/>
      <c r="D32" s="39" t="s">
        <v>288</v>
      </c>
      <c r="E32" s="39" t="s">
        <v>292</v>
      </c>
      <c r="F32" s="39" t="s">
        <v>290</v>
      </c>
      <c r="G32" s="39" t="s">
        <v>293</v>
      </c>
      <c r="H32" s="39" t="s">
        <v>294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3:23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 t="s">
        <v>245</v>
      </c>
      <c r="N33" s="39" t="s">
        <v>245</v>
      </c>
      <c r="O33" s="39" t="s">
        <v>248</v>
      </c>
      <c r="P33" s="39" t="s">
        <v>246</v>
      </c>
      <c r="Q33" s="39" t="s">
        <v>246</v>
      </c>
      <c r="R33" s="39" t="s">
        <v>246</v>
      </c>
      <c r="S33" s="51" t="s">
        <v>284</v>
      </c>
      <c r="T33" s="39" t="s">
        <v>287</v>
      </c>
      <c r="U33" s="39" t="s">
        <v>285</v>
      </c>
      <c r="V33" s="39" t="s">
        <v>283</v>
      </c>
      <c r="W33" s="39" t="s">
        <v>286</v>
      </c>
    </row>
    <row r="34" spans="3:23">
      <c r="C34" s="39"/>
      <c r="D34" s="39"/>
      <c r="E34" s="39" t="s">
        <v>291</v>
      </c>
      <c r="F34" s="39" t="s">
        <v>275</v>
      </c>
      <c r="G34" s="39" t="s">
        <v>251</v>
      </c>
      <c r="H34" s="39" t="s">
        <v>252</v>
      </c>
      <c r="I34" s="39" t="s">
        <v>242</v>
      </c>
      <c r="J34" s="39" t="s">
        <v>244</v>
      </c>
      <c r="K34" s="39" t="s">
        <v>253</v>
      </c>
      <c r="L34" s="39" t="s">
        <v>254</v>
      </c>
      <c r="M34" s="39" t="s">
        <v>243</v>
      </c>
      <c r="N34" s="39" t="s">
        <v>247</v>
      </c>
      <c r="O34" s="39"/>
      <c r="P34" s="39" t="s">
        <v>243</v>
      </c>
      <c r="Q34" s="39" t="s">
        <v>247</v>
      </c>
      <c r="R34" s="39" t="s">
        <v>249</v>
      </c>
      <c r="S34" s="39"/>
    </row>
    <row r="35" spans="3:23">
      <c r="C35" s="56" t="s">
        <v>255</v>
      </c>
      <c r="D35" s="42">
        <v>4</v>
      </c>
      <c r="E35" s="51">
        <f>100%+$D$35/2</f>
        <v>3</v>
      </c>
      <c r="F35" s="51">
        <f>100%+$D$35/2</f>
        <v>3</v>
      </c>
      <c r="G35" s="51">
        <f>100%+$D$35</f>
        <v>5</v>
      </c>
      <c r="H35" s="51">
        <f>100%+$D$35</f>
        <v>5</v>
      </c>
      <c r="I35" s="58">
        <v>0.12</v>
      </c>
      <c r="J35" s="42">
        <v>6.75</v>
      </c>
      <c r="K35" s="55">
        <f t="shared" ref="K35:K44" si="10">I35*G35</f>
        <v>0.6</v>
      </c>
      <c r="L35" s="55">
        <f t="shared" ref="L35:L44" si="11">J35*H35</f>
        <v>33.75</v>
      </c>
      <c r="M35" s="42">
        <f t="shared" ref="M35:M44" si="12">(1-K35)</f>
        <v>0.4</v>
      </c>
      <c r="N35" s="42">
        <v>1</v>
      </c>
      <c r="O35" s="52">
        <f t="shared" ref="O35:O44" si="13">M35*N35</f>
        <v>0.4</v>
      </c>
      <c r="P35" s="42">
        <f t="shared" ref="P35:P44" si="14">K35</f>
        <v>0.6</v>
      </c>
      <c r="Q35" s="42">
        <f t="shared" ref="Q35:Q44" si="15">L35</f>
        <v>33.75</v>
      </c>
      <c r="R35" s="53">
        <f t="shared" ref="R35:R44" si="16">P35*Q35</f>
        <v>20.25</v>
      </c>
      <c r="S35" s="54">
        <f t="shared" ref="S35:S44" si="17">O35+R35</f>
        <v>20.65</v>
      </c>
      <c r="T35" s="42">
        <f>S35/V35</f>
        <v>12.218934911242602</v>
      </c>
      <c r="U35" s="51">
        <f>E35*F35*S35</f>
        <v>185.85</v>
      </c>
      <c r="V35">
        <v>1.69</v>
      </c>
      <c r="W35" s="42">
        <f>U35/V35</f>
        <v>109.97041420118343</v>
      </c>
    </row>
    <row r="36" spans="3:23">
      <c r="C36" s="56" t="s">
        <v>256</v>
      </c>
      <c r="D36" s="39"/>
      <c r="E36" s="51">
        <f>E35</f>
        <v>3</v>
      </c>
      <c r="F36" s="51">
        <f t="shared" ref="F36:H36" si="18">F35</f>
        <v>3</v>
      </c>
      <c r="G36" s="51">
        <f t="shared" si="18"/>
        <v>5</v>
      </c>
      <c r="H36" s="51">
        <f t="shared" si="18"/>
        <v>5</v>
      </c>
      <c r="I36" s="58">
        <v>0.1</v>
      </c>
      <c r="J36" s="42">
        <v>8</v>
      </c>
      <c r="K36" s="55">
        <f t="shared" si="10"/>
        <v>0.5</v>
      </c>
      <c r="L36" s="55">
        <f t="shared" si="11"/>
        <v>40</v>
      </c>
      <c r="M36" s="42">
        <f t="shared" si="12"/>
        <v>0.5</v>
      </c>
      <c r="N36" s="42">
        <v>1</v>
      </c>
      <c r="O36" s="52">
        <f t="shared" si="13"/>
        <v>0.5</v>
      </c>
      <c r="P36" s="42">
        <f t="shared" si="14"/>
        <v>0.5</v>
      </c>
      <c r="Q36" s="42">
        <f t="shared" si="15"/>
        <v>40</v>
      </c>
      <c r="R36" s="53">
        <f t="shared" si="16"/>
        <v>20</v>
      </c>
      <c r="S36" s="54">
        <f t="shared" si="17"/>
        <v>20.5</v>
      </c>
      <c r="T36" s="42">
        <f t="shared" ref="T36:T44" si="19">S36/V36</f>
        <v>12.058823529411763</v>
      </c>
      <c r="U36" s="51">
        <f t="shared" ref="U36:U44" si="20">E36*F36*S36</f>
        <v>184.5</v>
      </c>
      <c r="V36">
        <v>1.7000000000000002</v>
      </c>
      <c r="W36" s="42">
        <f t="shared" ref="W36:W44" si="21">U36/V36</f>
        <v>108.52941176470587</v>
      </c>
    </row>
    <row r="37" spans="3:23">
      <c r="C37" s="56" t="s">
        <v>257</v>
      </c>
      <c r="D37" s="39"/>
      <c r="E37" s="51">
        <f t="shared" ref="E37:E44" si="22">E36</f>
        <v>3</v>
      </c>
      <c r="F37" s="51">
        <f t="shared" ref="F37:F44" si="23">F36</f>
        <v>3</v>
      </c>
      <c r="G37" s="51">
        <f t="shared" ref="G37:G44" si="24">G36</f>
        <v>5</v>
      </c>
      <c r="H37" s="51">
        <f t="shared" ref="H37:H44" si="25">H36</f>
        <v>5</v>
      </c>
      <c r="I37" s="58">
        <v>0.05</v>
      </c>
      <c r="J37" s="42">
        <v>15.5</v>
      </c>
      <c r="K37" s="55">
        <f t="shared" si="10"/>
        <v>0.25</v>
      </c>
      <c r="L37" s="55">
        <f t="shared" si="11"/>
        <v>77.5</v>
      </c>
      <c r="M37" s="42">
        <f t="shared" si="12"/>
        <v>0.75</v>
      </c>
      <c r="N37" s="42">
        <v>1</v>
      </c>
      <c r="O37" s="52">
        <f t="shared" si="13"/>
        <v>0.75</v>
      </c>
      <c r="P37" s="42">
        <f t="shared" si="14"/>
        <v>0.25</v>
      </c>
      <c r="Q37" s="42">
        <f t="shared" si="15"/>
        <v>77.5</v>
      </c>
      <c r="R37" s="53">
        <f t="shared" si="16"/>
        <v>19.375</v>
      </c>
      <c r="S37" s="54">
        <f t="shared" si="17"/>
        <v>20.125</v>
      </c>
      <c r="T37" s="42">
        <f t="shared" si="19"/>
        <v>11.666666666666666</v>
      </c>
      <c r="U37" s="51">
        <f t="shared" si="20"/>
        <v>181.125</v>
      </c>
      <c r="V37">
        <v>1.7250000000000001</v>
      </c>
      <c r="W37" s="42">
        <f t="shared" si="21"/>
        <v>105</v>
      </c>
    </row>
    <row r="38" spans="3:23">
      <c r="C38" s="56" t="s">
        <v>258</v>
      </c>
      <c r="D38" s="39"/>
      <c r="E38" s="51">
        <f t="shared" si="22"/>
        <v>3</v>
      </c>
      <c r="F38" s="51">
        <f t="shared" si="23"/>
        <v>3</v>
      </c>
      <c r="G38" s="51">
        <f t="shared" si="24"/>
        <v>5</v>
      </c>
      <c r="H38" s="51">
        <f t="shared" si="25"/>
        <v>5</v>
      </c>
      <c r="I38" s="58">
        <v>7.4999999999999997E-2</v>
      </c>
      <c r="J38" s="42">
        <v>10.5</v>
      </c>
      <c r="K38" s="55">
        <f t="shared" si="10"/>
        <v>0.375</v>
      </c>
      <c r="L38" s="55">
        <f t="shared" si="11"/>
        <v>52.5</v>
      </c>
      <c r="M38" s="42">
        <f t="shared" si="12"/>
        <v>0.625</v>
      </c>
      <c r="N38" s="42">
        <v>1</v>
      </c>
      <c r="O38" s="52">
        <f t="shared" si="13"/>
        <v>0.625</v>
      </c>
      <c r="P38" s="42">
        <f t="shared" si="14"/>
        <v>0.375</v>
      </c>
      <c r="Q38" s="42">
        <f t="shared" si="15"/>
        <v>52.5</v>
      </c>
      <c r="R38" s="53">
        <f t="shared" si="16"/>
        <v>19.6875</v>
      </c>
      <c r="S38" s="54">
        <f t="shared" si="17"/>
        <v>20.3125</v>
      </c>
      <c r="T38" s="42">
        <f t="shared" si="19"/>
        <v>11.86131386861314</v>
      </c>
      <c r="U38" s="51">
        <f t="shared" si="20"/>
        <v>182.8125</v>
      </c>
      <c r="V38">
        <v>1.7124999999999999</v>
      </c>
      <c r="W38" s="42">
        <f t="shared" si="21"/>
        <v>106.75182481751825</v>
      </c>
    </row>
    <row r="39" spans="3:23">
      <c r="C39" s="56" t="s">
        <v>259</v>
      </c>
      <c r="D39" s="39"/>
      <c r="E39" s="51">
        <f t="shared" si="22"/>
        <v>3</v>
      </c>
      <c r="F39" s="51">
        <f t="shared" si="23"/>
        <v>3</v>
      </c>
      <c r="G39" s="51">
        <f t="shared" si="24"/>
        <v>5</v>
      </c>
      <c r="H39" s="51">
        <f t="shared" si="25"/>
        <v>5</v>
      </c>
      <c r="I39" s="58">
        <v>0.15</v>
      </c>
      <c r="J39" s="42">
        <v>5.5</v>
      </c>
      <c r="K39" s="55">
        <f t="shared" si="10"/>
        <v>0.75</v>
      </c>
      <c r="L39" s="55">
        <f t="shared" si="11"/>
        <v>27.5</v>
      </c>
      <c r="M39" s="42">
        <f t="shared" si="12"/>
        <v>0.25</v>
      </c>
      <c r="N39" s="42">
        <v>1</v>
      </c>
      <c r="O39" s="52">
        <f t="shared" si="13"/>
        <v>0.25</v>
      </c>
      <c r="P39" s="42">
        <f t="shared" si="14"/>
        <v>0.75</v>
      </c>
      <c r="Q39" s="42">
        <f t="shared" si="15"/>
        <v>27.5</v>
      </c>
      <c r="R39" s="53">
        <f t="shared" si="16"/>
        <v>20.625</v>
      </c>
      <c r="S39" s="54">
        <f t="shared" si="17"/>
        <v>20.875</v>
      </c>
      <c r="T39" s="42">
        <f t="shared" si="19"/>
        <v>12.46268656716418</v>
      </c>
      <c r="U39" s="51">
        <f t="shared" si="20"/>
        <v>187.875</v>
      </c>
      <c r="V39">
        <v>1.6749999999999998</v>
      </c>
      <c r="W39" s="42">
        <f t="shared" si="21"/>
        <v>112.16417910447763</v>
      </c>
    </row>
    <row r="40" spans="3:23">
      <c r="C40" s="56" t="s">
        <v>260</v>
      </c>
      <c r="D40" s="39"/>
      <c r="E40" s="51">
        <f t="shared" si="22"/>
        <v>3</v>
      </c>
      <c r="F40" s="51">
        <f t="shared" si="23"/>
        <v>3</v>
      </c>
      <c r="G40" s="51">
        <f t="shared" si="24"/>
        <v>5</v>
      </c>
      <c r="H40" s="51">
        <f t="shared" si="25"/>
        <v>5</v>
      </c>
      <c r="I40" s="58">
        <v>0.03</v>
      </c>
      <c r="J40" s="42">
        <v>25.5</v>
      </c>
      <c r="K40" s="55">
        <f t="shared" si="10"/>
        <v>0.15</v>
      </c>
      <c r="L40" s="55">
        <f t="shared" si="11"/>
        <v>127.5</v>
      </c>
      <c r="M40" s="42">
        <f t="shared" si="12"/>
        <v>0.85</v>
      </c>
      <c r="N40" s="42">
        <v>1</v>
      </c>
      <c r="O40" s="52">
        <f t="shared" si="13"/>
        <v>0.85</v>
      </c>
      <c r="P40" s="42">
        <f t="shared" si="14"/>
        <v>0.15</v>
      </c>
      <c r="Q40" s="42">
        <f t="shared" si="15"/>
        <v>127.5</v>
      </c>
      <c r="R40" s="53">
        <f t="shared" si="16"/>
        <v>19.125</v>
      </c>
      <c r="S40" s="54">
        <f t="shared" si="17"/>
        <v>19.975000000000001</v>
      </c>
      <c r="T40" s="42">
        <f t="shared" si="19"/>
        <v>11.512968299711817</v>
      </c>
      <c r="U40" s="51">
        <f t="shared" si="20"/>
        <v>179.77500000000001</v>
      </c>
      <c r="V40">
        <v>1.7349999999999999</v>
      </c>
      <c r="W40" s="42">
        <f t="shared" si="21"/>
        <v>103.61671469740635</v>
      </c>
    </row>
    <row r="41" spans="3:23">
      <c r="C41" s="56" t="s">
        <v>261</v>
      </c>
      <c r="D41" s="39"/>
      <c r="E41" s="51">
        <f t="shared" si="22"/>
        <v>3</v>
      </c>
      <c r="F41" s="51">
        <f t="shared" si="23"/>
        <v>3</v>
      </c>
      <c r="G41" s="51">
        <f t="shared" si="24"/>
        <v>5</v>
      </c>
      <c r="H41" s="51">
        <f t="shared" si="25"/>
        <v>5</v>
      </c>
      <c r="I41" s="58">
        <v>0.05</v>
      </c>
      <c r="J41" s="42">
        <v>15.5</v>
      </c>
      <c r="K41" s="55">
        <f t="shared" si="10"/>
        <v>0.25</v>
      </c>
      <c r="L41" s="55">
        <f t="shared" si="11"/>
        <v>77.5</v>
      </c>
      <c r="M41" s="42">
        <f t="shared" si="12"/>
        <v>0.75</v>
      </c>
      <c r="N41" s="42">
        <v>1</v>
      </c>
      <c r="O41" s="52">
        <f t="shared" si="13"/>
        <v>0.75</v>
      </c>
      <c r="P41" s="42">
        <f t="shared" si="14"/>
        <v>0.25</v>
      </c>
      <c r="Q41" s="42">
        <f t="shared" si="15"/>
        <v>77.5</v>
      </c>
      <c r="R41" s="53">
        <f t="shared" si="16"/>
        <v>19.375</v>
      </c>
      <c r="S41" s="54">
        <f t="shared" si="17"/>
        <v>20.125</v>
      </c>
      <c r="T41" s="42">
        <f t="shared" si="19"/>
        <v>11.666666666666666</v>
      </c>
      <c r="U41" s="51">
        <f t="shared" si="20"/>
        <v>181.125</v>
      </c>
      <c r="V41">
        <v>1.7250000000000001</v>
      </c>
      <c r="W41" s="42">
        <f t="shared" si="21"/>
        <v>105</v>
      </c>
    </row>
    <row r="42" spans="3:23">
      <c r="C42" s="56" t="s">
        <v>262</v>
      </c>
      <c r="D42" s="39"/>
      <c r="E42" s="51">
        <f t="shared" si="22"/>
        <v>3</v>
      </c>
      <c r="F42" s="51">
        <f t="shared" si="23"/>
        <v>3</v>
      </c>
      <c r="G42" s="51">
        <f t="shared" si="24"/>
        <v>5</v>
      </c>
      <c r="H42" s="51">
        <f t="shared" si="25"/>
        <v>5</v>
      </c>
      <c r="I42" s="58">
        <v>0.06</v>
      </c>
      <c r="J42" s="42">
        <v>13</v>
      </c>
      <c r="K42" s="55">
        <f t="shared" si="10"/>
        <v>0.3</v>
      </c>
      <c r="L42" s="55">
        <f t="shared" si="11"/>
        <v>65</v>
      </c>
      <c r="M42" s="42">
        <f t="shared" si="12"/>
        <v>0.7</v>
      </c>
      <c r="N42" s="42">
        <v>1</v>
      </c>
      <c r="O42" s="52">
        <f t="shared" si="13"/>
        <v>0.7</v>
      </c>
      <c r="P42" s="42">
        <f t="shared" si="14"/>
        <v>0.3</v>
      </c>
      <c r="Q42" s="42">
        <f t="shared" si="15"/>
        <v>65</v>
      </c>
      <c r="R42" s="53">
        <f t="shared" si="16"/>
        <v>19.5</v>
      </c>
      <c r="S42" s="54">
        <f t="shared" si="17"/>
        <v>20.2</v>
      </c>
      <c r="T42" s="42">
        <f t="shared" si="19"/>
        <v>11.744186046511627</v>
      </c>
      <c r="U42" s="51">
        <f t="shared" si="20"/>
        <v>181.79999999999998</v>
      </c>
      <c r="V42">
        <v>1.72</v>
      </c>
      <c r="W42" s="42">
        <f t="shared" si="21"/>
        <v>105.69767441860465</v>
      </c>
    </row>
    <row r="43" spans="3:23">
      <c r="C43" s="56" t="s">
        <v>263</v>
      </c>
      <c r="D43" s="39"/>
      <c r="E43" s="51">
        <f t="shared" si="22"/>
        <v>3</v>
      </c>
      <c r="F43" s="51">
        <f t="shared" si="23"/>
        <v>3</v>
      </c>
      <c r="G43" s="51">
        <f t="shared" si="24"/>
        <v>5</v>
      </c>
      <c r="H43" s="51">
        <f t="shared" si="25"/>
        <v>5</v>
      </c>
      <c r="I43" s="58">
        <v>0.03</v>
      </c>
      <c r="J43" s="42">
        <v>25.5</v>
      </c>
      <c r="K43" s="55">
        <f t="shared" si="10"/>
        <v>0.15</v>
      </c>
      <c r="L43" s="55">
        <f t="shared" si="11"/>
        <v>127.5</v>
      </c>
      <c r="M43" s="42">
        <f t="shared" si="12"/>
        <v>0.85</v>
      </c>
      <c r="N43" s="42">
        <v>1</v>
      </c>
      <c r="O43" s="52">
        <f t="shared" si="13"/>
        <v>0.85</v>
      </c>
      <c r="P43" s="42">
        <f t="shared" si="14"/>
        <v>0.15</v>
      </c>
      <c r="Q43" s="42">
        <f t="shared" si="15"/>
        <v>127.5</v>
      </c>
      <c r="R43" s="53">
        <f t="shared" si="16"/>
        <v>19.125</v>
      </c>
      <c r="S43" s="54">
        <f t="shared" si="17"/>
        <v>19.975000000000001</v>
      </c>
      <c r="T43" s="42">
        <f t="shared" si="19"/>
        <v>11.512968299711817</v>
      </c>
      <c r="U43" s="51">
        <f t="shared" si="20"/>
        <v>179.77500000000001</v>
      </c>
      <c r="V43">
        <v>1.7349999999999999</v>
      </c>
      <c r="W43" s="42">
        <f t="shared" si="21"/>
        <v>103.61671469740635</v>
      </c>
    </row>
    <row r="44" spans="3:23">
      <c r="C44" s="57" t="s">
        <v>264</v>
      </c>
      <c r="D44" s="39"/>
      <c r="E44" s="51">
        <f t="shared" si="22"/>
        <v>3</v>
      </c>
      <c r="F44" s="51">
        <f t="shared" si="23"/>
        <v>3</v>
      </c>
      <c r="G44" s="51">
        <f t="shared" si="24"/>
        <v>5</v>
      </c>
      <c r="H44" s="51">
        <f t="shared" si="25"/>
        <v>5</v>
      </c>
      <c r="I44" s="58">
        <v>0.2</v>
      </c>
      <c r="J44" s="42">
        <v>4.25</v>
      </c>
      <c r="K44" s="55">
        <f t="shared" si="10"/>
        <v>1</v>
      </c>
      <c r="L44" s="55">
        <f t="shared" si="11"/>
        <v>21.25</v>
      </c>
      <c r="M44" s="42">
        <f t="shared" si="12"/>
        <v>0</v>
      </c>
      <c r="N44" s="42">
        <v>1</v>
      </c>
      <c r="O44" s="52">
        <f t="shared" si="13"/>
        <v>0</v>
      </c>
      <c r="P44" s="42">
        <f t="shared" si="14"/>
        <v>1</v>
      </c>
      <c r="Q44" s="42">
        <f t="shared" si="15"/>
        <v>21.25</v>
      </c>
      <c r="R44" s="53">
        <f t="shared" si="16"/>
        <v>21.25</v>
      </c>
      <c r="S44" s="54">
        <f t="shared" si="17"/>
        <v>21.25</v>
      </c>
      <c r="T44" s="42">
        <f t="shared" si="19"/>
        <v>12.878787878787877</v>
      </c>
      <c r="U44" s="51">
        <f t="shared" si="20"/>
        <v>191.25</v>
      </c>
      <c r="V44">
        <v>1.6500000000000001</v>
      </c>
      <c r="W44" s="42">
        <f t="shared" si="21"/>
        <v>115.90909090909091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Jaehan</cp:lastModifiedBy>
  <dcterms:created xsi:type="dcterms:W3CDTF">2017-02-09T04:03:26Z</dcterms:created>
  <dcterms:modified xsi:type="dcterms:W3CDTF">2017-03-24T15:11:03Z</dcterms:modified>
</cp:coreProperties>
</file>