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TEMOA-TO\data_files\import_data\2_Business_As_Planned\3_Waste\2_Solid_Waste\3_Demand\"/>
    </mc:Choice>
  </mc:AlternateContent>
  <xr:revisionPtr revIDLastSave="0" documentId="13_ncr:1_{A597F076-5364-4128-B9A7-E148DC2F5160}" xr6:coauthVersionLast="47" xr6:coauthVersionMax="47" xr10:uidLastSave="{00000000-0000-0000-0000-000000000000}"/>
  <bookViews>
    <workbookView xWindow="28680" yWindow="-120" windowWidth="29040" windowHeight="15840" activeTab="2" xr2:uid="{26CFB2A8-022C-4D94-85B0-FB33A2E4928B}"/>
  </bookViews>
  <sheets>
    <sheet name="SLDWAS_DEM_Demand" sheetId="2" r:id="rId1"/>
    <sheet name="Tuning parameter" sheetId="1" r:id="rId2"/>
    <sheet name="Parameters" sheetId="4" r:id="rId3"/>
    <sheet name="BAP-WAS-1_Demand" sheetId="3"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19_FLEFIREMSPOLLIBTCHCEXTTC2">#REF!</definedName>
    <definedName name="_19_FLEFIREMSPOLLIBTCHCEXTTC3">#REF!</definedName>
    <definedName name="_19_FLEFIREMSPOLLIBTCHCEXTTC3a">#REF!</definedName>
    <definedName name="_19_FLEFIRPOLLIBTCHCEXTTC">#REF!</definedName>
    <definedName name="_PS_FINAL_V2_2005">#REF!</definedName>
    <definedName name="all">'[1]RESD Fuel Properties'!$A$3:$IV$53</definedName>
    <definedName name="All_4_Fleets_2017">#REF!</definedName>
    <definedName name="Assumed_Thackeray_recovery">[2]Results!$G$31</definedName>
    <definedName name="Boreal">[3]Assumptions_Commodity!$J$13</definedName>
    <definedName name="BTU_to_1_MJ">#REF!</definedName>
    <definedName name="Carbon_fraction">'[3]General Default Data'!$C$5</definedName>
    <definedName name="coal__Heat_t_TJ">'[2]WIP Summary'!$F$50</definedName>
    <definedName name="collection_fuel_consumption">[2]Collection!$C$81</definedName>
    <definedName name="Collection_Switch">'[2]Summary of Results'!$B$18</definedName>
    <definedName name="Comm_Heading">'[3] Commodity Data'!$A$5:$AY$5</definedName>
    <definedName name="Commodity">'[3] Commodity Data'!$A$5:$AY$58</definedName>
    <definedName name="Coniferous">[3]Assumptions_Commodity!$J$8</definedName>
    <definedName name="CRF_CountryName">[4]Sheet1!$C$4</definedName>
    <definedName name="CRF_InventoryYear">[4]Sheet1!$C$6</definedName>
    <definedName name="CRF_Status">[5]Information!#REF!</definedName>
    <definedName name="CRF_Submission">[4]Sheet1!$C$8</definedName>
    <definedName name="CRF_Summary1_A_Main">#REF!</definedName>
    <definedName name="CRF_Summary1_A_Range1">#REF!</definedName>
    <definedName name="CRF_Summary2_Main">#REF!</definedName>
    <definedName name="CRF_Summary2_Range1">#REF!</definedName>
    <definedName name="CRF_Table10s1_Dyn10">[4]Table10!#REF!</definedName>
    <definedName name="CRF_Table10s1_Dyn11">[4]Table10!#REF!</definedName>
    <definedName name="CRF_Table10s1_Dyn12">[4]Table10!#REF!</definedName>
    <definedName name="CRF_Table10s1_Dyn13">[4]Table10!#REF!</definedName>
    <definedName name="CRF_Table10s1_Dyn14">[4]Table10!#REF!</definedName>
    <definedName name="CRF_Table10s1_Dyn15">[4]Table10!#REF!</definedName>
    <definedName name="CRF_Table10s1_Dyn16">[4]Table10!#REF!</definedName>
    <definedName name="CRF_Table10s1_Dyn17">[4]Table10!#REF!</definedName>
    <definedName name="CRF_Table10s1_Dyn18">[4]Table10!#REF!</definedName>
    <definedName name="CRF_Table10s1_Dyn19">[4]Table10!#REF!</definedName>
    <definedName name="CRF_Table10s1_Dyn20">[4]Table10!#REF!</definedName>
    <definedName name="CRF_Table10s1_Dyn21">[4]Table10!#REF!</definedName>
    <definedName name="CRF_Table10s1_Dyn22">[4]Table10!#REF!</definedName>
    <definedName name="CRF_Table3_Dyn11">#REF!</definedName>
    <definedName name="CRF_Title">[5]Information!#REF!</definedName>
    <definedName name="Data">'[6]1998 Prov Table'!$B$5:$M$9,'[6]1998 Prov Table'!$B$13:$M$15,'[6]1998 Prov Table'!$B$19:$M$26,'[6]1998 Prov Table'!$B$30:$M$31,'[6]1998 Prov Table'!$B$35:$M$35,'[6]1998 Prov Table'!$B$37:$M$40</definedName>
    <definedName name="DF_GRID_1">#REF!</definedName>
    <definedName name="DF_NAVPANEL_13">#REF!</definedName>
    <definedName name="DF_NAVPANEL_18">#REF!</definedName>
    <definedName name="diesel_comb_heat">[2]Collection!$C$83</definedName>
    <definedName name="Displacement_Coal">'[2]WIP Summary'!$F$48</definedName>
    <definedName name="distance_KV">[2]Collection!$C$85</definedName>
    <definedName name="Distance_Michigan">[2]Collection!$C$86</definedName>
    <definedName name="Efficiency_Coal_Plant">'[2]WIP Summary'!$F$47</definedName>
    <definedName name="Emission_coef_diesel">[2]Collection!$C$84</definedName>
    <definedName name="EnergyUnitsAll">[7]Lists!$DS$3:$DS$39</definedName>
    <definedName name="FinishYearforaverage">[3]SensInput!$F$97</definedName>
    <definedName name="Forest_Region">[3]Assumptions_Forest!$G$8:$G$19</definedName>
    <definedName name="ForestRegion">'[3] ForestData'!$A$36:$A$47</definedName>
    <definedName name="Gases">[7]Lists!$N$3:$N$21</definedName>
    <definedName name="hardwood">'[3]non-forest Ag trees'!#REF!</definedName>
    <definedName name="Hydro">[8]Hydro!$A$1:$EA$97</definedName>
    <definedName name="kwh2gj">'[9]RT-Energy Densities'!$C$35</definedName>
    <definedName name="LFG_Utilization_Switch">'[2]Summary of Results'!$B$19</definedName>
    <definedName name="LwithLULUCF2006">'[10]Level 2006 w LULUCF sorted'!$B$4:$J$104</definedName>
    <definedName name="M_Tr_Emission_Table">#REF!</definedName>
    <definedName name="macrofinishyear">[3]SensInput!$B$7</definedName>
    <definedName name="macrostartyear">[3]SensInput!$B$6</definedName>
    <definedName name="Methane_Content_BR">#REF!</definedName>
    <definedName name="Methane_Content_BW">#REF!</definedName>
    <definedName name="Methane_Content_KV">#REF!</definedName>
    <definedName name="Methane_Content_Michigan">#REF!</definedName>
    <definedName name="Methane_Density">#REF!</definedName>
    <definedName name="Methane_Heat__BTU_scf">#REF!</definedName>
    <definedName name="NK">[7]Lists!$K$3:$K$7</definedName>
    <definedName name="Nonconiferous">[3]Assumptions_Commodity!$K$8</definedName>
    <definedName name="q11_D_by_Industrial_Class_RU">'[8]D by Industrial Class &amp; RU (Q11'!$A$1:$AM$565</definedName>
    <definedName name="Republic_Gas_saturation_rate_in_liquid">#REF!</definedName>
    <definedName name="S._Arctic">[3]Provincial_Fire_Emissions!$AR$112:$AR$122</definedName>
    <definedName name="Sam">'[11]1998 Prov Table'!$B$5:$M$9,'[11]1998 Prov Table'!$B$13:$M$15,'[11]1998 Prov Table'!$B$19:$M$26,'[11]1998 Prov Table'!$B$30:$M$31,'[11]1998 Prov Table'!$B$35:$M$35,'[11]1998 Prov Table'!$B$37:$M$40</definedName>
    <definedName name="SAPBEXdnldView" hidden="1">"D79MX1PIK6IIIN3VNP3KQ47AM"</definedName>
    <definedName name="SAPBEXhrIndnt" hidden="1">"Wide"</definedName>
    <definedName name="SAPBEXsysID" hidden="1">"PB2"</definedName>
    <definedName name="SAPsysID" hidden="1">"708C5W7SBKP804JT78WJ0JNKI"</definedName>
    <definedName name="SAPwbID" hidden="1">"ARS"</definedName>
    <definedName name="scf_to_1_m3">#REF!</definedName>
    <definedName name="scfm_to_m3d">#REF!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[5]Summary2!#REF!</definedName>
    <definedName name="Sheet64Range1">#REF!</definedName>
    <definedName name="Sheet64Range2">#REF!</definedName>
    <definedName name="Sheet64Range3">#REF!</definedName>
    <definedName name="Sheet64Range4">#REF!</definedName>
    <definedName name="Sheet8Range2">'[5]Table1.A(c)'!#REF!</definedName>
    <definedName name="softwood">'[3]non-forest Ag trees'!#REF!</definedName>
    <definedName name="StartYearforaverage">[3]SensInput!$E$97</definedName>
    <definedName name="tbl_q15_Pre_Type_Proportions_Pro_Rate">'[8]Pre-type Proportions (Q15)'!$A$3:$E$481</definedName>
    <definedName name="tbl_q8_D_RU_pc_Annual">'[8]D by RU and post-class (T8)'!$A$1:$AN$1693</definedName>
    <definedName name="Temperate">[3]Assumptions_Commodity!$K$13</definedName>
    <definedName name="test">#REF!</definedName>
    <definedName name="Thackeray_Plant_Efficiency">'[2]WIP Summary'!$F$55</definedName>
    <definedName name="Tick">[7]Lists!$BP$3:$BP$4</definedName>
    <definedName name="transfer_fuel_consumption">[2]Collection!$C$82</definedName>
    <definedName name="TwithLULUCF2006">'[10]Level 2006 w LULUCF sorted'!$B$4:$J$104</definedName>
    <definedName name="VehPopChart">'[12]1998 Prov Table'!$B$5:$M$9,'[12]1998 Prov Table'!$B$13:$M$15,'[12]1998 Prov Table'!$B$19:$M$26,'[12]1998 Prov Table'!$B$30:$M$31,'[12]1998 Prov Table'!$B$35:$M$35,'[12]1998 Prov Table'!$B$37:$M$40</definedName>
    <definedName name="withLULUCF1990">'[10]Level 1990 w LULUCF sorted'!$B$4:$K$104</definedName>
    <definedName name="withLULUCF2006">'[10]Level 2006 w LULUCF sorted'!$B$4:$J$104</definedName>
    <definedName name="woLULUCF06">'[10]Level 1990 wo LULUCF Sorted'!$D$4:$K$88</definedName>
    <definedName name="woLULUCF1990">'[10]Level 1990 wo LULUCF Sorted'!$D$4:$K$88</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hidden="1">{"Assumptions51",#N/A,FALSE,"5-1 Assumptions";"assume52",#N/A,FALSE,"5-2 Assumptions";"assume53",#N/A,FALSE,"5-3 Assumptions";"Assumptions54",#N/A,FALSE,"5-4 Assumptions";"Assumptions55",#N/A,FALSE,"5-5 Assumptions"}</definedName>
    <definedName name="wrn.P51._.IPCC_1." hidden="1">{"All51",#N/A,FALSE,"5-1 IPCC-1"}</definedName>
    <definedName name="wrn.P51._.IPCC_2." hidden="1">{"Inherit51",#N/A,FALSE,"5-1 IPCC-2"}</definedName>
    <definedName name="wrn.P52" hidden="1">{"All51",#N/A,FALSE,"5-1 IPCC-1"}</definedName>
    <definedName name="wrn.P52." hidden="1">{"All52",#N/A,FALSE,"5-2 IPCC"}</definedName>
    <definedName name="wrn.P53" hidden="1">{"All52",#N/A,FALSE,"5-2 IPCC"}</definedName>
    <definedName name="wrn.P53." hidden="1">{"All53",#N/A,FALSE,"5-3 IPCC"}</definedName>
    <definedName name="wrn.P53._.to._.P55." hidden="1">{"All53",#N/A,FALSE,"5-3 IPCC";"All54",#N/A,FALSE,"5-4 IPCC";"Soils55",#N/A,FALSE,"5-5 IPCC"}</definedName>
    <definedName name="wrn.P54." hidden="1">{"All54",#N/A,FALSE,"5-4 IPCC"}</definedName>
    <definedName name="wrn.P55" hidden="1">{"Inherit51",#N/A,FALSE,"5-1 IPCC-2"}</definedName>
    <definedName name="wrn.P55." hidden="1">{"Soils55",#N/A,FALSE,"5-5 IPCC"}</definedName>
    <definedName name="wrn.P56" hidden="1">{"Soils55",#N/A,FALSE,"5-5 IPCC"}</definedName>
    <definedName name="wrn.p57" hidden="1">{"Soils55",#N/A,FALSE,"5-5 IPCC"}</definedName>
    <definedName name="YEAR">[3]INTRO!$G$11</definedName>
    <definedName name="Year_Col">'[3] Commodity Data'!$A$5:$A$58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0" i="1" l="1"/>
  <c r="R19" i="1" s="1"/>
  <c r="D82" i="3" s="1"/>
  <c r="Q19" i="1"/>
  <c r="Q20" i="1"/>
  <c r="P19" i="1"/>
  <c r="K23" i="1"/>
  <c r="L23" i="1"/>
  <c r="M23" i="1"/>
  <c r="N23" i="1"/>
  <c r="O23" i="1"/>
  <c r="P23" i="1"/>
  <c r="Q23" i="1"/>
  <c r="R23" i="1"/>
  <c r="S23" i="1"/>
  <c r="T23" i="1"/>
  <c r="D106" i="3" s="1"/>
  <c r="U23" i="1"/>
  <c r="D116" i="3" s="1"/>
  <c r="V23" i="1"/>
  <c r="W23" i="1"/>
  <c r="X23" i="1"/>
  <c r="Y23" i="1"/>
  <c r="Z23" i="1"/>
  <c r="AA23" i="1"/>
  <c r="AB23" i="1"/>
  <c r="AC23" i="1"/>
  <c r="AD23" i="1"/>
  <c r="AE23" i="1"/>
  <c r="AF23" i="1"/>
  <c r="D226" i="3" s="1"/>
  <c r="AG23" i="1"/>
  <c r="D236" i="3" s="1"/>
  <c r="AH23" i="1"/>
  <c r="AI23" i="1"/>
  <c r="AJ23" i="1"/>
  <c r="AK23" i="1"/>
  <c r="AL23" i="1"/>
  <c r="AM23" i="1"/>
  <c r="AN23" i="1"/>
  <c r="AO23" i="1"/>
  <c r="AP23" i="1"/>
  <c r="AQ23" i="1"/>
  <c r="AR23" i="1"/>
  <c r="D346" i="3" s="1"/>
  <c r="K24" i="1"/>
  <c r="D17" i="3" s="1"/>
  <c r="L24" i="1"/>
  <c r="M24" i="1"/>
  <c r="N24" i="1"/>
  <c r="O24" i="1"/>
  <c r="P24" i="1"/>
  <c r="Q24" i="1"/>
  <c r="R24" i="1"/>
  <c r="S24" i="1"/>
  <c r="T24" i="1"/>
  <c r="U24" i="1"/>
  <c r="V24" i="1"/>
  <c r="D127" i="3" s="1"/>
  <c r="W24" i="1"/>
  <c r="D137" i="3" s="1"/>
  <c r="X24" i="1"/>
  <c r="Y24" i="1"/>
  <c r="Z24" i="1"/>
  <c r="AA24" i="1"/>
  <c r="AB24" i="1"/>
  <c r="AC24" i="1"/>
  <c r="AD24" i="1"/>
  <c r="AE24" i="1"/>
  <c r="AF24" i="1"/>
  <c r="AG24" i="1"/>
  <c r="AH24" i="1"/>
  <c r="D247" i="3" s="1"/>
  <c r="AI24" i="1"/>
  <c r="D257" i="3" s="1"/>
  <c r="AJ24" i="1"/>
  <c r="AK24" i="1"/>
  <c r="AL24" i="1"/>
  <c r="AM24" i="1"/>
  <c r="AN24" i="1"/>
  <c r="AO24" i="1"/>
  <c r="AP24" i="1"/>
  <c r="AQ24" i="1"/>
  <c r="AR24" i="1"/>
  <c r="K25" i="1"/>
  <c r="L25" i="1"/>
  <c r="D28" i="3" s="1"/>
  <c r="M25" i="1"/>
  <c r="D38" i="3" s="1"/>
  <c r="N25" i="1"/>
  <c r="O25" i="1"/>
  <c r="P25" i="1"/>
  <c r="Q25" i="1"/>
  <c r="R25" i="1"/>
  <c r="S25" i="1"/>
  <c r="T25" i="1"/>
  <c r="U25" i="1"/>
  <c r="V25" i="1"/>
  <c r="W25" i="1"/>
  <c r="X25" i="1"/>
  <c r="D148" i="3" s="1"/>
  <c r="Y25" i="1"/>
  <c r="D158" i="3" s="1"/>
  <c r="Z25" i="1"/>
  <c r="AA25" i="1"/>
  <c r="AB25" i="1"/>
  <c r="AC25" i="1"/>
  <c r="AD25" i="1"/>
  <c r="AE25" i="1"/>
  <c r="AF25" i="1"/>
  <c r="AG25" i="1"/>
  <c r="AH25" i="1"/>
  <c r="AI25" i="1"/>
  <c r="AJ25" i="1"/>
  <c r="D268" i="3" s="1"/>
  <c r="AK25" i="1"/>
  <c r="D278" i="3" s="1"/>
  <c r="AL25" i="1"/>
  <c r="AM25" i="1"/>
  <c r="AN25" i="1"/>
  <c r="AO25" i="1"/>
  <c r="AP25" i="1"/>
  <c r="AQ25" i="1"/>
  <c r="AR25" i="1"/>
  <c r="K26" i="1"/>
  <c r="L26" i="1"/>
  <c r="M26" i="1"/>
  <c r="N26" i="1"/>
  <c r="D49" i="3" s="1"/>
  <c r="O26" i="1"/>
  <c r="D59" i="3" s="1"/>
  <c r="P26" i="1"/>
  <c r="Q26" i="1"/>
  <c r="R26" i="1"/>
  <c r="S26" i="1"/>
  <c r="T26" i="1"/>
  <c r="U26" i="1"/>
  <c r="V26" i="1"/>
  <c r="W26" i="1"/>
  <c r="X26" i="1"/>
  <c r="Y26" i="1"/>
  <c r="Z26" i="1"/>
  <c r="AA26" i="1"/>
  <c r="D179" i="3" s="1"/>
  <c r="AB26" i="1"/>
  <c r="AC26" i="1"/>
  <c r="AD26" i="1"/>
  <c r="AE26" i="1"/>
  <c r="AF26" i="1"/>
  <c r="AG26" i="1"/>
  <c r="AH26" i="1"/>
  <c r="AI26" i="1"/>
  <c r="AJ26" i="1"/>
  <c r="AK26" i="1"/>
  <c r="AL26" i="1"/>
  <c r="AM26" i="1"/>
  <c r="D299" i="3" s="1"/>
  <c r="AN26" i="1"/>
  <c r="AO26" i="1"/>
  <c r="AP26" i="1"/>
  <c r="AQ26" i="1"/>
  <c r="AR26" i="1"/>
  <c r="K27" i="1"/>
  <c r="L27" i="1"/>
  <c r="M27" i="1"/>
  <c r="N27" i="1"/>
  <c r="O27" i="1"/>
  <c r="P27" i="1"/>
  <c r="D70" i="3" s="1"/>
  <c r="Q27" i="1"/>
  <c r="D80" i="3" s="1"/>
  <c r="R27" i="1"/>
  <c r="S27" i="1"/>
  <c r="T27" i="1"/>
  <c r="U27" i="1"/>
  <c r="V27" i="1"/>
  <c r="W27" i="1"/>
  <c r="X27" i="1"/>
  <c r="Y27" i="1"/>
  <c r="Z27" i="1"/>
  <c r="AA27" i="1"/>
  <c r="AB27" i="1"/>
  <c r="D190" i="3" s="1"/>
  <c r="AC27" i="1"/>
  <c r="D200" i="3" s="1"/>
  <c r="AD27" i="1"/>
  <c r="AE27" i="1"/>
  <c r="AF27" i="1"/>
  <c r="AG27" i="1"/>
  <c r="AH27" i="1"/>
  <c r="AI27" i="1"/>
  <c r="AJ27" i="1"/>
  <c r="AK27" i="1"/>
  <c r="AL27" i="1"/>
  <c r="AM27" i="1"/>
  <c r="AN27" i="1"/>
  <c r="D310" i="3" s="1"/>
  <c r="AO27" i="1"/>
  <c r="D320" i="3" s="1"/>
  <c r="AP27" i="1"/>
  <c r="AQ27" i="1"/>
  <c r="AR27" i="1"/>
  <c r="K28" i="1"/>
  <c r="L28" i="1"/>
  <c r="M28" i="1"/>
  <c r="N28" i="1"/>
  <c r="O28" i="1"/>
  <c r="P28" i="1"/>
  <c r="Q28" i="1"/>
  <c r="R28" i="1"/>
  <c r="D91" i="3" s="1"/>
  <c r="S28" i="1"/>
  <c r="D101" i="3" s="1"/>
  <c r="T28" i="1"/>
  <c r="U28" i="1"/>
  <c r="V28" i="1"/>
  <c r="W28" i="1"/>
  <c r="X28" i="1"/>
  <c r="Y28" i="1"/>
  <c r="Z28" i="1"/>
  <c r="AA28" i="1"/>
  <c r="AB28" i="1"/>
  <c r="AC28" i="1"/>
  <c r="AD28" i="1"/>
  <c r="D211" i="3" s="1"/>
  <c r="AE28" i="1"/>
  <c r="D221" i="3" s="1"/>
  <c r="AF28" i="1"/>
  <c r="AG28" i="1"/>
  <c r="AH28" i="1"/>
  <c r="AI28" i="1"/>
  <c r="AJ28" i="1"/>
  <c r="AK28" i="1"/>
  <c r="AL28" i="1"/>
  <c r="AM28" i="1"/>
  <c r="AN28" i="1"/>
  <c r="AO28" i="1"/>
  <c r="AP28" i="1"/>
  <c r="D331" i="3" s="1"/>
  <c r="AQ28" i="1"/>
  <c r="D341" i="3" s="1"/>
  <c r="AR28" i="1"/>
  <c r="J24" i="1"/>
  <c r="J25" i="1"/>
  <c r="J26" i="1"/>
  <c r="J27" i="1"/>
  <c r="J28" i="1"/>
  <c r="J23" i="1"/>
  <c r="D3" i="3"/>
  <c r="D4" i="3"/>
  <c r="D5" i="3"/>
  <c r="D6" i="3"/>
  <c r="D7" i="3"/>
  <c r="D8" i="3"/>
  <c r="D9" i="3"/>
  <c r="D10" i="3"/>
  <c r="D11" i="3"/>
  <c r="D12" i="3"/>
  <c r="D13" i="3"/>
  <c r="D14" i="3"/>
  <c r="D15" i="3"/>
  <c r="D16" i="3"/>
  <c r="D18" i="3"/>
  <c r="D19" i="3"/>
  <c r="D20" i="3"/>
  <c r="D21" i="3"/>
  <c r="D22" i="3"/>
  <c r="D23" i="3"/>
  <c r="D24" i="3"/>
  <c r="D25" i="3"/>
  <c r="D26" i="3"/>
  <c r="D27" i="3"/>
  <c r="D29" i="3"/>
  <c r="D30" i="3"/>
  <c r="D31" i="3"/>
  <c r="D32" i="3"/>
  <c r="D33" i="3"/>
  <c r="D34" i="3"/>
  <c r="D35" i="3"/>
  <c r="D36" i="3"/>
  <c r="D37" i="3"/>
  <c r="D39" i="3"/>
  <c r="D40" i="3"/>
  <c r="D41" i="3"/>
  <c r="D42" i="3"/>
  <c r="D43" i="3"/>
  <c r="D44" i="3"/>
  <c r="D45" i="3"/>
  <c r="D46" i="3"/>
  <c r="D47" i="3"/>
  <c r="D48" i="3"/>
  <c r="D50" i="3"/>
  <c r="D51" i="3"/>
  <c r="D52" i="3"/>
  <c r="D53" i="3"/>
  <c r="D54" i="3"/>
  <c r="D55" i="3"/>
  <c r="D56" i="3"/>
  <c r="D57" i="3"/>
  <c r="D58" i="3"/>
  <c r="D60" i="3"/>
  <c r="D61" i="3"/>
  <c r="D62" i="3"/>
  <c r="D63" i="3"/>
  <c r="D64" i="3"/>
  <c r="D65" i="3"/>
  <c r="D66" i="3"/>
  <c r="D67" i="3"/>
  <c r="D68" i="3"/>
  <c r="D69" i="3"/>
  <c r="D71" i="3"/>
  <c r="D73" i="3"/>
  <c r="D75" i="3"/>
  <c r="D76" i="3"/>
  <c r="D77" i="3"/>
  <c r="D78" i="3"/>
  <c r="D79" i="3"/>
  <c r="D81" i="3"/>
  <c r="D83" i="3"/>
  <c r="D86" i="3"/>
  <c r="D87" i="3"/>
  <c r="D88" i="3"/>
  <c r="D89" i="3"/>
  <c r="D90" i="3"/>
  <c r="D96" i="3"/>
  <c r="D97" i="3"/>
  <c r="D98" i="3"/>
  <c r="D99" i="3"/>
  <c r="D100" i="3"/>
  <c r="D107" i="3"/>
  <c r="D108" i="3"/>
  <c r="D109" i="3"/>
  <c r="D110" i="3"/>
  <c r="D111" i="3"/>
  <c r="D117" i="3"/>
  <c r="D118" i="3"/>
  <c r="D119" i="3"/>
  <c r="D120" i="3"/>
  <c r="D121" i="3"/>
  <c r="D126" i="3"/>
  <c r="D128" i="3"/>
  <c r="D129" i="3"/>
  <c r="D130" i="3"/>
  <c r="D131" i="3"/>
  <c r="D136" i="3"/>
  <c r="D138" i="3"/>
  <c r="D139" i="3"/>
  <c r="D140" i="3"/>
  <c r="D141" i="3"/>
  <c r="D146" i="3"/>
  <c r="D147" i="3"/>
  <c r="D149" i="3"/>
  <c r="D150" i="3"/>
  <c r="D151" i="3"/>
  <c r="D156" i="3"/>
  <c r="D157" i="3"/>
  <c r="D159" i="3"/>
  <c r="D160" i="3"/>
  <c r="D161" i="3"/>
  <c r="D166" i="3"/>
  <c r="D167" i="3"/>
  <c r="D168" i="3"/>
  <c r="D169" i="3"/>
  <c r="D170" i="3"/>
  <c r="D171" i="3"/>
  <c r="D176" i="3"/>
  <c r="D177" i="3"/>
  <c r="D178" i="3"/>
  <c r="D180" i="3"/>
  <c r="D181" i="3"/>
  <c r="D186" i="3"/>
  <c r="D187" i="3"/>
  <c r="D188" i="3"/>
  <c r="D189" i="3"/>
  <c r="D191" i="3"/>
  <c r="D196" i="3"/>
  <c r="D197" i="3"/>
  <c r="D198" i="3"/>
  <c r="D199" i="3"/>
  <c r="D201" i="3"/>
  <c r="D206" i="3"/>
  <c r="D207" i="3"/>
  <c r="D208" i="3"/>
  <c r="D209" i="3"/>
  <c r="D210" i="3"/>
  <c r="D216" i="3"/>
  <c r="D217" i="3"/>
  <c r="D218" i="3"/>
  <c r="D219" i="3"/>
  <c r="D220" i="3"/>
  <c r="D227" i="3"/>
  <c r="D228" i="3"/>
  <c r="D229" i="3"/>
  <c r="D230" i="3"/>
  <c r="D231" i="3"/>
  <c r="D237" i="3"/>
  <c r="D238" i="3"/>
  <c r="D239" i="3"/>
  <c r="D240" i="3"/>
  <c r="D241" i="3"/>
  <c r="D246" i="3"/>
  <c r="D248" i="3"/>
  <c r="D249" i="3"/>
  <c r="D250" i="3"/>
  <c r="D251" i="3"/>
  <c r="D256" i="3"/>
  <c r="D258" i="3"/>
  <c r="D259" i="3"/>
  <c r="D260" i="3"/>
  <c r="D261" i="3"/>
  <c r="D266" i="3"/>
  <c r="D267" i="3"/>
  <c r="D269" i="3"/>
  <c r="D270" i="3"/>
  <c r="D271" i="3"/>
  <c r="D276" i="3"/>
  <c r="D277" i="3"/>
  <c r="D279" i="3"/>
  <c r="D280" i="3"/>
  <c r="D281" i="3"/>
  <c r="D286" i="3"/>
  <c r="D287" i="3"/>
  <c r="D288" i="3"/>
  <c r="D289" i="3"/>
  <c r="D290" i="3"/>
  <c r="D291" i="3"/>
  <c r="D296" i="3"/>
  <c r="D297" i="3"/>
  <c r="D298" i="3"/>
  <c r="D300" i="3"/>
  <c r="D301" i="3"/>
  <c r="D306" i="3"/>
  <c r="D307" i="3"/>
  <c r="D308" i="3"/>
  <c r="D309" i="3"/>
  <c r="D311" i="3"/>
  <c r="D316" i="3"/>
  <c r="D317" i="3"/>
  <c r="D318" i="3"/>
  <c r="D319" i="3"/>
  <c r="D321" i="3"/>
  <c r="D326" i="3"/>
  <c r="D327" i="3"/>
  <c r="D328" i="3"/>
  <c r="D329" i="3"/>
  <c r="D330" i="3"/>
  <c r="D336" i="3"/>
  <c r="D337" i="3"/>
  <c r="D338" i="3"/>
  <c r="D339" i="3"/>
  <c r="D340" i="3"/>
  <c r="D347" i="3"/>
  <c r="D348" i="3"/>
  <c r="D349" i="3"/>
  <c r="D350" i="3"/>
  <c r="D351" i="3"/>
  <c r="D2" i="3"/>
  <c r="K20" i="4"/>
  <c r="F22" i="4" s="1"/>
  <c r="F19" i="4"/>
  <c r="K18" i="4"/>
  <c r="F18" i="4"/>
  <c r="F17" i="4"/>
  <c r="K16" i="4"/>
  <c r="F16" i="4"/>
  <c r="K9" i="4"/>
  <c r="H8" i="4"/>
  <c r="G7" i="4"/>
  <c r="H7" i="4" s="1"/>
  <c r="H6" i="4"/>
  <c r="G6" i="4"/>
  <c r="H5" i="4"/>
  <c r="N21" i="1"/>
  <c r="M22" i="1"/>
  <c r="L22" i="1"/>
  <c r="K22" i="1"/>
  <c r="J22" i="1"/>
  <c r="O20" i="1"/>
  <c r="N20" i="1"/>
  <c r="M20" i="1"/>
  <c r="L20" i="1"/>
  <c r="J20" i="1"/>
  <c r="L19" i="1"/>
  <c r="K19" i="1"/>
  <c r="J19" i="1"/>
  <c r="S20" i="1" l="1"/>
  <c r="K2" i="1"/>
  <c r="K20" i="1"/>
  <c r="O19" i="1"/>
  <c r="M19" i="1"/>
  <c r="L2" i="1"/>
  <c r="M21" i="1"/>
  <c r="L21" i="1"/>
  <c r="L16" i="1" s="1"/>
  <c r="J2" i="1"/>
  <c r="K21" i="1"/>
  <c r="N19" i="1"/>
  <c r="N16" i="1" s="1"/>
  <c r="J21" i="1"/>
  <c r="J16" i="1" s="1"/>
  <c r="P20" i="1"/>
  <c r="N2" i="1"/>
  <c r="M2" i="1"/>
  <c r="F20" i="4"/>
  <c r="F21" i="4"/>
  <c r="S19" i="1" l="1"/>
  <c r="D92" i="3" s="1"/>
  <c r="T20" i="1"/>
  <c r="D93" i="3"/>
  <c r="K16" i="1"/>
  <c r="M16" i="1"/>
  <c r="N22" i="1"/>
  <c r="O22" i="1" s="1"/>
  <c r="O2" i="1"/>
  <c r="O21" i="1"/>
  <c r="T19" i="1" l="1"/>
  <c r="D102" i="3" s="1"/>
  <c r="D103" i="3"/>
  <c r="U20" i="1"/>
  <c r="O16" i="1"/>
  <c r="P22" i="1"/>
  <c r="Q22" i="1" s="1"/>
  <c r="P2" i="1"/>
  <c r="P21" i="1"/>
  <c r="D113" i="3" l="1"/>
  <c r="U19" i="1"/>
  <c r="D112" i="3" s="1"/>
  <c r="Q2" i="1"/>
  <c r="P16" i="1"/>
  <c r="V20" i="1" l="1"/>
  <c r="R21" i="1"/>
  <c r="D84" i="3" s="1"/>
  <c r="R2" i="1"/>
  <c r="V19" i="1" l="1"/>
  <c r="D122" i="3" s="1"/>
  <c r="W20" i="1"/>
  <c r="D123" i="3"/>
  <c r="S21" i="1"/>
  <c r="D94" i="3" s="1"/>
  <c r="S2" i="1"/>
  <c r="W19" i="1" l="1"/>
  <c r="D132" i="3" s="1"/>
  <c r="D133" i="3"/>
  <c r="X20" i="1"/>
  <c r="T21" i="1"/>
  <c r="D104" i="3" s="1"/>
  <c r="T2" i="1"/>
  <c r="D143" i="3" l="1"/>
  <c r="X19" i="1"/>
  <c r="D142" i="3" s="1"/>
  <c r="Y20" i="1"/>
  <c r="U2" i="1"/>
  <c r="Y19" i="1" l="1"/>
  <c r="D152" i="3" s="1"/>
  <c r="D153" i="3"/>
  <c r="V21" i="1"/>
  <c r="D124" i="3" s="1"/>
  <c r="V2" i="1"/>
  <c r="Z20" i="1" l="1"/>
  <c r="W21" i="1"/>
  <c r="D134" i="3" s="1"/>
  <c r="W2" i="1"/>
  <c r="D163" i="3" l="1"/>
  <c r="Z19" i="1"/>
  <c r="D162" i="3" s="1"/>
  <c r="X21" i="1"/>
  <c r="D144" i="3" s="1"/>
  <c r="X2" i="1"/>
  <c r="AA20" i="1" l="1"/>
  <c r="Y21" i="1"/>
  <c r="D154" i="3" s="1"/>
  <c r="Y2" i="1"/>
  <c r="D173" i="3" l="1"/>
  <c r="AA19" i="1"/>
  <c r="D172" i="3" s="1"/>
  <c r="Z21" i="1"/>
  <c r="D164" i="3" s="1"/>
  <c r="Z2" i="1"/>
  <c r="AB20" i="1" l="1"/>
  <c r="AA21" i="1"/>
  <c r="D174" i="3" s="1"/>
  <c r="AA2" i="1"/>
  <c r="D183" i="3" l="1"/>
  <c r="AB19" i="1"/>
  <c r="D182" i="3" s="1"/>
  <c r="AB21" i="1"/>
  <c r="D184" i="3" s="1"/>
  <c r="AB2" i="1"/>
  <c r="AC20" i="1" l="1"/>
  <c r="AC2" i="1"/>
  <c r="AC19" i="1" l="1"/>
  <c r="AD20" i="1"/>
  <c r="D193" i="3"/>
  <c r="AD2" i="1"/>
  <c r="AD19" i="1" l="1"/>
  <c r="D203" i="3"/>
  <c r="AE20" i="1"/>
  <c r="D192" i="3"/>
  <c r="AC21" i="1"/>
  <c r="D194" i="3" s="1"/>
  <c r="AE2" i="1"/>
  <c r="AE19" i="1" l="1"/>
  <c r="AF20" i="1"/>
  <c r="D213" i="3"/>
  <c r="D202" i="3"/>
  <c r="AD21" i="1"/>
  <c r="D204" i="3" s="1"/>
  <c r="AF2" i="1"/>
  <c r="AF19" i="1" l="1"/>
  <c r="AG20" i="1"/>
  <c r="D223" i="3"/>
  <c r="D212" i="3"/>
  <c r="AE21" i="1"/>
  <c r="D214" i="3" s="1"/>
  <c r="AG2" i="1"/>
  <c r="D233" i="3" l="1"/>
  <c r="AG19" i="1"/>
  <c r="AH20" i="1"/>
  <c r="D222" i="3"/>
  <c r="AF21" i="1"/>
  <c r="D224" i="3" s="1"/>
  <c r="AH2" i="1"/>
  <c r="D243" i="3" l="1"/>
  <c r="AH19" i="1"/>
  <c r="AI20" i="1"/>
  <c r="D232" i="3"/>
  <c r="AG21" i="1"/>
  <c r="D234" i="3" s="1"/>
  <c r="AI2" i="1"/>
  <c r="D253" i="3" l="1"/>
  <c r="AI19" i="1"/>
  <c r="AJ20" i="1"/>
  <c r="D242" i="3"/>
  <c r="AH21" i="1"/>
  <c r="D244" i="3" s="1"/>
  <c r="AJ2" i="1"/>
  <c r="D263" i="3" l="1"/>
  <c r="AJ19" i="1"/>
  <c r="AK20" i="1"/>
  <c r="D252" i="3"/>
  <c r="AI21" i="1"/>
  <c r="D254" i="3" s="1"/>
  <c r="AK2" i="1"/>
  <c r="D273" i="3" l="1"/>
  <c r="AK19" i="1"/>
  <c r="D262" i="3"/>
  <c r="AJ21" i="1"/>
  <c r="D264" i="3" s="1"/>
  <c r="AL2" i="1"/>
  <c r="D272" i="3" l="1"/>
  <c r="AK21" i="1"/>
  <c r="D274" i="3" s="1"/>
  <c r="AL20" i="1"/>
  <c r="AM2" i="1"/>
  <c r="D283" i="3" l="1"/>
  <c r="AL19" i="1"/>
  <c r="AN2" i="1"/>
  <c r="D282" i="3" l="1"/>
  <c r="AL21" i="1"/>
  <c r="D284" i="3" s="1"/>
  <c r="AM20" i="1"/>
  <c r="AO2" i="1"/>
  <c r="D293" i="3" l="1"/>
  <c r="AM19" i="1"/>
  <c r="AP2" i="1"/>
  <c r="D292" i="3" l="1"/>
  <c r="AM21" i="1"/>
  <c r="D294" i="3" s="1"/>
  <c r="AN20" i="1"/>
  <c r="AQ2" i="1"/>
  <c r="AN19" i="1" l="1"/>
  <c r="D303" i="3"/>
  <c r="AR2" i="1"/>
  <c r="D302" i="3" l="1"/>
  <c r="AN21" i="1"/>
  <c r="D304" i="3" s="1"/>
  <c r="AO20" i="1"/>
  <c r="A2" i="3"/>
  <c r="B2" i="3"/>
  <c r="C2" i="3"/>
  <c r="E2" i="3"/>
  <c r="F2" i="3"/>
  <c r="A3" i="3"/>
  <c r="B3" i="3"/>
  <c r="C3" i="3"/>
  <c r="E3" i="3"/>
  <c r="F3" i="3"/>
  <c r="A4" i="3"/>
  <c r="B4" i="3"/>
  <c r="C4" i="3"/>
  <c r="E4" i="3"/>
  <c r="F4" i="3"/>
  <c r="A5" i="3"/>
  <c r="B5" i="3"/>
  <c r="C5" i="3"/>
  <c r="E5" i="3"/>
  <c r="F5" i="3"/>
  <c r="A6" i="3"/>
  <c r="B6" i="3"/>
  <c r="C6" i="3"/>
  <c r="E6" i="3"/>
  <c r="F6" i="3"/>
  <c r="A7" i="3"/>
  <c r="B7" i="3"/>
  <c r="C7" i="3"/>
  <c r="E7" i="3"/>
  <c r="F7" i="3"/>
  <c r="A8" i="3"/>
  <c r="B8" i="3"/>
  <c r="C8" i="3"/>
  <c r="E8" i="3"/>
  <c r="F8" i="3"/>
  <c r="A9" i="3"/>
  <c r="B9" i="3"/>
  <c r="C9" i="3"/>
  <c r="E9" i="3"/>
  <c r="F9" i="3"/>
  <c r="A10" i="3"/>
  <c r="B10" i="3"/>
  <c r="C10" i="3"/>
  <c r="E10" i="3"/>
  <c r="F10" i="3"/>
  <c r="A11" i="3"/>
  <c r="B11" i="3"/>
  <c r="C11" i="3"/>
  <c r="E11" i="3"/>
  <c r="F11" i="3"/>
  <c r="A12" i="3"/>
  <c r="B12" i="3"/>
  <c r="C12" i="3"/>
  <c r="E12" i="3"/>
  <c r="F12" i="3"/>
  <c r="A13" i="3"/>
  <c r="B13" i="3"/>
  <c r="C13" i="3"/>
  <c r="E13" i="3"/>
  <c r="F13" i="3"/>
  <c r="A14" i="3"/>
  <c r="B14" i="3"/>
  <c r="C14" i="3"/>
  <c r="E14" i="3"/>
  <c r="F14" i="3"/>
  <c r="A15" i="3"/>
  <c r="B15" i="3"/>
  <c r="C15" i="3"/>
  <c r="E15" i="3"/>
  <c r="F15" i="3"/>
  <c r="A16" i="3"/>
  <c r="B16" i="3"/>
  <c r="C16" i="3"/>
  <c r="E16" i="3"/>
  <c r="F16" i="3"/>
  <c r="A17" i="3"/>
  <c r="B17" i="3"/>
  <c r="C17" i="3"/>
  <c r="E17" i="3"/>
  <c r="F17" i="3"/>
  <c r="A18" i="3"/>
  <c r="B18" i="3"/>
  <c r="C18" i="3"/>
  <c r="E18" i="3"/>
  <c r="F18" i="3"/>
  <c r="A19" i="3"/>
  <c r="B19" i="3"/>
  <c r="C19" i="3"/>
  <c r="E19" i="3"/>
  <c r="F19" i="3"/>
  <c r="A20" i="3"/>
  <c r="B20" i="3"/>
  <c r="C20" i="3"/>
  <c r="E20" i="3"/>
  <c r="F20" i="3"/>
  <c r="A21" i="3"/>
  <c r="B21" i="3"/>
  <c r="C21" i="3"/>
  <c r="E21" i="3"/>
  <c r="F21" i="3"/>
  <c r="A22" i="3"/>
  <c r="B22" i="3"/>
  <c r="C22" i="3"/>
  <c r="E22" i="3"/>
  <c r="F22" i="3"/>
  <c r="A23" i="3"/>
  <c r="B23" i="3"/>
  <c r="C23" i="3"/>
  <c r="E23" i="3"/>
  <c r="F23" i="3"/>
  <c r="A24" i="3"/>
  <c r="B24" i="3"/>
  <c r="C24" i="3"/>
  <c r="E24" i="3"/>
  <c r="F24" i="3"/>
  <c r="A25" i="3"/>
  <c r="B25" i="3"/>
  <c r="C25" i="3"/>
  <c r="E25" i="3"/>
  <c r="F25" i="3"/>
  <c r="A26" i="3"/>
  <c r="B26" i="3"/>
  <c r="C26" i="3"/>
  <c r="E26" i="3"/>
  <c r="F26" i="3"/>
  <c r="A27" i="3"/>
  <c r="B27" i="3"/>
  <c r="C27" i="3"/>
  <c r="E27" i="3"/>
  <c r="F27" i="3"/>
  <c r="A28" i="3"/>
  <c r="B28" i="3"/>
  <c r="C28" i="3"/>
  <c r="E28" i="3"/>
  <c r="F28" i="3"/>
  <c r="A29" i="3"/>
  <c r="B29" i="3"/>
  <c r="C29" i="3"/>
  <c r="E29" i="3"/>
  <c r="F29" i="3"/>
  <c r="A30" i="3"/>
  <c r="B30" i="3"/>
  <c r="C30" i="3"/>
  <c r="E30" i="3"/>
  <c r="F30" i="3"/>
  <c r="A31" i="3"/>
  <c r="B31" i="3"/>
  <c r="C31" i="3"/>
  <c r="E31" i="3"/>
  <c r="F31" i="3"/>
  <c r="A32" i="3"/>
  <c r="B32" i="3"/>
  <c r="C32" i="3"/>
  <c r="E32" i="3"/>
  <c r="F32" i="3"/>
  <c r="A33" i="3"/>
  <c r="B33" i="3"/>
  <c r="C33" i="3"/>
  <c r="E33" i="3"/>
  <c r="F33" i="3"/>
  <c r="A34" i="3"/>
  <c r="B34" i="3"/>
  <c r="C34" i="3"/>
  <c r="E34" i="3"/>
  <c r="F34" i="3"/>
  <c r="A35" i="3"/>
  <c r="B35" i="3"/>
  <c r="C35" i="3"/>
  <c r="E35" i="3"/>
  <c r="F35" i="3"/>
  <c r="A36" i="3"/>
  <c r="B36" i="3"/>
  <c r="C36" i="3"/>
  <c r="E36" i="3"/>
  <c r="F36" i="3"/>
  <c r="A37" i="3"/>
  <c r="B37" i="3"/>
  <c r="C37" i="3"/>
  <c r="E37" i="3"/>
  <c r="F37" i="3"/>
  <c r="A38" i="3"/>
  <c r="B38" i="3"/>
  <c r="C38" i="3"/>
  <c r="E38" i="3"/>
  <c r="F38" i="3"/>
  <c r="A39" i="3"/>
  <c r="B39" i="3"/>
  <c r="C39" i="3"/>
  <c r="E39" i="3"/>
  <c r="F39" i="3"/>
  <c r="A40" i="3"/>
  <c r="B40" i="3"/>
  <c r="C40" i="3"/>
  <c r="E40" i="3"/>
  <c r="F40" i="3"/>
  <c r="A41" i="3"/>
  <c r="B41" i="3"/>
  <c r="C41" i="3"/>
  <c r="E41" i="3"/>
  <c r="F41" i="3"/>
  <c r="A42" i="3"/>
  <c r="B42" i="3"/>
  <c r="C42" i="3"/>
  <c r="E42" i="3"/>
  <c r="F42" i="3"/>
  <c r="A43" i="3"/>
  <c r="B43" i="3"/>
  <c r="C43" i="3"/>
  <c r="E43" i="3"/>
  <c r="F43" i="3"/>
  <c r="A44" i="3"/>
  <c r="B44" i="3"/>
  <c r="C44" i="3"/>
  <c r="E44" i="3"/>
  <c r="F44" i="3"/>
  <c r="A45" i="3"/>
  <c r="B45" i="3"/>
  <c r="C45" i="3"/>
  <c r="E45" i="3"/>
  <c r="F45" i="3"/>
  <c r="A46" i="3"/>
  <c r="B46" i="3"/>
  <c r="C46" i="3"/>
  <c r="E46" i="3"/>
  <c r="F46" i="3"/>
  <c r="A47" i="3"/>
  <c r="B47" i="3"/>
  <c r="C47" i="3"/>
  <c r="E47" i="3"/>
  <c r="F47" i="3"/>
  <c r="A48" i="3"/>
  <c r="B48" i="3"/>
  <c r="C48" i="3"/>
  <c r="E48" i="3"/>
  <c r="F48" i="3"/>
  <c r="A49" i="3"/>
  <c r="B49" i="3"/>
  <c r="C49" i="3"/>
  <c r="E49" i="3"/>
  <c r="F49" i="3"/>
  <c r="A50" i="3"/>
  <c r="B50" i="3"/>
  <c r="C50" i="3"/>
  <c r="E50" i="3"/>
  <c r="F50" i="3"/>
  <c r="A51" i="3"/>
  <c r="B51" i="3"/>
  <c r="C51" i="3"/>
  <c r="E51" i="3"/>
  <c r="F51" i="3"/>
  <c r="A52" i="3"/>
  <c r="B52" i="3"/>
  <c r="C52" i="3"/>
  <c r="E52" i="3"/>
  <c r="F52" i="3"/>
  <c r="A53" i="3"/>
  <c r="B53" i="3"/>
  <c r="C53" i="3"/>
  <c r="E53" i="3"/>
  <c r="F53" i="3"/>
  <c r="A54" i="3"/>
  <c r="B54" i="3"/>
  <c r="C54" i="3"/>
  <c r="E54" i="3"/>
  <c r="F54" i="3"/>
  <c r="A55" i="3"/>
  <c r="B55" i="3"/>
  <c r="C55" i="3"/>
  <c r="E55" i="3"/>
  <c r="F55" i="3"/>
  <c r="A56" i="3"/>
  <c r="B56" i="3"/>
  <c r="C56" i="3"/>
  <c r="E56" i="3"/>
  <c r="F56" i="3"/>
  <c r="A57" i="3"/>
  <c r="B57" i="3"/>
  <c r="C57" i="3"/>
  <c r="E57" i="3"/>
  <c r="F57" i="3"/>
  <c r="A58" i="3"/>
  <c r="B58" i="3"/>
  <c r="C58" i="3"/>
  <c r="E58" i="3"/>
  <c r="F58" i="3"/>
  <c r="A59" i="3"/>
  <c r="B59" i="3"/>
  <c r="C59" i="3"/>
  <c r="E59" i="3"/>
  <c r="F59" i="3"/>
  <c r="A60" i="3"/>
  <c r="B60" i="3"/>
  <c r="C60" i="3"/>
  <c r="E60" i="3"/>
  <c r="F60" i="3"/>
  <c r="A61" i="3"/>
  <c r="B61" i="3"/>
  <c r="C61" i="3"/>
  <c r="E61" i="3"/>
  <c r="F61" i="3"/>
  <c r="A62" i="3"/>
  <c r="B62" i="3"/>
  <c r="C62" i="3"/>
  <c r="E62" i="3"/>
  <c r="F62" i="3"/>
  <c r="A63" i="3"/>
  <c r="B63" i="3"/>
  <c r="C63" i="3"/>
  <c r="E63" i="3"/>
  <c r="F63" i="3"/>
  <c r="A64" i="3"/>
  <c r="B64" i="3"/>
  <c r="C64" i="3"/>
  <c r="E64" i="3"/>
  <c r="F64" i="3"/>
  <c r="A65" i="3"/>
  <c r="B65" i="3"/>
  <c r="C65" i="3"/>
  <c r="E65" i="3"/>
  <c r="F65" i="3"/>
  <c r="A66" i="3"/>
  <c r="B66" i="3"/>
  <c r="C66" i="3"/>
  <c r="E66" i="3"/>
  <c r="F66" i="3"/>
  <c r="A67" i="3"/>
  <c r="B67" i="3"/>
  <c r="C67" i="3"/>
  <c r="E67" i="3"/>
  <c r="F67" i="3"/>
  <c r="A68" i="3"/>
  <c r="B68" i="3"/>
  <c r="C68" i="3"/>
  <c r="E68" i="3"/>
  <c r="F68" i="3"/>
  <c r="A69" i="3"/>
  <c r="B69" i="3"/>
  <c r="C69" i="3"/>
  <c r="E69" i="3"/>
  <c r="F69" i="3"/>
  <c r="A70" i="3"/>
  <c r="B70" i="3"/>
  <c r="C70" i="3"/>
  <c r="E70" i="3"/>
  <c r="F70" i="3"/>
  <c r="A71" i="3"/>
  <c r="B71" i="3"/>
  <c r="C71" i="3"/>
  <c r="E71" i="3"/>
  <c r="F71" i="3"/>
  <c r="A72" i="3"/>
  <c r="B72" i="3"/>
  <c r="C72" i="3"/>
  <c r="E72" i="3"/>
  <c r="F72" i="3"/>
  <c r="A73" i="3"/>
  <c r="B73" i="3"/>
  <c r="C73" i="3"/>
  <c r="E73" i="3"/>
  <c r="F73" i="3"/>
  <c r="A74" i="3"/>
  <c r="B74" i="3"/>
  <c r="C74" i="3"/>
  <c r="E74" i="3"/>
  <c r="F74" i="3"/>
  <c r="A75" i="3"/>
  <c r="B75" i="3"/>
  <c r="C75" i="3"/>
  <c r="E75" i="3"/>
  <c r="F75" i="3"/>
  <c r="A76" i="3"/>
  <c r="B76" i="3"/>
  <c r="C76" i="3"/>
  <c r="E76" i="3"/>
  <c r="F76" i="3"/>
  <c r="A77" i="3"/>
  <c r="B77" i="3"/>
  <c r="C77" i="3"/>
  <c r="E77" i="3"/>
  <c r="F77" i="3"/>
  <c r="A78" i="3"/>
  <c r="B78" i="3"/>
  <c r="C78" i="3"/>
  <c r="E78" i="3"/>
  <c r="F78" i="3"/>
  <c r="A79" i="3"/>
  <c r="B79" i="3"/>
  <c r="C79" i="3"/>
  <c r="E79" i="3"/>
  <c r="F79" i="3"/>
  <c r="A80" i="3"/>
  <c r="B80" i="3"/>
  <c r="C80" i="3"/>
  <c r="E80" i="3"/>
  <c r="F80" i="3"/>
  <c r="A81" i="3"/>
  <c r="B81" i="3"/>
  <c r="C81" i="3"/>
  <c r="E81" i="3"/>
  <c r="F81" i="3"/>
  <c r="A82" i="3"/>
  <c r="B82" i="3"/>
  <c r="C82" i="3"/>
  <c r="E82" i="3"/>
  <c r="F82" i="3"/>
  <c r="A83" i="3"/>
  <c r="B83" i="3"/>
  <c r="C83" i="3"/>
  <c r="E83" i="3"/>
  <c r="F83" i="3"/>
  <c r="A84" i="3"/>
  <c r="B84" i="3"/>
  <c r="C84" i="3"/>
  <c r="E84" i="3"/>
  <c r="F84" i="3"/>
  <c r="A85" i="3"/>
  <c r="B85" i="3"/>
  <c r="C85" i="3"/>
  <c r="E85" i="3"/>
  <c r="F85" i="3"/>
  <c r="A86" i="3"/>
  <c r="B86" i="3"/>
  <c r="C86" i="3"/>
  <c r="E86" i="3"/>
  <c r="F86" i="3"/>
  <c r="A87" i="3"/>
  <c r="B87" i="3"/>
  <c r="C87" i="3"/>
  <c r="E87" i="3"/>
  <c r="F87" i="3"/>
  <c r="A88" i="3"/>
  <c r="B88" i="3"/>
  <c r="C88" i="3"/>
  <c r="E88" i="3"/>
  <c r="F88" i="3"/>
  <c r="A89" i="3"/>
  <c r="B89" i="3"/>
  <c r="C89" i="3"/>
  <c r="E89" i="3"/>
  <c r="F89" i="3"/>
  <c r="A90" i="3"/>
  <c r="B90" i="3"/>
  <c r="C90" i="3"/>
  <c r="E90" i="3"/>
  <c r="F90" i="3"/>
  <c r="A91" i="3"/>
  <c r="B91" i="3"/>
  <c r="C91" i="3"/>
  <c r="E91" i="3"/>
  <c r="F91" i="3"/>
  <c r="A92" i="3"/>
  <c r="B92" i="3"/>
  <c r="C92" i="3"/>
  <c r="E92" i="3"/>
  <c r="F92" i="3"/>
  <c r="A93" i="3"/>
  <c r="B93" i="3"/>
  <c r="C93" i="3"/>
  <c r="E93" i="3"/>
  <c r="F93" i="3"/>
  <c r="A94" i="3"/>
  <c r="B94" i="3"/>
  <c r="C94" i="3"/>
  <c r="E94" i="3"/>
  <c r="F94" i="3"/>
  <c r="A95" i="3"/>
  <c r="B95" i="3"/>
  <c r="C95" i="3"/>
  <c r="E95" i="3"/>
  <c r="F95" i="3"/>
  <c r="A96" i="3"/>
  <c r="B96" i="3"/>
  <c r="C96" i="3"/>
  <c r="E96" i="3"/>
  <c r="F96" i="3"/>
  <c r="A97" i="3"/>
  <c r="B97" i="3"/>
  <c r="C97" i="3"/>
  <c r="E97" i="3"/>
  <c r="F97" i="3"/>
  <c r="A98" i="3"/>
  <c r="B98" i="3"/>
  <c r="C98" i="3"/>
  <c r="E98" i="3"/>
  <c r="F98" i="3"/>
  <c r="A99" i="3"/>
  <c r="B99" i="3"/>
  <c r="C99" i="3"/>
  <c r="E99" i="3"/>
  <c r="F99" i="3"/>
  <c r="A100" i="3"/>
  <c r="B100" i="3"/>
  <c r="C100" i="3"/>
  <c r="E100" i="3"/>
  <c r="F100" i="3"/>
  <c r="A101" i="3"/>
  <c r="B101" i="3"/>
  <c r="C101" i="3"/>
  <c r="E101" i="3"/>
  <c r="F101" i="3"/>
  <c r="A102" i="3"/>
  <c r="B102" i="3"/>
  <c r="C102" i="3"/>
  <c r="E102" i="3"/>
  <c r="F102" i="3"/>
  <c r="A103" i="3"/>
  <c r="B103" i="3"/>
  <c r="C103" i="3"/>
  <c r="E103" i="3"/>
  <c r="F103" i="3"/>
  <c r="A104" i="3"/>
  <c r="B104" i="3"/>
  <c r="C104" i="3"/>
  <c r="E104" i="3"/>
  <c r="F104" i="3"/>
  <c r="A105" i="3"/>
  <c r="B105" i="3"/>
  <c r="C105" i="3"/>
  <c r="E105" i="3"/>
  <c r="F105" i="3"/>
  <c r="A106" i="3"/>
  <c r="B106" i="3"/>
  <c r="C106" i="3"/>
  <c r="E106" i="3"/>
  <c r="F106" i="3"/>
  <c r="A107" i="3"/>
  <c r="B107" i="3"/>
  <c r="C107" i="3"/>
  <c r="E107" i="3"/>
  <c r="F107" i="3"/>
  <c r="A108" i="3"/>
  <c r="B108" i="3"/>
  <c r="C108" i="3"/>
  <c r="E108" i="3"/>
  <c r="F108" i="3"/>
  <c r="A109" i="3"/>
  <c r="B109" i="3"/>
  <c r="C109" i="3"/>
  <c r="E109" i="3"/>
  <c r="F109" i="3"/>
  <c r="A110" i="3"/>
  <c r="B110" i="3"/>
  <c r="C110" i="3"/>
  <c r="E110" i="3"/>
  <c r="F110" i="3"/>
  <c r="A111" i="3"/>
  <c r="B111" i="3"/>
  <c r="C111" i="3"/>
  <c r="E111" i="3"/>
  <c r="F111" i="3"/>
  <c r="A112" i="3"/>
  <c r="B112" i="3"/>
  <c r="C112" i="3"/>
  <c r="E112" i="3"/>
  <c r="F112" i="3"/>
  <c r="A113" i="3"/>
  <c r="B113" i="3"/>
  <c r="C113" i="3"/>
  <c r="E113" i="3"/>
  <c r="F113" i="3"/>
  <c r="A114" i="3"/>
  <c r="B114" i="3"/>
  <c r="C114" i="3"/>
  <c r="E114" i="3"/>
  <c r="F114" i="3"/>
  <c r="A115" i="3"/>
  <c r="B115" i="3"/>
  <c r="C115" i="3"/>
  <c r="E115" i="3"/>
  <c r="F115" i="3"/>
  <c r="A116" i="3"/>
  <c r="B116" i="3"/>
  <c r="C116" i="3"/>
  <c r="E116" i="3"/>
  <c r="F116" i="3"/>
  <c r="A117" i="3"/>
  <c r="B117" i="3"/>
  <c r="C117" i="3"/>
  <c r="E117" i="3"/>
  <c r="F117" i="3"/>
  <c r="A118" i="3"/>
  <c r="B118" i="3"/>
  <c r="C118" i="3"/>
  <c r="E118" i="3"/>
  <c r="F118" i="3"/>
  <c r="A119" i="3"/>
  <c r="B119" i="3"/>
  <c r="C119" i="3"/>
  <c r="E119" i="3"/>
  <c r="F119" i="3"/>
  <c r="A120" i="3"/>
  <c r="B120" i="3"/>
  <c r="C120" i="3"/>
  <c r="E120" i="3"/>
  <c r="F120" i="3"/>
  <c r="A121" i="3"/>
  <c r="B121" i="3"/>
  <c r="C121" i="3"/>
  <c r="E121" i="3"/>
  <c r="F121" i="3"/>
  <c r="A122" i="3"/>
  <c r="B122" i="3"/>
  <c r="C122" i="3"/>
  <c r="E122" i="3"/>
  <c r="F122" i="3"/>
  <c r="A123" i="3"/>
  <c r="B123" i="3"/>
  <c r="C123" i="3"/>
  <c r="E123" i="3"/>
  <c r="F123" i="3"/>
  <c r="A124" i="3"/>
  <c r="B124" i="3"/>
  <c r="C124" i="3"/>
  <c r="E124" i="3"/>
  <c r="F124" i="3"/>
  <c r="A125" i="3"/>
  <c r="B125" i="3"/>
  <c r="C125" i="3"/>
  <c r="E125" i="3"/>
  <c r="F125" i="3"/>
  <c r="A126" i="3"/>
  <c r="B126" i="3"/>
  <c r="C126" i="3"/>
  <c r="E126" i="3"/>
  <c r="F126" i="3"/>
  <c r="A127" i="3"/>
  <c r="B127" i="3"/>
  <c r="C127" i="3"/>
  <c r="E127" i="3"/>
  <c r="F127" i="3"/>
  <c r="A128" i="3"/>
  <c r="B128" i="3"/>
  <c r="C128" i="3"/>
  <c r="E128" i="3"/>
  <c r="F128" i="3"/>
  <c r="A129" i="3"/>
  <c r="B129" i="3"/>
  <c r="C129" i="3"/>
  <c r="E129" i="3"/>
  <c r="F129" i="3"/>
  <c r="A130" i="3"/>
  <c r="B130" i="3"/>
  <c r="C130" i="3"/>
  <c r="E130" i="3"/>
  <c r="F130" i="3"/>
  <c r="A131" i="3"/>
  <c r="B131" i="3"/>
  <c r="C131" i="3"/>
  <c r="E131" i="3"/>
  <c r="F131" i="3"/>
  <c r="A132" i="3"/>
  <c r="B132" i="3"/>
  <c r="C132" i="3"/>
  <c r="E132" i="3"/>
  <c r="F132" i="3"/>
  <c r="A133" i="3"/>
  <c r="B133" i="3"/>
  <c r="C133" i="3"/>
  <c r="E133" i="3"/>
  <c r="F133" i="3"/>
  <c r="A134" i="3"/>
  <c r="B134" i="3"/>
  <c r="C134" i="3"/>
  <c r="E134" i="3"/>
  <c r="F134" i="3"/>
  <c r="A135" i="3"/>
  <c r="B135" i="3"/>
  <c r="C135" i="3"/>
  <c r="E135" i="3"/>
  <c r="F135" i="3"/>
  <c r="A136" i="3"/>
  <c r="B136" i="3"/>
  <c r="C136" i="3"/>
  <c r="E136" i="3"/>
  <c r="F136" i="3"/>
  <c r="A137" i="3"/>
  <c r="B137" i="3"/>
  <c r="C137" i="3"/>
  <c r="E137" i="3"/>
  <c r="F137" i="3"/>
  <c r="A138" i="3"/>
  <c r="B138" i="3"/>
  <c r="C138" i="3"/>
  <c r="E138" i="3"/>
  <c r="F138" i="3"/>
  <c r="A139" i="3"/>
  <c r="B139" i="3"/>
  <c r="C139" i="3"/>
  <c r="E139" i="3"/>
  <c r="F139" i="3"/>
  <c r="A140" i="3"/>
  <c r="B140" i="3"/>
  <c r="C140" i="3"/>
  <c r="E140" i="3"/>
  <c r="F140" i="3"/>
  <c r="A141" i="3"/>
  <c r="B141" i="3"/>
  <c r="C141" i="3"/>
  <c r="E141" i="3"/>
  <c r="F141" i="3"/>
  <c r="A142" i="3"/>
  <c r="B142" i="3"/>
  <c r="C142" i="3"/>
  <c r="E142" i="3"/>
  <c r="F142" i="3"/>
  <c r="A143" i="3"/>
  <c r="B143" i="3"/>
  <c r="C143" i="3"/>
  <c r="E143" i="3"/>
  <c r="F143" i="3"/>
  <c r="A144" i="3"/>
  <c r="B144" i="3"/>
  <c r="C144" i="3"/>
  <c r="E144" i="3"/>
  <c r="F144" i="3"/>
  <c r="A145" i="3"/>
  <c r="B145" i="3"/>
  <c r="C145" i="3"/>
  <c r="E145" i="3"/>
  <c r="F145" i="3"/>
  <c r="A146" i="3"/>
  <c r="B146" i="3"/>
  <c r="C146" i="3"/>
  <c r="E146" i="3"/>
  <c r="F146" i="3"/>
  <c r="A147" i="3"/>
  <c r="B147" i="3"/>
  <c r="C147" i="3"/>
  <c r="E147" i="3"/>
  <c r="F147" i="3"/>
  <c r="A148" i="3"/>
  <c r="B148" i="3"/>
  <c r="C148" i="3"/>
  <c r="E148" i="3"/>
  <c r="F148" i="3"/>
  <c r="A149" i="3"/>
  <c r="B149" i="3"/>
  <c r="C149" i="3"/>
  <c r="E149" i="3"/>
  <c r="F149" i="3"/>
  <c r="A150" i="3"/>
  <c r="B150" i="3"/>
  <c r="C150" i="3"/>
  <c r="E150" i="3"/>
  <c r="F150" i="3"/>
  <c r="A151" i="3"/>
  <c r="B151" i="3"/>
  <c r="C151" i="3"/>
  <c r="E151" i="3"/>
  <c r="F151" i="3"/>
  <c r="A152" i="3"/>
  <c r="B152" i="3"/>
  <c r="C152" i="3"/>
  <c r="E152" i="3"/>
  <c r="F152" i="3"/>
  <c r="A153" i="3"/>
  <c r="B153" i="3"/>
  <c r="C153" i="3"/>
  <c r="E153" i="3"/>
  <c r="F153" i="3"/>
  <c r="A154" i="3"/>
  <c r="B154" i="3"/>
  <c r="C154" i="3"/>
  <c r="E154" i="3"/>
  <c r="F154" i="3"/>
  <c r="A155" i="3"/>
  <c r="B155" i="3"/>
  <c r="C155" i="3"/>
  <c r="E155" i="3"/>
  <c r="F155" i="3"/>
  <c r="A156" i="3"/>
  <c r="B156" i="3"/>
  <c r="C156" i="3"/>
  <c r="E156" i="3"/>
  <c r="F156" i="3"/>
  <c r="A157" i="3"/>
  <c r="B157" i="3"/>
  <c r="C157" i="3"/>
  <c r="E157" i="3"/>
  <c r="F157" i="3"/>
  <c r="A158" i="3"/>
  <c r="B158" i="3"/>
  <c r="C158" i="3"/>
  <c r="E158" i="3"/>
  <c r="F158" i="3"/>
  <c r="A159" i="3"/>
  <c r="B159" i="3"/>
  <c r="C159" i="3"/>
  <c r="E159" i="3"/>
  <c r="F159" i="3"/>
  <c r="A160" i="3"/>
  <c r="B160" i="3"/>
  <c r="C160" i="3"/>
  <c r="E160" i="3"/>
  <c r="F160" i="3"/>
  <c r="A161" i="3"/>
  <c r="B161" i="3"/>
  <c r="C161" i="3"/>
  <c r="E161" i="3"/>
  <c r="F161" i="3"/>
  <c r="A162" i="3"/>
  <c r="B162" i="3"/>
  <c r="C162" i="3"/>
  <c r="E162" i="3"/>
  <c r="F162" i="3"/>
  <c r="A163" i="3"/>
  <c r="B163" i="3"/>
  <c r="C163" i="3"/>
  <c r="E163" i="3"/>
  <c r="F163" i="3"/>
  <c r="A164" i="3"/>
  <c r="B164" i="3"/>
  <c r="C164" i="3"/>
  <c r="E164" i="3"/>
  <c r="F164" i="3"/>
  <c r="A165" i="3"/>
  <c r="B165" i="3"/>
  <c r="C165" i="3"/>
  <c r="E165" i="3"/>
  <c r="F165" i="3"/>
  <c r="A166" i="3"/>
  <c r="B166" i="3"/>
  <c r="C166" i="3"/>
  <c r="E166" i="3"/>
  <c r="F166" i="3"/>
  <c r="A167" i="3"/>
  <c r="B167" i="3"/>
  <c r="C167" i="3"/>
  <c r="E167" i="3"/>
  <c r="F167" i="3"/>
  <c r="A168" i="3"/>
  <c r="B168" i="3"/>
  <c r="C168" i="3"/>
  <c r="E168" i="3"/>
  <c r="F168" i="3"/>
  <c r="A169" i="3"/>
  <c r="B169" i="3"/>
  <c r="C169" i="3"/>
  <c r="E169" i="3"/>
  <c r="F169" i="3"/>
  <c r="A170" i="3"/>
  <c r="B170" i="3"/>
  <c r="C170" i="3"/>
  <c r="E170" i="3"/>
  <c r="F170" i="3"/>
  <c r="A171" i="3"/>
  <c r="B171" i="3"/>
  <c r="C171" i="3"/>
  <c r="E171" i="3"/>
  <c r="F171" i="3"/>
  <c r="A172" i="3"/>
  <c r="B172" i="3"/>
  <c r="C172" i="3"/>
  <c r="E172" i="3"/>
  <c r="F172" i="3"/>
  <c r="A173" i="3"/>
  <c r="B173" i="3"/>
  <c r="C173" i="3"/>
  <c r="E173" i="3"/>
  <c r="F173" i="3"/>
  <c r="A174" i="3"/>
  <c r="B174" i="3"/>
  <c r="C174" i="3"/>
  <c r="E174" i="3"/>
  <c r="F174" i="3"/>
  <c r="A175" i="3"/>
  <c r="B175" i="3"/>
  <c r="C175" i="3"/>
  <c r="E175" i="3"/>
  <c r="F175" i="3"/>
  <c r="A176" i="3"/>
  <c r="B176" i="3"/>
  <c r="C176" i="3"/>
  <c r="E176" i="3"/>
  <c r="F176" i="3"/>
  <c r="A177" i="3"/>
  <c r="B177" i="3"/>
  <c r="C177" i="3"/>
  <c r="E177" i="3"/>
  <c r="F177" i="3"/>
  <c r="A178" i="3"/>
  <c r="B178" i="3"/>
  <c r="C178" i="3"/>
  <c r="E178" i="3"/>
  <c r="F178" i="3"/>
  <c r="A179" i="3"/>
  <c r="B179" i="3"/>
  <c r="C179" i="3"/>
  <c r="E179" i="3"/>
  <c r="F179" i="3"/>
  <c r="A180" i="3"/>
  <c r="B180" i="3"/>
  <c r="C180" i="3"/>
  <c r="E180" i="3"/>
  <c r="F180" i="3"/>
  <c r="A181" i="3"/>
  <c r="B181" i="3"/>
  <c r="C181" i="3"/>
  <c r="E181" i="3"/>
  <c r="F181" i="3"/>
  <c r="A182" i="3"/>
  <c r="B182" i="3"/>
  <c r="C182" i="3"/>
  <c r="E182" i="3"/>
  <c r="F182" i="3"/>
  <c r="A183" i="3"/>
  <c r="B183" i="3"/>
  <c r="C183" i="3"/>
  <c r="E183" i="3"/>
  <c r="F183" i="3"/>
  <c r="A184" i="3"/>
  <c r="B184" i="3"/>
  <c r="C184" i="3"/>
  <c r="E184" i="3"/>
  <c r="F184" i="3"/>
  <c r="A185" i="3"/>
  <c r="B185" i="3"/>
  <c r="C185" i="3"/>
  <c r="E185" i="3"/>
  <c r="F185" i="3"/>
  <c r="A186" i="3"/>
  <c r="B186" i="3"/>
  <c r="C186" i="3"/>
  <c r="E186" i="3"/>
  <c r="F186" i="3"/>
  <c r="A187" i="3"/>
  <c r="B187" i="3"/>
  <c r="C187" i="3"/>
  <c r="E187" i="3"/>
  <c r="F187" i="3"/>
  <c r="A188" i="3"/>
  <c r="B188" i="3"/>
  <c r="C188" i="3"/>
  <c r="E188" i="3"/>
  <c r="F188" i="3"/>
  <c r="A189" i="3"/>
  <c r="B189" i="3"/>
  <c r="C189" i="3"/>
  <c r="E189" i="3"/>
  <c r="F189" i="3"/>
  <c r="A190" i="3"/>
  <c r="B190" i="3"/>
  <c r="C190" i="3"/>
  <c r="E190" i="3"/>
  <c r="F190" i="3"/>
  <c r="A191" i="3"/>
  <c r="B191" i="3"/>
  <c r="C191" i="3"/>
  <c r="E191" i="3"/>
  <c r="F191" i="3"/>
  <c r="A192" i="3"/>
  <c r="B192" i="3"/>
  <c r="C192" i="3"/>
  <c r="E192" i="3"/>
  <c r="F192" i="3"/>
  <c r="A193" i="3"/>
  <c r="B193" i="3"/>
  <c r="C193" i="3"/>
  <c r="E193" i="3"/>
  <c r="F193" i="3"/>
  <c r="A194" i="3"/>
  <c r="B194" i="3"/>
  <c r="C194" i="3"/>
  <c r="E194" i="3"/>
  <c r="F194" i="3"/>
  <c r="A195" i="3"/>
  <c r="B195" i="3"/>
  <c r="C195" i="3"/>
  <c r="E195" i="3"/>
  <c r="F195" i="3"/>
  <c r="A196" i="3"/>
  <c r="B196" i="3"/>
  <c r="C196" i="3"/>
  <c r="E196" i="3"/>
  <c r="F196" i="3"/>
  <c r="A197" i="3"/>
  <c r="B197" i="3"/>
  <c r="C197" i="3"/>
  <c r="E197" i="3"/>
  <c r="F197" i="3"/>
  <c r="A198" i="3"/>
  <c r="B198" i="3"/>
  <c r="C198" i="3"/>
  <c r="E198" i="3"/>
  <c r="F198" i="3"/>
  <c r="A199" i="3"/>
  <c r="B199" i="3"/>
  <c r="C199" i="3"/>
  <c r="E199" i="3"/>
  <c r="F199" i="3"/>
  <c r="A200" i="3"/>
  <c r="B200" i="3"/>
  <c r="C200" i="3"/>
  <c r="E200" i="3"/>
  <c r="F200" i="3"/>
  <c r="A201" i="3"/>
  <c r="B201" i="3"/>
  <c r="C201" i="3"/>
  <c r="E201" i="3"/>
  <c r="F201" i="3"/>
  <c r="A202" i="3"/>
  <c r="B202" i="3"/>
  <c r="C202" i="3"/>
  <c r="E202" i="3"/>
  <c r="F202" i="3"/>
  <c r="A203" i="3"/>
  <c r="B203" i="3"/>
  <c r="C203" i="3"/>
  <c r="E203" i="3"/>
  <c r="F203" i="3"/>
  <c r="A204" i="3"/>
  <c r="B204" i="3"/>
  <c r="C204" i="3"/>
  <c r="E204" i="3"/>
  <c r="F204" i="3"/>
  <c r="A205" i="3"/>
  <c r="B205" i="3"/>
  <c r="C205" i="3"/>
  <c r="E205" i="3"/>
  <c r="F205" i="3"/>
  <c r="A206" i="3"/>
  <c r="B206" i="3"/>
  <c r="C206" i="3"/>
  <c r="E206" i="3"/>
  <c r="F206" i="3"/>
  <c r="A207" i="3"/>
  <c r="B207" i="3"/>
  <c r="C207" i="3"/>
  <c r="E207" i="3"/>
  <c r="F207" i="3"/>
  <c r="A208" i="3"/>
  <c r="B208" i="3"/>
  <c r="C208" i="3"/>
  <c r="E208" i="3"/>
  <c r="F208" i="3"/>
  <c r="A209" i="3"/>
  <c r="B209" i="3"/>
  <c r="C209" i="3"/>
  <c r="E209" i="3"/>
  <c r="F209" i="3"/>
  <c r="A210" i="3"/>
  <c r="B210" i="3"/>
  <c r="C210" i="3"/>
  <c r="E210" i="3"/>
  <c r="F210" i="3"/>
  <c r="A211" i="3"/>
  <c r="B211" i="3"/>
  <c r="C211" i="3"/>
  <c r="E211" i="3"/>
  <c r="F211" i="3"/>
  <c r="A212" i="3"/>
  <c r="B212" i="3"/>
  <c r="C212" i="3"/>
  <c r="E212" i="3"/>
  <c r="F212" i="3"/>
  <c r="A213" i="3"/>
  <c r="B213" i="3"/>
  <c r="C213" i="3"/>
  <c r="E213" i="3"/>
  <c r="F213" i="3"/>
  <c r="A214" i="3"/>
  <c r="B214" i="3"/>
  <c r="C214" i="3"/>
  <c r="E214" i="3"/>
  <c r="F214" i="3"/>
  <c r="A215" i="3"/>
  <c r="B215" i="3"/>
  <c r="C215" i="3"/>
  <c r="E215" i="3"/>
  <c r="F215" i="3"/>
  <c r="A216" i="3"/>
  <c r="B216" i="3"/>
  <c r="C216" i="3"/>
  <c r="E216" i="3"/>
  <c r="F216" i="3"/>
  <c r="A217" i="3"/>
  <c r="B217" i="3"/>
  <c r="C217" i="3"/>
  <c r="E217" i="3"/>
  <c r="F217" i="3"/>
  <c r="A218" i="3"/>
  <c r="B218" i="3"/>
  <c r="C218" i="3"/>
  <c r="E218" i="3"/>
  <c r="F218" i="3"/>
  <c r="A219" i="3"/>
  <c r="B219" i="3"/>
  <c r="C219" i="3"/>
  <c r="E219" i="3"/>
  <c r="F219" i="3"/>
  <c r="A220" i="3"/>
  <c r="B220" i="3"/>
  <c r="C220" i="3"/>
  <c r="E220" i="3"/>
  <c r="F220" i="3"/>
  <c r="A221" i="3"/>
  <c r="B221" i="3"/>
  <c r="C221" i="3"/>
  <c r="E221" i="3"/>
  <c r="F221" i="3"/>
  <c r="A222" i="3"/>
  <c r="B222" i="3"/>
  <c r="C222" i="3"/>
  <c r="E222" i="3"/>
  <c r="F222" i="3"/>
  <c r="A223" i="3"/>
  <c r="B223" i="3"/>
  <c r="C223" i="3"/>
  <c r="E223" i="3"/>
  <c r="F223" i="3"/>
  <c r="A224" i="3"/>
  <c r="B224" i="3"/>
  <c r="C224" i="3"/>
  <c r="E224" i="3"/>
  <c r="F224" i="3"/>
  <c r="A225" i="3"/>
  <c r="B225" i="3"/>
  <c r="C225" i="3"/>
  <c r="E225" i="3"/>
  <c r="F225" i="3"/>
  <c r="A226" i="3"/>
  <c r="B226" i="3"/>
  <c r="C226" i="3"/>
  <c r="E226" i="3"/>
  <c r="F226" i="3"/>
  <c r="A227" i="3"/>
  <c r="B227" i="3"/>
  <c r="C227" i="3"/>
  <c r="E227" i="3"/>
  <c r="F227" i="3"/>
  <c r="A228" i="3"/>
  <c r="B228" i="3"/>
  <c r="C228" i="3"/>
  <c r="E228" i="3"/>
  <c r="F228" i="3"/>
  <c r="A229" i="3"/>
  <c r="B229" i="3"/>
  <c r="C229" i="3"/>
  <c r="E229" i="3"/>
  <c r="F229" i="3"/>
  <c r="A230" i="3"/>
  <c r="B230" i="3"/>
  <c r="C230" i="3"/>
  <c r="E230" i="3"/>
  <c r="F230" i="3"/>
  <c r="A231" i="3"/>
  <c r="B231" i="3"/>
  <c r="C231" i="3"/>
  <c r="E231" i="3"/>
  <c r="F231" i="3"/>
  <c r="A232" i="3"/>
  <c r="B232" i="3"/>
  <c r="C232" i="3"/>
  <c r="E232" i="3"/>
  <c r="F232" i="3"/>
  <c r="A233" i="3"/>
  <c r="B233" i="3"/>
  <c r="C233" i="3"/>
  <c r="E233" i="3"/>
  <c r="F233" i="3"/>
  <c r="A234" i="3"/>
  <c r="B234" i="3"/>
  <c r="C234" i="3"/>
  <c r="E234" i="3"/>
  <c r="F234" i="3"/>
  <c r="A235" i="3"/>
  <c r="B235" i="3"/>
  <c r="C235" i="3"/>
  <c r="E235" i="3"/>
  <c r="F235" i="3"/>
  <c r="A236" i="3"/>
  <c r="B236" i="3"/>
  <c r="C236" i="3"/>
  <c r="E236" i="3"/>
  <c r="F236" i="3"/>
  <c r="A237" i="3"/>
  <c r="B237" i="3"/>
  <c r="C237" i="3"/>
  <c r="E237" i="3"/>
  <c r="F237" i="3"/>
  <c r="A238" i="3"/>
  <c r="B238" i="3"/>
  <c r="C238" i="3"/>
  <c r="E238" i="3"/>
  <c r="F238" i="3"/>
  <c r="A239" i="3"/>
  <c r="B239" i="3"/>
  <c r="C239" i="3"/>
  <c r="E239" i="3"/>
  <c r="F239" i="3"/>
  <c r="A240" i="3"/>
  <c r="B240" i="3"/>
  <c r="C240" i="3"/>
  <c r="E240" i="3"/>
  <c r="F240" i="3"/>
  <c r="A241" i="3"/>
  <c r="B241" i="3"/>
  <c r="C241" i="3"/>
  <c r="E241" i="3"/>
  <c r="F241" i="3"/>
  <c r="A242" i="3"/>
  <c r="B242" i="3"/>
  <c r="C242" i="3"/>
  <c r="E242" i="3"/>
  <c r="F242" i="3"/>
  <c r="A243" i="3"/>
  <c r="B243" i="3"/>
  <c r="C243" i="3"/>
  <c r="E243" i="3"/>
  <c r="F243" i="3"/>
  <c r="A244" i="3"/>
  <c r="B244" i="3"/>
  <c r="C244" i="3"/>
  <c r="E244" i="3"/>
  <c r="F244" i="3"/>
  <c r="A245" i="3"/>
  <c r="B245" i="3"/>
  <c r="C245" i="3"/>
  <c r="E245" i="3"/>
  <c r="F245" i="3"/>
  <c r="A246" i="3"/>
  <c r="B246" i="3"/>
  <c r="C246" i="3"/>
  <c r="E246" i="3"/>
  <c r="F246" i="3"/>
  <c r="A247" i="3"/>
  <c r="B247" i="3"/>
  <c r="C247" i="3"/>
  <c r="E247" i="3"/>
  <c r="F247" i="3"/>
  <c r="A248" i="3"/>
  <c r="B248" i="3"/>
  <c r="C248" i="3"/>
  <c r="E248" i="3"/>
  <c r="F248" i="3"/>
  <c r="A249" i="3"/>
  <c r="B249" i="3"/>
  <c r="C249" i="3"/>
  <c r="E249" i="3"/>
  <c r="F249" i="3"/>
  <c r="A250" i="3"/>
  <c r="B250" i="3"/>
  <c r="C250" i="3"/>
  <c r="E250" i="3"/>
  <c r="F250" i="3"/>
  <c r="A251" i="3"/>
  <c r="B251" i="3"/>
  <c r="C251" i="3"/>
  <c r="E251" i="3"/>
  <c r="F251" i="3"/>
  <c r="A252" i="3"/>
  <c r="B252" i="3"/>
  <c r="C252" i="3"/>
  <c r="E252" i="3"/>
  <c r="F252" i="3"/>
  <c r="A253" i="3"/>
  <c r="B253" i="3"/>
  <c r="C253" i="3"/>
  <c r="E253" i="3"/>
  <c r="F253" i="3"/>
  <c r="A254" i="3"/>
  <c r="B254" i="3"/>
  <c r="C254" i="3"/>
  <c r="E254" i="3"/>
  <c r="F254" i="3"/>
  <c r="A255" i="3"/>
  <c r="B255" i="3"/>
  <c r="C255" i="3"/>
  <c r="E255" i="3"/>
  <c r="F255" i="3"/>
  <c r="A256" i="3"/>
  <c r="B256" i="3"/>
  <c r="C256" i="3"/>
  <c r="E256" i="3"/>
  <c r="F256" i="3"/>
  <c r="A257" i="3"/>
  <c r="B257" i="3"/>
  <c r="C257" i="3"/>
  <c r="E257" i="3"/>
  <c r="F257" i="3"/>
  <c r="A258" i="3"/>
  <c r="B258" i="3"/>
  <c r="C258" i="3"/>
  <c r="E258" i="3"/>
  <c r="F258" i="3"/>
  <c r="A259" i="3"/>
  <c r="B259" i="3"/>
  <c r="C259" i="3"/>
  <c r="E259" i="3"/>
  <c r="F259" i="3"/>
  <c r="A260" i="3"/>
  <c r="B260" i="3"/>
  <c r="C260" i="3"/>
  <c r="E260" i="3"/>
  <c r="F260" i="3"/>
  <c r="A261" i="3"/>
  <c r="B261" i="3"/>
  <c r="C261" i="3"/>
  <c r="E261" i="3"/>
  <c r="F261" i="3"/>
  <c r="A262" i="3"/>
  <c r="B262" i="3"/>
  <c r="C262" i="3"/>
  <c r="E262" i="3"/>
  <c r="F262" i="3"/>
  <c r="A263" i="3"/>
  <c r="B263" i="3"/>
  <c r="C263" i="3"/>
  <c r="E263" i="3"/>
  <c r="F263" i="3"/>
  <c r="A264" i="3"/>
  <c r="B264" i="3"/>
  <c r="C264" i="3"/>
  <c r="E264" i="3"/>
  <c r="F264" i="3"/>
  <c r="A265" i="3"/>
  <c r="B265" i="3"/>
  <c r="C265" i="3"/>
  <c r="E265" i="3"/>
  <c r="F265" i="3"/>
  <c r="A266" i="3"/>
  <c r="B266" i="3"/>
  <c r="C266" i="3"/>
  <c r="E266" i="3"/>
  <c r="F266" i="3"/>
  <c r="A267" i="3"/>
  <c r="B267" i="3"/>
  <c r="C267" i="3"/>
  <c r="E267" i="3"/>
  <c r="F267" i="3"/>
  <c r="A268" i="3"/>
  <c r="B268" i="3"/>
  <c r="C268" i="3"/>
  <c r="E268" i="3"/>
  <c r="F268" i="3"/>
  <c r="A269" i="3"/>
  <c r="B269" i="3"/>
  <c r="C269" i="3"/>
  <c r="E269" i="3"/>
  <c r="F269" i="3"/>
  <c r="A270" i="3"/>
  <c r="B270" i="3"/>
  <c r="C270" i="3"/>
  <c r="E270" i="3"/>
  <c r="F270" i="3"/>
  <c r="A271" i="3"/>
  <c r="B271" i="3"/>
  <c r="C271" i="3"/>
  <c r="E271" i="3"/>
  <c r="F271" i="3"/>
  <c r="A272" i="3"/>
  <c r="B272" i="3"/>
  <c r="C272" i="3"/>
  <c r="E272" i="3"/>
  <c r="F272" i="3"/>
  <c r="A273" i="3"/>
  <c r="B273" i="3"/>
  <c r="C273" i="3"/>
  <c r="E273" i="3"/>
  <c r="F273" i="3"/>
  <c r="A274" i="3"/>
  <c r="B274" i="3"/>
  <c r="C274" i="3"/>
  <c r="E274" i="3"/>
  <c r="F274" i="3"/>
  <c r="A275" i="3"/>
  <c r="B275" i="3"/>
  <c r="C275" i="3"/>
  <c r="E275" i="3"/>
  <c r="F275" i="3"/>
  <c r="A276" i="3"/>
  <c r="B276" i="3"/>
  <c r="C276" i="3"/>
  <c r="E276" i="3"/>
  <c r="F276" i="3"/>
  <c r="A277" i="3"/>
  <c r="B277" i="3"/>
  <c r="C277" i="3"/>
  <c r="E277" i="3"/>
  <c r="F277" i="3"/>
  <c r="A278" i="3"/>
  <c r="B278" i="3"/>
  <c r="C278" i="3"/>
  <c r="E278" i="3"/>
  <c r="F278" i="3"/>
  <c r="A279" i="3"/>
  <c r="B279" i="3"/>
  <c r="C279" i="3"/>
  <c r="E279" i="3"/>
  <c r="F279" i="3"/>
  <c r="A280" i="3"/>
  <c r="B280" i="3"/>
  <c r="C280" i="3"/>
  <c r="E280" i="3"/>
  <c r="F280" i="3"/>
  <c r="A281" i="3"/>
  <c r="B281" i="3"/>
  <c r="C281" i="3"/>
  <c r="E281" i="3"/>
  <c r="F281" i="3"/>
  <c r="A282" i="3"/>
  <c r="B282" i="3"/>
  <c r="C282" i="3"/>
  <c r="E282" i="3"/>
  <c r="F282" i="3"/>
  <c r="A283" i="3"/>
  <c r="B283" i="3"/>
  <c r="C283" i="3"/>
  <c r="E283" i="3"/>
  <c r="F283" i="3"/>
  <c r="A284" i="3"/>
  <c r="B284" i="3"/>
  <c r="C284" i="3"/>
  <c r="E284" i="3"/>
  <c r="F284" i="3"/>
  <c r="A285" i="3"/>
  <c r="B285" i="3"/>
  <c r="C285" i="3"/>
  <c r="E285" i="3"/>
  <c r="F285" i="3"/>
  <c r="A286" i="3"/>
  <c r="B286" i="3"/>
  <c r="C286" i="3"/>
  <c r="E286" i="3"/>
  <c r="F286" i="3"/>
  <c r="A287" i="3"/>
  <c r="B287" i="3"/>
  <c r="C287" i="3"/>
  <c r="E287" i="3"/>
  <c r="F287" i="3"/>
  <c r="A288" i="3"/>
  <c r="B288" i="3"/>
  <c r="C288" i="3"/>
  <c r="E288" i="3"/>
  <c r="F288" i="3"/>
  <c r="A289" i="3"/>
  <c r="B289" i="3"/>
  <c r="C289" i="3"/>
  <c r="E289" i="3"/>
  <c r="F289" i="3"/>
  <c r="A290" i="3"/>
  <c r="B290" i="3"/>
  <c r="C290" i="3"/>
  <c r="E290" i="3"/>
  <c r="F290" i="3"/>
  <c r="A291" i="3"/>
  <c r="B291" i="3"/>
  <c r="C291" i="3"/>
  <c r="E291" i="3"/>
  <c r="F291" i="3"/>
  <c r="A292" i="3"/>
  <c r="B292" i="3"/>
  <c r="C292" i="3"/>
  <c r="E292" i="3"/>
  <c r="F292" i="3"/>
  <c r="A293" i="3"/>
  <c r="B293" i="3"/>
  <c r="C293" i="3"/>
  <c r="E293" i="3"/>
  <c r="F293" i="3"/>
  <c r="A294" i="3"/>
  <c r="B294" i="3"/>
  <c r="C294" i="3"/>
  <c r="E294" i="3"/>
  <c r="F294" i="3"/>
  <c r="A295" i="3"/>
  <c r="B295" i="3"/>
  <c r="C295" i="3"/>
  <c r="E295" i="3"/>
  <c r="F295" i="3"/>
  <c r="A296" i="3"/>
  <c r="B296" i="3"/>
  <c r="C296" i="3"/>
  <c r="E296" i="3"/>
  <c r="F296" i="3"/>
  <c r="A297" i="3"/>
  <c r="B297" i="3"/>
  <c r="C297" i="3"/>
  <c r="E297" i="3"/>
  <c r="F297" i="3"/>
  <c r="A298" i="3"/>
  <c r="B298" i="3"/>
  <c r="C298" i="3"/>
  <c r="E298" i="3"/>
  <c r="F298" i="3"/>
  <c r="A299" i="3"/>
  <c r="B299" i="3"/>
  <c r="C299" i="3"/>
  <c r="E299" i="3"/>
  <c r="F299" i="3"/>
  <c r="A300" i="3"/>
  <c r="B300" i="3"/>
  <c r="C300" i="3"/>
  <c r="E300" i="3"/>
  <c r="F300" i="3"/>
  <c r="A301" i="3"/>
  <c r="B301" i="3"/>
  <c r="C301" i="3"/>
  <c r="E301" i="3"/>
  <c r="F301" i="3"/>
  <c r="A302" i="3"/>
  <c r="B302" i="3"/>
  <c r="C302" i="3"/>
  <c r="E302" i="3"/>
  <c r="F302" i="3"/>
  <c r="A303" i="3"/>
  <c r="B303" i="3"/>
  <c r="C303" i="3"/>
  <c r="E303" i="3"/>
  <c r="F303" i="3"/>
  <c r="A304" i="3"/>
  <c r="B304" i="3"/>
  <c r="C304" i="3"/>
  <c r="E304" i="3"/>
  <c r="F304" i="3"/>
  <c r="A305" i="3"/>
  <c r="B305" i="3"/>
  <c r="C305" i="3"/>
  <c r="E305" i="3"/>
  <c r="F305" i="3"/>
  <c r="A306" i="3"/>
  <c r="B306" i="3"/>
  <c r="C306" i="3"/>
  <c r="E306" i="3"/>
  <c r="F306" i="3"/>
  <c r="A307" i="3"/>
  <c r="B307" i="3"/>
  <c r="C307" i="3"/>
  <c r="E307" i="3"/>
  <c r="F307" i="3"/>
  <c r="A308" i="3"/>
  <c r="B308" i="3"/>
  <c r="C308" i="3"/>
  <c r="E308" i="3"/>
  <c r="F308" i="3"/>
  <c r="A309" i="3"/>
  <c r="B309" i="3"/>
  <c r="C309" i="3"/>
  <c r="E309" i="3"/>
  <c r="F309" i="3"/>
  <c r="A310" i="3"/>
  <c r="B310" i="3"/>
  <c r="C310" i="3"/>
  <c r="E310" i="3"/>
  <c r="F310" i="3"/>
  <c r="A311" i="3"/>
  <c r="B311" i="3"/>
  <c r="C311" i="3"/>
  <c r="E311" i="3"/>
  <c r="F311" i="3"/>
  <c r="A312" i="3"/>
  <c r="B312" i="3"/>
  <c r="C312" i="3"/>
  <c r="E312" i="3"/>
  <c r="F312" i="3"/>
  <c r="A313" i="3"/>
  <c r="B313" i="3"/>
  <c r="C313" i="3"/>
  <c r="E313" i="3"/>
  <c r="F313" i="3"/>
  <c r="A314" i="3"/>
  <c r="B314" i="3"/>
  <c r="C314" i="3"/>
  <c r="E314" i="3"/>
  <c r="F314" i="3"/>
  <c r="A315" i="3"/>
  <c r="B315" i="3"/>
  <c r="C315" i="3"/>
  <c r="E315" i="3"/>
  <c r="F315" i="3"/>
  <c r="A316" i="3"/>
  <c r="B316" i="3"/>
  <c r="C316" i="3"/>
  <c r="E316" i="3"/>
  <c r="F316" i="3"/>
  <c r="A317" i="3"/>
  <c r="B317" i="3"/>
  <c r="C317" i="3"/>
  <c r="E317" i="3"/>
  <c r="F317" i="3"/>
  <c r="A318" i="3"/>
  <c r="B318" i="3"/>
  <c r="C318" i="3"/>
  <c r="E318" i="3"/>
  <c r="F318" i="3"/>
  <c r="A319" i="3"/>
  <c r="B319" i="3"/>
  <c r="C319" i="3"/>
  <c r="E319" i="3"/>
  <c r="F319" i="3"/>
  <c r="A320" i="3"/>
  <c r="B320" i="3"/>
  <c r="C320" i="3"/>
  <c r="E320" i="3"/>
  <c r="F320" i="3"/>
  <c r="A321" i="3"/>
  <c r="B321" i="3"/>
  <c r="C321" i="3"/>
  <c r="E321" i="3"/>
  <c r="F321" i="3"/>
  <c r="A322" i="3"/>
  <c r="B322" i="3"/>
  <c r="C322" i="3"/>
  <c r="E322" i="3"/>
  <c r="F322" i="3"/>
  <c r="A323" i="3"/>
  <c r="B323" i="3"/>
  <c r="C323" i="3"/>
  <c r="E323" i="3"/>
  <c r="F323" i="3"/>
  <c r="A324" i="3"/>
  <c r="B324" i="3"/>
  <c r="C324" i="3"/>
  <c r="E324" i="3"/>
  <c r="F324" i="3"/>
  <c r="A325" i="3"/>
  <c r="B325" i="3"/>
  <c r="C325" i="3"/>
  <c r="E325" i="3"/>
  <c r="F325" i="3"/>
  <c r="A326" i="3"/>
  <c r="B326" i="3"/>
  <c r="C326" i="3"/>
  <c r="E326" i="3"/>
  <c r="F326" i="3"/>
  <c r="A327" i="3"/>
  <c r="B327" i="3"/>
  <c r="C327" i="3"/>
  <c r="E327" i="3"/>
  <c r="F327" i="3"/>
  <c r="A328" i="3"/>
  <c r="B328" i="3"/>
  <c r="C328" i="3"/>
  <c r="E328" i="3"/>
  <c r="F328" i="3"/>
  <c r="A329" i="3"/>
  <c r="B329" i="3"/>
  <c r="C329" i="3"/>
  <c r="E329" i="3"/>
  <c r="F329" i="3"/>
  <c r="A330" i="3"/>
  <c r="B330" i="3"/>
  <c r="C330" i="3"/>
  <c r="E330" i="3"/>
  <c r="F330" i="3"/>
  <c r="A331" i="3"/>
  <c r="B331" i="3"/>
  <c r="C331" i="3"/>
  <c r="E331" i="3"/>
  <c r="F331" i="3"/>
  <c r="A332" i="3"/>
  <c r="B332" i="3"/>
  <c r="C332" i="3"/>
  <c r="E332" i="3"/>
  <c r="F332" i="3"/>
  <c r="A333" i="3"/>
  <c r="B333" i="3"/>
  <c r="C333" i="3"/>
  <c r="E333" i="3"/>
  <c r="F333" i="3"/>
  <c r="A334" i="3"/>
  <c r="B334" i="3"/>
  <c r="C334" i="3"/>
  <c r="E334" i="3"/>
  <c r="F334" i="3"/>
  <c r="A335" i="3"/>
  <c r="B335" i="3"/>
  <c r="C335" i="3"/>
  <c r="E335" i="3"/>
  <c r="F335" i="3"/>
  <c r="A336" i="3"/>
  <c r="B336" i="3"/>
  <c r="C336" i="3"/>
  <c r="E336" i="3"/>
  <c r="F336" i="3"/>
  <c r="A337" i="3"/>
  <c r="B337" i="3"/>
  <c r="C337" i="3"/>
  <c r="E337" i="3"/>
  <c r="F337" i="3"/>
  <c r="A338" i="3"/>
  <c r="B338" i="3"/>
  <c r="C338" i="3"/>
  <c r="E338" i="3"/>
  <c r="F338" i="3"/>
  <c r="A339" i="3"/>
  <c r="B339" i="3"/>
  <c r="C339" i="3"/>
  <c r="E339" i="3"/>
  <c r="F339" i="3"/>
  <c r="A340" i="3"/>
  <c r="B340" i="3"/>
  <c r="C340" i="3"/>
  <c r="E340" i="3"/>
  <c r="F340" i="3"/>
  <c r="A341" i="3"/>
  <c r="B341" i="3"/>
  <c r="C341" i="3"/>
  <c r="E341" i="3"/>
  <c r="F341" i="3"/>
  <c r="A342" i="3"/>
  <c r="B342" i="3"/>
  <c r="C342" i="3"/>
  <c r="E342" i="3"/>
  <c r="F342" i="3"/>
  <c r="A343" i="3"/>
  <c r="B343" i="3"/>
  <c r="C343" i="3"/>
  <c r="E343" i="3"/>
  <c r="F343" i="3"/>
  <c r="A344" i="3"/>
  <c r="B344" i="3"/>
  <c r="C344" i="3"/>
  <c r="E344" i="3"/>
  <c r="F344" i="3"/>
  <c r="A345" i="3"/>
  <c r="B345" i="3"/>
  <c r="C345" i="3"/>
  <c r="E345" i="3"/>
  <c r="F345" i="3"/>
  <c r="A346" i="3"/>
  <c r="B346" i="3"/>
  <c r="C346" i="3"/>
  <c r="E346" i="3"/>
  <c r="F346" i="3"/>
  <c r="A347" i="3"/>
  <c r="B347" i="3"/>
  <c r="C347" i="3"/>
  <c r="E347" i="3"/>
  <c r="F347" i="3"/>
  <c r="A348" i="3"/>
  <c r="B348" i="3"/>
  <c r="C348" i="3"/>
  <c r="E348" i="3"/>
  <c r="F348" i="3"/>
  <c r="A349" i="3"/>
  <c r="B349" i="3"/>
  <c r="C349" i="3"/>
  <c r="E349" i="3"/>
  <c r="F349" i="3"/>
  <c r="A350" i="3"/>
  <c r="B350" i="3"/>
  <c r="C350" i="3"/>
  <c r="E350" i="3"/>
  <c r="F350" i="3"/>
  <c r="A351" i="3"/>
  <c r="B351" i="3"/>
  <c r="C351" i="3"/>
  <c r="E351" i="3"/>
  <c r="F351" i="3"/>
  <c r="B1" i="3"/>
  <c r="C1" i="3"/>
  <c r="D1" i="3"/>
  <c r="E1" i="3"/>
  <c r="F1" i="3"/>
  <c r="A1" i="3"/>
  <c r="AO19" i="1" l="1"/>
  <c r="AP20" i="1"/>
  <c r="D313" i="3"/>
  <c r="Q21" i="1"/>
  <c r="D72" i="3"/>
  <c r="U21" i="1"/>
  <c r="D114" i="3" s="1"/>
  <c r="AP19" i="1" l="1"/>
  <c r="D323" i="3"/>
  <c r="AQ20" i="1"/>
  <c r="D312" i="3"/>
  <c r="AO21" i="1"/>
  <c r="D314" i="3" s="1"/>
  <c r="R22" i="1"/>
  <c r="D74" i="3"/>
  <c r="AQ19" i="1" l="1"/>
  <c r="D333" i="3"/>
  <c r="AR20" i="1"/>
  <c r="D322" i="3"/>
  <c r="AP21" i="1"/>
  <c r="D324" i="3" s="1"/>
  <c r="S22" i="1"/>
  <c r="D85" i="3"/>
  <c r="AR19" i="1" l="1"/>
  <c r="D343" i="3"/>
  <c r="D332" i="3"/>
  <c r="AQ21" i="1"/>
  <c r="D334" i="3" s="1"/>
  <c r="T22" i="1"/>
  <c r="D95" i="3"/>
  <c r="D342" i="3" l="1"/>
  <c r="AR21" i="1"/>
  <c r="D344" i="3" s="1"/>
  <c r="U22" i="1"/>
  <c r="D105" i="3"/>
  <c r="D115" i="3" l="1"/>
  <c r="V22" i="1"/>
  <c r="D125" i="3" l="1"/>
  <c r="W22" i="1"/>
  <c r="X22" i="1" l="1"/>
  <c r="D135" i="3"/>
  <c r="Y22" i="1" l="1"/>
  <c r="D145" i="3"/>
  <c r="Z22" i="1" l="1"/>
  <c r="D155" i="3"/>
  <c r="AA22" i="1" l="1"/>
  <c r="D165" i="3"/>
  <c r="AB22" i="1" l="1"/>
  <c r="D175" i="3"/>
  <c r="AC22" i="1" l="1"/>
  <c r="D185" i="3"/>
  <c r="AD22" i="1" l="1"/>
  <c r="D195" i="3"/>
  <c r="AE22" i="1" l="1"/>
  <c r="D205" i="3"/>
  <c r="AF22" i="1" l="1"/>
  <c r="D215" i="3"/>
  <c r="AG22" i="1" l="1"/>
  <c r="D225" i="3"/>
  <c r="AH22" i="1" l="1"/>
  <c r="D235" i="3"/>
  <c r="AI22" i="1" l="1"/>
  <c r="D245" i="3"/>
  <c r="AJ22" i="1" l="1"/>
  <c r="D255" i="3"/>
  <c r="AK22" i="1" l="1"/>
  <c r="D265" i="3"/>
  <c r="AL22" i="1" l="1"/>
  <c r="D275" i="3"/>
  <c r="AM22" i="1" l="1"/>
  <c r="D285" i="3"/>
  <c r="AN22" i="1" l="1"/>
  <c r="D295" i="3"/>
  <c r="AO22" i="1" l="1"/>
  <c r="D305" i="3"/>
  <c r="AP22" i="1" l="1"/>
  <c r="D315" i="3"/>
  <c r="AQ22" i="1" l="1"/>
  <c r="D325" i="3"/>
  <c r="AR22" i="1" l="1"/>
  <c r="D345" i="3" s="1"/>
  <c r="D33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esmia</author>
  </authors>
  <commentList>
    <comment ref="H3" authorId="0" shapeId="0" xr:uid="{7CFA90D9-D157-48B8-B626-C98F4B1E3566}">
      <text>
        <r>
          <rPr>
            <b/>
            <sz val="9"/>
            <color indexed="81"/>
            <rFont val="Tahoma"/>
            <family val="2"/>
          </rPr>
          <t>esmia:</t>
        </r>
        <r>
          <rPr>
            <sz val="9"/>
            <color indexed="81"/>
            <rFont val="Tahoma"/>
            <family val="2"/>
          </rPr>
          <t xml:space="preserve">
Projected</t>
        </r>
      </text>
    </comment>
    <comment ref="B7" authorId="0" shapeId="0" xr:uid="{1109233F-22FF-47F8-A782-44E1E29ED7B0}">
      <text>
        <r>
          <rPr>
            <b/>
            <sz val="9"/>
            <color indexed="81"/>
            <rFont val="Tahoma"/>
            <family val="2"/>
          </rPr>
          <t>esmia:</t>
        </r>
        <r>
          <rPr>
            <sz val="9"/>
            <color indexed="81"/>
            <rFont val="Tahoma"/>
            <family val="2"/>
          </rPr>
          <t xml:space="preserve">
2016, 2020,2021 asssumed</t>
        </r>
      </text>
    </comment>
    <comment ref="B10" authorId="0" shapeId="0" xr:uid="{D0F92062-3E4F-465F-8EE1-64D190B9E352}">
      <text>
        <r>
          <rPr>
            <b/>
            <sz val="9"/>
            <color indexed="81"/>
            <rFont val="Tahoma"/>
            <family val="2"/>
          </rPr>
          <t>esmia:</t>
        </r>
        <r>
          <rPr>
            <sz val="9"/>
            <color indexed="81"/>
            <rFont val="Tahoma"/>
            <family val="2"/>
          </rPr>
          <t xml:space="preserve">
Same than before 2011</t>
        </r>
      </text>
    </comment>
    <comment ref="J10" authorId="0" shapeId="0" xr:uid="{0974DB95-15D4-4E71-83DB-7F1A5EFC42C9}">
      <text>
        <r>
          <rPr>
            <b/>
            <sz val="9"/>
            <color indexed="81"/>
            <rFont val="Tahoma"/>
            <family val="2"/>
          </rPr>
          <t>esmia:</t>
        </r>
        <r>
          <rPr>
            <sz val="9"/>
            <color indexed="81"/>
            <rFont val="Tahoma"/>
            <family val="2"/>
          </rPr>
          <t xml:space="preserve">
https://www.scheuch.com/en/wp-content/uploads/sites/7/2018/10/Scheuch_Folder_ERCS_E_Web.pdf</t>
        </r>
      </text>
    </comment>
    <comment ref="B11" authorId="0" shapeId="0" xr:uid="{4B83ABDF-6182-42E0-9258-07003E272794}">
      <text>
        <r>
          <rPr>
            <b/>
            <sz val="9"/>
            <color indexed="81"/>
            <rFont val="Tahoma"/>
            <family val="2"/>
          </rPr>
          <t>esmia:</t>
        </r>
        <r>
          <rPr>
            <sz val="9"/>
            <color indexed="81"/>
            <rFont val="Tahoma"/>
            <family val="2"/>
          </rPr>
          <t xml:space="preserve">
Same than before 2011</t>
        </r>
      </text>
    </comment>
  </commentList>
</comments>
</file>

<file path=xl/sharedStrings.xml><?xml version="1.0" encoding="utf-8"?>
<sst xmlns="http://schemas.openxmlformats.org/spreadsheetml/2006/main" count="1644" uniqueCount="96">
  <si>
    <t>regions</t>
  </si>
  <si>
    <t>periods</t>
  </si>
  <si>
    <t>demand_comm</t>
  </si>
  <si>
    <t>demand</t>
  </si>
  <si>
    <t>demand_units</t>
  </si>
  <si>
    <t>demand_notes</t>
  </si>
  <si>
    <t>TO</t>
  </si>
  <si>
    <t>ADEMSLDWASGRB</t>
  </si>
  <si>
    <t>kt</t>
  </si>
  <si>
    <t>Aggregated DemandSolidWasteGreen Bin</t>
  </si>
  <si>
    <t>ADEMSLDWASREC</t>
  </si>
  <si>
    <t>Aggregated DemandSolidWasteRecycled</t>
  </si>
  <si>
    <t>ADEMSLDWASLDF</t>
  </si>
  <si>
    <t>Aggregated DemandSolidWasteLandfill</t>
  </si>
  <si>
    <t>ADEMSLDWASHISGL</t>
  </si>
  <si>
    <t>Aggregated DemandSolidWasteHistorical LF waste</t>
  </si>
  <si>
    <t>ADEMSLDWASHISBW</t>
  </si>
  <si>
    <t>ADEMSLDWASHISKV</t>
  </si>
  <si>
    <t>ADEMSLDWASHISBR</t>
  </si>
  <si>
    <t>ADEMSLDWASHISTK</t>
  </si>
  <si>
    <t>ADEMSLDWASHISAH</t>
  </si>
  <si>
    <t>ADEMSLDWASHISCF</t>
  </si>
  <si>
    <t>kton</t>
  </si>
  <si>
    <t>Type of flow</t>
  </si>
  <si>
    <t>Owner</t>
  </si>
  <si>
    <t>Sector</t>
  </si>
  <si>
    <t>TRZ</t>
  </si>
  <si>
    <t>End Use</t>
  </si>
  <si>
    <t>Plant</t>
  </si>
  <si>
    <t>Demand</t>
  </si>
  <si>
    <t>Description</t>
  </si>
  <si>
    <t>ADEM</t>
  </si>
  <si>
    <t>SLD</t>
  </si>
  <si>
    <t>WAS</t>
  </si>
  <si>
    <t>GRB</t>
  </si>
  <si>
    <t>REC</t>
  </si>
  <si>
    <t>LDF</t>
  </si>
  <si>
    <t>HIS</t>
  </si>
  <si>
    <t>GL</t>
  </si>
  <si>
    <t>BW</t>
  </si>
  <si>
    <t>KV</t>
  </si>
  <si>
    <t>BR</t>
  </si>
  <si>
    <t>TK</t>
  </si>
  <si>
    <t>AH</t>
  </si>
  <si>
    <t>CF</t>
  </si>
  <si>
    <t>Business As usual</t>
  </si>
  <si>
    <t>Business As Planned</t>
  </si>
  <si>
    <t xml:space="preserve">Diversion Rate </t>
  </si>
  <si>
    <t>Diversion Rate</t>
  </si>
  <si>
    <t>source: 1990-20XX-Landfill Emission From Scholl-Canyon _ Reported_v1</t>
  </si>
  <si>
    <t>Estimated biogas  collection rate</t>
  </si>
  <si>
    <t>Source: 2017 GPC Waste Data (Nadia)_2018-06-20</t>
  </si>
  <si>
    <t>Other parameters</t>
  </si>
  <si>
    <t>source: Organics and Yard Waste Processed Tonnes 2013 - To Present</t>
  </si>
  <si>
    <t>Emissions Factors</t>
  </si>
  <si>
    <t xml:space="preserve">Conversion factor </t>
  </si>
  <si>
    <t>Parameter</t>
  </si>
  <si>
    <t>Value</t>
  </si>
  <si>
    <t>Unit</t>
  </si>
  <si>
    <t>Treatment Type</t>
  </si>
  <si>
    <t>CH4 g/kg waste</t>
  </si>
  <si>
    <t>N2O g/kg waste</t>
  </si>
  <si>
    <t>kWh to GJ</t>
  </si>
  <si>
    <t>Conversion rate</t>
  </si>
  <si>
    <t>kWh/MMBtu</t>
  </si>
  <si>
    <t>Dry Waste</t>
  </si>
  <si>
    <t>Wet Waste</t>
  </si>
  <si>
    <t>MMBtu to KWh</t>
  </si>
  <si>
    <t>Brock West</t>
  </si>
  <si>
    <t>HHV CH4</t>
  </si>
  <si>
    <t>kWh/kg</t>
  </si>
  <si>
    <t>Composting</t>
  </si>
  <si>
    <t>Keele Valley</t>
  </si>
  <si>
    <t>EFCO2</t>
  </si>
  <si>
    <t>kg/MMBTu</t>
  </si>
  <si>
    <t>Green Lane</t>
  </si>
  <si>
    <t>Flaring destruction rate</t>
  </si>
  <si>
    <t>Beare Rd</t>
  </si>
  <si>
    <t>Biogas generation rate</t>
  </si>
  <si>
    <t>m3/t</t>
  </si>
  <si>
    <t>Thackeray</t>
  </si>
  <si>
    <t>Methane in biogas (Volume)</t>
  </si>
  <si>
    <t>MI - Arbor Hills</t>
  </si>
  <si>
    <t xml:space="preserve">NG to WH rate </t>
  </si>
  <si>
    <t>MI - Carleton farms</t>
  </si>
  <si>
    <t>Scholl-Canyon Parameters</t>
  </si>
  <si>
    <t>k ( /yr)</t>
  </si>
  <si>
    <r>
      <t>Lo (m</t>
    </r>
    <r>
      <rPr>
        <vertAlign val="superscript"/>
        <sz val="10"/>
        <color indexed="10"/>
        <rFont val="Arial"/>
        <family val="2"/>
      </rPr>
      <t>3</t>
    </r>
    <r>
      <rPr>
        <sz val="10"/>
        <color indexed="10"/>
        <rFont val="Arial"/>
        <family val="2"/>
      </rPr>
      <t xml:space="preserve"> CH</t>
    </r>
    <r>
      <rPr>
        <vertAlign val="subscript"/>
        <sz val="10"/>
        <color indexed="10"/>
        <rFont val="Arial"/>
        <family val="2"/>
      </rPr>
      <t>4</t>
    </r>
    <r>
      <rPr>
        <sz val="10"/>
        <color indexed="10"/>
        <rFont val="Arial"/>
        <family val="2"/>
      </rPr>
      <t xml:space="preserve"> /tonne waste)</t>
    </r>
  </si>
  <si>
    <t>Methan Content: volume</t>
  </si>
  <si>
    <t>Methane  Content: mass</t>
  </si>
  <si>
    <t>Density</t>
  </si>
  <si>
    <t>Carbon</t>
  </si>
  <si>
    <t>g/L</t>
  </si>
  <si>
    <t>t/m3</t>
  </si>
  <si>
    <t>Methane</t>
  </si>
  <si>
    <t>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</si>
</sst>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color rgb="FF000000"/>
      <name val="Arial"/>
      <family val="2"/>
    </font>
    <font>
      <vertAlign val="superscript"/>
      <sz val="10"/>
      <color indexed="10"/>
      <name val="Arial"/>
      <family val="2"/>
    </font>
    <font>
      <sz val="10"/>
      <color indexed="10"/>
      <name val="Arial"/>
      <family val="2"/>
    </font>
    <font>
      <vertAlign val="subscript"/>
      <sz val="10"/>
      <color indexed="10"/>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7" tint="0.39997558519241921"/>
        <bgColor rgb="FFFAF1D4"/>
      </patternFill>
    </fill>
    <fill>
      <patternFill patternType="solid">
        <fgColor rgb="FFFFFF00"/>
        <bgColor indexed="64"/>
      </patternFill>
    </fill>
    <fill>
      <patternFill patternType="solid">
        <fgColor rgb="FFFFC000"/>
        <bgColor indexed="64"/>
      </patternFill>
    </fill>
    <fill>
      <patternFill patternType="solid">
        <fgColor theme="0"/>
        <bgColor rgb="FFECF0E9"/>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9" fontId="1" fillId="0" borderId="0" applyFont="0" applyFill="0" applyBorder="0" applyAlignment="0" applyProtection="0"/>
    <xf numFmtId="0" fontId="3" fillId="0" borderId="0"/>
    <xf numFmtId="0" fontId="4" fillId="0" borderId="0"/>
    <xf numFmtId="9" fontId="4" fillId="0" borderId="0" applyFont="0" applyFill="0" applyBorder="0" applyAlignment="0" applyProtection="0"/>
  </cellStyleXfs>
  <cellXfs count="30">
    <xf numFmtId="0" fontId="0" fillId="0" borderId="0" xfId="0"/>
    <xf numFmtId="0" fontId="2" fillId="0" borderId="1" xfId="0" applyFont="1" applyBorder="1" applyAlignment="1">
      <alignment horizontal="center"/>
    </xf>
    <xf numFmtId="0" fontId="3" fillId="2" borderId="2" xfId="2" applyFill="1" applyBorder="1" applyAlignment="1">
      <alignment horizontal="center" vertical="center" wrapText="1"/>
    </xf>
    <xf numFmtId="0" fontId="3" fillId="2" borderId="2" xfId="2" applyFill="1" applyBorder="1" applyAlignment="1">
      <alignment horizontal="center" vertical="center"/>
    </xf>
    <xf numFmtId="0" fontId="0" fillId="0" borderId="2" xfId="0" applyBorder="1" applyAlignment="1">
      <alignment horizontal="left"/>
    </xf>
    <xf numFmtId="2" fontId="0" fillId="0" borderId="2" xfId="1" applyNumberFormat="1" applyFont="1" applyBorder="1"/>
    <xf numFmtId="1" fontId="0" fillId="3" borderId="2" xfId="1" applyNumberFormat="1" applyFont="1" applyFill="1" applyBorder="1"/>
    <xf numFmtId="1" fontId="0" fillId="4" borderId="2" xfId="1" applyNumberFormat="1" applyFont="1" applyFill="1" applyBorder="1"/>
    <xf numFmtId="1" fontId="0" fillId="0" borderId="2" xfId="1" applyNumberFormat="1" applyFont="1" applyBorder="1"/>
    <xf numFmtId="0" fontId="2" fillId="0" borderId="0" xfId="0" applyFont="1"/>
    <xf numFmtId="0" fontId="4" fillId="0" borderId="2" xfId="3" applyBorder="1"/>
    <xf numFmtId="0" fontId="4" fillId="2" borderId="2" xfId="3" applyFill="1" applyBorder="1" applyAlignment="1">
      <alignment horizontal="center" vertical="center" wrapText="1"/>
    </xf>
    <xf numFmtId="0" fontId="4" fillId="0" borderId="0" xfId="3"/>
    <xf numFmtId="164" fontId="4" fillId="0" borderId="2" xfId="3" applyNumberFormat="1" applyBorder="1"/>
    <xf numFmtId="9" fontId="0" fillId="5" borderId="2" xfId="4" applyFont="1" applyFill="1" applyBorder="1" applyAlignment="1">
      <alignment horizontal="center" vertical="center" wrapText="1"/>
    </xf>
    <xf numFmtId="9" fontId="4" fillId="0" borderId="2" xfId="1" applyFont="1" applyBorder="1"/>
    <xf numFmtId="0" fontId="4" fillId="2" borderId="0" xfId="3" applyFill="1" applyAlignment="1">
      <alignment horizontal="center" vertical="center" wrapText="1"/>
    </xf>
    <xf numFmtId="9" fontId="0" fillId="0" borderId="2" xfId="4" applyFont="1" applyBorder="1"/>
    <xf numFmtId="0" fontId="3" fillId="0" borderId="2" xfId="2" applyBorder="1"/>
    <xf numFmtId="1" fontId="0" fillId="0" borderId="0" xfId="0" applyNumberFormat="1"/>
    <xf numFmtId="0" fontId="4" fillId="2" borderId="3" xfId="3" applyFill="1" applyBorder="1" applyAlignment="1">
      <alignment horizontal="center" vertical="center" wrapText="1"/>
    </xf>
    <xf numFmtId="0" fontId="4" fillId="2" borderId="4" xfId="3" applyFill="1" applyBorder="1" applyAlignment="1">
      <alignment horizontal="center" vertical="center" wrapText="1"/>
    </xf>
    <xf numFmtId="0" fontId="4" fillId="2" borderId="5" xfId="3" applyFill="1" applyBorder="1" applyAlignment="1">
      <alignment horizontal="center" vertical="center" wrapText="1"/>
    </xf>
    <xf numFmtId="0" fontId="4" fillId="2" borderId="2" xfId="3" applyFill="1" applyBorder="1" applyAlignment="1">
      <alignment horizontal="center" vertical="center" wrapText="1"/>
    </xf>
    <xf numFmtId="0" fontId="4" fillId="2" borderId="6" xfId="3" applyFill="1" applyBorder="1" applyAlignment="1">
      <alignment horizontal="center" vertical="center" wrapText="1"/>
    </xf>
    <xf numFmtId="0" fontId="4" fillId="2" borderId="7" xfId="3" applyFill="1" applyBorder="1" applyAlignment="1">
      <alignment horizontal="center" vertical="center" wrapText="1"/>
    </xf>
    <xf numFmtId="0" fontId="4" fillId="2" borderId="8" xfId="3" applyFill="1" applyBorder="1" applyAlignment="1">
      <alignment horizontal="center" vertical="center" wrapText="1"/>
    </xf>
    <xf numFmtId="0" fontId="4" fillId="2" borderId="9" xfId="3" applyFill="1" applyBorder="1" applyAlignment="1">
      <alignment horizontal="center" vertical="center" wrapText="1"/>
    </xf>
    <xf numFmtId="9" fontId="2" fillId="0" borderId="0" xfId="0" applyNumberFormat="1" applyFont="1"/>
    <xf numFmtId="0" fontId="2" fillId="0" borderId="0" xfId="0" applyFont="1" applyAlignment="1">
      <alignment horizontal="left"/>
    </xf>
  </cellXfs>
  <cellStyles count="5">
    <cellStyle name="Normal" xfId="0" builtinId="0"/>
    <cellStyle name="Normal 2" xfId="2" xr:uid="{0326B32E-C324-41B7-A27F-C7F12BE774DB}"/>
    <cellStyle name="Normal 3" xfId="3" xr:uid="{7ADA4263-01E3-40E4-B26D-2E3234DB25AA}"/>
    <cellStyle name="Percent" xfId="1" builtinId="5"/>
    <cellStyle name="Percent 3" xfId="4" xr:uid="{1FCC1F34-90F3-4D5D-95C3-58CA24AD36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S-123-gra04\cotgra04\Documents%20and%20Settings\bchau1\Desktop\Revised%2017,%2001,%2003%20Emiss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UNFCCC\CRFReporter2\Template\FromCustomer\LULUCF%20module%20-%20v%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Program%20Files\UNFCCC\CRF%20Reporter\CRFReport-templa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netorg4973179-my.sharepoint.com/Users/esmia/Dropbox/ESMIA_Toronto/3_Data/03%20-%20Raw%20data/1_Data/001.%20Inventories/2016-Toronto_CIRIS_1301_v2.1_2021-1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0_Sean's%20BackUp-2013-10-31\5_Corporate%20Fleet\2012%20Green%20Fleet%20GHG%20&amp;%20CAC%20Eval-2008-2011\EFs-Histo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IP Summary"/>
      <sheetName val="New Charts"/>
      <sheetName val="Old Results &amp; Figures"/>
      <sheetName val="Summary for presentation"/>
      <sheetName val="Summary of Results"/>
      <sheetName val="Results"/>
      <sheetName val="Yearly LF WIP Emissions2"/>
      <sheetName val="Yearly LF WIP Emissions Ref BAU"/>
      <sheetName val="Yearly LF WIP Emissions Ref BA"/>
      <sheetName val="Yearly LF WIP Emissions"/>
      <sheetName val="MC Gas Recovery"/>
      <sheetName val="Collection"/>
      <sheetName val="1990 REF MC"/>
      <sheetName val="1999 MC"/>
      <sheetName val="2010 SSO AD MC"/>
      <sheetName val="2010 60% MWAD MC"/>
      <sheetName val="2010 60% MWC MC"/>
      <sheetName val="1999 REF BAU MC"/>
      <sheetName val="2010 REF BAU MC"/>
      <sheetName val="2010 1999 BAU MC"/>
      <sheetName val="Recycling and Composting"/>
      <sheetName val="Table 6.1"/>
      <sheetName val="Initial LFG Data"/>
      <sheetName val="Res Yearly LF WIP"/>
    </sheetNames>
    <sheetDataSet>
      <sheetData sheetId="0">
        <row r="47">
          <cell r="F47">
            <v>0.35</v>
          </cell>
        </row>
        <row r="48">
          <cell r="F48">
            <v>0.25</v>
          </cell>
        </row>
        <row r="50">
          <cell r="F50">
            <v>89.3</v>
          </cell>
        </row>
        <row r="55">
          <cell r="F55">
            <v>0.25</v>
          </cell>
        </row>
      </sheetData>
      <sheetData sheetId="1"/>
      <sheetData sheetId="2"/>
      <sheetData sheetId="3"/>
      <sheetData sheetId="4">
        <row r="18">
          <cell r="B18" t="str">
            <v>y</v>
          </cell>
        </row>
        <row r="19">
          <cell r="B19" t="str">
            <v>y</v>
          </cell>
        </row>
      </sheetData>
      <sheetData sheetId="5">
        <row r="31">
          <cell r="G31">
            <v>0.8</v>
          </cell>
        </row>
      </sheetData>
      <sheetData sheetId="6"/>
      <sheetData sheetId="7"/>
      <sheetData sheetId="8"/>
      <sheetData sheetId="9"/>
      <sheetData sheetId="10"/>
      <sheetData sheetId="11">
        <row r="81">
          <cell r="C81">
            <v>1.25</v>
          </cell>
        </row>
        <row r="82">
          <cell r="C82">
            <v>2.5</v>
          </cell>
        </row>
        <row r="83">
          <cell r="C83">
            <v>38.68</v>
          </cell>
        </row>
        <row r="84">
          <cell r="C84">
            <v>70.763710000000003</v>
          </cell>
        </row>
        <row r="85">
          <cell r="C85">
            <v>120</v>
          </cell>
        </row>
        <row r="86">
          <cell r="C86">
            <v>1080</v>
          </cell>
        </row>
      </sheetData>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CIRIS"/>
      <sheetName val="Home"/>
      <sheetName val="GPC"/>
      <sheetName val="Notation keys"/>
      <sheetName val="GWP"/>
      <sheetName val="Conversion factors"/>
      <sheetName val="REF_Fuel_UnitConversionFactors"/>
      <sheetName val="City information"/>
      <sheetName val="Data sources"/>
      <sheetName val="F-Gases"/>
      <sheetName val="Emission factors"/>
      <sheetName val="Data"/>
      <sheetName val="Inventory"/>
      <sheetName val="I - Stationary"/>
      <sheetName val="II - Transport"/>
      <sheetName val="III - Waste"/>
      <sheetName val="IV - IPPU"/>
      <sheetName val="V - AFOLU"/>
      <sheetName val="VI - Other scope 3"/>
      <sheetName val="Results_Overview"/>
      <sheetName val="Notes_1"/>
      <sheetName val="Calculators"/>
      <sheetName val="Fugitive gas"/>
      <sheetName val="Solid waste disposal"/>
      <sheetName val="Biological treatment"/>
      <sheetName val="Incineration"/>
      <sheetName val="Wastewater"/>
      <sheetName val="Results"/>
      <sheetName val="Results_Summary"/>
      <sheetName val="Results_Analysis"/>
      <sheetName val="Results_Graphs"/>
      <sheetName val="Results_Graphs_2"/>
      <sheetName val="Results_Net emissions"/>
      <sheetName val="Notes_2"/>
      <sheetName val="Notes_3"/>
      <sheetName val="Notes_4"/>
      <sheetName val="Notes_5"/>
      <sheetName val="Notes_6"/>
      <sheetName val="Report"/>
      <sheetName val="Results_Analysis_Data"/>
      <sheetName val="Results_Analysis_Data_2"/>
      <sheetName val="ESRI_MAPINFO_SHEET"/>
    </sheetNames>
    <sheetDataSet>
      <sheetData sheetId="0">
        <row r="3">
          <cell r="BP3"/>
          <cell r="DS3"/>
        </row>
        <row r="4">
          <cell r="K4" t="str">
            <v>NO</v>
          </cell>
          <cell r="N4" t="str">
            <v>Please select</v>
          </cell>
          <cell r="BP4" t="str">
            <v>✓</v>
          </cell>
          <cell r="DS4" t="str">
            <v>Please select</v>
          </cell>
        </row>
        <row r="5">
          <cell r="K5" t="str">
            <v>IE</v>
          </cell>
          <cell r="N5" t="str">
            <v>CO2</v>
          </cell>
          <cell r="DS5" t="str">
            <v>kWh</v>
          </cell>
        </row>
        <row r="6">
          <cell r="K6" t="str">
            <v>NE</v>
          </cell>
          <cell r="N6" t="str">
            <v>CH4</v>
          </cell>
          <cell r="DS6" t="str">
            <v>MWh</v>
          </cell>
        </row>
        <row r="7">
          <cell r="K7" t="str">
            <v>C</v>
          </cell>
          <cell r="N7" t="str">
            <v>N2O</v>
          </cell>
          <cell r="DS7" t="str">
            <v>GWh</v>
          </cell>
        </row>
        <row r="8">
          <cell r="N8" t="str">
            <v>CO2, CH4</v>
          </cell>
          <cell r="DS8" t="str">
            <v>TWh</v>
          </cell>
        </row>
        <row r="9">
          <cell r="N9" t="str">
            <v>CO2, N2O</v>
          </cell>
          <cell r="DS9" t="str">
            <v>MJ</v>
          </cell>
        </row>
        <row r="10">
          <cell r="N10" t="str">
            <v>CH4, N2O</v>
          </cell>
          <cell r="DS10" t="str">
            <v>GJ</v>
          </cell>
        </row>
        <row r="11">
          <cell r="N11" t="str">
            <v>CO2, CH4, N2O</v>
          </cell>
          <cell r="DS11" t="str">
            <v>TJ</v>
          </cell>
        </row>
        <row r="12">
          <cell r="N12" t="str">
            <v>HFCs</v>
          </cell>
          <cell r="DS12" t="str">
            <v>Mcal</v>
          </cell>
        </row>
        <row r="13">
          <cell r="N13" t="str">
            <v>PFCs</v>
          </cell>
          <cell r="DS13" t="str">
            <v>Gcal</v>
          </cell>
        </row>
        <row r="14">
          <cell r="N14" t="str">
            <v>SF6</v>
          </cell>
          <cell r="DS14" t="str">
            <v>Btu</v>
          </cell>
        </row>
        <row r="15">
          <cell r="N15" t="str">
            <v>HFCs, PFCs</v>
          </cell>
          <cell r="DS15" t="str">
            <v>kBtu</v>
          </cell>
        </row>
        <row r="16">
          <cell r="N16" t="str">
            <v>HFCs, SF6</v>
          </cell>
          <cell r="DS16" t="str">
            <v>MMBtu</v>
          </cell>
        </row>
        <row r="17">
          <cell r="N17" t="str">
            <v>PFCs, SF6</v>
          </cell>
          <cell r="DS17" t="str">
            <v>Therm</v>
          </cell>
        </row>
        <row r="18">
          <cell r="N18" t="str">
            <v>HFCs, PFCs, SF6</v>
          </cell>
          <cell r="DS18" t="str">
            <v>Mtoe</v>
          </cell>
        </row>
        <row r="19">
          <cell r="N19" t="str">
            <v>NF3</v>
          </cell>
          <cell r="DS19" t="str">
            <v>BOE</v>
          </cell>
        </row>
        <row r="20">
          <cell r="N20" t="str">
            <v>All F-gases</v>
          </cell>
          <cell r="DS20" t="str">
            <v>m³</v>
          </cell>
        </row>
        <row r="21">
          <cell r="N21" t="str">
            <v>All GHGs</v>
          </cell>
          <cell r="DS21" t="str">
            <v>thou.m3</v>
          </cell>
        </row>
        <row r="22">
          <cell r="DS22" t="str">
            <v>Mcm</v>
          </cell>
        </row>
        <row r="23">
          <cell r="DS23" t="str">
            <v>cf (ft3)</v>
          </cell>
        </row>
        <row r="24">
          <cell r="DS24" t="str">
            <v>Ccf</v>
          </cell>
        </row>
        <row r="25">
          <cell r="DS25" t="str">
            <v>Mcf</v>
          </cell>
        </row>
        <row r="26">
          <cell r="DS26" t="str">
            <v>MMcf</v>
          </cell>
        </row>
        <row r="27">
          <cell r="DS27" t="str">
            <v>bbl</v>
          </cell>
        </row>
        <row r="28">
          <cell r="DS28" t="str">
            <v>MMb</v>
          </cell>
        </row>
        <row r="29">
          <cell r="DS29" t="str">
            <v>l (liter)</v>
          </cell>
        </row>
        <row r="30">
          <cell r="DS30" t="str">
            <v>kl</v>
          </cell>
        </row>
        <row r="31">
          <cell r="DS31" t="str">
            <v>Ml</v>
          </cell>
        </row>
        <row r="32">
          <cell r="DS32" t="str">
            <v>gal (US)</v>
          </cell>
        </row>
        <row r="33">
          <cell r="DS33" t="str">
            <v>gal (UK)</v>
          </cell>
        </row>
        <row r="34">
          <cell r="DS34" t="str">
            <v>tonne</v>
          </cell>
        </row>
        <row r="35">
          <cell r="DS35" t="str">
            <v>kg</v>
          </cell>
        </row>
        <row r="36">
          <cell r="DS36" t="str">
            <v>lt</v>
          </cell>
        </row>
        <row r="37">
          <cell r="DS37" t="str">
            <v>st</v>
          </cell>
        </row>
        <row r="38">
          <cell r="DS38" t="str">
            <v>lb</v>
          </cell>
        </row>
        <row r="39">
          <cell r="DS39" t="str">
            <v>Other (please specify)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CUI-Table-B-C"/>
      <sheetName val="CUI-Tables-A-D-N-Y-Z"/>
      <sheetName val="RT-2004 Inven"/>
      <sheetName val="RT-Factors for Transport"/>
      <sheetName val="RT-Emission Sum"/>
      <sheetName val="RT-Energy Densities"/>
      <sheetName val="TC-MobileCom"/>
      <sheetName val="TC-UTEC"/>
      <sheetName val="MOVES"/>
      <sheetName val="MOVES2010b"/>
    </sheetNames>
    <sheetDataSet>
      <sheetData sheetId="0"/>
      <sheetData sheetId="1">
        <row r="4">
          <cell r="S4">
            <v>9.8000000000000007</v>
          </cell>
        </row>
      </sheetData>
      <sheetData sheetId="2"/>
      <sheetData sheetId="3"/>
      <sheetData sheetId="4"/>
      <sheetData sheetId="5"/>
      <sheetData sheetId="6">
        <row r="35">
          <cell r="C35">
            <v>278</v>
          </cell>
        </row>
      </sheetData>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3015-819B-4406-B6DF-55F4B5C439D5}">
  <sheetPr>
    <tabColor rgb="FF92D050"/>
  </sheetPr>
  <dimension ref="A1:F351"/>
  <sheetViews>
    <sheetView workbookViewId="0">
      <selection activeCell="D19" sqref="D19"/>
    </sheetView>
  </sheetViews>
  <sheetFormatPr defaultRowHeight="15" x14ac:dyDescent="0.25"/>
  <cols>
    <col min="3" max="3" width="19.7109375" bestFit="1" customWidth="1"/>
  </cols>
  <sheetData>
    <row r="1" spans="1:6" x14ac:dyDescent="0.25">
      <c r="A1" t="s">
        <v>0</v>
      </c>
      <c r="B1" t="s">
        <v>1</v>
      </c>
      <c r="C1" t="s">
        <v>2</v>
      </c>
      <c r="D1" t="s">
        <v>3</v>
      </c>
      <c r="E1" t="s">
        <v>4</v>
      </c>
      <c r="F1" t="s">
        <v>5</v>
      </c>
    </row>
    <row r="2" spans="1:6" x14ac:dyDescent="0.25">
      <c r="A2" t="s">
        <v>6</v>
      </c>
      <c r="B2">
        <v>2016</v>
      </c>
      <c r="C2" t="s">
        <v>7</v>
      </c>
      <c r="D2">
        <v>231.82288</v>
      </c>
      <c r="E2" t="s">
        <v>8</v>
      </c>
      <c r="F2" t="s">
        <v>9</v>
      </c>
    </row>
    <row r="3" spans="1:6" x14ac:dyDescent="0.25">
      <c r="A3" t="s">
        <v>6</v>
      </c>
      <c r="B3">
        <v>2016</v>
      </c>
      <c r="C3" t="s">
        <v>10</v>
      </c>
      <c r="D3">
        <v>258.45774999999998</v>
      </c>
      <c r="E3" t="s">
        <v>8</v>
      </c>
      <c r="F3" t="s">
        <v>11</v>
      </c>
    </row>
    <row r="4" spans="1:6" x14ac:dyDescent="0.25">
      <c r="A4" t="s">
        <v>6</v>
      </c>
      <c r="B4">
        <v>2016</v>
      </c>
      <c r="C4" t="s">
        <v>12</v>
      </c>
      <c r="D4">
        <v>552.56267000000003</v>
      </c>
      <c r="E4" t="s">
        <v>8</v>
      </c>
      <c r="F4" t="s">
        <v>13</v>
      </c>
    </row>
    <row r="5" spans="1:6" x14ac:dyDescent="0.25">
      <c r="A5" t="s">
        <v>6</v>
      </c>
      <c r="B5">
        <v>2016</v>
      </c>
      <c r="C5" t="s">
        <v>14</v>
      </c>
      <c r="D5">
        <v>3739.19886</v>
      </c>
      <c r="E5" t="s">
        <v>8</v>
      </c>
      <c r="F5" t="s">
        <v>15</v>
      </c>
    </row>
    <row r="6" spans="1:6" x14ac:dyDescent="0.25">
      <c r="A6" t="s">
        <v>6</v>
      </c>
      <c r="B6">
        <v>2016</v>
      </c>
      <c r="C6" t="s">
        <v>16</v>
      </c>
      <c r="D6">
        <v>4974.6510939999998</v>
      </c>
      <c r="E6" t="s">
        <v>8</v>
      </c>
      <c r="F6" t="s">
        <v>15</v>
      </c>
    </row>
    <row r="7" spans="1:6" x14ac:dyDescent="0.25">
      <c r="A7" t="s">
        <v>6</v>
      </c>
      <c r="B7">
        <v>2016</v>
      </c>
      <c r="C7" t="s">
        <v>17</v>
      </c>
      <c r="D7">
        <v>10478.39738</v>
      </c>
      <c r="E7" t="s">
        <v>8</v>
      </c>
      <c r="F7" t="s">
        <v>15</v>
      </c>
    </row>
    <row r="8" spans="1:6" x14ac:dyDescent="0.25">
      <c r="A8" t="s">
        <v>6</v>
      </c>
      <c r="B8">
        <v>2016</v>
      </c>
      <c r="C8" t="s">
        <v>18</v>
      </c>
      <c r="D8">
        <v>1769.2242670000001</v>
      </c>
      <c r="E8" t="s">
        <v>8</v>
      </c>
      <c r="F8" t="s">
        <v>15</v>
      </c>
    </row>
    <row r="9" spans="1:6" x14ac:dyDescent="0.25">
      <c r="A9" t="s">
        <v>6</v>
      </c>
      <c r="B9">
        <v>2016</v>
      </c>
      <c r="C9" t="s">
        <v>19</v>
      </c>
      <c r="D9">
        <v>336.97107749999998</v>
      </c>
      <c r="E9" t="s">
        <v>8</v>
      </c>
      <c r="F9" t="s">
        <v>15</v>
      </c>
    </row>
    <row r="10" spans="1:6" x14ac:dyDescent="0.25">
      <c r="A10" t="s">
        <v>6</v>
      </c>
      <c r="B10">
        <v>2016</v>
      </c>
      <c r="C10" t="s">
        <v>20</v>
      </c>
      <c r="D10">
        <v>1067.618577</v>
      </c>
      <c r="E10" t="s">
        <v>8</v>
      </c>
      <c r="F10" t="s">
        <v>15</v>
      </c>
    </row>
    <row r="11" spans="1:6" x14ac:dyDescent="0.25">
      <c r="A11" t="s">
        <v>6</v>
      </c>
      <c r="B11">
        <v>2016</v>
      </c>
      <c r="C11" t="s">
        <v>21</v>
      </c>
      <c r="D11">
        <v>2864.59096</v>
      </c>
      <c r="E11" t="s">
        <v>8</v>
      </c>
      <c r="F11" t="s">
        <v>15</v>
      </c>
    </row>
    <row r="12" spans="1:6" x14ac:dyDescent="0.25">
      <c r="A12" t="s">
        <v>6</v>
      </c>
      <c r="B12">
        <v>2017</v>
      </c>
      <c r="C12" t="s">
        <v>7</v>
      </c>
      <c r="D12">
        <v>249.63349500000001</v>
      </c>
      <c r="E12" t="s">
        <v>8</v>
      </c>
      <c r="F12" t="s">
        <v>9</v>
      </c>
    </row>
    <row r="13" spans="1:6" x14ac:dyDescent="0.25">
      <c r="A13" t="s">
        <v>6</v>
      </c>
      <c r="B13">
        <v>2017</v>
      </c>
      <c r="C13" t="s">
        <v>10</v>
      </c>
      <c r="D13">
        <v>260.55840999999998</v>
      </c>
      <c r="E13" t="s">
        <v>8</v>
      </c>
      <c r="F13" t="s">
        <v>11</v>
      </c>
    </row>
    <row r="14" spans="1:6" x14ac:dyDescent="0.25">
      <c r="A14" t="s">
        <v>6</v>
      </c>
      <c r="B14">
        <v>2017</v>
      </c>
      <c r="C14" t="s">
        <v>12</v>
      </c>
      <c r="D14">
        <v>495.12216999999998</v>
      </c>
      <c r="E14" t="s">
        <v>8</v>
      </c>
      <c r="F14" t="s">
        <v>13</v>
      </c>
    </row>
    <row r="15" spans="1:6" x14ac:dyDescent="0.25">
      <c r="A15" t="s">
        <v>6</v>
      </c>
      <c r="B15">
        <v>2017</v>
      </c>
      <c r="C15" t="s">
        <v>14</v>
      </c>
      <c r="D15">
        <v>4125.7026290000003</v>
      </c>
      <c r="E15" t="s">
        <v>8</v>
      </c>
      <c r="F15" t="s">
        <v>15</v>
      </c>
    </row>
    <row r="16" spans="1:6" x14ac:dyDescent="0.25">
      <c r="A16" t="s">
        <v>6</v>
      </c>
      <c r="B16">
        <v>2017</v>
      </c>
      <c r="C16" t="s">
        <v>16</v>
      </c>
      <c r="D16">
        <v>4755.7539189999998</v>
      </c>
      <c r="E16" t="s">
        <v>8</v>
      </c>
      <c r="F16" t="s">
        <v>15</v>
      </c>
    </row>
    <row r="17" spans="1:6" x14ac:dyDescent="0.25">
      <c r="A17" t="s">
        <v>6</v>
      </c>
      <c r="B17">
        <v>2017</v>
      </c>
      <c r="C17" t="s">
        <v>17</v>
      </c>
      <c r="D17">
        <v>10017.32151</v>
      </c>
      <c r="E17" t="s">
        <v>8</v>
      </c>
      <c r="F17" t="s">
        <v>15</v>
      </c>
    </row>
    <row r="18" spans="1:6" x14ac:dyDescent="0.25">
      <c r="A18" t="s">
        <v>6</v>
      </c>
      <c r="B18">
        <v>2017</v>
      </c>
      <c r="C18" t="s">
        <v>18</v>
      </c>
      <c r="D18">
        <v>1691.3739439999999</v>
      </c>
      <c r="E18" t="s">
        <v>8</v>
      </c>
      <c r="F18" t="s">
        <v>15</v>
      </c>
    </row>
    <row r="19" spans="1:6" x14ac:dyDescent="0.25">
      <c r="A19" t="s">
        <v>6</v>
      </c>
      <c r="B19">
        <v>2017</v>
      </c>
      <c r="C19" t="s">
        <v>19</v>
      </c>
      <c r="D19">
        <v>322.14350159999998</v>
      </c>
      <c r="E19" t="s">
        <v>8</v>
      </c>
      <c r="F19" t="s">
        <v>15</v>
      </c>
    </row>
    <row r="20" spans="1:6" x14ac:dyDescent="0.25">
      <c r="A20" t="s">
        <v>6</v>
      </c>
      <c r="B20">
        <v>2017</v>
      </c>
      <c r="C20" t="s">
        <v>20</v>
      </c>
      <c r="D20">
        <v>1020.640671</v>
      </c>
      <c r="E20" t="s">
        <v>8</v>
      </c>
      <c r="F20" t="s">
        <v>15</v>
      </c>
    </row>
    <row r="21" spans="1:6" x14ac:dyDescent="0.25">
      <c r="A21" t="s">
        <v>6</v>
      </c>
      <c r="B21">
        <v>2017</v>
      </c>
      <c r="C21" t="s">
        <v>21</v>
      </c>
      <c r="D21">
        <v>2738.5417440000001</v>
      </c>
      <c r="E21" t="s">
        <v>8</v>
      </c>
      <c r="F21" t="s">
        <v>15</v>
      </c>
    </row>
    <row r="22" spans="1:6" x14ac:dyDescent="0.25">
      <c r="A22" t="s">
        <v>6</v>
      </c>
      <c r="B22">
        <v>2018</v>
      </c>
      <c r="C22" t="s">
        <v>7</v>
      </c>
      <c r="D22">
        <v>257.27145999999999</v>
      </c>
      <c r="E22" t="s">
        <v>8</v>
      </c>
      <c r="F22" t="s">
        <v>9</v>
      </c>
    </row>
    <row r="23" spans="1:6" x14ac:dyDescent="0.25">
      <c r="A23" t="s">
        <v>6</v>
      </c>
      <c r="B23">
        <v>2018</v>
      </c>
      <c r="C23" t="s">
        <v>10</v>
      </c>
      <c r="D23">
        <v>262.61781000000002</v>
      </c>
      <c r="E23" t="s">
        <v>8</v>
      </c>
      <c r="F23" t="s">
        <v>11</v>
      </c>
    </row>
    <row r="24" spans="1:6" x14ac:dyDescent="0.25">
      <c r="A24" t="s">
        <v>6</v>
      </c>
      <c r="B24">
        <v>2018</v>
      </c>
      <c r="C24" t="s">
        <v>12</v>
      </c>
      <c r="D24">
        <v>524.50077999999996</v>
      </c>
      <c r="E24" t="s">
        <v>8</v>
      </c>
      <c r="F24" t="s">
        <v>13</v>
      </c>
    </row>
    <row r="25" spans="1:6" x14ac:dyDescent="0.25">
      <c r="A25" t="s">
        <v>6</v>
      </c>
      <c r="B25">
        <v>2018</v>
      </c>
      <c r="C25" t="s">
        <v>14</v>
      </c>
      <c r="D25">
        <v>4441.6385209999999</v>
      </c>
      <c r="E25" t="s">
        <v>8</v>
      </c>
      <c r="F25" t="s">
        <v>15</v>
      </c>
    </row>
    <row r="26" spans="1:6" x14ac:dyDescent="0.25">
      <c r="A26" t="s">
        <v>6</v>
      </c>
      <c r="B26">
        <v>2018</v>
      </c>
      <c r="C26" t="s">
        <v>16</v>
      </c>
      <c r="D26">
        <v>4546.4887710000003</v>
      </c>
      <c r="E26" t="s">
        <v>8</v>
      </c>
      <c r="F26" t="s">
        <v>15</v>
      </c>
    </row>
    <row r="27" spans="1:6" x14ac:dyDescent="0.25">
      <c r="A27" t="s">
        <v>6</v>
      </c>
      <c r="B27">
        <v>2018</v>
      </c>
      <c r="C27" t="s">
        <v>17</v>
      </c>
      <c r="D27">
        <v>9576.5341370000006</v>
      </c>
      <c r="E27" t="s">
        <v>8</v>
      </c>
      <c r="F27" t="s">
        <v>15</v>
      </c>
    </row>
    <row r="28" spans="1:6" x14ac:dyDescent="0.25">
      <c r="A28" t="s">
        <v>6</v>
      </c>
      <c r="B28">
        <v>2018</v>
      </c>
      <c r="C28" t="s">
        <v>18</v>
      </c>
      <c r="D28">
        <v>1616.9492310000001</v>
      </c>
      <c r="E28" t="s">
        <v>8</v>
      </c>
      <c r="F28" t="s">
        <v>15</v>
      </c>
    </row>
    <row r="29" spans="1:6" x14ac:dyDescent="0.25">
      <c r="A29" t="s">
        <v>6</v>
      </c>
      <c r="B29">
        <v>2018</v>
      </c>
      <c r="C29" t="s">
        <v>19</v>
      </c>
      <c r="D29">
        <v>307.96837629999999</v>
      </c>
      <c r="E29" t="s">
        <v>8</v>
      </c>
      <c r="F29" t="s">
        <v>15</v>
      </c>
    </row>
    <row r="30" spans="1:6" x14ac:dyDescent="0.25">
      <c r="A30" t="s">
        <v>6</v>
      </c>
      <c r="B30">
        <v>2018</v>
      </c>
      <c r="C30" t="s">
        <v>20</v>
      </c>
      <c r="D30">
        <v>975.7299117</v>
      </c>
      <c r="E30" t="s">
        <v>8</v>
      </c>
      <c r="F30" t="s">
        <v>15</v>
      </c>
    </row>
    <row r="31" spans="1:6" x14ac:dyDescent="0.25">
      <c r="A31" t="s">
        <v>6</v>
      </c>
      <c r="B31">
        <v>2018</v>
      </c>
      <c r="C31" t="s">
        <v>21</v>
      </c>
      <c r="D31">
        <v>2618.0390109999998</v>
      </c>
      <c r="E31" t="s">
        <v>8</v>
      </c>
      <c r="F31" t="s">
        <v>15</v>
      </c>
    </row>
    <row r="32" spans="1:6" x14ac:dyDescent="0.25">
      <c r="A32" t="s">
        <v>6</v>
      </c>
      <c r="B32">
        <v>2019</v>
      </c>
      <c r="C32" t="s">
        <v>7</v>
      </c>
      <c r="D32">
        <v>278.17090999999999</v>
      </c>
      <c r="E32" t="s">
        <v>8</v>
      </c>
      <c r="F32" t="s">
        <v>9</v>
      </c>
    </row>
    <row r="33" spans="1:6" x14ac:dyDescent="0.25">
      <c r="A33" t="s">
        <v>6</v>
      </c>
      <c r="B33">
        <v>2019</v>
      </c>
      <c r="C33" t="s">
        <v>10</v>
      </c>
      <c r="D33">
        <v>264.80198999999999</v>
      </c>
      <c r="E33" t="s">
        <v>8</v>
      </c>
      <c r="F33" t="s">
        <v>11</v>
      </c>
    </row>
    <row r="34" spans="1:6" x14ac:dyDescent="0.25">
      <c r="A34" t="s">
        <v>6</v>
      </c>
      <c r="B34">
        <v>2019</v>
      </c>
      <c r="C34" t="s">
        <v>12</v>
      </c>
      <c r="D34">
        <v>535.89044999999999</v>
      </c>
      <c r="E34" t="s">
        <v>8</v>
      </c>
      <c r="F34" t="s">
        <v>13</v>
      </c>
    </row>
    <row r="35" spans="1:6" x14ac:dyDescent="0.25">
      <c r="A35" t="s">
        <v>6</v>
      </c>
      <c r="B35">
        <v>2019</v>
      </c>
      <c r="C35" t="s">
        <v>14</v>
      </c>
      <c r="D35">
        <v>4772.2825560000001</v>
      </c>
      <c r="E35" t="s">
        <v>8</v>
      </c>
      <c r="F35" t="s">
        <v>15</v>
      </c>
    </row>
    <row r="36" spans="1:6" x14ac:dyDescent="0.25">
      <c r="A36" t="s">
        <v>6</v>
      </c>
      <c r="B36">
        <v>2019</v>
      </c>
      <c r="C36" t="s">
        <v>16</v>
      </c>
      <c r="D36">
        <v>4346.4318160000003</v>
      </c>
      <c r="E36" t="s">
        <v>8</v>
      </c>
      <c r="F36" t="s">
        <v>15</v>
      </c>
    </row>
    <row r="37" spans="1:6" x14ac:dyDescent="0.25">
      <c r="A37" t="s">
        <v>6</v>
      </c>
      <c r="B37">
        <v>2019</v>
      </c>
      <c r="C37" t="s">
        <v>17</v>
      </c>
      <c r="D37">
        <v>9155.1425199999994</v>
      </c>
      <c r="E37" t="s">
        <v>8</v>
      </c>
      <c r="F37" t="s">
        <v>15</v>
      </c>
    </row>
    <row r="38" spans="1:6" x14ac:dyDescent="0.25">
      <c r="A38" t="s">
        <v>6</v>
      </c>
      <c r="B38">
        <v>2019</v>
      </c>
      <c r="C38" t="s">
        <v>18</v>
      </c>
      <c r="D38">
        <v>1545.799393</v>
      </c>
      <c r="E38" t="s">
        <v>8</v>
      </c>
      <c r="F38" t="s">
        <v>15</v>
      </c>
    </row>
    <row r="39" spans="1:6" x14ac:dyDescent="0.25">
      <c r="A39" t="s">
        <v>6</v>
      </c>
      <c r="B39">
        <v>2019</v>
      </c>
      <c r="C39" t="s">
        <v>19</v>
      </c>
      <c r="D39">
        <v>294.41699219999998</v>
      </c>
      <c r="E39" t="s">
        <v>8</v>
      </c>
      <c r="F39" t="s">
        <v>15</v>
      </c>
    </row>
    <row r="40" spans="1:6" x14ac:dyDescent="0.25">
      <c r="A40" t="s">
        <v>6</v>
      </c>
      <c r="B40">
        <v>2019</v>
      </c>
      <c r="C40" t="s">
        <v>20</v>
      </c>
      <c r="D40">
        <v>932.79533849999996</v>
      </c>
      <c r="E40" t="s">
        <v>8</v>
      </c>
      <c r="F40" t="s">
        <v>15</v>
      </c>
    </row>
    <row r="41" spans="1:6" x14ac:dyDescent="0.25">
      <c r="A41" t="s">
        <v>6</v>
      </c>
      <c r="B41">
        <v>2019</v>
      </c>
      <c r="C41" t="s">
        <v>21</v>
      </c>
      <c r="D41">
        <v>2502.838702</v>
      </c>
      <c r="E41" t="s">
        <v>8</v>
      </c>
      <c r="F41" t="s">
        <v>15</v>
      </c>
    </row>
    <row r="42" spans="1:6" x14ac:dyDescent="0.25">
      <c r="A42" t="s">
        <v>6</v>
      </c>
      <c r="B42">
        <v>2020</v>
      </c>
      <c r="C42" t="s">
        <v>7</v>
      </c>
      <c r="D42">
        <v>280.3881409</v>
      </c>
      <c r="E42" t="s">
        <v>8</v>
      </c>
      <c r="F42" t="s">
        <v>9</v>
      </c>
    </row>
    <row r="43" spans="1:6" x14ac:dyDescent="0.25">
      <c r="A43" t="s">
        <v>6</v>
      </c>
      <c r="B43">
        <v>2020</v>
      </c>
      <c r="C43" t="s">
        <v>10</v>
      </c>
      <c r="D43">
        <v>266.90084999999999</v>
      </c>
      <c r="E43" t="s">
        <v>8</v>
      </c>
      <c r="F43" t="s">
        <v>11</v>
      </c>
    </row>
    <row r="44" spans="1:6" x14ac:dyDescent="0.25">
      <c r="A44" t="s">
        <v>6</v>
      </c>
      <c r="B44">
        <v>2020</v>
      </c>
      <c r="C44" t="s">
        <v>12</v>
      </c>
      <c r="D44">
        <v>497.51272499999999</v>
      </c>
      <c r="E44" t="s">
        <v>8</v>
      </c>
      <c r="F44" t="s">
        <v>13</v>
      </c>
    </row>
    <row r="45" spans="1:6" x14ac:dyDescent="0.25">
      <c r="A45" t="s">
        <v>6</v>
      </c>
      <c r="B45">
        <v>2020</v>
      </c>
      <c r="C45" t="s">
        <v>14</v>
      </c>
      <c r="D45">
        <v>5097.4994729999999</v>
      </c>
      <c r="E45" t="s">
        <v>8</v>
      </c>
      <c r="F45" t="s">
        <v>15</v>
      </c>
    </row>
    <row r="46" spans="1:6" x14ac:dyDescent="0.25">
      <c r="A46" t="s">
        <v>6</v>
      </c>
      <c r="B46">
        <v>2020</v>
      </c>
      <c r="C46" t="s">
        <v>16</v>
      </c>
      <c r="D46">
        <v>4155.1778709999999</v>
      </c>
      <c r="E46" t="s">
        <v>8</v>
      </c>
      <c r="F46" t="s">
        <v>15</v>
      </c>
    </row>
    <row r="47" spans="1:6" x14ac:dyDescent="0.25">
      <c r="A47" t="s">
        <v>6</v>
      </c>
      <c r="B47">
        <v>2020</v>
      </c>
      <c r="C47" t="s">
        <v>17</v>
      </c>
      <c r="D47">
        <v>8752.2931950000002</v>
      </c>
      <c r="E47" t="s">
        <v>8</v>
      </c>
      <c r="F47" t="s">
        <v>15</v>
      </c>
    </row>
    <row r="48" spans="1:6" x14ac:dyDescent="0.25">
      <c r="A48" t="s">
        <v>6</v>
      </c>
      <c r="B48">
        <v>2020</v>
      </c>
      <c r="C48" t="s">
        <v>18</v>
      </c>
      <c r="D48">
        <v>1477.7803269999999</v>
      </c>
      <c r="E48" t="s">
        <v>8</v>
      </c>
      <c r="F48" t="s">
        <v>15</v>
      </c>
    </row>
    <row r="49" spans="1:6" x14ac:dyDescent="0.25">
      <c r="A49" t="s">
        <v>6</v>
      </c>
      <c r="B49">
        <v>2020</v>
      </c>
      <c r="C49" t="s">
        <v>19</v>
      </c>
      <c r="D49">
        <v>281.46190319999999</v>
      </c>
      <c r="E49" t="s">
        <v>8</v>
      </c>
      <c r="F49" t="s">
        <v>15</v>
      </c>
    </row>
    <row r="50" spans="1:6" x14ac:dyDescent="0.25">
      <c r="A50" t="s">
        <v>6</v>
      </c>
      <c r="B50">
        <v>2020</v>
      </c>
      <c r="C50" t="s">
        <v>20</v>
      </c>
      <c r="D50">
        <v>891.7499947</v>
      </c>
      <c r="E50" t="s">
        <v>8</v>
      </c>
      <c r="F50" t="s">
        <v>15</v>
      </c>
    </row>
    <row r="51" spans="1:6" x14ac:dyDescent="0.25">
      <c r="A51" t="s">
        <v>6</v>
      </c>
      <c r="B51">
        <v>2020</v>
      </c>
      <c r="C51" t="s">
        <v>21</v>
      </c>
      <c r="D51">
        <v>2392.7074969999999</v>
      </c>
      <c r="E51" t="s">
        <v>8</v>
      </c>
      <c r="F51" t="s">
        <v>15</v>
      </c>
    </row>
    <row r="52" spans="1:6" x14ac:dyDescent="0.25">
      <c r="A52" t="s">
        <v>6</v>
      </c>
      <c r="B52">
        <v>2021</v>
      </c>
      <c r="C52" t="s">
        <v>7</v>
      </c>
      <c r="D52">
        <v>282.5387149</v>
      </c>
      <c r="E52" t="s">
        <v>8</v>
      </c>
      <c r="F52" t="s">
        <v>9</v>
      </c>
    </row>
    <row r="53" spans="1:6" x14ac:dyDescent="0.25">
      <c r="A53" t="s">
        <v>6</v>
      </c>
      <c r="B53">
        <v>2021</v>
      </c>
      <c r="C53" t="s">
        <v>10</v>
      </c>
      <c r="D53">
        <v>268.93722000000002</v>
      </c>
      <c r="E53" t="s">
        <v>8</v>
      </c>
      <c r="F53" t="s">
        <v>11</v>
      </c>
    </row>
    <row r="54" spans="1:6" x14ac:dyDescent="0.25">
      <c r="A54" t="s">
        <v>6</v>
      </c>
      <c r="B54">
        <v>2021</v>
      </c>
      <c r="C54" t="s">
        <v>12</v>
      </c>
      <c r="D54">
        <v>501.32864210000002</v>
      </c>
      <c r="E54" t="s">
        <v>8</v>
      </c>
      <c r="F54" t="s">
        <v>13</v>
      </c>
    </row>
    <row r="55" spans="1:6" x14ac:dyDescent="0.25">
      <c r="A55" t="s">
        <v>6</v>
      </c>
      <c r="B55">
        <v>2021</v>
      </c>
      <c r="C55" t="s">
        <v>14</v>
      </c>
      <c r="D55">
        <v>5348.8175719999999</v>
      </c>
      <c r="E55" t="s">
        <v>8</v>
      </c>
      <c r="F55" t="s">
        <v>15</v>
      </c>
    </row>
    <row r="56" spans="1:6" x14ac:dyDescent="0.25">
      <c r="A56" t="s">
        <v>6</v>
      </c>
      <c r="B56">
        <v>2021</v>
      </c>
      <c r="C56" t="s">
        <v>16</v>
      </c>
      <c r="D56">
        <v>3972.3395810000002</v>
      </c>
      <c r="E56" t="s">
        <v>8</v>
      </c>
      <c r="F56" t="s">
        <v>15</v>
      </c>
    </row>
    <row r="57" spans="1:6" x14ac:dyDescent="0.25">
      <c r="A57" t="s">
        <v>6</v>
      </c>
      <c r="B57">
        <v>2021</v>
      </c>
      <c r="C57" t="s">
        <v>17</v>
      </c>
      <c r="D57">
        <v>8367.1702550000009</v>
      </c>
      <c r="E57" t="s">
        <v>8</v>
      </c>
      <c r="F57" t="s">
        <v>15</v>
      </c>
    </row>
    <row r="58" spans="1:6" x14ac:dyDescent="0.25">
      <c r="A58" t="s">
        <v>6</v>
      </c>
      <c r="B58">
        <v>2021</v>
      </c>
      <c r="C58" t="s">
        <v>18</v>
      </c>
      <c r="D58">
        <v>1412.7542719999999</v>
      </c>
      <c r="E58" t="s">
        <v>8</v>
      </c>
      <c r="F58" t="s">
        <v>15</v>
      </c>
    </row>
    <row r="59" spans="1:6" x14ac:dyDescent="0.25">
      <c r="A59" t="s">
        <v>6</v>
      </c>
      <c r="B59">
        <v>2021</v>
      </c>
      <c r="C59" t="s">
        <v>19</v>
      </c>
      <c r="D59">
        <v>269.07687060000001</v>
      </c>
      <c r="E59" t="s">
        <v>8</v>
      </c>
      <c r="F59" t="s">
        <v>15</v>
      </c>
    </row>
    <row r="60" spans="1:6" x14ac:dyDescent="0.25">
      <c r="A60" t="s">
        <v>6</v>
      </c>
      <c r="B60">
        <v>2021</v>
      </c>
      <c r="C60" t="s">
        <v>20</v>
      </c>
      <c r="D60">
        <v>852.51074930000004</v>
      </c>
      <c r="E60" t="s">
        <v>8</v>
      </c>
      <c r="F60" t="s">
        <v>15</v>
      </c>
    </row>
    <row r="61" spans="1:6" x14ac:dyDescent="0.25">
      <c r="A61" t="s">
        <v>6</v>
      </c>
      <c r="B61">
        <v>2021</v>
      </c>
      <c r="C61" t="s">
        <v>21</v>
      </c>
      <c r="D61">
        <v>2287.4223419999998</v>
      </c>
      <c r="E61" t="s">
        <v>8</v>
      </c>
      <c r="F61" t="s">
        <v>15</v>
      </c>
    </row>
    <row r="62" spans="1:6" x14ac:dyDescent="0.25">
      <c r="A62" t="s">
        <v>6</v>
      </c>
      <c r="B62">
        <v>2022</v>
      </c>
      <c r="C62" t="s">
        <v>7</v>
      </c>
      <c r="D62">
        <v>284.18724500000002</v>
      </c>
      <c r="E62" t="s">
        <v>8</v>
      </c>
      <c r="F62" t="s">
        <v>9</v>
      </c>
    </row>
    <row r="63" spans="1:6" x14ac:dyDescent="0.25">
      <c r="A63" t="s">
        <v>6</v>
      </c>
      <c r="B63">
        <v>2022</v>
      </c>
      <c r="C63" t="s">
        <v>10</v>
      </c>
      <c r="D63">
        <v>270.4973</v>
      </c>
      <c r="E63" t="s">
        <v>8</v>
      </c>
      <c r="F63" t="s">
        <v>11</v>
      </c>
    </row>
    <row r="64" spans="1:6" x14ac:dyDescent="0.25">
      <c r="A64" t="s">
        <v>6</v>
      </c>
      <c r="B64">
        <v>2022</v>
      </c>
      <c r="C64" t="s">
        <v>12</v>
      </c>
      <c r="D64">
        <v>504.2537471</v>
      </c>
      <c r="E64" t="s">
        <v>8</v>
      </c>
      <c r="F64" t="s">
        <v>13</v>
      </c>
    </row>
    <row r="65" spans="1:6" x14ac:dyDescent="0.25">
      <c r="A65" t="s">
        <v>6</v>
      </c>
      <c r="B65">
        <v>2022</v>
      </c>
      <c r="C65" t="s">
        <v>14</v>
      </c>
      <c r="D65">
        <v>5592.7250489999997</v>
      </c>
      <c r="E65" t="s">
        <v>8</v>
      </c>
      <c r="F65" t="s">
        <v>15</v>
      </c>
    </row>
    <row r="66" spans="1:6" x14ac:dyDescent="0.25">
      <c r="A66" t="s">
        <v>6</v>
      </c>
      <c r="B66">
        <v>2022</v>
      </c>
      <c r="C66" t="s">
        <v>16</v>
      </c>
      <c r="D66">
        <v>3797.5466369999999</v>
      </c>
      <c r="E66" t="s">
        <v>8</v>
      </c>
      <c r="F66" t="s">
        <v>15</v>
      </c>
    </row>
    <row r="67" spans="1:6" x14ac:dyDescent="0.25">
      <c r="A67" t="s">
        <v>6</v>
      </c>
      <c r="B67">
        <v>2022</v>
      </c>
      <c r="C67" t="s">
        <v>17</v>
      </c>
      <c r="D67">
        <v>7998.9936939999998</v>
      </c>
      <c r="E67" t="s">
        <v>8</v>
      </c>
      <c r="F67" t="s">
        <v>15</v>
      </c>
    </row>
    <row r="68" spans="1:6" x14ac:dyDescent="0.25">
      <c r="A68" t="s">
        <v>6</v>
      </c>
      <c r="B68">
        <v>2022</v>
      </c>
      <c r="C68" t="s">
        <v>18</v>
      </c>
      <c r="D68">
        <v>1350.589526</v>
      </c>
      <c r="E68" t="s">
        <v>8</v>
      </c>
      <c r="F68" t="s">
        <v>15</v>
      </c>
    </row>
    <row r="69" spans="1:6" x14ac:dyDescent="0.25">
      <c r="A69" t="s">
        <v>6</v>
      </c>
      <c r="B69">
        <v>2022</v>
      </c>
      <c r="C69" t="s">
        <v>19</v>
      </c>
      <c r="D69">
        <v>257.2368108</v>
      </c>
      <c r="E69" t="s">
        <v>8</v>
      </c>
      <c r="F69" t="s">
        <v>15</v>
      </c>
    </row>
    <row r="70" spans="1:6" x14ac:dyDescent="0.25">
      <c r="A70" t="s">
        <v>6</v>
      </c>
      <c r="B70">
        <v>2022</v>
      </c>
      <c r="C70" t="s">
        <v>20</v>
      </c>
      <c r="D70">
        <v>814.99812959999997</v>
      </c>
      <c r="E70" t="s">
        <v>8</v>
      </c>
      <c r="F70" t="s">
        <v>15</v>
      </c>
    </row>
    <row r="71" spans="1:6" x14ac:dyDescent="0.25">
      <c r="A71" t="s">
        <v>6</v>
      </c>
      <c r="B71">
        <v>2022</v>
      </c>
      <c r="C71" t="s">
        <v>21</v>
      </c>
      <c r="D71">
        <v>2186.7699990000001</v>
      </c>
      <c r="E71" t="s">
        <v>8</v>
      </c>
      <c r="F71" t="s">
        <v>15</v>
      </c>
    </row>
    <row r="72" spans="1:6" x14ac:dyDescent="0.25">
      <c r="A72" t="s">
        <v>6</v>
      </c>
      <c r="B72">
        <v>2023</v>
      </c>
      <c r="C72" t="s">
        <v>7</v>
      </c>
      <c r="D72">
        <v>285.89524</v>
      </c>
      <c r="E72" t="s">
        <v>8</v>
      </c>
      <c r="F72" t="s">
        <v>9</v>
      </c>
    </row>
    <row r="73" spans="1:6" x14ac:dyDescent="0.25">
      <c r="A73" t="s">
        <v>6</v>
      </c>
      <c r="B73">
        <v>2023</v>
      </c>
      <c r="C73" t="s">
        <v>10</v>
      </c>
      <c r="D73">
        <v>272.11318</v>
      </c>
      <c r="E73" t="s">
        <v>8</v>
      </c>
      <c r="F73" t="s">
        <v>11</v>
      </c>
    </row>
    <row r="74" spans="1:6" x14ac:dyDescent="0.25">
      <c r="A74" t="s">
        <v>6</v>
      </c>
      <c r="B74">
        <v>2023</v>
      </c>
      <c r="C74" t="s">
        <v>12</v>
      </c>
      <c r="D74">
        <v>507.2843646</v>
      </c>
      <c r="E74" t="s">
        <v>8</v>
      </c>
      <c r="F74" t="s">
        <v>13</v>
      </c>
    </row>
    <row r="75" spans="1:6" x14ac:dyDescent="0.25">
      <c r="A75" t="s">
        <v>6</v>
      </c>
      <c r="B75">
        <v>2023</v>
      </c>
      <c r="C75" t="s">
        <v>14</v>
      </c>
      <c r="D75">
        <v>5828.6963759999999</v>
      </c>
      <c r="E75" t="s">
        <v>8</v>
      </c>
      <c r="F75" t="s">
        <v>15</v>
      </c>
    </row>
    <row r="76" spans="1:6" x14ac:dyDescent="0.25">
      <c r="A76" t="s">
        <v>6</v>
      </c>
      <c r="B76">
        <v>2023</v>
      </c>
      <c r="C76" t="s">
        <v>16</v>
      </c>
      <c r="D76">
        <v>3630.4450219999999</v>
      </c>
      <c r="E76" t="s">
        <v>8</v>
      </c>
      <c r="F76" t="s">
        <v>15</v>
      </c>
    </row>
    <row r="77" spans="1:6" x14ac:dyDescent="0.25">
      <c r="A77" t="s">
        <v>6</v>
      </c>
      <c r="B77">
        <v>2023</v>
      </c>
      <c r="C77" t="s">
        <v>17</v>
      </c>
      <c r="D77">
        <v>7647.017828</v>
      </c>
      <c r="E77" t="s">
        <v>8</v>
      </c>
      <c r="F77" t="s">
        <v>15</v>
      </c>
    </row>
    <row r="78" spans="1:6" x14ac:dyDescent="0.25">
      <c r="A78" t="s">
        <v>6</v>
      </c>
      <c r="B78">
        <v>2023</v>
      </c>
      <c r="C78" t="s">
        <v>18</v>
      </c>
      <c r="D78">
        <v>1291.1601860000001</v>
      </c>
      <c r="E78" t="s">
        <v>8</v>
      </c>
      <c r="F78" t="s">
        <v>15</v>
      </c>
    </row>
    <row r="79" spans="1:6" x14ac:dyDescent="0.25">
      <c r="A79" t="s">
        <v>6</v>
      </c>
      <c r="B79">
        <v>2023</v>
      </c>
      <c r="C79" t="s">
        <v>19</v>
      </c>
      <c r="D79">
        <v>245.91774330000001</v>
      </c>
      <c r="E79" t="s">
        <v>8</v>
      </c>
      <c r="F79" t="s">
        <v>15</v>
      </c>
    </row>
    <row r="80" spans="1:6" x14ac:dyDescent="0.25">
      <c r="A80" t="s">
        <v>6</v>
      </c>
      <c r="B80">
        <v>2023</v>
      </c>
      <c r="C80" t="s">
        <v>20</v>
      </c>
      <c r="D80">
        <v>779.13615960000004</v>
      </c>
      <c r="E80" t="s">
        <v>8</v>
      </c>
      <c r="F80" t="s">
        <v>15</v>
      </c>
    </row>
    <row r="81" spans="1:6" x14ac:dyDescent="0.25">
      <c r="A81" t="s">
        <v>6</v>
      </c>
      <c r="B81">
        <v>2023</v>
      </c>
      <c r="C81" t="s">
        <v>21</v>
      </c>
      <c r="D81">
        <v>2090.5466120000001</v>
      </c>
      <c r="E81" t="s">
        <v>8</v>
      </c>
      <c r="F81" t="s">
        <v>15</v>
      </c>
    </row>
    <row r="82" spans="1:6" x14ac:dyDescent="0.25">
      <c r="A82" t="s">
        <v>6</v>
      </c>
      <c r="B82">
        <v>2024</v>
      </c>
      <c r="C82" t="s">
        <v>7</v>
      </c>
      <c r="D82">
        <v>287.6636977</v>
      </c>
      <c r="E82" t="s">
        <v>8</v>
      </c>
      <c r="F82" t="s">
        <v>9</v>
      </c>
    </row>
    <row r="83" spans="1:6" x14ac:dyDescent="0.25">
      <c r="A83" t="s">
        <v>6</v>
      </c>
      <c r="B83">
        <v>2024</v>
      </c>
      <c r="C83" t="s">
        <v>10</v>
      </c>
      <c r="D83">
        <v>273.78579999999999</v>
      </c>
      <c r="E83" t="s">
        <v>8</v>
      </c>
      <c r="F83" t="s">
        <v>11</v>
      </c>
    </row>
    <row r="84" spans="1:6" x14ac:dyDescent="0.25">
      <c r="A84" t="s">
        <v>6</v>
      </c>
      <c r="B84">
        <v>2024</v>
      </c>
      <c r="C84" t="s">
        <v>12</v>
      </c>
      <c r="D84">
        <v>510.42226549999998</v>
      </c>
      <c r="E84" t="s">
        <v>8</v>
      </c>
      <c r="F84" t="s">
        <v>13</v>
      </c>
    </row>
    <row r="85" spans="1:6" x14ac:dyDescent="0.25">
      <c r="A85" t="s">
        <v>6</v>
      </c>
      <c r="B85">
        <v>2024</v>
      </c>
      <c r="C85" t="s">
        <v>14</v>
      </c>
      <c r="D85">
        <v>6057.1816330000001</v>
      </c>
      <c r="E85" t="s">
        <v>8</v>
      </c>
      <c r="F85" t="s">
        <v>15</v>
      </c>
    </row>
    <row r="86" spans="1:6" x14ac:dyDescent="0.25">
      <c r="A86" t="s">
        <v>6</v>
      </c>
      <c r="B86">
        <v>2024</v>
      </c>
      <c r="C86" t="s">
        <v>16</v>
      </c>
      <c r="D86">
        <v>3470.6962990000002</v>
      </c>
      <c r="E86" t="s">
        <v>8</v>
      </c>
      <c r="F86" t="s">
        <v>15</v>
      </c>
    </row>
    <row r="87" spans="1:6" x14ac:dyDescent="0.25">
      <c r="A87" t="s">
        <v>6</v>
      </c>
      <c r="B87">
        <v>2024</v>
      </c>
      <c r="C87" t="s">
        <v>17</v>
      </c>
      <c r="D87">
        <v>7310.5297870000004</v>
      </c>
      <c r="E87" t="s">
        <v>8</v>
      </c>
      <c r="F87" t="s">
        <v>15</v>
      </c>
    </row>
    <row r="88" spans="1:6" x14ac:dyDescent="0.25">
      <c r="A88" t="s">
        <v>6</v>
      </c>
      <c r="B88">
        <v>2024</v>
      </c>
      <c r="C88" t="s">
        <v>18</v>
      </c>
      <c r="D88">
        <v>1234.3458860000001</v>
      </c>
      <c r="E88" t="s">
        <v>8</v>
      </c>
      <c r="F88" t="s">
        <v>15</v>
      </c>
    </row>
    <row r="89" spans="1:6" x14ac:dyDescent="0.25">
      <c r="A89" t="s">
        <v>6</v>
      </c>
      <c r="B89">
        <v>2024</v>
      </c>
      <c r="C89" t="s">
        <v>19</v>
      </c>
      <c r="D89">
        <v>235.09674340000001</v>
      </c>
      <c r="E89" t="s">
        <v>8</v>
      </c>
      <c r="F89" t="s">
        <v>15</v>
      </c>
    </row>
    <row r="90" spans="1:6" x14ac:dyDescent="0.25">
      <c r="A90" t="s">
        <v>6</v>
      </c>
      <c r="B90">
        <v>2024</v>
      </c>
      <c r="C90" t="s">
        <v>20</v>
      </c>
      <c r="D90">
        <v>744.85220660000005</v>
      </c>
      <c r="E90" t="s">
        <v>8</v>
      </c>
      <c r="F90" t="s">
        <v>15</v>
      </c>
    </row>
    <row r="91" spans="1:6" x14ac:dyDescent="0.25">
      <c r="A91" t="s">
        <v>6</v>
      </c>
      <c r="B91">
        <v>2024</v>
      </c>
      <c r="C91" t="s">
        <v>21</v>
      </c>
      <c r="D91">
        <v>1998.5572970000001</v>
      </c>
      <c r="E91" t="s">
        <v>8</v>
      </c>
      <c r="F91" t="s">
        <v>15</v>
      </c>
    </row>
    <row r="92" spans="1:6" x14ac:dyDescent="0.25">
      <c r="A92" t="s">
        <v>6</v>
      </c>
      <c r="B92">
        <v>2025</v>
      </c>
      <c r="C92" t="s">
        <v>7</v>
      </c>
      <c r="D92">
        <v>289.4149147</v>
      </c>
      <c r="E92" t="s">
        <v>8</v>
      </c>
      <c r="F92" t="s">
        <v>9</v>
      </c>
    </row>
    <row r="93" spans="1:6" x14ac:dyDescent="0.25">
      <c r="A93" t="s">
        <v>6</v>
      </c>
      <c r="B93">
        <v>2025</v>
      </c>
      <c r="C93" t="s">
        <v>10</v>
      </c>
      <c r="D93">
        <v>275.44224000000003</v>
      </c>
      <c r="E93" t="s">
        <v>8</v>
      </c>
      <c r="F93" t="s">
        <v>11</v>
      </c>
    </row>
    <row r="94" spans="1:6" x14ac:dyDescent="0.25">
      <c r="A94" t="s">
        <v>6</v>
      </c>
      <c r="B94">
        <v>2025</v>
      </c>
      <c r="C94" t="s">
        <v>12</v>
      </c>
      <c r="D94">
        <v>513.52957509999999</v>
      </c>
      <c r="E94" t="s">
        <v>8</v>
      </c>
      <c r="F94" t="s">
        <v>13</v>
      </c>
    </row>
    <row r="95" spans="1:6" x14ac:dyDescent="0.25">
      <c r="A95" t="s">
        <v>6</v>
      </c>
      <c r="B95">
        <v>2025</v>
      </c>
      <c r="C95" t="s">
        <v>14</v>
      </c>
      <c r="D95">
        <v>6278.6127889999998</v>
      </c>
      <c r="E95" t="s">
        <v>8</v>
      </c>
      <c r="F95" t="s">
        <v>15</v>
      </c>
    </row>
    <row r="96" spans="1:6" x14ac:dyDescent="0.25">
      <c r="A96" t="s">
        <v>6</v>
      </c>
      <c r="B96">
        <v>2025</v>
      </c>
      <c r="C96" t="s">
        <v>16</v>
      </c>
      <c r="D96">
        <v>3317.9769219999998</v>
      </c>
      <c r="E96" t="s">
        <v>8</v>
      </c>
      <c r="F96" t="s">
        <v>15</v>
      </c>
    </row>
    <row r="97" spans="1:6" x14ac:dyDescent="0.25">
      <c r="A97" t="s">
        <v>6</v>
      </c>
      <c r="B97">
        <v>2025</v>
      </c>
      <c r="C97" t="s">
        <v>17</v>
      </c>
      <c r="D97">
        <v>6988.8480680000002</v>
      </c>
      <c r="E97" t="s">
        <v>8</v>
      </c>
      <c r="F97" t="s">
        <v>15</v>
      </c>
    </row>
    <row r="98" spans="1:6" x14ac:dyDescent="0.25">
      <c r="A98" t="s">
        <v>6</v>
      </c>
      <c r="B98">
        <v>2025</v>
      </c>
      <c r="C98" t="s">
        <v>18</v>
      </c>
      <c r="D98">
        <v>1180.031559</v>
      </c>
      <c r="E98" t="s">
        <v>8</v>
      </c>
      <c r="F98" t="s">
        <v>15</v>
      </c>
    </row>
    <row r="99" spans="1:6" x14ac:dyDescent="0.25">
      <c r="A99" t="s">
        <v>6</v>
      </c>
      <c r="B99">
        <v>2025</v>
      </c>
      <c r="C99" t="s">
        <v>19</v>
      </c>
      <c r="D99">
        <v>224.75189460000001</v>
      </c>
      <c r="E99" t="s">
        <v>8</v>
      </c>
      <c r="F99" t="s">
        <v>15</v>
      </c>
    </row>
    <row r="100" spans="1:6" x14ac:dyDescent="0.25">
      <c r="A100" t="s">
        <v>6</v>
      </c>
      <c r="B100">
        <v>2025</v>
      </c>
      <c r="C100" t="s">
        <v>20</v>
      </c>
      <c r="D100">
        <v>712.07683380000003</v>
      </c>
      <c r="E100" t="s">
        <v>8</v>
      </c>
      <c r="F100" t="s">
        <v>15</v>
      </c>
    </row>
    <row r="101" spans="1:6" x14ac:dyDescent="0.25">
      <c r="A101" t="s">
        <v>6</v>
      </c>
      <c r="B101">
        <v>2025</v>
      </c>
      <c r="C101" t="s">
        <v>21</v>
      </c>
      <c r="D101">
        <v>1910.6157430000001</v>
      </c>
      <c r="E101" t="s">
        <v>8</v>
      </c>
      <c r="F101" t="s">
        <v>15</v>
      </c>
    </row>
    <row r="102" spans="1:6" x14ac:dyDescent="0.25">
      <c r="A102" t="s">
        <v>6</v>
      </c>
      <c r="B102">
        <v>2026</v>
      </c>
      <c r="C102" t="s">
        <v>7</v>
      </c>
      <c r="D102">
        <v>291.10424089999998</v>
      </c>
      <c r="E102" t="s">
        <v>8</v>
      </c>
      <c r="F102" t="s">
        <v>9</v>
      </c>
    </row>
    <row r="103" spans="1:6" x14ac:dyDescent="0.25">
      <c r="A103" t="s">
        <v>6</v>
      </c>
      <c r="B103">
        <v>2026</v>
      </c>
      <c r="C103" t="s">
        <v>10</v>
      </c>
      <c r="D103">
        <v>277.04059999999998</v>
      </c>
      <c r="E103" t="s">
        <v>8</v>
      </c>
      <c r="F103" t="s">
        <v>11</v>
      </c>
    </row>
    <row r="104" spans="1:6" x14ac:dyDescent="0.25">
      <c r="A104" t="s">
        <v>6</v>
      </c>
      <c r="B104">
        <v>2026</v>
      </c>
      <c r="C104" t="s">
        <v>12</v>
      </c>
      <c r="D104">
        <v>516.5270673</v>
      </c>
      <c r="E104" t="s">
        <v>8</v>
      </c>
      <c r="F104" t="s">
        <v>13</v>
      </c>
    </row>
    <row r="105" spans="1:6" x14ac:dyDescent="0.25">
      <c r="A105" t="s">
        <v>6</v>
      </c>
      <c r="B105">
        <v>2026</v>
      </c>
      <c r="C105" t="s">
        <v>14</v>
      </c>
      <c r="D105">
        <v>6493.2709960000002</v>
      </c>
      <c r="E105" t="s">
        <v>8</v>
      </c>
      <c r="F105" t="s">
        <v>15</v>
      </c>
    </row>
    <row r="106" spans="1:6" x14ac:dyDescent="0.25">
      <c r="A106" t="s">
        <v>6</v>
      </c>
      <c r="B106">
        <v>2026</v>
      </c>
      <c r="C106" t="s">
        <v>16</v>
      </c>
      <c r="D106">
        <v>3171.977582</v>
      </c>
      <c r="E106" t="s">
        <v>8</v>
      </c>
      <c r="F106" t="s">
        <v>15</v>
      </c>
    </row>
    <row r="107" spans="1:6" x14ac:dyDescent="0.25">
      <c r="A107" t="s">
        <v>6</v>
      </c>
      <c r="B107">
        <v>2026</v>
      </c>
      <c r="C107" t="s">
        <v>17</v>
      </c>
      <c r="D107">
        <v>6681.3211529999999</v>
      </c>
      <c r="E107" t="s">
        <v>8</v>
      </c>
      <c r="F107" t="s">
        <v>15</v>
      </c>
    </row>
    <row r="108" spans="1:6" x14ac:dyDescent="0.25">
      <c r="A108" t="s">
        <v>6</v>
      </c>
      <c r="B108">
        <v>2026</v>
      </c>
      <c r="C108" t="s">
        <v>18</v>
      </c>
      <c r="D108">
        <v>1128.107199</v>
      </c>
      <c r="E108" t="s">
        <v>8</v>
      </c>
      <c r="F108" t="s">
        <v>15</v>
      </c>
    </row>
    <row r="109" spans="1:6" x14ac:dyDescent="0.25">
      <c r="A109" t="s">
        <v>6</v>
      </c>
      <c r="B109">
        <v>2026</v>
      </c>
      <c r="C109" t="s">
        <v>19</v>
      </c>
      <c r="D109">
        <v>214.86224530000001</v>
      </c>
      <c r="E109" t="s">
        <v>8</v>
      </c>
      <c r="F109" t="s">
        <v>15</v>
      </c>
    </row>
    <row r="110" spans="1:6" x14ac:dyDescent="0.25">
      <c r="A110" t="s">
        <v>6</v>
      </c>
      <c r="B110">
        <v>2026</v>
      </c>
      <c r="C110" t="s">
        <v>20</v>
      </c>
      <c r="D110">
        <v>680.74365999999998</v>
      </c>
      <c r="E110" t="s">
        <v>8</v>
      </c>
      <c r="F110" t="s">
        <v>15</v>
      </c>
    </row>
    <row r="111" spans="1:6" x14ac:dyDescent="0.25">
      <c r="A111" t="s">
        <v>6</v>
      </c>
      <c r="B111">
        <v>2026</v>
      </c>
      <c r="C111" t="s">
        <v>21</v>
      </c>
      <c r="D111">
        <v>1826.5438389999999</v>
      </c>
      <c r="E111" t="s">
        <v>8</v>
      </c>
      <c r="F111" t="s">
        <v>15</v>
      </c>
    </row>
    <row r="112" spans="1:6" x14ac:dyDescent="0.25">
      <c r="A112" t="s">
        <v>6</v>
      </c>
      <c r="B112">
        <v>2027</v>
      </c>
      <c r="C112" t="s">
        <v>7</v>
      </c>
      <c r="D112">
        <v>292.73585730000002</v>
      </c>
      <c r="E112" t="s">
        <v>8</v>
      </c>
      <c r="F112" t="s">
        <v>9</v>
      </c>
    </row>
    <row r="113" spans="1:6" x14ac:dyDescent="0.25">
      <c r="A113" t="s">
        <v>6</v>
      </c>
      <c r="B113">
        <v>2027</v>
      </c>
      <c r="C113" t="s">
        <v>10</v>
      </c>
      <c r="D113">
        <v>278.58479999999997</v>
      </c>
      <c r="E113" t="s">
        <v>8</v>
      </c>
      <c r="F113" t="s">
        <v>11</v>
      </c>
    </row>
    <row r="114" spans="1:6" x14ac:dyDescent="0.25">
      <c r="A114" t="s">
        <v>6</v>
      </c>
      <c r="B114">
        <v>2027</v>
      </c>
      <c r="C114" t="s">
        <v>12</v>
      </c>
      <c r="D114">
        <v>519.42216099999996</v>
      </c>
      <c r="E114" t="s">
        <v>8</v>
      </c>
      <c r="F114" t="s">
        <v>13</v>
      </c>
    </row>
    <row r="115" spans="1:6" x14ac:dyDescent="0.25">
      <c r="A115" t="s">
        <v>6</v>
      </c>
      <c r="B115">
        <v>2027</v>
      </c>
      <c r="C115" t="s">
        <v>14</v>
      </c>
      <c r="D115">
        <v>6701.3492969999998</v>
      </c>
      <c r="E115" t="s">
        <v>8</v>
      </c>
      <c r="F115" t="s">
        <v>15</v>
      </c>
    </row>
    <row r="116" spans="1:6" x14ac:dyDescent="0.25">
      <c r="A116" t="s">
        <v>6</v>
      </c>
      <c r="B116">
        <v>2027</v>
      </c>
      <c r="C116" t="s">
        <v>16</v>
      </c>
      <c r="D116">
        <v>3032.4025809999998</v>
      </c>
      <c r="E116" t="s">
        <v>8</v>
      </c>
      <c r="F116" t="s">
        <v>15</v>
      </c>
    </row>
    <row r="117" spans="1:6" x14ac:dyDescent="0.25">
      <c r="A117" t="s">
        <v>6</v>
      </c>
      <c r="B117">
        <v>2027</v>
      </c>
      <c r="C117" t="s">
        <v>17</v>
      </c>
      <c r="D117">
        <v>6387.3261979999997</v>
      </c>
      <c r="E117" t="s">
        <v>8</v>
      </c>
      <c r="F117" t="s">
        <v>15</v>
      </c>
    </row>
    <row r="118" spans="1:6" x14ac:dyDescent="0.25">
      <c r="A118" t="s">
        <v>6</v>
      </c>
      <c r="B118">
        <v>2027</v>
      </c>
      <c r="C118" t="s">
        <v>18</v>
      </c>
      <c r="D118">
        <v>1078.467641</v>
      </c>
      <c r="E118" t="s">
        <v>8</v>
      </c>
      <c r="F118" t="s">
        <v>15</v>
      </c>
    </row>
    <row r="119" spans="1:6" x14ac:dyDescent="0.25">
      <c r="A119" t="s">
        <v>6</v>
      </c>
      <c r="B119">
        <v>2027</v>
      </c>
      <c r="C119" t="s">
        <v>19</v>
      </c>
      <c r="D119">
        <v>205.40776550000001</v>
      </c>
      <c r="E119" t="s">
        <v>8</v>
      </c>
      <c r="F119" t="s">
        <v>15</v>
      </c>
    </row>
    <row r="120" spans="1:6" x14ac:dyDescent="0.25">
      <c r="A120" t="s">
        <v>6</v>
      </c>
      <c r="B120">
        <v>2027</v>
      </c>
      <c r="C120" t="s">
        <v>20</v>
      </c>
      <c r="D120">
        <v>650.78922469999998</v>
      </c>
      <c r="E120" t="s">
        <v>8</v>
      </c>
      <c r="F120" t="s">
        <v>15</v>
      </c>
    </row>
    <row r="121" spans="1:6" x14ac:dyDescent="0.25">
      <c r="A121" t="s">
        <v>6</v>
      </c>
      <c r="B121">
        <v>2027</v>
      </c>
      <c r="C121" t="s">
        <v>21</v>
      </c>
      <c r="D121">
        <v>1746.1713110000001</v>
      </c>
      <c r="E121" t="s">
        <v>8</v>
      </c>
      <c r="F121" t="s">
        <v>15</v>
      </c>
    </row>
    <row r="122" spans="1:6" x14ac:dyDescent="0.25">
      <c r="A122" t="s">
        <v>6</v>
      </c>
      <c r="B122">
        <v>2028</v>
      </c>
      <c r="C122" t="s">
        <v>7</v>
      </c>
      <c r="D122">
        <v>294.34477870000001</v>
      </c>
      <c r="E122" t="s">
        <v>8</v>
      </c>
      <c r="F122" t="s">
        <v>9</v>
      </c>
    </row>
    <row r="123" spans="1:6" x14ac:dyDescent="0.25">
      <c r="A123" t="s">
        <v>6</v>
      </c>
      <c r="B123">
        <v>2028</v>
      </c>
      <c r="C123" t="s">
        <v>10</v>
      </c>
      <c r="D123">
        <v>280.10771</v>
      </c>
      <c r="E123" t="s">
        <v>8</v>
      </c>
      <c r="F123" t="s">
        <v>11</v>
      </c>
    </row>
    <row r="124" spans="1:6" x14ac:dyDescent="0.25">
      <c r="A124" t="s">
        <v>6</v>
      </c>
      <c r="B124">
        <v>2028</v>
      </c>
      <c r="C124" t="s">
        <v>12</v>
      </c>
      <c r="D124">
        <v>522.27698529999998</v>
      </c>
      <c r="E124" t="s">
        <v>8</v>
      </c>
      <c r="F124" t="s">
        <v>13</v>
      </c>
    </row>
    <row r="125" spans="1:6" x14ac:dyDescent="0.25">
      <c r="A125" t="s">
        <v>6</v>
      </c>
      <c r="B125">
        <v>2028</v>
      </c>
      <c r="C125" t="s">
        <v>14</v>
      </c>
      <c r="D125">
        <v>6903.0393309999999</v>
      </c>
      <c r="E125" t="s">
        <v>8</v>
      </c>
      <c r="F125" t="s">
        <v>15</v>
      </c>
    </row>
    <row r="126" spans="1:6" x14ac:dyDescent="0.25">
      <c r="A126" t="s">
        <v>6</v>
      </c>
      <c r="B126">
        <v>2028</v>
      </c>
      <c r="C126" t="s">
        <v>16</v>
      </c>
      <c r="D126">
        <v>2898.969231</v>
      </c>
      <c r="E126" t="s">
        <v>8</v>
      </c>
      <c r="F126" t="s">
        <v>15</v>
      </c>
    </row>
    <row r="127" spans="1:6" x14ac:dyDescent="0.25">
      <c r="A127" t="s">
        <v>6</v>
      </c>
      <c r="B127">
        <v>2028</v>
      </c>
      <c r="C127" t="s">
        <v>17</v>
      </c>
      <c r="D127">
        <v>6106.2677610000001</v>
      </c>
      <c r="E127" t="s">
        <v>8</v>
      </c>
      <c r="F127" t="s">
        <v>15</v>
      </c>
    </row>
    <row r="128" spans="1:6" x14ac:dyDescent="0.25">
      <c r="A128" t="s">
        <v>6</v>
      </c>
      <c r="B128">
        <v>2028</v>
      </c>
      <c r="C128" t="s">
        <v>18</v>
      </c>
      <c r="D128">
        <v>1031.0123490000001</v>
      </c>
      <c r="E128" t="s">
        <v>8</v>
      </c>
      <c r="F128" t="s">
        <v>15</v>
      </c>
    </row>
    <row r="129" spans="1:6" x14ac:dyDescent="0.25">
      <c r="A129" t="s">
        <v>6</v>
      </c>
      <c r="B129">
        <v>2028</v>
      </c>
      <c r="C129" t="s">
        <v>19</v>
      </c>
      <c r="D129">
        <v>196.36930649999999</v>
      </c>
      <c r="E129" t="s">
        <v>8</v>
      </c>
      <c r="F129" t="s">
        <v>15</v>
      </c>
    </row>
    <row r="130" spans="1:6" x14ac:dyDescent="0.25">
      <c r="A130" t="s">
        <v>6</v>
      </c>
      <c r="B130">
        <v>2028</v>
      </c>
      <c r="C130" t="s">
        <v>20</v>
      </c>
      <c r="D130">
        <v>622.1528601</v>
      </c>
      <c r="E130" t="s">
        <v>8</v>
      </c>
      <c r="F130" t="s">
        <v>15</v>
      </c>
    </row>
    <row r="131" spans="1:6" x14ac:dyDescent="0.25">
      <c r="A131" t="s">
        <v>6</v>
      </c>
      <c r="B131">
        <v>2028</v>
      </c>
      <c r="C131" t="s">
        <v>21</v>
      </c>
      <c r="D131">
        <v>1669.335376</v>
      </c>
      <c r="E131" t="s">
        <v>8</v>
      </c>
      <c r="F131" t="s">
        <v>15</v>
      </c>
    </row>
    <row r="132" spans="1:6" x14ac:dyDescent="0.25">
      <c r="A132" t="s">
        <v>6</v>
      </c>
      <c r="B132">
        <v>2029</v>
      </c>
      <c r="C132" t="s">
        <v>7</v>
      </c>
      <c r="D132">
        <v>295.97317759999999</v>
      </c>
      <c r="E132" t="s">
        <v>8</v>
      </c>
      <c r="F132" t="s">
        <v>9</v>
      </c>
    </row>
    <row r="133" spans="1:6" x14ac:dyDescent="0.25">
      <c r="A133" t="s">
        <v>6</v>
      </c>
      <c r="B133">
        <v>2029</v>
      </c>
      <c r="C133" t="s">
        <v>10</v>
      </c>
      <c r="D133">
        <v>281.64891</v>
      </c>
      <c r="E133" t="s">
        <v>8</v>
      </c>
      <c r="F133" t="s">
        <v>11</v>
      </c>
    </row>
    <row r="134" spans="1:6" x14ac:dyDescent="0.25">
      <c r="A134" t="s">
        <v>6</v>
      </c>
      <c r="B134">
        <v>2029</v>
      </c>
      <c r="C134" t="s">
        <v>12</v>
      </c>
      <c r="D134">
        <v>525.16636979999998</v>
      </c>
      <c r="E134" t="s">
        <v>8</v>
      </c>
      <c r="F134" t="s">
        <v>13</v>
      </c>
    </row>
    <row r="135" spans="1:6" x14ac:dyDescent="0.25">
      <c r="A135" t="s">
        <v>6</v>
      </c>
      <c r="B135">
        <v>2029</v>
      </c>
      <c r="C135" t="s">
        <v>14</v>
      </c>
      <c r="D135">
        <v>7098.5837000000001</v>
      </c>
      <c r="E135" t="s">
        <v>8</v>
      </c>
      <c r="F135" t="s">
        <v>15</v>
      </c>
    </row>
    <row r="136" spans="1:6" x14ac:dyDescent="0.25">
      <c r="A136" t="s">
        <v>6</v>
      </c>
      <c r="B136">
        <v>2029</v>
      </c>
      <c r="C136" t="s">
        <v>16</v>
      </c>
      <c r="D136">
        <v>2771.4072849999998</v>
      </c>
      <c r="E136" t="s">
        <v>8</v>
      </c>
      <c r="F136" t="s">
        <v>15</v>
      </c>
    </row>
    <row r="137" spans="1:6" x14ac:dyDescent="0.25">
      <c r="A137" t="s">
        <v>6</v>
      </c>
      <c r="B137">
        <v>2029</v>
      </c>
      <c r="C137" t="s">
        <v>17</v>
      </c>
      <c r="D137">
        <v>5837.5766030000004</v>
      </c>
      <c r="E137" t="s">
        <v>8</v>
      </c>
      <c r="F137" t="s">
        <v>15</v>
      </c>
    </row>
    <row r="138" spans="1:6" x14ac:dyDescent="0.25">
      <c r="A138" t="s">
        <v>6</v>
      </c>
      <c r="B138">
        <v>2029</v>
      </c>
      <c r="C138" t="s">
        <v>18</v>
      </c>
      <c r="D138">
        <v>985.64520990000005</v>
      </c>
      <c r="E138" t="s">
        <v>8</v>
      </c>
      <c r="F138" t="s">
        <v>15</v>
      </c>
    </row>
    <row r="139" spans="1:6" x14ac:dyDescent="0.25">
      <c r="A139" t="s">
        <v>6</v>
      </c>
      <c r="B139">
        <v>2029</v>
      </c>
      <c r="C139" t="s">
        <v>19</v>
      </c>
      <c r="D139">
        <v>187.72856250000001</v>
      </c>
      <c r="E139" t="s">
        <v>8</v>
      </c>
      <c r="F139" t="s">
        <v>15</v>
      </c>
    </row>
    <row r="140" spans="1:6" x14ac:dyDescent="0.25">
      <c r="A140" t="s">
        <v>6</v>
      </c>
      <c r="B140">
        <v>2029</v>
      </c>
      <c r="C140" t="s">
        <v>20</v>
      </c>
      <c r="D140">
        <v>594.77656750000006</v>
      </c>
      <c r="E140" t="s">
        <v>8</v>
      </c>
      <c r="F140" t="s">
        <v>15</v>
      </c>
    </row>
    <row r="141" spans="1:6" x14ac:dyDescent="0.25">
      <c r="A141" t="s">
        <v>6</v>
      </c>
      <c r="B141">
        <v>2029</v>
      </c>
      <c r="C141" t="s">
        <v>21</v>
      </c>
      <c r="D141">
        <v>1595.880416</v>
      </c>
      <c r="E141" t="s">
        <v>8</v>
      </c>
      <c r="F141" t="s">
        <v>15</v>
      </c>
    </row>
    <row r="142" spans="1:6" x14ac:dyDescent="0.25">
      <c r="A142" t="s">
        <v>6</v>
      </c>
      <c r="B142">
        <v>2030</v>
      </c>
      <c r="C142" t="s">
        <v>7</v>
      </c>
      <c r="D142">
        <v>297.65071749999998</v>
      </c>
      <c r="E142" t="s">
        <v>8</v>
      </c>
      <c r="F142" t="s">
        <v>9</v>
      </c>
    </row>
    <row r="143" spans="1:6" x14ac:dyDescent="0.25">
      <c r="A143" t="s">
        <v>6</v>
      </c>
      <c r="B143">
        <v>2030</v>
      </c>
      <c r="C143" t="s">
        <v>10</v>
      </c>
      <c r="D143">
        <v>283.23621000000003</v>
      </c>
      <c r="E143" t="s">
        <v>8</v>
      </c>
      <c r="F143" t="s">
        <v>11</v>
      </c>
    </row>
    <row r="144" spans="1:6" x14ac:dyDescent="0.25">
      <c r="A144" t="s">
        <v>6</v>
      </c>
      <c r="B144">
        <v>2030</v>
      </c>
      <c r="C144" t="s">
        <v>12</v>
      </c>
      <c r="D144">
        <v>528.1429488</v>
      </c>
      <c r="E144" t="s">
        <v>8</v>
      </c>
      <c r="F144" t="s">
        <v>13</v>
      </c>
    </row>
    <row r="145" spans="1:6" x14ac:dyDescent="0.25">
      <c r="A145" t="s">
        <v>6</v>
      </c>
      <c r="B145">
        <v>2030</v>
      </c>
      <c r="C145" t="s">
        <v>14</v>
      </c>
      <c r="D145">
        <v>7288.2858690000003</v>
      </c>
      <c r="E145" t="s">
        <v>8</v>
      </c>
      <c r="F145" t="s">
        <v>15</v>
      </c>
    </row>
    <row r="146" spans="1:6" x14ac:dyDescent="0.25">
      <c r="A146" t="s">
        <v>6</v>
      </c>
      <c r="B146">
        <v>2030</v>
      </c>
      <c r="C146" t="s">
        <v>16</v>
      </c>
      <c r="D146">
        <v>2649.4583859999998</v>
      </c>
      <c r="E146" t="s">
        <v>8</v>
      </c>
      <c r="F146" t="s">
        <v>15</v>
      </c>
    </row>
    <row r="147" spans="1:6" x14ac:dyDescent="0.25">
      <c r="A147" t="s">
        <v>6</v>
      </c>
      <c r="B147">
        <v>2030</v>
      </c>
      <c r="C147" t="s">
        <v>17</v>
      </c>
      <c r="D147">
        <v>5580.7085319999996</v>
      </c>
      <c r="E147" t="s">
        <v>8</v>
      </c>
      <c r="F147" t="s">
        <v>15</v>
      </c>
    </row>
    <row r="148" spans="1:6" x14ac:dyDescent="0.25">
      <c r="A148" t="s">
        <v>6</v>
      </c>
      <c r="B148">
        <v>2030</v>
      </c>
      <c r="C148" t="s">
        <v>18</v>
      </c>
      <c r="D148">
        <v>942.27433859999996</v>
      </c>
      <c r="E148" t="s">
        <v>8</v>
      </c>
      <c r="F148" t="s">
        <v>15</v>
      </c>
    </row>
    <row r="149" spans="1:6" x14ac:dyDescent="0.25">
      <c r="A149" t="s">
        <v>6</v>
      </c>
      <c r="B149">
        <v>2030</v>
      </c>
      <c r="C149" t="s">
        <v>19</v>
      </c>
      <c r="D149">
        <v>179.46803310000001</v>
      </c>
      <c r="E149" t="s">
        <v>8</v>
      </c>
      <c r="F149" t="s">
        <v>15</v>
      </c>
    </row>
    <row r="150" spans="1:6" x14ac:dyDescent="0.25">
      <c r="A150" t="s">
        <v>6</v>
      </c>
      <c r="B150">
        <v>2030</v>
      </c>
      <c r="C150" t="s">
        <v>20</v>
      </c>
      <c r="D150">
        <v>568.6049008</v>
      </c>
      <c r="E150" t="s">
        <v>8</v>
      </c>
      <c r="F150" t="s">
        <v>15</v>
      </c>
    </row>
    <row r="151" spans="1:6" x14ac:dyDescent="0.25">
      <c r="A151" t="s">
        <v>6</v>
      </c>
      <c r="B151">
        <v>2030</v>
      </c>
      <c r="C151" t="s">
        <v>21</v>
      </c>
      <c r="D151">
        <v>1525.657659</v>
      </c>
      <c r="E151" t="s">
        <v>8</v>
      </c>
      <c r="F151" t="s">
        <v>15</v>
      </c>
    </row>
    <row r="152" spans="1:6" x14ac:dyDescent="0.25">
      <c r="A152" t="s">
        <v>6</v>
      </c>
      <c r="B152">
        <v>2031</v>
      </c>
      <c r="C152" t="s">
        <v>7</v>
      </c>
      <c r="D152">
        <v>299.38302490000001</v>
      </c>
      <c r="E152" t="s">
        <v>8</v>
      </c>
      <c r="F152" t="s">
        <v>9</v>
      </c>
    </row>
    <row r="153" spans="1:6" x14ac:dyDescent="0.25">
      <c r="A153" t="s">
        <v>6</v>
      </c>
      <c r="B153">
        <v>2031</v>
      </c>
      <c r="C153" t="s">
        <v>10</v>
      </c>
      <c r="D153">
        <v>284.87490000000003</v>
      </c>
      <c r="E153" t="s">
        <v>8</v>
      </c>
      <c r="F153" t="s">
        <v>11</v>
      </c>
    </row>
    <row r="154" spans="1:6" x14ac:dyDescent="0.25">
      <c r="A154" t="s">
        <v>6</v>
      </c>
      <c r="B154">
        <v>2031</v>
      </c>
      <c r="C154" t="s">
        <v>12</v>
      </c>
      <c r="D154">
        <v>531.21670570000003</v>
      </c>
      <c r="E154" t="s">
        <v>8</v>
      </c>
      <c r="F154" t="s">
        <v>13</v>
      </c>
    </row>
    <row r="155" spans="1:6" x14ac:dyDescent="0.25">
      <c r="A155" t="s">
        <v>6</v>
      </c>
      <c r="B155">
        <v>2031</v>
      </c>
      <c r="C155" t="s">
        <v>14</v>
      </c>
      <c r="D155">
        <v>7472.4862659999999</v>
      </c>
      <c r="E155" t="s">
        <v>8</v>
      </c>
      <c r="F155" t="s">
        <v>15</v>
      </c>
    </row>
    <row r="156" spans="1:6" x14ac:dyDescent="0.25">
      <c r="A156" t="s">
        <v>6</v>
      </c>
      <c r="B156">
        <v>2031</v>
      </c>
      <c r="C156" t="s">
        <v>16</v>
      </c>
      <c r="D156">
        <v>2532.8755449999999</v>
      </c>
      <c r="E156" t="s">
        <v>8</v>
      </c>
      <c r="F156" t="s">
        <v>15</v>
      </c>
    </row>
    <row r="157" spans="1:6" x14ac:dyDescent="0.25">
      <c r="A157" t="s">
        <v>6</v>
      </c>
      <c r="B157">
        <v>2031</v>
      </c>
      <c r="C157" t="s">
        <v>17</v>
      </c>
      <c r="D157">
        <v>5335.1433040000002</v>
      </c>
      <c r="E157" t="s">
        <v>8</v>
      </c>
      <c r="F157" t="s">
        <v>15</v>
      </c>
    </row>
    <row r="158" spans="1:6" x14ac:dyDescent="0.25">
      <c r="A158" t="s">
        <v>6</v>
      </c>
      <c r="B158">
        <v>2031</v>
      </c>
      <c r="C158" t="s">
        <v>18</v>
      </c>
      <c r="D158">
        <v>900.81189489999997</v>
      </c>
      <c r="E158" t="s">
        <v>8</v>
      </c>
      <c r="F158" t="s">
        <v>15</v>
      </c>
    </row>
    <row r="159" spans="1:6" x14ac:dyDescent="0.25">
      <c r="A159" t="s">
        <v>6</v>
      </c>
      <c r="B159">
        <v>2031</v>
      </c>
      <c r="C159" t="s">
        <v>19</v>
      </c>
      <c r="D159">
        <v>171.57098769999999</v>
      </c>
      <c r="E159" t="s">
        <v>8</v>
      </c>
      <c r="F159" t="s">
        <v>15</v>
      </c>
    </row>
    <row r="160" spans="1:6" x14ac:dyDescent="0.25">
      <c r="A160" t="s">
        <v>6</v>
      </c>
      <c r="B160">
        <v>2031</v>
      </c>
      <c r="C160" t="s">
        <v>20</v>
      </c>
      <c r="D160">
        <v>543.58485329999996</v>
      </c>
      <c r="E160" t="s">
        <v>8</v>
      </c>
      <c r="F160" t="s">
        <v>15</v>
      </c>
    </row>
    <row r="161" spans="1:6" x14ac:dyDescent="0.25">
      <c r="A161" t="s">
        <v>6</v>
      </c>
      <c r="B161">
        <v>2031</v>
      </c>
      <c r="C161" t="s">
        <v>21</v>
      </c>
      <c r="D161">
        <v>1458.5248799999999</v>
      </c>
      <c r="E161" t="s">
        <v>8</v>
      </c>
      <c r="F161" t="s">
        <v>15</v>
      </c>
    </row>
    <row r="162" spans="1:6" x14ac:dyDescent="0.25">
      <c r="A162" t="s">
        <v>6</v>
      </c>
      <c r="B162">
        <v>2032</v>
      </c>
      <c r="C162" t="s">
        <v>7</v>
      </c>
      <c r="D162">
        <v>301.10571399999998</v>
      </c>
      <c r="E162" t="s">
        <v>8</v>
      </c>
      <c r="F162" t="s">
        <v>9</v>
      </c>
    </row>
    <row r="163" spans="1:6" x14ac:dyDescent="0.25">
      <c r="A163" t="s">
        <v>6</v>
      </c>
      <c r="B163">
        <v>2032</v>
      </c>
      <c r="C163" t="s">
        <v>10</v>
      </c>
      <c r="D163">
        <v>286.50384000000003</v>
      </c>
      <c r="E163" t="s">
        <v>8</v>
      </c>
      <c r="F163" t="s">
        <v>11</v>
      </c>
    </row>
    <row r="164" spans="1:6" x14ac:dyDescent="0.25">
      <c r="A164" t="s">
        <v>6</v>
      </c>
      <c r="B164">
        <v>2032</v>
      </c>
      <c r="C164" t="s">
        <v>12</v>
      </c>
      <c r="D164">
        <v>534.27339610000001</v>
      </c>
      <c r="E164" t="s">
        <v>8</v>
      </c>
      <c r="F164" t="s">
        <v>13</v>
      </c>
    </row>
    <row r="165" spans="1:6" x14ac:dyDescent="0.25">
      <c r="A165" t="s">
        <v>6</v>
      </c>
      <c r="B165">
        <v>2032</v>
      </c>
      <c r="C165" t="s">
        <v>14</v>
      </c>
      <c r="D165">
        <v>7651.5198870000004</v>
      </c>
      <c r="E165" t="s">
        <v>8</v>
      </c>
      <c r="F165" t="s">
        <v>15</v>
      </c>
    </row>
    <row r="166" spans="1:6" x14ac:dyDescent="0.25">
      <c r="A166" t="s">
        <v>6</v>
      </c>
      <c r="B166">
        <v>2032</v>
      </c>
      <c r="C166" t="s">
        <v>16</v>
      </c>
      <c r="D166">
        <v>2421.4226429999999</v>
      </c>
      <c r="E166" t="s">
        <v>8</v>
      </c>
      <c r="F166" t="s">
        <v>15</v>
      </c>
    </row>
    <row r="167" spans="1:6" x14ac:dyDescent="0.25">
      <c r="A167" t="s">
        <v>6</v>
      </c>
      <c r="B167">
        <v>2032</v>
      </c>
      <c r="C167" t="s">
        <v>17</v>
      </c>
      <c r="D167">
        <v>5100.3835639999998</v>
      </c>
      <c r="E167" t="s">
        <v>8</v>
      </c>
      <c r="F167" t="s">
        <v>15</v>
      </c>
    </row>
    <row r="168" spans="1:6" x14ac:dyDescent="0.25">
      <c r="A168" t="s">
        <v>6</v>
      </c>
      <c r="B168">
        <v>2032</v>
      </c>
      <c r="C168" t="s">
        <v>18</v>
      </c>
      <c r="D168">
        <v>861.17390309999996</v>
      </c>
      <c r="E168" t="s">
        <v>8</v>
      </c>
      <c r="F168" t="s">
        <v>15</v>
      </c>
    </row>
    <row r="169" spans="1:6" x14ac:dyDescent="0.25">
      <c r="A169" t="s">
        <v>6</v>
      </c>
      <c r="B169">
        <v>2032</v>
      </c>
      <c r="C169" t="s">
        <v>19</v>
      </c>
      <c r="D169">
        <v>164.02143219999999</v>
      </c>
      <c r="E169" t="s">
        <v>8</v>
      </c>
      <c r="F169" t="s">
        <v>15</v>
      </c>
    </row>
    <row r="170" spans="1:6" x14ac:dyDescent="0.25">
      <c r="A170" t="s">
        <v>6</v>
      </c>
      <c r="B170">
        <v>2032</v>
      </c>
      <c r="C170" t="s">
        <v>20</v>
      </c>
      <c r="D170">
        <v>519.66575090000003</v>
      </c>
      <c r="E170" t="s">
        <v>8</v>
      </c>
      <c r="F170" t="s">
        <v>15</v>
      </c>
    </row>
    <row r="171" spans="1:6" x14ac:dyDescent="0.25">
      <c r="A171" t="s">
        <v>6</v>
      </c>
      <c r="B171">
        <v>2032</v>
      </c>
      <c r="C171" t="s">
        <v>21</v>
      </c>
      <c r="D171">
        <v>1394.3461119999999</v>
      </c>
      <c r="E171" t="s">
        <v>8</v>
      </c>
      <c r="F171" t="s">
        <v>15</v>
      </c>
    </row>
    <row r="172" spans="1:6" x14ac:dyDescent="0.25">
      <c r="A172" t="s">
        <v>6</v>
      </c>
      <c r="B172">
        <v>2033</v>
      </c>
      <c r="C172" t="s">
        <v>7</v>
      </c>
      <c r="D172">
        <v>302.83060540000002</v>
      </c>
      <c r="E172" t="s">
        <v>8</v>
      </c>
      <c r="F172" t="s">
        <v>9</v>
      </c>
    </row>
    <row r="173" spans="1:6" x14ac:dyDescent="0.25">
      <c r="A173" t="s">
        <v>6</v>
      </c>
      <c r="B173">
        <v>2033</v>
      </c>
      <c r="C173" t="s">
        <v>10</v>
      </c>
      <c r="D173">
        <v>288.13484</v>
      </c>
      <c r="E173" t="s">
        <v>8</v>
      </c>
      <c r="F173" t="s">
        <v>11</v>
      </c>
    </row>
    <row r="174" spans="1:6" x14ac:dyDescent="0.25">
      <c r="A174" t="s">
        <v>6</v>
      </c>
      <c r="B174">
        <v>2033</v>
      </c>
      <c r="C174" t="s">
        <v>12</v>
      </c>
      <c r="D174">
        <v>537.33399429999997</v>
      </c>
      <c r="E174" t="s">
        <v>8</v>
      </c>
      <c r="F174" t="s">
        <v>13</v>
      </c>
    </row>
    <row r="175" spans="1:6" x14ac:dyDescent="0.25">
      <c r="A175" t="s">
        <v>6</v>
      </c>
      <c r="B175">
        <v>2033</v>
      </c>
      <c r="C175" t="s">
        <v>14</v>
      </c>
      <c r="D175">
        <v>7825.5977650000004</v>
      </c>
      <c r="E175" t="s">
        <v>8</v>
      </c>
      <c r="F175" t="s">
        <v>15</v>
      </c>
    </row>
    <row r="176" spans="1:6" x14ac:dyDescent="0.25">
      <c r="A176" t="s">
        <v>6</v>
      </c>
      <c r="B176">
        <v>2033</v>
      </c>
      <c r="C176" t="s">
        <v>16</v>
      </c>
      <c r="D176">
        <v>2314.8739489999998</v>
      </c>
      <c r="E176" t="s">
        <v>8</v>
      </c>
      <c r="F176" t="s">
        <v>15</v>
      </c>
    </row>
    <row r="177" spans="1:6" x14ac:dyDescent="0.25">
      <c r="A177" t="s">
        <v>6</v>
      </c>
      <c r="B177">
        <v>2033</v>
      </c>
      <c r="C177" t="s">
        <v>17</v>
      </c>
      <c r="D177">
        <v>4875.9538430000002</v>
      </c>
      <c r="E177" t="s">
        <v>8</v>
      </c>
      <c r="F177" t="s">
        <v>15</v>
      </c>
    </row>
    <row r="178" spans="1:6" x14ac:dyDescent="0.25">
      <c r="A178" t="s">
        <v>6</v>
      </c>
      <c r="B178">
        <v>2033</v>
      </c>
      <c r="C178" t="s">
        <v>18</v>
      </c>
      <c r="D178">
        <v>823.28008279999995</v>
      </c>
      <c r="E178" t="s">
        <v>8</v>
      </c>
      <c r="F178" t="s">
        <v>15</v>
      </c>
    </row>
    <row r="179" spans="1:6" x14ac:dyDescent="0.25">
      <c r="A179" t="s">
        <v>6</v>
      </c>
      <c r="B179">
        <v>2033</v>
      </c>
      <c r="C179" t="s">
        <v>19</v>
      </c>
      <c r="D179">
        <v>156.8040761</v>
      </c>
      <c r="E179" t="s">
        <v>8</v>
      </c>
      <c r="F179" t="s">
        <v>15</v>
      </c>
    </row>
    <row r="180" spans="1:6" x14ac:dyDescent="0.25">
      <c r="A180" t="s">
        <v>6</v>
      </c>
      <c r="B180">
        <v>2033</v>
      </c>
      <c r="C180" t="s">
        <v>20</v>
      </c>
      <c r="D180">
        <v>496.79914930000001</v>
      </c>
      <c r="E180" t="s">
        <v>8</v>
      </c>
      <c r="F180" t="s">
        <v>15</v>
      </c>
    </row>
    <row r="181" spans="1:6" x14ac:dyDescent="0.25">
      <c r="A181" t="s">
        <v>6</v>
      </c>
      <c r="B181">
        <v>2033</v>
      </c>
      <c r="C181" t="s">
        <v>21</v>
      </c>
      <c r="D181">
        <v>1332.991372</v>
      </c>
      <c r="E181" t="s">
        <v>8</v>
      </c>
      <c r="F181" t="s">
        <v>15</v>
      </c>
    </row>
    <row r="182" spans="1:6" x14ac:dyDescent="0.25">
      <c r="A182" t="s">
        <v>6</v>
      </c>
      <c r="B182">
        <v>2034</v>
      </c>
      <c r="C182" t="s">
        <v>7</v>
      </c>
      <c r="D182">
        <v>304.52454289999997</v>
      </c>
      <c r="E182" t="s">
        <v>8</v>
      </c>
      <c r="F182" t="s">
        <v>9</v>
      </c>
    </row>
    <row r="183" spans="1:6" x14ac:dyDescent="0.25">
      <c r="A183" t="s">
        <v>6</v>
      </c>
      <c r="B183">
        <v>2034</v>
      </c>
      <c r="C183" t="s">
        <v>10</v>
      </c>
      <c r="D183">
        <v>289.73680000000002</v>
      </c>
      <c r="E183" t="s">
        <v>8</v>
      </c>
      <c r="F183" t="s">
        <v>11</v>
      </c>
    </row>
    <row r="184" spans="1:6" x14ac:dyDescent="0.25">
      <c r="A184" t="s">
        <v>6</v>
      </c>
      <c r="B184">
        <v>2034</v>
      </c>
      <c r="C184" t="s">
        <v>12</v>
      </c>
      <c r="D184">
        <v>540.33966869999995</v>
      </c>
      <c r="E184" t="s">
        <v>8</v>
      </c>
      <c r="F184" t="s">
        <v>13</v>
      </c>
    </row>
    <row r="185" spans="1:6" x14ac:dyDescent="0.25">
      <c r="A185" t="s">
        <v>6</v>
      </c>
      <c r="B185">
        <v>2034</v>
      </c>
      <c r="C185" t="s">
        <v>14</v>
      </c>
      <c r="D185">
        <v>7994.9417030000004</v>
      </c>
      <c r="E185" t="s">
        <v>8</v>
      </c>
      <c r="F185" t="s">
        <v>15</v>
      </c>
    </row>
    <row r="186" spans="1:6" x14ac:dyDescent="0.25">
      <c r="A186" t="s">
        <v>6</v>
      </c>
      <c r="B186">
        <v>2034</v>
      </c>
      <c r="C186" t="s">
        <v>16</v>
      </c>
      <c r="D186">
        <v>2213.0136659999998</v>
      </c>
      <c r="E186" t="s">
        <v>8</v>
      </c>
      <c r="F186" t="s">
        <v>15</v>
      </c>
    </row>
    <row r="187" spans="1:6" x14ac:dyDescent="0.25">
      <c r="A187" t="s">
        <v>6</v>
      </c>
      <c r="B187">
        <v>2034</v>
      </c>
      <c r="C187" t="s">
        <v>17</v>
      </c>
      <c r="D187">
        <v>4661.3995960000002</v>
      </c>
      <c r="E187" t="s">
        <v>8</v>
      </c>
      <c r="F187" t="s">
        <v>15</v>
      </c>
    </row>
    <row r="188" spans="1:6" x14ac:dyDescent="0.25">
      <c r="A188" t="s">
        <v>6</v>
      </c>
      <c r="B188">
        <v>2034</v>
      </c>
      <c r="C188" t="s">
        <v>18</v>
      </c>
      <c r="D188">
        <v>787.05368599999997</v>
      </c>
      <c r="E188" t="s">
        <v>8</v>
      </c>
      <c r="F188" t="s">
        <v>15</v>
      </c>
    </row>
    <row r="189" spans="1:6" x14ac:dyDescent="0.25">
      <c r="A189" t="s">
        <v>6</v>
      </c>
      <c r="B189">
        <v>2034</v>
      </c>
      <c r="C189" t="s">
        <v>19</v>
      </c>
      <c r="D189">
        <v>149.90430190000001</v>
      </c>
      <c r="E189" t="s">
        <v>8</v>
      </c>
      <c r="F189" t="s">
        <v>15</v>
      </c>
    </row>
    <row r="190" spans="1:6" x14ac:dyDescent="0.25">
      <c r="A190" t="s">
        <v>6</v>
      </c>
      <c r="B190">
        <v>2034</v>
      </c>
      <c r="C190" t="s">
        <v>20</v>
      </c>
      <c r="D190">
        <v>474.9387357</v>
      </c>
      <c r="E190" t="s">
        <v>8</v>
      </c>
      <c r="F190" t="s">
        <v>15</v>
      </c>
    </row>
    <row r="191" spans="1:6" x14ac:dyDescent="0.25">
      <c r="A191" t="s">
        <v>6</v>
      </c>
      <c r="B191">
        <v>2034</v>
      </c>
      <c r="C191" t="s">
        <v>21</v>
      </c>
      <c r="D191">
        <v>1274.336395</v>
      </c>
      <c r="E191" t="s">
        <v>8</v>
      </c>
      <c r="F191" t="s">
        <v>15</v>
      </c>
    </row>
    <row r="192" spans="1:6" x14ac:dyDescent="0.25">
      <c r="A192" t="s">
        <v>6</v>
      </c>
      <c r="B192">
        <v>2035</v>
      </c>
      <c r="C192" t="s">
        <v>7</v>
      </c>
      <c r="D192">
        <v>306.14184369999998</v>
      </c>
      <c r="E192" t="s">
        <v>8</v>
      </c>
      <c r="F192" t="s">
        <v>9</v>
      </c>
    </row>
    <row r="193" spans="1:6" x14ac:dyDescent="0.25">
      <c r="A193" t="s">
        <v>6</v>
      </c>
      <c r="B193">
        <v>2035</v>
      </c>
      <c r="C193" t="s">
        <v>10</v>
      </c>
      <c r="D193">
        <v>291.26684999999998</v>
      </c>
      <c r="E193" t="s">
        <v>8</v>
      </c>
      <c r="F193" t="s">
        <v>11</v>
      </c>
    </row>
    <row r="194" spans="1:6" x14ac:dyDescent="0.25">
      <c r="A194" t="s">
        <v>6</v>
      </c>
      <c r="B194">
        <v>2035</v>
      </c>
      <c r="C194" t="s">
        <v>12</v>
      </c>
      <c r="D194">
        <v>543.20936119999999</v>
      </c>
      <c r="E194" t="s">
        <v>8</v>
      </c>
      <c r="F194" t="s">
        <v>13</v>
      </c>
    </row>
    <row r="195" spans="1:6" x14ac:dyDescent="0.25">
      <c r="A195" t="s">
        <v>6</v>
      </c>
      <c r="B195">
        <v>2035</v>
      </c>
      <c r="C195" t="s">
        <v>14</v>
      </c>
      <c r="D195">
        <v>8159.7074979999998</v>
      </c>
      <c r="E195" t="s">
        <v>8</v>
      </c>
      <c r="F195" t="s">
        <v>15</v>
      </c>
    </row>
    <row r="196" spans="1:6" x14ac:dyDescent="0.25">
      <c r="A196" t="s">
        <v>6</v>
      </c>
      <c r="B196">
        <v>2035</v>
      </c>
      <c r="C196" t="s">
        <v>16</v>
      </c>
      <c r="D196">
        <v>2115.6354919999999</v>
      </c>
      <c r="E196" t="s">
        <v>8</v>
      </c>
      <c r="F196" t="s">
        <v>15</v>
      </c>
    </row>
    <row r="197" spans="1:6" x14ac:dyDescent="0.25">
      <c r="A197" t="s">
        <v>6</v>
      </c>
      <c r="B197">
        <v>2035</v>
      </c>
      <c r="C197" t="s">
        <v>17</v>
      </c>
      <c r="D197">
        <v>4456.2862750000004</v>
      </c>
      <c r="E197" t="s">
        <v>8</v>
      </c>
      <c r="F197" t="s">
        <v>15</v>
      </c>
    </row>
    <row r="198" spans="1:6" x14ac:dyDescent="0.25">
      <c r="A198" t="s">
        <v>6</v>
      </c>
      <c r="B198">
        <v>2035</v>
      </c>
      <c r="C198" t="s">
        <v>18</v>
      </c>
      <c r="D198">
        <v>752.42134190000002</v>
      </c>
      <c r="E198" t="s">
        <v>8</v>
      </c>
      <c r="F198" t="s">
        <v>15</v>
      </c>
    </row>
    <row r="199" spans="1:6" x14ac:dyDescent="0.25">
      <c r="A199" t="s">
        <v>6</v>
      </c>
      <c r="B199">
        <v>2035</v>
      </c>
      <c r="C199" t="s">
        <v>19</v>
      </c>
      <c r="D199">
        <v>143.30813509999999</v>
      </c>
      <c r="E199" t="s">
        <v>8</v>
      </c>
      <c r="F199" t="s">
        <v>15</v>
      </c>
    </row>
    <row r="200" spans="1:6" x14ac:dyDescent="0.25">
      <c r="A200" t="s">
        <v>6</v>
      </c>
      <c r="B200">
        <v>2035</v>
      </c>
      <c r="C200" t="s">
        <v>20</v>
      </c>
      <c r="D200">
        <v>454.04023539999997</v>
      </c>
      <c r="E200" t="s">
        <v>8</v>
      </c>
      <c r="F200" t="s">
        <v>15</v>
      </c>
    </row>
    <row r="201" spans="1:6" x14ac:dyDescent="0.25">
      <c r="A201" t="s">
        <v>6</v>
      </c>
      <c r="B201">
        <v>2035</v>
      </c>
      <c r="C201" t="s">
        <v>21</v>
      </c>
      <c r="D201">
        <v>1218.262385</v>
      </c>
      <c r="E201" t="s">
        <v>8</v>
      </c>
      <c r="F201" t="s">
        <v>15</v>
      </c>
    </row>
    <row r="202" spans="1:6" x14ac:dyDescent="0.25">
      <c r="A202" t="s">
        <v>6</v>
      </c>
      <c r="B202">
        <v>2036</v>
      </c>
      <c r="C202" t="s">
        <v>7</v>
      </c>
      <c r="D202">
        <v>307.7491306</v>
      </c>
      <c r="E202" t="s">
        <v>8</v>
      </c>
      <c r="F202" t="s">
        <v>9</v>
      </c>
    </row>
    <row r="203" spans="1:6" x14ac:dyDescent="0.25">
      <c r="A203" t="s">
        <v>6</v>
      </c>
      <c r="B203">
        <v>2036</v>
      </c>
      <c r="C203" t="s">
        <v>10</v>
      </c>
      <c r="D203">
        <v>292.78750000000002</v>
      </c>
      <c r="E203" t="s">
        <v>8</v>
      </c>
      <c r="F203" t="s">
        <v>11</v>
      </c>
    </row>
    <row r="204" spans="1:6" x14ac:dyDescent="0.25">
      <c r="A204" t="s">
        <v>6</v>
      </c>
      <c r="B204">
        <v>2036</v>
      </c>
      <c r="C204" t="s">
        <v>12</v>
      </c>
      <c r="D204">
        <v>546.06128509999996</v>
      </c>
      <c r="E204" t="s">
        <v>8</v>
      </c>
      <c r="F204" t="s">
        <v>13</v>
      </c>
    </row>
    <row r="205" spans="1:6" x14ac:dyDescent="0.25">
      <c r="A205" t="s">
        <v>6</v>
      </c>
      <c r="B205">
        <v>2036</v>
      </c>
      <c r="C205" t="s">
        <v>14</v>
      </c>
      <c r="D205">
        <v>8319.9666020000004</v>
      </c>
      <c r="E205" t="s">
        <v>8</v>
      </c>
      <c r="F205" t="s">
        <v>15</v>
      </c>
    </row>
    <row r="206" spans="1:6" x14ac:dyDescent="0.25">
      <c r="A206" t="s">
        <v>6</v>
      </c>
      <c r="B206">
        <v>2036</v>
      </c>
      <c r="C206" t="s">
        <v>16</v>
      </c>
      <c r="D206">
        <v>2022.542203</v>
      </c>
      <c r="E206" t="s">
        <v>8</v>
      </c>
      <c r="F206" t="s">
        <v>15</v>
      </c>
    </row>
    <row r="207" spans="1:6" x14ac:dyDescent="0.25">
      <c r="A207" t="s">
        <v>6</v>
      </c>
      <c r="B207">
        <v>2036</v>
      </c>
      <c r="C207" t="s">
        <v>17</v>
      </c>
      <c r="D207">
        <v>4260.1984570000004</v>
      </c>
      <c r="E207" t="s">
        <v>8</v>
      </c>
      <c r="F207" t="s">
        <v>15</v>
      </c>
    </row>
    <row r="208" spans="1:6" x14ac:dyDescent="0.25">
      <c r="A208" t="s">
        <v>6</v>
      </c>
      <c r="B208">
        <v>2036</v>
      </c>
      <c r="C208" t="s">
        <v>18</v>
      </c>
      <c r="D208">
        <v>719.31290809999996</v>
      </c>
      <c r="E208" t="s">
        <v>8</v>
      </c>
      <c r="F208" t="s">
        <v>15</v>
      </c>
    </row>
    <row r="209" spans="1:6" x14ac:dyDescent="0.25">
      <c r="A209" t="s">
        <v>6</v>
      </c>
      <c r="B209">
        <v>2036</v>
      </c>
      <c r="C209" t="s">
        <v>19</v>
      </c>
      <c r="D209">
        <v>137.00221629999999</v>
      </c>
      <c r="E209" t="s">
        <v>8</v>
      </c>
      <c r="F209" t="s">
        <v>15</v>
      </c>
    </row>
    <row r="210" spans="1:6" x14ac:dyDescent="0.25">
      <c r="A210" t="s">
        <v>6</v>
      </c>
      <c r="B210">
        <v>2036</v>
      </c>
      <c r="C210" t="s">
        <v>20</v>
      </c>
      <c r="D210">
        <v>434.06132170000001</v>
      </c>
      <c r="E210" t="s">
        <v>8</v>
      </c>
      <c r="F210" t="s">
        <v>15</v>
      </c>
    </row>
    <row r="211" spans="1:6" x14ac:dyDescent="0.25">
      <c r="A211" t="s">
        <v>6</v>
      </c>
      <c r="B211">
        <v>2036</v>
      </c>
      <c r="C211" t="s">
        <v>21</v>
      </c>
      <c r="D211">
        <v>1164.6557720000001</v>
      </c>
      <c r="E211" t="s">
        <v>8</v>
      </c>
      <c r="F211" t="s">
        <v>15</v>
      </c>
    </row>
    <row r="212" spans="1:6" x14ac:dyDescent="0.25">
      <c r="A212" t="s">
        <v>6</v>
      </c>
      <c r="B212">
        <v>2037</v>
      </c>
      <c r="C212" t="s">
        <v>7</v>
      </c>
      <c r="D212">
        <v>309.32305450000001</v>
      </c>
      <c r="E212" t="s">
        <v>8</v>
      </c>
      <c r="F212" t="s">
        <v>9</v>
      </c>
    </row>
    <row r="213" spans="1:6" x14ac:dyDescent="0.25">
      <c r="A213" t="s">
        <v>6</v>
      </c>
      <c r="B213">
        <v>2037</v>
      </c>
      <c r="C213" t="s">
        <v>10</v>
      </c>
      <c r="D213">
        <v>294.27679999999998</v>
      </c>
      <c r="E213" t="s">
        <v>8</v>
      </c>
      <c r="F213" t="s">
        <v>11</v>
      </c>
    </row>
    <row r="214" spans="1:6" x14ac:dyDescent="0.25">
      <c r="A214" t="s">
        <v>6</v>
      </c>
      <c r="B214">
        <v>2037</v>
      </c>
      <c r="C214" t="s">
        <v>12</v>
      </c>
      <c r="D214">
        <v>548.85401079999997</v>
      </c>
      <c r="E214" t="s">
        <v>8</v>
      </c>
      <c r="F214" t="s">
        <v>13</v>
      </c>
    </row>
    <row r="215" spans="1:6" x14ac:dyDescent="0.25">
      <c r="A215" t="s">
        <v>6</v>
      </c>
      <c r="B215">
        <v>2037</v>
      </c>
      <c r="C215" t="s">
        <v>14</v>
      </c>
      <c r="D215">
        <v>8475.9003339999999</v>
      </c>
      <c r="E215" t="s">
        <v>8</v>
      </c>
      <c r="F215" t="s">
        <v>15</v>
      </c>
    </row>
    <row r="216" spans="1:6" x14ac:dyDescent="0.25">
      <c r="A216" t="s">
        <v>6</v>
      </c>
      <c r="B216">
        <v>2037</v>
      </c>
      <c r="C216" t="s">
        <v>16</v>
      </c>
      <c r="D216">
        <v>1933.545253</v>
      </c>
      <c r="E216" t="s">
        <v>8</v>
      </c>
      <c r="F216" t="s">
        <v>15</v>
      </c>
    </row>
    <row r="217" spans="1:6" x14ac:dyDescent="0.25">
      <c r="A217" t="s">
        <v>6</v>
      </c>
      <c r="B217">
        <v>2037</v>
      </c>
      <c r="C217" t="s">
        <v>17</v>
      </c>
      <c r="D217">
        <v>4072.7389969999999</v>
      </c>
      <c r="E217" t="s">
        <v>8</v>
      </c>
      <c r="F217" t="s">
        <v>15</v>
      </c>
    </row>
    <row r="218" spans="1:6" x14ac:dyDescent="0.25">
      <c r="A218" t="s">
        <v>6</v>
      </c>
      <c r="B218">
        <v>2037</v>
      </c>
      <c r="C218" t="s">
        <v>18</v>
      </c>
      <c r="D218">
        <v>687.66132879999998</v>
      </c>
      <c r="E218" t="s">
        <v>8</v>
      </c>
      <c r="F218" t="s">
        <v>15</v>
      </c>
    </row>
    <row r="219" spans="1:6" x14ac:dyDescent="0.25">
      <c r="A219" t="s">
        <v>6</v>
      </c>
      <c r="B219">
        <v>2037</v>
      </c>
      <c r="C219" t="s">
        <v>19</v>
      </c>
      <c r="D219">
        <v>130.9737738</v>
      </c>
      <c r="E219" t="s">
        <v>8</v>
      </c>
      <c r="F219" t="s">
        <v>15</v>
      </c>
    </row>
    <row r="220" spans="1:6" x14ac:dyDescent="0.25">
      <c r="A220" t="s">
        <v>6</v>
      </c>
      <c r="B220">
        <v>2037</v>
      </c>
      <c r="C220" t="s">
        <v>20</v>
      </c>
      <c r="D220">
        <v>414.96153049999998</v>
      </c>
      <c r="E220" t="s">
        <v>8</v>
      </c>
      <c r="F220" t="s">
        <v>15</v>
      </c>
    </row>
    <row r="221" spans="1:6" x14ac:dyDescent="0.25">
      <c r="A221" t="s">
        <v>6</v>
      </c>
      <c r="B221">
        <v>2037</v>
      </c>
      <c r="C221" t="s">
        <v>21</v>
      </c>
      <c r="D221">
        <v>1113.4079850000001</v>
      </c>
      <c r="E221" t="s">
        <v>8</v>
      </c>
      <c r="F221" t="s">
        <v>15</v>
      </c>
    </row>
    <row r="222" spans="1:6" x14ac:dyDescent="0.25">
      <c r="A222" t="s">
        <v>6</v>
      </c>
      <c r="B222">
        <v>2038</v>
      </c>
      <c r="C222" t="s">
        <v>7</v>
      </c>
      <c r="D222">
        <v>310.86168839999999</v>
      </c>
      <c r="E222" t="s">
        <v>8</v>
      </c>
      <c r="F222" t="s">
        <v>9</v>
      </c>
    </row>
    <row r="223" spans="1:6" x14ac:dyDescent="0.25">
      <c r="A223" t="s">
        <v>6</v>
      </c>
      <c r="B223">
        <v>2038</v>
      </c>
      <c r="C223" t="s">
        <v>10</v>
      </c>
      <c r="D223">
        <v>295.73302999999999</v>
      </c>
      <c r="E223" t="s">
        <v>8</v>
      </c>
      <c r="F223" t="s">
        <v>11</v>
      </c>
    </row>
    <row r="224" spans="1:6" x14ac:dyDescent="0.25">
      <c r="A224" t="s">
        <v>6</v>
      </c>
      <c r="B224">
        <v>2038</v>
      </c>
      <c r="C224" t="s">
        <v>12</v>
      </c>
      <c r="D224">
        <v>551.58411890000002</v>
      </c>
      <c r="E224" t="s">
        <v>8</v>
      </c>
      <c r="F224" t="s">
        <v>13</v>
      </c>
    </row>
    <row r="225" spans="1:6" x14ac:dyDescent="0.25">
      <c r="A225" t="s">
        <v>6</v>
      </c>
      <c r="B225">
        <v>2038</v>
      </c>
      <c r="C225" t="s">
        <v>14</v>
      </c>
      <c r="D225">
        <v>8627.6424279999992</v>
      </c>
      <c r="E225" t="s">
        <v>8</v>
      </c>
      <c r="F225" t="s">
        <v>15</v>
      </c>
    </row>
    <row r="226" spans="1:6" x14ac:dyDescent="0.25">
      <c r="A226" t="s">
        <v>6</v>
      </c>
      <c r="B226">
        <v>2038</v>
      </c>
      <c r="C226" t="s">
        <v>16</v>
      </c>
      <c r="D226">
        <v>1848.464393</v>
      </c>
      <c r="E226" t="s">
        <v>8</v>
      </c>
      <c r="F226" t="s">
        <v>15</v>
      </c>
    </row>
    <row r="227" spans="1:6" x14ac:dyDescent="0.25">
      <c r="A227" t="s">
        <v>6</v>
      </c>
      <c r="B227">
        <v>2038</v>
      </c>
      <c r="C227" t="s">
        <v>17</v>
      </c>
      <c r="D227">
        <v>3893.5282259999999</v>
      </c>
      <c r="E227" t="s">
        <v>8</v>
      </c>
      <c r="F227" t="s">
        <v>15</v>
      </c>
    </row>
    <row r="228" spans="1:6" x14ac:dyDescent="0.25">
      <c r="A228" t="s">
        <v>6</v>
      </c>
      <c r="B228">
        <v>2038</v>
      </c>
      <c r="C228" t="s">
        <v>18</v>
      </c>
      <c r="D228">
        <v>657.40249870000002</v>
      </c>
      <c r="E228" t="s">
        <v>8</v>
      </c>
      <c r="F228" t="s">
        <v>15</v>
      </c>
    </row>
    <row r="229" spans="1:6" x14ac:dyDescent="0.25">
      <c r="A229" t="s">
        <v>6</v>
      </c>
      <c r="B229">
        <v>2038</v>
      </c>
      <c r="C229" t="s">
        <v>19</v>
      </c>
      <c r="D229">
        <v>125.210598</v>
      </c>
      <c r="E229" t="s">
        <v>8</v>
      </c>
      <c r="F229" t="s">
        <v>15</v>
      </c>
    </row>
    <row r="230" spans="1:6" x14ac:dyDescent="0.25">
      <c r="A230" t="s">
        <v>6</v>
      </c>
      <c r="B230">
        <v>2038</v>
      </c>
      <c r="C230" t="s">
        <v>20</v>
      </c>
      <c r="D230">
        <v>396.70217819999999</v>
      </c>
      <c r="E230" t="s">
        <v>8</v>
      </c>
      <c r="F230" t="s">
        <v>15</v>
      </c>
    </row>
    <row r="231" spans="1:6" x14ac:dyDescent="0.25">
      <c r="A231" t="s">
        <v>6</v>
      </c>
      <c r="B231">
        <v>2038</v>
      </c>
      <c r="C231" t="s">
        <v>21</v>
      </c>
      <c r="D231">
        <v>1064.4152300000001</v>
      </c>
      <c r="E231" t="s">
        <v>8</v>
      </c>
      <c r="F231" t="s">
        <v>15</v>
      </c>
    </row>
    <row r="232" spans="1:6" x14ac:dyDescent="0.25">
      <c r="A232" t="s">
        <v>6</v>
      </c>
      <c r="B232">
        <v>2039</v>
      </c>
      <c r="C232" t="s">
        <v>7</v>
      </c>
      <c r="D232">
        <v>312.41506800000002</v>
      </c>
      <c r="E232" t="s">
        <v>8</v>
      </c>
      <c r="F232" t="s">
        <v>9</v>
      </c>
    </row>
    <row r="233" spans="1:6" x14ac:dyDescent="0.25">
      <c r="A233" t="s">
        <v>6</v>
      </c>
      <c r="B233">
        <v>2039</v>
      </c>
      <c r="C233" t="s">
        <v>10</v>
      </c>
      <c r="D233">
        <v>297.20308999999997</v>
      </c>
      <c r="E233" t="s">
        <v>8</v>
      </c>
      <c r="F233" t="s">
        <v>11</v>
      </c>
    </row>
    <row r="234" spans="1:6" x14ac:dyDescent="0.25">
      <c r="A234" t="s">
        <v>6</v>
      </c>
      <c r="B234">
        <v>2039</v>
      </c>
      <c r="C234" t="s">
        <v>12</v>
      </c>
      <c r="D234">
        <v>554.34039150000001</v>
      </c>
      <c r="E234" t="s">
        <v>8</v>
      </c>
      <c r="F234" t="s">
        <v>13</v>
      </c>
    </row>
    <row r="235" spans="1:6" x14ac:dyDescent="0.25">
      <c r="A235" t="s">
        <v>6</v>
      </c>
      <c r="B235">
        <v>2039</v>
      </c>
      <c r="C235" t="s">
        <v>14</v>
      </c>
      <c r="D235">
        <v>8775.3174639999997</v>
      </c>
      <c r="E235" t="s">
        <v>8</v>
      </c>
      <c r="F235" t="s">
        <v>15</v>
      </c>
    </row>
    <row r="236" spans="1:6" x14ac:dyDescent="0.25">
      <c r="A236" t="s">
        <v>6</v>
      </c>
      <c r="B236">
        <v>2039</v>
      </c>
      <c r="C236" t="s">
        <v>16</v>
      </c>
      <c r="D236">
        <v>1767.127305</v>
      </c>
      <c r="E236" t="s">
        <v>8</v>
      </c>
      <c r="F236" t="s">
        <v>15</v>
      </c>
    </row>
    <row r="237" spans="1:6" x14ac:dyDescent="0.25">
      <c r="A237" t="s">
        <v>6</v>
      </c>
      <c r="B237">
        <v>2039</v>
      </c>
      <c r="C237" t="s">
        <v>17</v>
      </c>
      <c r="D237">
        <v>3722.2031790000001</v>
      </c>
      <c r="E237" t="s">
        <v>8</v>
      </c>
      <c r="F237" t="s">
        <v>15</v>
      </c>
    </row>
    <row r="238" spans="1:6" x14ac:dyDescent="0.25">
      <c r="A238" t="s">
        <v>6</v>
      </c>
      <c r="B238">
        <v>2039</v>
      </c>
      <c r="C238" t="s">
        <v>18</v>
      </c>
      <c r="D238">
        <v>628.47513330000004</v>
      </c>
      <c r="E238" t="s">
        <v>8</v>
      </c>
      <c r="F238" t="s">
        <v>15</v>
      </c>
    </row>
    <row r="239" spans="1:6" x14ac:dyDescent="0.25">
      <c r="A239" t="s">
        <v>6</v>
      </c>
      <c r="B239">
        <v>2039</v>
      </c>
      <c r="C239" t="s">
        <v>19</v>
      </c>
      <c r="D239">
        <v>119.70101630000001</v>
      </c>
      <c r="E239" t="s">
        <v>8</v>
      </c>
      <c r="F239" t="s">
        <v>15</v>
      </c>
    </row>
    <row r="240" spans="1:6" x14ac:dyDescent="0.25">
      <c r="A240" t="s">
        <v>6</v>
      </c>
      <c r="B240">
        <v>2039</v>
      </c>
      <c r="C240" t="s">
        <v>20</v>
      </c>
      <c r="D240">
        <v>379.24628339999998</v>
      </c>
      <c r="E240" t="s">
        <v>8</v>
      </c>
      <c r="F240" t="s">
        <v>15</v>
      </c>
    </row>
    <row r="241" spans="1:6" x14ac:dyDescent="0.25">
      <c r="A241" t="s">
        <v>6</v>
      </c>
      <c r="B241">
        <v>2039</v>
      </c>
      <c r="C241" t="s">
        <v>21</v>
      </c>
      <c r="D241">
        <v>1017.5782799999999</v>
      </c>
      <c r="E241" t="s">
        <v>8</v>
      </c>
      <c r="F241" t="s">
        <v>15</v>
      </c>
    </row>
    <row r="242" spans="1:6" x14ac:dyDescent="0.25">
      <c r="A242" t="s">
        <v>6</v>
      </c>
      <c r="B242">
        <v>2040</v>
      </c>
      <c r="C242" t="s">
        <v>7</v>
      </c>
      <c r="D242">
        <v>314.04119559999998</v>
      </c>
      <c r="E242" t="s">
        <v>8</v>
      </c>
      <c r="F242" t="s">
        <v>9</v>
      </c>
    </row>
    <row r="243" spans="1:6" x14ac:dyDescent="0.25">
      <c r="A243" t="s">
        <v>6</v>
      </c>
      <c r="B243">
        <v>2040</v>
      </c>
      <c r="C243" t="s">
        <v>10</v>
      </c>
      <c r="D243">
        <v>298.74140999999997</v>
      </c>
      <c r="E243" t="s">
        <v>8</v>
      </c>
      <c r="F243" t="s">
        <v>11</v>
      </c>
    </row>
    <row r="244" spans="1:6" x14ac:dyDescent="0.25">
      <c r="A244" t="s">
        <v>6</v>
      </c>
      <c r="B244">
        <v>2040</v>
      </c>
      <c r="C244" t="s">
        <v>12</v>
      </c>
      <c r="D244">
        <v>557.22574599999996</v>
      </c>
      <c r="E244" t="s">
        <v>8</v>
      </c>
      <c r="F244" t="s">
        <v>13</v>
      </c>
    </row>
    <row r="245" spans="1:6" x14ac:dyDescent="0.25">
      <c r="A245" t="s">
        <v>6</v>
      </c>
      <c r="B245">
        <v>2040</v>
      </c>
      <c r="C245" t="s">
        <v>14</v>
      </c>
      <c r="D245">
        <v>8919.1294159999998</v>
      </c>
      <c r="E245" t="s">
        <v>8</v>
      </c>
      <c r="F245" t="s">
        <v>15</v>
      </c>
    </row>
    <row r="246" spans="1:6" x14ac:dyDescent="0.25">
      <c r="A246" t="s">
        <v>6</v>
      </c>
      <c r="B246">
        <v>2040</v>
      </c>
      <c r="C246" t="s">
        <v>16</v>
      </c>
      <c r="D246">
        <v>1689.3692530000001</v>
      </c>
      <c r="E246" t="s">
        <v>8</v>
      </c>
      <c r="F246" t="s">
        <v>15</v>
      </c>
    </row>
    <row r="247" spans="1:6" x14ac:dyDescent="0.25">
      <c r="A247" t="s">
        <v>6</v>
      </c>
      <c r="B247">
        <v>2040</v>
      </c>
      <c r="C247" t="s">
        <v>17</v>
      </c>
      <c r="D247">
        <v>3558.416866</v>
      </c>
      <c r="E247" t="s">
        <v>8</v>
      </c>
      <c r="F247" t="s">
        <v>15</v>
      </c>
    </row>
    <row r="248" spans="1:6" x14ac:dyDescent="0.25">
      <c r="A248" t="s">
        <v>6</v>
      </c>
      <c r="B248">
        <v>2040</v>
      </c>
      <c r="C248" t="s">
        <v>18</v>
      </c>
      <c r="D248">
        <v>600.82064479999997</v>
      </c>
      <c r="E248" t="s">
        <v>8</v>
      </c>
      <c r="F248" t="s">
        <v>15</v>
      </c>
    </row>
    <row r="249" spans="1:6" x14ac:dyDescent="0.25">
      <c r="A249" t="s">
        <v>6</v>
      </c>
      <c r="B249">
        <v>2040</v>
      </c>
      <c r="C249" t="s">
        <v>19</v>
      </c>
      <c r="D249">
        <v>114.4338702</v>
      </c>
      <c r="E249" t="s">
        <v>8</v>
      </c>
      <c r="F249" t="s">
        <v>15</v>
      </c>
    </row>
    <row r="250" spans="1:6" x14ac:dyDescent="0.25">
      <c r="A250" t="s">
        <v>6</v>
      </c>
      <c r="B250">
        <v>2040</v>
      </c>
      <c r="C250" t="s">
        <v>20</v>
      </c>
      <c r="D250">
        <v>362.55849189999998</v>
      </c>
      <c r="E250" t="s">
        <v>8</v>
      </c>
      <c r="F250" t="s">
        <v>15</v>
      </c>
    </row>
    <row r="251" spans="1:6" x14ac:dyDescent="0.25">
      <c r="A251" t="s">
        <v>6</v>
      </c>
      <c r="B251">
        <v>2040</v>
      </c>
      <c r="C251" t="s">
        <v>21</v>
      </c>
      <c r="D251">
        <v>972.80227279999997</v>
      </c>
      <c r="E251" t="s">
        <v>8</v>
      </c>
      <c r="F251" t="s">
        <v>15</v>
      </c>
    </row>
    <row r="252" spans="1:6" x14ac:dyDescent="0.25">
      <c r="A252" t="s">
        <v>6</v>
      </c>
      <c r="B252">
        <v>2041</v>
      </c>
      <c r="C252" t="s">
        <v>7</v>
      </c>
      <c r="D252">
        <v>315.75968640000002</v>
      </c>
      <c r="E252" t="s">
        <v>8</v>
      </c>
      <c r="F252" t="s">
        <v>9</v>
      </c>
    </row>
    <row r="253" spans="1:6" x14ac:dyDescent="0.25">
      <c r="A253" t="s">
        <v>6</v>
      </c>
      <c r="B253">
        <v>2041</v>
      </c>
      <c r="C253" t="s">
        <v>10</v>
      </c>
      <c r="D253">
        <v>300.3664</v>
      </c>
      <c r="E253" t="s">
        <v>8</v>
      </c>
      <c r="F253" t="s">
        <v>11</v>
      </c>
    </row>
    <row r="254" spans="1:6" x14ac:dyDescent="0.25">
      <c r="A254" t="s">
        <v>6</v>
      </c>
      <c r="B254">
        <v>2041</v>
      </c>
      <c r="C254" t="s">
        <v>12</v>
      </c>
      <c r="D254">
        <v>560.27498709999998</v>
      </c>
      <c r="E254" t="s">
        <v>8</v>
      </c>
      <c r="F254" t="s">
        <v>13</v>
      </c>
    </row>
    <row r="255" spans="1:6" x14ac:dyDescent="0.25">
      <c r="A255" t="s">
        <v>6</v>
      </c>
      <c r="B255">
        <v>2041</v>
      </c>
      <c r="C255" t="s">
        <v>14</v>
      </c>
      <c r="D255">
        <v>9059.3716719999993</v>
      </c>
      <c r="E255" t="s">
        <v>8</v>
      </c>
      <c r="F255" t="s">
        <v>15</v>
      </c>
    </row>
    <row r="256" spans="1:6" x14ac:dyDescent="0.25">
      <c r="A256" t="s">
        <v>6</v>
      </c>
      <c r="B256">
        <v>2041</v>
      </c>
      <c r="C256" t="s">
        <v>16</v>
      </c>
      <c r="D256">
        <v>1615.0327520000001</v>
      </c>
      <c r="E256" t="s">
        <v>8</v>
      </c>
      <c r="F256" t="s">
        <v>15</v>
      </c>
    </row>
    <row r="257" spans="1:6" x14ac:dyDescent="0.25">
      <c r="A257" t="s">
        <v>6</v>
      </c>
      <c r="B257">
        <v>2041</v>
      </c>
      <c r="C257" t="s">
        <v>17</v>
      </c>
      <c r="D257">
        <v>3401.837563</v>
      </c>
      <c r="E257" t="s">
        <v>8</v>
      </c>
      <c r="F257" t="s">
        <v>15</v>
      </c>
    </row>
    <row r="258" spans="1:6" x14ac:dyDescent="0.25">
      <c r="A258" t="s">
        <v>6</v>
      </c>
      <c r="B258">
        <v>2041</v>
      </c>
      <c r="C258" t="s">
        <v>18</v>
      </c>
      <c r="D258">
        <v>574.38302350000004</v>
      </c>
      <c r="E258" t="s">
        <v>8</v>
      </c>
      <c r="F258" t="s">
        <v>15</v>
      </c>
    </row>
    <row r="259" spans="1:6" x14ac:dyDescent="0.25">
      <c r="A259" t="s">
        <v>6</v>
      </c>
      <c r="B259">
        <v>2041</v>
      </c>
      <c r="C259" t="s">
        <v>19</v>
      </c>
      <c r="D259">
        <v>109.39849169999999</v>
      </c>
      <c r="E259" t="s">
        <v>8</v>
      </c>
      <c r="F259" t="s">
        <v>15</v>
      </c>
    </row>
    <row r="260" spans="1:6" x14ac:dyDescent="0.25">
      <c r="A260" t="s">
        <v>6</v>
      </c>
      <c r="B260">
        <v>2041</v>
      </c>
      <c r="C260" t="s">
        <v>20</v>
      </c>
      <c r="D260">
        <v>346.60500530000002</v>
      </c>
      <c r="E260" t="s">
        <v>8</v>
      </c>
      <c r="F260" t="s">
        <v>15</v>
      </c>
    </row>
    <row r="261" spans="1:6" x14ac:dyDescent="0.25">
      <c r="A261" t="s">
        <v>6</v>
      </c>
      <c r="B261">
        <v>2041</v>
      </c>
      <c r="C261" t="s">
        <v>21</v>
      </c>
      <c r="D261">
        <v>929.99652309999999</v>
      </c>
      <c r="E261" t="s">
        <v>8</v>
      </c>
      <c r="F261" t="s">
        <v>15</v>
      </c>
    </row>
    <row r="262" spans="1:6" x14ac:dyDescent="0.25">
      <c r="A262" t="s">
        <v>6</v>
      </c>
      <c r="B262">
        <v>2042</v>
      </c>
      <c r="C262" t="s">
        <v>7</v>
      </c>
      <c r="D262">
        <v>317.56974880000001</v>
      </c>
      <c r="E262" t="s">
        <v>8</v>
      </c>
      <c r="F262" t="s">
        <v>9</v>
      </c>
    </row>
    <row r="263" spans="1:6" x14ac:dyDescent="0.25">
      <c r="A263" t="s">
        <v>6</v>
      </c>
      <c r="B263">
        <v>2042</v>
      </c>
      <c r="C263" t="s">
        <v>10</v>
      </c>
      <c r="D263">
        <v>302.07733999999999</v>
      </c>
      <c r="E263" t="s">
        <v>8</v>
      </c>
      <c r="F263" t="s">
        <v>11</v>
      </c>
    </row>
    <row r="264" spans="1:6" x14ac:dyDescent="0.25">
      <c r="A264" t="s">
        <v>6</v>
      </c>
      <c r="B264">
        <v>2042</v>
      </c>
      <c r="C264" t="s">
        <v>12</v>
      </c>
      <c r="D264">
        <v>563.48671019999995</v>
      </c>
      <c r="E264" t="s">
        <v>8</v>
      </c>
      <c r="F264" t="s">
        <v>13</v>
      </c>
    </row>
    <row r="265" spans="1:6" x14ac:dyDescent="0.25">
      <c r="A265" t="s">
        <v>6</v>
      </c>
      <c r="B265">
        <v>2042</v>
      </c>
      <c r="C265" t="s">
        <v>14</v>
      </c>
      <c r="D265">
        <v>9196.3579819999995</v>
      </c>
      <c r="E265" t="s">
        <v>8</v>
      </c>
      <c r="F265" t="s">
        <v>15</v>
      </c>
    </row>
    <row r="266" spans="1:6" x14ac:dyDescent="0.25">
      <c r="A266" t="s">
        <v>6</v>
      </c>
      <c r="B266">
        <v>2042</v>
      </c>
      <c r="C266" t="s">
        <v>16</v>
      </c>
      <c r="D266">
        <v>1543.9672439999999</v>
      </c>
      <c r="E266" t="s">
        <v>8</v>
      </c>
      <c r="F266" t="s">
        <v>15</v>
      </c>
    </row>
    <row r="267" spans="1:6" x14ac:dyDescent="0.25">
      <c r="A267" t="s">
        <v>6</v>
      </c>
      <c r="B267">
        <v>2042</v>
      </c>
      <c r="C267" t="s">
        <v>17</v>
      </c>
      <c r="D267">
        <v>3252.1481439999998</v>
      </c>
      <c r="E267" t="s">
        <v>8</v>
      </c>
      <c r="F267" t="s">
        <v>15</v>
      </c>
    </row>
    <row r="268" spans="1:6" x14ac:dyDescent="0.25">
      <c r="A268" t="s">
        <v>6</v>
      </c>
      <c r="B268">
        <v>2042</v>
      </c>
      <c r="C268" t="s">
        <v>18</v>
      </c>
      <c r="D268">
        <v>549.10872410000002</v>
      </c>
      <c r="E268" t="s">
        <v>8</v>
      </c>
      <c r="F268" t="s">
        <v>15</v>
      </c>
    </row>
    <row r="269" spans="1:6" x14ac:dyDescent="0.25">
      <c r="A269" t="s">
        <v>6</v>
      </c>
      <c r="B269">
        <v>2042</v>
      </c>
      <c r="C269" t="s">
        <v>19</v>
      </c>
      <c r="D269">
        <v>104.58468259999999</v>
      </c>
      <c r="E269" t="s">
        <v>8</v>
      </c>
      <c r="F269" t="s">
        <v>15</v>
      </c>
    </row>
    <row r="270" spans="1:6" x14ac:dyDescent="0.25">
      <c r="A270" t="s">
        <v>6</v>
      </c>
      <c r="B270">
        <v>2042</v>
      </c>
      <c r="C270" t="s">
        <v>20</v>
      </c>
      <c r="D270">
        <v>331.35351220000001</v>
      </c>
      <c r="E270" t="s">
        <v>8</v>
      </c>
      <c r="F270" t="s">
        <v>15</v>
      </c>
    </row>
    <row r="271" spans="1:6" x14ac:dyDescent="0.25">
      <c r="A271" t="s">
        <v>6</v>
      </c>
      <c r="B271">
        <v>2042</v>
      </c>
      <c r="C271" t="s">
        <v>21</v>
      </c>
      <c r="D271">
        <v>889.07433419999995</v>
      </c>
      <c r="E271" t="s">
        <v>8</v>
      </c>
      <c r="F271" t="s">
        <v>15</v>
      </c>
    </row>
    <row r="272" spans="1:6" x14ac:dyDescent="0.25">
      <c r="A272" t="s">
        <v>6</v>
      </c>
      <c r="B272">
        <v>2043</v>
      </c>
      <c r="C272" t="s">
        <v>7</v>
      </c>
      <c r="D272">
        <v>319.35482769999999</v>
      </c>
      <c r="E272" t="s">
        <v>8</v>
      </c>
      <c r="F272" t="s">
        <v>9</v>
      </c>
    </row>
    <row r="273" spans="1:6" x14ac:dyDescent="0.25">
      <c r="A273" t="s">
        <v>6</v>
      </c>
      <c r="B273">
        <v>2043</v>
      </c>
      <c r="C273" t="s">
        <v>10</v>
      </c>
      <c r="D273">
        <v>303.76481999999999</v>
      </c>
      <c r="E273" t="s">
        <v>8</v>
      </c>
      <c r="F273" t="s">
        <v>11</v>
      </c>
    </row>
    <row r="274" spans="1:6" x14ac:dyDescent="0.25">
      <c r="A274" t="s">
        <v>6</v>
      </c>
      <c r="B274">
        <v>2043</v>
      </c>
      <c r="C274" t="s">
        <v>12</v>
      </c>
      <c r="D274">
        <v>566.65410329999997</v>
      </c>
      <c r="E274" t="s">
        <v>8</v>
      </c>
      <c r="F274" t="s">
        <v>13</v>
      </c>
    </row>
    <row r="275" spans="1:6" x14ac:dyDescent="0.25">
      <c r="A275" t="s">
        <v>6</v>
      </c>
      <c r="B275">
        <v>2043</v>
      </c>
      <c r="C275" t="s">
        <v>14</v>
      </c>
      <c r="D275">
        <v>9330.3869489999997</v>
      </c>
      <c r="E275" t="s">
        <v>8</v>
      </c>
      <c r="F275" t="s">
        <v>15</v>
      </c>
    </row>
    <row r="276" spans="1:6" x14ac:dyDescent="0.25">
      <c r="A276" t="s">
        <v>6</v>
      </c>
      <c r="B276">
        <v>2043</v>
      </c>
      <c r="C276" t="s">
        <v>16</v>
      </c>
      <c r="D276">
        <v>1476.0287969999999</v>
      </c>
      <c r="E276" t="s">
        <v>8</v>
      </c>
      <c r="F276" t="s">
        <v>15</v>
      </c>
    </row>
    <row r="277" spans="1:6" x14ac:dyDescent="0.25">
      <c r="A277" t="s">
        <v>6</v>
      </c>
      <c r="B277">
        <v>2043</v>
      </c>
      <c r="C277" t="s">
        <v>17</v>
      </c>
      <c r="D277">
        <v>3109.0454359999999</v>
      </c>
      <c r="E277" t="s">
        <v>8</v>
      </c>
      <c r="F277" t="s">
        <v>15</v>
      </c>
    </row>
    <row r="278" spans="1:6" x14ac:dyDescent="0.25">
      <c r="A278" t="s">
        <v>6</v>
      </c>
      <c r="B278">
        <v>2043</v>
      </c>
      <c r="C278" t="s">
        <v>18</v>
      </c>
      <c r="D278">
        <v>524.94655750000004</v>
      </c>
      <c r="E278" t="s">
        <v>8</v>
      </c>
      <c r="F278" t="s">
        <v>15</v>
      </c>
    </row>
    <row r="279" spans="1:6" x14ac:dyDescent="0.25">
      <c r="A279" t="s">
        <v>6</v>
      </c>
      <c r="B279">
        <v>2043</v>
      </c>
      <c r="C279" t="s">
        <v>19</v>
      </c>
      <c r="D279">
        <v>99.982693229999995</v>
      </c>
      <c r="E279" t="s">
        <v>8</v>
      </c>
      <c r="F279" t="s">
        <v>15</v>
      </c>
    </row>
    <row r="280" spans="1:6" x14ac:dyDescent="0.25">
      <c r="A280" t="s">
        <v>6</v>
      </c>
      <c r="B280">
        <v>2043</v>
      </c>
      <c r="C280" t="s">
        <v>20</v>
      </c>
      <c r="D280">
        <v>316.77312330000001</v>
      </c>
      <c r="E280" t="s">
        <v>8</v>
      </c>
      <c r="F280" t="s">
        <v>15</v>
      </c>
    </row>
    <row r="281" spans="1:6" x14ac:dyDescent="0.25">
      <c r="A281" t="s">
        <v>6</v>
      </c>
      <c r="B281">
        <v>2043</v>
      </c>
      <c r="C281" t="s">
        <v>21</v>
      </c>
      <c r="D281">
        <v>849.95282469999995</v>
      </c>
      <c r="E281" t="s">
        <v>8</v>
      </c>
      <c r="F281" t="s">
        <v>15</v>
      </c>
    </row>
    <row r="282" spans="1:6" x14ac:dyDescent="0.25">
      <c r="A282" t="s">
        <v>6</v>
      </c>
      <c r="B282">
        <v>2044</v>
      </c>
      <c r="C282" t="s">
        <v>7</v>
      </c>
      <c r="D282">
        <v>321.08329809999998</v>
      </c>
      <c r="E282" t="s">
        <v>8</v>
      </c>
      <c r="F282" t="s">
        <v>9</v>
      </c>
    </row>
    <row r="283" spans="1:6" x14ac:dyDescent="0.25">
      <c r="A283" t="s">
        <v>6</v>
      </c>
      <c r="B283">
        <v>2044</v>
      </c>
      <c r="C283" t="s">
        <v>10</v>
      </c>
      <c r="D283">
        <v>305.39918999999998</v>
      </c>
      <c r="E283" t="s">
        <v>8</v>
      </c>
      <c r="F283" t="s">
        <v>11</v>
      </c>
    </row>
    <row r="284" spans="1:6" x14ac:dyDescent="0.25">
      <c r="A284" t="s">
        <v>6</v>
      </c>
      <c r="B284">
        <v>2044</v>
      </c>
      <c r="C284" t="s">
        <v>12</v>
      </c>
      <c r="D284">
        <v>569.72105190000002</v>
      </c>
      <c r="E284" t="s">
        <v>8</v>
      </c>
      <c r="F284" t="s">
        <v>13</v>
      </c>
    </row>
    <row r="285" spans="1:6" x14ac:dyDescent="0.25">
      <c r="A285" t="s">
        <v>6</v>
      </c>
      <c r="B285">
        <v>2044</v>
      </c>
      <c r="C285" t="s">
        <v>14</v>
      </c>
      <c r="D285">
        <v>9461.5463230000005</v>
      </c>
      <c r="E285" t="s">
        <v>8</v>
      </c>
      <c r="F285" t="s">
        <v>15</v>
      </c>
    </row>
    <row r="286" spans="1:6" x14ac:dyDescent="0.25">
      <c r="A286" t="s">
        <v>6</v>
      </c>
      <c r="B286">
        <v>2044</v>
      </c>
      <c r="C286" t="s">
        <v>16</v>
      </c>
      <c r="D286">
        <v>1411.0798130000001</v>
      </c>
      <c r="E286" t="s">
        <v>8</v>
      </c>
      <c r="F286" t="s">
        <v>15</v>
      </c>
    </row>
    <row r="287" spans="1:6" x14ac:dyDescent="0.25">
      <c r="A287" t="s">
        <v>6</v>
      </c>
      <c r="B287">
        <v>2044</v>
      </c>
      <c r="C287" t="s">
        <v>17</v>
      </c>
      <c r="D287">
        <v>2972.2396079999999</v>
      </c>
      <c r="E287" t="s">
        <v>8</v>
      </c>
      <c r="F287" t="s">
        <v>15</v>
      </c>
    </row>
    <row r="288" spans="1:6" x14ac:dyDescent="0.25">
      <c r="A288" t="s">
        <v>6</v>
      </c>
      <c r="B288">
        <v>2044</v>
      </c>
      <c r="C288" t="s">
        <v>18</v>
      </c>
      <c r="D288">
        <v>501.84758699999998</v>
      </c>
      <c r="E288" t="s">
        <v>8</v>
      </c>
      <c r="F288" t="s">
        <v>15</v>
      </c>
    </row>
    <row r="289" spans="1:6" x14ac:dyDescent="0.25">
      <c r="A289" t="s">
        <v>6</v>
      </c>
      <c r="B289">
        <v>2044</v>
      </c>
      <c r="C289" t="s">
        <v>19</v>
      </c>
      <c r="D289">
        <v>95.58320295</v>
      </c>
      <c r="E289" t="s">
        <v>8</v>
      </c>
      <c r="F289" t="s">
        <v>15</v>
      </c>
    </row>
    <row r="290" spans="1:6" x14ac:dyDescent="0.25">
      <c r="A290" t="s">
        <v>6</v>
      </c>
      <c r="B290">
        <v>2044</v>
      </c>
      <c r="C290" t="s">
        <v>20</v>
      </c>
      <c r="D290">
        <v>302.83430820000001</v>
      </c>
      <c r="E290" t="s">
        <v>8</v>
      </c>
      <c r="F290" t="s">
        <v>15</v>
      </c>
    </row>
    <row r="291" spans="1:6" x14ac:dyDescent="0.25">
      <c r="A291" t="s">
        <v>6</v>
      </c>
      <c r="B291">
        <v>2044</v>
      </c>
      <c r="C291" t="s">
        <v>21</v>
      </c>
      <c r="D291">
        <v>812.5527601</v>
      </c>
      <c r="E291" t="s">
        <v>8</v>
      </c>
      <c r="F291" t="s">
        <v>15</v>
      </c>
    </row>
    <row r="292" spans="1:6" x14ac:dyDescent="0.25">
      <c r="A292" t="s">
        <v>6</v>
      </c>
      <c r="B292">
        <v>2045</v>
      </c>
      <c r="C292" t="s">
        <v>7</v>
      </c>
      <c r="D292">
        <v>322.73115719999998</v>
      </c>
      <c r="E292" t="s">
        <v>8</v>
      </c>
      <c r="F292" t="s">
        <v>9</v>
      </c>
    </row>
    <row r="293" spans="1:6" x14ac:dyDescent="0.25">
      <c r="A293" t="s">
        <v>6</v>
      </c>
      <c r="B293">
        <v>2045</v>
      </c>
      <c r="C293" t="s">
        <v>10</v>
      </c>
      <c r="D293">
        <v>306.9579</v>
      </c>
      <c r="E293" t="s">
        <v>8</v>
      </c>
      <c r="F293" t="s">
        <v>11</v>
      </c>
    </row>
    <row r="294" spans="1:6" x14ac:dyDescent="0.25">
      <c r="A294" t="s">
        <v>6</v>
      </c>
      <c r="B294">
        <v>2045</v>
      </c>
      <c r="C294" t="s">
        <v>12</v>
      </c>
      <c r="D294">
        <v>572.6449662</v>
      </c>
      <c r="E294" t="s">
        <v>8</v>
      </c>
      <c r="F294" t="s">
        <v>13</v>
      </c>
    </row>
    <row r="295" spans="1:6" x14ac:dyDescent="0.25">
      <c r="A295" t="s">
        <v>6</v>
      </c>
      <c r="B295">
        <v>2045</v>
      </c>
      <c r="C295" t="s">
        <v>14</v>
      </c>
      <c r="D295">
        <v>9589.8663500000002</v>
      </c>
      <c r="E295" t="s">
        <v>8</v>
      </c>
      <c r="F295" t="s">
        <v>15</v>
      </c>
    </row>
    <row r="296" spans="1:6" x14ac:dyDescent="0.25">
      <c r="A296" t="s">
        <v>6</v>
      </c>
      <c r="B296">
        <v>2045</v>
      </c>
      <c r="C296" t="s">
        <v>16</v>
      </c>
      <c r="D296">
        <v>1348.988748</v>
      </c>
      <c r="E296" t="s">
        <v>8</v>
      </c>
      <c r="F296" t="s">
        <v>15</v>
      </c>
    </row>
    <row r="297" spans="1:6" x14ac:dyDescent="0.25">
      <c r="A297" t="s">
        <v>6</v>
      </c>
      <c r="B297">
        <v>2045</v>
      </c>
      <c r="C297" t="s">
        <v>17</v>
      </c>
      <c r="D297">
        <v>2841.4535810000002</v>
      </c>
      <c r="E297" t="s">
        <v>8</v>
      </c>
      <c r="F297" t="s">
        <v>15</v>
      </c>
    </row>
    <row r="298" spans="1:6" x14ac:dyDescent="0.25">
      <c r="A298" t="s">
        <v>6</v>
      </c>
      <c r="B298">
        <v>2045</v>
      </c>
      <c r="C298" t="s">
        <v>18</v>
      </c>
      <c r="D298">
        <v>479.76502950000003</v>
      </c>
      <c r="E298" t="s">
        <v>8</v>
      </c>
      <c r="F298" t="s">
        <v>15</v>
      </c>
    </row>
    <row r="299" spans="1:6" x14ac:dyDescent="0.25">
      <c r="A299" t="s">
        <v>6</v>
      </c>
      <c r="B299">
        <v>2045</v>
      </c>
      <c r="C299" t="s">
        <v>19</v>
      </c>
      <c r="D299">
        <v>91.377301329999995</v>
      </c>
      <c r="E299" t="s">
        <v>8</v>
      </c>
      <c r="F299" t="s">
        <v>15</v>
      </c>
    </row>
    <row r="300" spans="1:6" x14ac:dyDescent="0.25">
      <c r="A300" t="s">
        <v>6</v>
      </c>
      <c r="B300">
        <v>2045</v>
      </c>
      <c r="C300" t="s">
        <v>20</v>
      </c>
      <c r="D300">
        <v>289.50883599999997</v>
      </c>
      <c r="E300" t="s">
        <v>8</v>
      </c>
      <c r="F300" t="s">
        <v>15</v>
      </c>
    </row>
    <row r="301" spans="1:6" x14ac:dyDescent="0.25">
      <c r="A301" t="s">
        <v>6</v>
      </c>
      <c r="B301">
        <v>2045</v>
      </c>
      <c r="C301" t="s">
        <v>21</v>
      </c>
      <c r="D301">
        <v>776.79839249999998</v>
      </c>
      <c r="E301" t="s">
        <v>8</v>
      </c>
      <c r="F301" t="s">
        <v>15</v>
      </c>
    </row>
    <row r="302" spans="1:6" x14ac:dyDescent="0.25">
      <c r="A302" t="s">
        <v>6</v>
      </c>
      <c r="B302">
        <v>2046</v>
      </c>
      <c r="C302" t="s">
        <v>7</v>
      </c>
      <c r="D302">
        <v>324.30625120000002</v>
      </c>
      <c r="E302" t="s">
        <v>8</v>
      </c>
      <c r="F302" t="s">
        <v>9</v>
      </c>
    </row>
    <row r="303" spans="1:6" x14ac:dyDescent="0.25">
      <c r="A303" t="s">
        <v>6</v>
      </c>
      <c r="B303">
        <v>2046</v>
      </c>
      <c r="C303" t="s">
        <v>10</v>
      </c>
      <c r="D303">
        <v>308.44833999999997</v>
      </c>
      <c r="E303" t="s">
        <v>8</v>
      </c>
      <c r="F303" t="s">
        <v>11</v>
      </c>
    </row>
    <row r="304" spans="1:6" x14ac:dyDescent="0.25">
      <c r="A304" t="s">
        <v>6</v>
      </c>
      <c r="B304">
        <v>2046</v>
      </c>
      <c r="C304" t="s">
        <v>12</v>
      </c>
      <c r="D304">
        <v>575.43976789999999</v>
      </c>
      <c r="E304" t="s">
        <v>8</v>
      </c>
      <c r="F304" t="s">
        <v>13</v>
      </c>
    </row>
    <row r="305" spans="1:6" x14ac:dyDescent="0.25">
      <c r="A305" t="s">
        <v>6</v>
      </c>
      <c r="B305">
        <v>2046</v>
      </c>
      <c r="C305" t="s">
        <v>14</v>
      </c>
      <c r="D305">
        <v>9715.3352279999999</v>
      </c>
      <c r="E305" t="s">
        <v>8</v>
      </c>
      <c r="F305" t="s">
        <v>15</v>
      </c>
    </row>
    <row r="306" spans="1:6" x14ac:dyDescent="0.25">
      <c r="A306" t="s">
        <v>6</v>
      </c>
      <c r="B306">
        <v>2046</v>
      </c>
      <c r="C306" t="s">
        <v>16</v>
      </c>
      <c r="D306">
        <v>1289.629846</v>
      </c>
      <c r="E306" t="s">
        <v>8</v>
      </c>
      <c r="F306" t="s">
        <v>15</v>
      </c>
    </row>
    <row r="307" spans="1:6" x14ac:dyDescent="0.25">
      <c r="A307" t="s">
        <v>6</v>
      </c>
      <c r="B307">
        <v>2046</v>
      </c>
      <c r="C307" t="s">
        <v>17</v>
      </c>
      <c r="D307">
        <v>2716.4224680000002</v>
      </c>
      <c r="E307" t="s">
        <v>8</v>
      </c>
      <c r="F307" t="s">
        <v>15</v>
      </c>
    </row>
    <row r="308" spans="1:6" x14ac:dyDescent="0.25">
      <c r="A308" t="s">
        <v>6</v>
      </c>
      <c r="B308">
        <v>2046</v>
      </c>
      <c r="C308" t="s">
        <v>18</v>
      </c>
      <c r="D308">
        <v>458.65415999999999</v>
      </c>
      <c r="E308" t="s">
        <v>8</v>
      </c>
      <c r="F308" t="s">
        <v>15</v>
      </c>
    </row>
    <row r="309" spans="1:6" x14ac:dyDescent="0.25">
      <c r="A309" t="s">
        <v>6</v>
      </c>
      <c r="B309">
        <v>2046</v>
      </c>
      <c r="C309" t="s">
        <v>19</v>
      </c>
      <c r="D309">
        <v>87.356469970000006</v>
      </c>
      <c r="E309" t="s">
        <v>8</v>
      </c>
      <c r="F309" t="s">
        <v>15</v>
      </c>
    </row>
    <row r="310" spans="1:6" x14ac:dyDescent="0.25">
      <c r="A310" t="s">
        <v>6</v>
      </c>
      <c r="B310">
        <v>2046</v>
      </c>
      <c r="C310" t="s">
        <v>20</v>
      </c>
      <c r="D310">
        <v>276.7697182</v>
      </c>
      <c r="E310" t="s">
        <v>8</v>
      </c>
      <c r="F310" t="s">
        <v>15</v>
      </c>
    </row>
    <row r="311" spans="1:6" x14ac:dyDescent="0.25">
      <c r="A311" t="s">
        <v>6</v>
      </c>
      <c r="B311">
        <v>2046</v>
      </c>
      <c r="C311" t="s">
        <v>21</v>
      </c>
      <c r="D311">
        <v>742.61730709999995</v>
      </c>
      <c r="E311" t="s">
        <v>8</v>
      </c>
      <c r="F311" t="s">
        <v>15</v>
      </c>
    </row>
    <row r="312" spans="1:6" x14ac:dyDescent="0.25">
      <c r="A312" t="s">
        <v>6</v>
      </c>
      <c r="B312">
        <v>2047</v>
      </c>
      <c r="C312" t="s">
        <v>7</v>
      </c>
      <c r="D312">
        <v>325.84065229999999</v>
      </c>
      <c r="E312" t="s">
        <v>8</v>
      </c>
      <c r="F312" t="s">
        <v>9</v>
      </c>
    </row>
    <row r="313" spans="1:6" x14ac:dyDescent="0.25">
      <c r="A313" t="s">
        <v>6</v>
      </c>
      <c r="B313">
        <v>2047</v>
      </c>
      <c r="C313" t="s">
        <v>10</v>
      </c>
      <c r="D313">
        <v>309.90057999999999</v>
      </c>
      <c r="E313" t="s">
        <v>8</v>
      </c>
      <c r="F313" t="s">
        <v>11</v>
      </c>
    </row>
    <row r="314" spans="1:6" x14ac:dyDescent="0.25">
      <c r="A314" t="s">
        <v>6</v>
      </c>
      <c r="B314">
        <v>2047</v>
      </c>
      <c r="C314" t="s">
        <v>12</v>
      </c>
      <c r="D314">
        <v>578.16236560000004</v>
      </c>
      <c r="E314" t="s">
        <v>8</v>
      </c>
      <c r="F314" t="s">
        <v>13</v>
      </c>
    </row>
    <row r="315" spans="1:6" x14ac:dyDescent="0.25">
      <c r="A315" t="s">
        <v>6</v>
      </c>
      <c r="B315">
        <v>2047</v>
      </c>
      <c r="C315" t="s">
        <v>14</v>
      </c>
      <c r="D315">
        <v>9837.9549819999993</v>
      </c>
      <c r="E315" t="s">
        <v>8</v>
      </c>
      <c r="F315" t="s">
        <v>15</v>
      </c>
    </row>
    <row r="316" spans="1:6" x14ac:dyDescent="0.25">
      <c r="A316" t="s">
        <v>6</v>
      </c>
      <c r="B316">
        <v>2047</v>
      </c>
      <c r="C316" t="s">
        <v>16</v>
      </c>
      <c r="D316">
        <v>1232.8828860000001</v>
      </c>
      <c r="E316" t="s">
        <v>8</v>
      </c>
      <c r="F316" t="s">
        <v>15</v>
      </c>
    </row>
    <row r="317" spans="1:6" x14ac:dyDescent="0.25">
      <c r="A317" t="s">
        <v>6</v>
      </c>
      <c r="B317">
        <v>2047</v>
      </c>
      <c r="C317" t="s">
        <v>17</v>
      </c>
      <c r="D317">
        <v>2596.893039</v>
      </c>
      <c r="E317" t="s">
        <v>8</v>
      </c>
      <c r="F317" t="s">
        <v>15</v>
      </c>
    </row>
    <row r="318" spans="1:6" x14ac:dyDescent="0.25">
      <c r="A318" t="s">
        <v>6</v>
      </c>
      <c r="B318">
        <v>2047</v>
      </c>
      <c r="C318" t="s">
        <v>18</v>
      </c>
      <c r="D318">
        <v>438.47222199999999</v>
      </c>
      <c r="E318" t="s">
        <v>8</v>
      </c>
      <c r="F318" t="s">
        <v>15</v>
      </c>
    </row>
    <row r="319" spans="1:6" x14ac:dyDescent="0.25">
      <c r="A319" t="s">
        <v>6</v>
      </c>
      <c r="B319">
        <v>2047</v>
      </c>
      <c r="C319" t="s">
        <v>19</v>
      </c>
      <c r="D319">
        <v>83.512565309999999</v>
      </c>
      <c r="E319" t="s">
        <v>8</v>
      </c>
      <c r="F319" t="s">
        <v>15</v>
      </c>
    </row>
    <row r="320" spans="1:6" x14ac:dyDescent="0.25">
      <c r="A320" t="s">
        <v>6</v>
      </c>
      <c r="B320">
        <v>2047</v>
      </c>
      <c r="C320" t="s">
        <v>20</v>
      </c>
      <c r="D320">
        <v>264.59115370000001</v>
      </c>
      <c r="E320" t="s">
        <v>8</v>
      </c>
      <c r="F320" t="s">
        <v>15</v>
      </c>
    </row>
    <row r="321" spans="1:6" x14ac:dyDescent="0.25">
      <c r="A321" t="s">
        <v>6</v>
      </c>
      <c r="B321">
        <v>2047</v>
      </c>
      <c r="C321" t="s">
        <v>21</v>
      </c>
      <c r="D321">
        <v>709.94027559999995</v>
      </c>
      <c r="E321" t="s">
        <v>8</v>
      </c>
      <c r="F321" t="s">
        <v>15</v>
      </c>
    </row>
    <row r="322" spans="1:6" x14ac:dyDescent="0.25">
      <c r="A322" t="s">
        <v>6</v>
      </c>
      <c r="B322">
        <v>2048</v>
      </c>
      <c r="C322" t="s">
        <v>7</v>
      </c>
      <c r="D322">
        <v>327.3740383</v>
      </c>
      <c r="E322" t="s">
        <v>8</v>
      </c>
      <c r="F322" t="s">
        <v>9</v>
      </c>
    </row>
    <row r="323" spans="1:6" x14ac:dyDescent="0.25">
      <c r="A323" t="s">
        <v>6</v>
      </c>
      <c r="B323">
        <v>2048</v>
      </c>
      <c r="C323" t="s">
        <v>10</v>
      </c>
      <c r="D323">
        <v>311.35187000000002</v>
      </c>
      <c r="E323" t="s">
        <v>8</v>
      </c>
      <c r="F323" t="s">
        <v>11</v>
      </c>
    </row>
    <row r="324" spans="1:6" x14ac:dyDescent="0.25">
      <c r="A324" t="s">
        <v>6</v>
      </c>
      <c r="B324">
        <v>2048</v>
      </c>
      <c r="C324" t="s">
        <v>12</v>
      </c>
      <c r="D324">
        <v>580.88316199999997</v>
      </c>
      <c r="E324" t="s">
        <v>8</v>
      </c>
      <c r="F324" t="s">
        <v>13</v>
      </c>
    </row>
    <row r="325" spans="1:6" x14ac:dyDescent="0.25">
      <c r="A325" t="s">
        <v>6</v>
      </c>
      <c r="B325">
        <v>2048</v>
      </c>
      <c r="C325" t="s">
        <v>14</v>
      </c>
      <c r="D325">
        <v>9957.7819550000004</v>
      </c>
      <c r="E325" t="s">
        <v>8</v>
      </c>
      <c r="F325" t="s">
        <v>15</v>
      </c>
    </row>
    <row r="326" spans="1:6" x14ac:dyDescent="0.25">
      <c r="A326" t="s">
        <v>6</v>
      </c>
      <c r="B326">
        <v>2048</v>
      </c>
      <c r="C326" t="s">
        <v>16</v>
      </c>
      <c r="D326">
        <v>1178.632934</v>
      </c>
      <c r="E326" t="s">
        <v>8</v>
      </c>
      <c r="F326" t="s">
        <v>15</v>
      </c>
    </row>
    <row r="327" spans="1:6" x14ac:dyDescent="0.25">
      <c r="A327" t="s">
        <v>6</v>
      </c>
      <c r="B327">
        <v>2048</v>
      </c>
      <c r="C327" t="s">
        <v>17</v>
      </c>
      <c r="D327">
        <v>2482.6232060000002</v>
      </c>
      <c r="E327" t="s">
        <v>8</v>
      </c>
      <c r="F327" t="s">
        <v>15</v>
      </c>
    </row>
    <row r="328" spans="1:6" x14ac:dyDescent="0.25">
      <c r="A328" t="s">
        <v>6</v>
      </c>
      <c r="B328">
        <v>2048</v>
      </c>
      <c r="C328" t="s">
        <v>18</v>
      </c>
      <c r="D328">
        <v>419.17834010000001</v>
      </c>
      <c r="E328" t="s">
        <v>8</v>
      </c>
      <c r="F328" t="s">
        <v>15</v>
      </c>
    </row>
    <row r="329" spans="1:6" x14ac:dyDescent="0.25">
      <c r="A329" t="s">
        <v>6</v>
      </c>
      <c r="B329">
        <v>2048</v>
      </c>
      <c r="C329" t="s">
        <v>19</v>
      </c>
      <c r="D329">
        <v>79.837802139999994</v>
      </c>
      <c r="E329" t="s">
        <v>8</v>
      </c>
      <c r="F329" t="s">
        <v>15</v>
      </c>
    </row>
    <row r="330" spans="1:6" x14ac:dyDescent="0.25">
      <c r="A330" t="s">
        <v>6</v>
      </c>
      <c r="B330">
        <v>2048</v>
      </c>
      <c r="C330" t="s">
        <v>20</v>
      </c>
      <c r="D330">
        <v>252.94847659999999</v>
      </c>
      <c r="E330" t="s">
        <v>8</v>
      </c>
      <c r="F330" t="s">
        <v>15</v>
      </c>
    </row>
    <row r="331" spans="1:6" x14ac:dyDescent="0.25">
      <c r="A331" t="s">
        <v>6</v>
      </c>
      <c r="B331">
        <v>2048</v>
      </c>
      <c r="C331" t="s">
        <v>21</v>
      </c>
      <c r="D331">
        <v>678.70111569999995</v>
      </c>
      <c r="E331" t="s">
        <v>8</v>
      </c>
      <c r="F331" t="s">
        <v>15</v>
      </c>
    </row>
    <row r="332" spans="1:6" x14ac:dyDescent="0.25">
      <c r="A332" t="s">
        <v>6</v>
      </c>
      <c r="B332">
        <v>2049</v>
      </c>
      <c r="C332" t="s">
        <v>7</v>
      </c>
      <c r="D332">
        <v>328.9391526</v>
      </c>
      <c r="E332" t="s">
        <v>8</v>
      </c>
      <c r="F332" t="s">
        <v>9</v>
      </c>
    </row>
    <row r="333" spans="1:6" x14ac:dyDescent="0.25">
      <c r="A333" t="s">
        <v>6</v>
      </c>
      <c r="B333">
        <v>2049</v>
      </c>
      <c r="C333" t="s">
        <v>10</v>
      </c>
      <c r="D333">
        <v>312.83294000000001</v>
      </c>
      <c r="E333" t="s">
        <v>8</v>
      </c>
      <c r="F333" t="s">
        <v>11</v>
      </c>
    </row>
    <row r="334" spans="1:6" x14ac:dyDescent="0.25">
      <c r="A334" t="s">
        <v>6</v>
      </c>
      <c r="B334">
        <v>2049</v>
      </c>
      <c r="C334" t="s">
        <v>12</v>
      </c>
      <c r="D334">
        <v>583.66025620000005</v>
      </c>
      <c r="E334" t="s">
        <v>8</v>
      </c>
      <c r="F334" t="s">
        <v>13</v>
      </c>
    </row>
    <row r="335" spans="1:6" x14ac:dyDescent="0.25">
      <c r="A335" t="s">
        <v>6</v>
      </c>
      <c r="B335">
        <v>2049</v>
      </c>
      <c r="C335" t="s">
        <v>14</v>
      </c>
      <c r="D335">
        <v>10074.937309999999</v>
      </c>
      <c r="E335" t="s">
        <v>8</v>
      </c>
      <c r="F335" t="s">
        <v>15</v>
      </c>
    </row>
    <row r="336" spans="1:6" x14ac:dyDescent="0.25">
      <c r="A336" t="s">
        <v>6</v>
      </c>
      <c r="B336">
        <v>2049</v>
      </c>
      <c r="C336" t="s">
        <v>16</v>
      </c>
      <c r="D336">
        <v>1126.770117</v>
      </c>
      <c r="E336" t="s">
        <v>8</v>
      </c>
      <c r="F336" t="s">
        <v>15</v>
      </c>
    </row>
    <row r="337" spans="1:6" x14ac:dyDescent="0.25">
      <c r="A337" t="s">
        <v>6</v>
      </c>
      <c r="B337">
        <v>2049</v>
      </c>
      <c r="C337" t="s">
        <v>17</v>
      </c>
      <c r="D337">
        <v>2373.3815330000002</v>
      </c>
      <c r="E337" t="s">
        <v>8</v>
      </c>
      <c r="F337" t="s">
        <v>15</v>
      </c>
    </row>
    <row r="338" spans="1:6" x14ac:dyDescent="0.25">
      <c r="A338" t="s">
        <v>6</v>
      </c>
      <c r="B338">
        <v>2049</v>
      </c>
      <c r="C338" t="s">
        <v>18</v>
      </c>
      <c r="D338">
        <v>400.7334376</v>
      </c>
      <c r="E338" t="s">
        <v>8</v>
      </c>
      <c r="F338" t="s">
        <v>15</v>
      </c>
    </row>
    <row r="339" spans="1:6" x14ac:dyDescent="0.25">
      <c r="A339" t="s">
        <v>6</v>
      </c>
      <c r="B339">
        <v>2049</v>
      </c>
      <c r="C339" t="s">
        <v>19</v>
      </c>
      <c r="D339">
        <v>76.324737799999994</v>
      </c>
      <c r="E339" t="s">
        <v>8</v>
      </c>
      <c r="F339" t="s">
        <v>15</v>
      </c>
    </row>
    <row r="340" spans="1:6" x14ac:dyDescent="0.25">
      <c r="A340" t="s">
        <v>6</v>
      </c>
      <c r="B340">
        <v>2049</v>
      </c>
      <c r="C340" t="s">
        <v>20</v>
      </c>
      <c r="D340">
        <v>241.81810669999999</v>
      </c>
      <c r="E340" t="s">
        <v>8</v>
      </c>
      <c r="F340" t="s">
        <v>15</v>
      </c>
    </row>
    <row r="341" spans="1:6" x14ac:dyDescent="0.25">
      <c r="A341" t="s">
        <v>6</v>
      </c>
      <c r="B341">
        <v>2049</v>
      </c>
      <c r="C341" t="s">
        <v>21</v>
      </c>
      <c r="D341">
        <v>648.83655750000003</v>
      </c>
      <c r="E341" t="s">
        <v>8</v>
      </c>
      <c r="F341" t="s">
        <v>15</v>
      </c>
    </row>
    <row r="342" spans="1:6" x14ac:dyDescent="0.25">
      <c r="A342" t="s">
        <v>6</v>
      </c>
      <c r="B342">
        <v>2050</v>
      </c>
      <c r="C342" t="s">
        <v>7</v>
      </c>
      <c r="D342">
        <v>330.5537693</v>
      </c>
      <c r="E342" t="s">
        <v>8</v>
      </c>
      <c r="F342" t="s">
        <v>9</v>
      </c>
    </row>
    <row r="343" spans="1:6" x14ac:dyDescent="0.25">
      <c r="A343" t="s">
        <v>6</v>
      </c>
      <c r="B343">
        <v>2050</v>
      </c>
      <c r="C343" t="s">
        <v>10</v>
      </c>
      <c r="D343">
        <v>314.36045000000001</v>
      </c>
      <c r="E343" t="s">
        <v>8</v>
      </c>
      <c r="F343" t="s">
        <v>11</v>
      </c>
    </row>
    <row r="344" spans="1:6" x14ac:dyDescent="0.25">
      <c r="A344" t="s">
        <v>6</v>
      </c>
      <c r="B344">
        <v>2050</v>
      </c>
      <c r="C344" t="s">
        <v>12</v>
      </c>
      <c r="D344">
        <v>586.52518599999996</v>
      </c>
      <c r="E344" t="s">
        <v>8</v>
      </c>
      <c r="F344" t="s">
        <v>13</v>
      </c>
    </row>
    <row r="345" spans="1:6" x14ac:dyDescent="0.25">
      <c r="A345" t="s">
        <v>6</v>
      </c>
      <c r="B345">
        <v>2050</v>
      </c>
      <c r="C345" t="s">
        <v>14</v>
      </c>
      <c r="D345">
        <v>10189.59244</v>
      </c>
      <c r="E345" t="s">
        <v>8</v>
      </c>
      <c r="F345" t="s">
        <v>15</v>
      </c>
    </row>
    <row r="346" spans="1:6" x14ac:dyDescent="0.25">
      <c r="A346" t="s">
        <v>6</v>
      </c>
      <c r="B346">
        <v>2050</v>
      </c>
      <c r="C346" t="s">
        <v>16</v>
      </c>
      <c r="D346">
        <v>1077.189394</v>
      </c>
      <c r="E346" t="s">
        <v>8</v>
      </c>
      <c r="F346" t="s">
        <v>15</v>
      </c>
    </row>
    <row r="347" spans="1:6" x14ac:dyDescent="0.25">
      <c r="A347" t="s">
        <v>6</v>
      </c>
      <c r="B347">
        <v>2050</v>
      </c>
      <c r="C347" t="s">
        <v>17</v>
      </c>
      <c r="D347">
        <v>2268.9467690000001</v>
      </c>
      <c r="E347" t="s">
        <v>8</v>
      </c>
      <c r="F347" t="s">
        <v>15</v>
      </c>
    </row>
    <row r="348" spans="1:6" x14ac:dyDescent="0.25">
      <c r="A348" t="s">
        <v>6</v>
      </c>
      <c r="B348">
        <v>2050</v>
      </c>
      <c r="C348" t="s">
        <v>18</v>
      </c>
      <c r="D348">
        <v>383.10015720000001</v>
      </c>
      <c r="E348" t="s">
        <v>8</v>
      </c>
      <c r="F348" t="s">
        <v>15</v>
      </c>
    </row>
    <row r="349" spans="1:6" x14ac:dyDescent="0.25">
      <c r="A349" t="s">
        <v>6</v>
      </c>
      <c r="B349">
        <v>2050</v>
      </c>
      <c r="C349" t="s">
        <v>19</v>
      </c>
      <c r="D349">
        <v>72.966257139999996</v>
      </c>
      <c r="E349" t="s">
        <v>8</v>
      </c>
      <c r="F349" t="s">
        <v>15</v>
      </c>
    </row>
    <row r="350" spans="1:6" x14ac:dyDescent="0.25">
      <c r="A350" t="s">
        <v>6</v>
      </c>
      <c r="B350">
        <v>2050</v>
      </c>
      <c r="C350" t="s">
        <v>20</v>
      </c>
      <c r="D350">
        <v>231.17750100000001</v>
      </c>
      <c r="E350" t="s">
        <v>8</v>
      </c>
      <c r="F350" t="s">
        <v>15</v>
      </c>
    </row>
    <row r="351" spans="1:6" x14ac:dyDescent="0.25">
      <c r="A351" t="s">
        <v>6</v>
      </c>
      <c r="B351">
        <v>2050</v>
      </c>
      <c r="C351" t="s">
        <v>21</v>
      </c>
      <c r="D351">
        <v>620.28611509999996</v>
      </c>
      <c r="E351" t="s">
        <v>8</v>
      </c>
      <c r="F35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DCB2-8432-4EBE-8D93-637A733FA96F}">
  <sheetPr>
    <tabColor rgb="FFFF0000"/>
  </sheetPr>
  <dimension ref="B2:AS28"/>
  <sheetViews>
    <sheetView workbookViewId="0">
      <selection activeCell="F11" sqref="F11:F12"/>
    </sheetView>
  </sheetViews>
  <sheetFormatPr defaultRowHeight="15" x14ac:dyDescent="0.25"/>
  <cols>
    <col min="2" max="2" width="19.7109375" bestFit="1" customWidth="1"/>
    <col min="3" max="3" width="16.28515625" bestFit="1" customWidth="1"/>
    <col min="4" max="7" width="12" bestFit="1" customWidth="1"/>
    <col min="8" max="8" width="19.7109375" bestFit="1" customWidth="1"/>
    <col min="9" max="9" width="46.5703125" bestFit="1" customWidth="1"/>
    <col min="10" max="39" width="12" bestFit="1" customWidth="1"/>
  </cols>
  <sheetData>
    <row r="2" spans="2:44" x14ac:dyDescent="0.25">
      <c r="B2" s="9" t="s">
        <v>45</v>
      </c>
      <c r="E2" s="1"/>
      <c r="H2" s="9" t="s">
        <v>22</v>
      </c>
      <c r="I2" s="29" t="s">
        <v>47</v>
      </c>
      <c r="J2" s="28">
        <f>(J6+J5)/SUM(J5:J7)</f>
        <v>0.47013835156250228</v>
      </c>
      <c r="K2" s="28">
        <f t="shared" ref="K2:AR2" si="0">(K6+K5)/SUM(K5:K7)</f>
        <v>0.50749503830432297</v>
      </c>
      <c r="L2" s="28">
        <f t="shared" si="0"/>
        <v>0.49779224725474935</v>
      </c>
      <c r="M2" s="28">
        <f t="shared" si="0"/>
        <v>0.50328236657589664</v>
      </c>
      <c r="N2" s="28">
        <f t="shared" si="0"/>
        <v>0.52382091509345663</v>
      </c>
      <c r="O2" s="28">
        <f t="shared" si="0"/>
        <v>0.52381604994196462</v>
      </c>
      <c r="P2" s="28">
        <f t="shared" si="0"/>
        <v>0.52381196258933915</v>
      </c>
      <c r="Q2" s="28">
        <f t="shared" si="0"/>
        <v>0.52380756545032348</v>
      </c>
      <c r="R2" s="28">
        <f t="shared" si="0"/>
        <v>0.5238028623902905</v>
      </c>
      <c r="S2" s="28">
        <f t="shared" si="0"/>
        <v>0.52379831751680983</v>
      </c>
      <c r="T2" s="28">
        <f t="shared" si="0"/>
        <v>0.52379418752101714</v>
      </c>
      <c r="U2" s="28">
        <f t="shared" si="0"/>
        <v>0.52379043686176818</v>
      </c>
      <c r="V2" s="28">
        <f t="shared" si="0"/>
        <v>0.52378686114837136</v>
      </c>
      <c r="W2" s="28">
        <f t="shared" si="0"/>
        <v>0.52378321853571108</v>
      </c>
      <c r="X2" s="28">
        <f t="shared" si="0"/>
        <v>0.52377933174205971</v>
      </c>
      <c r="Y2" s="28">
        <f t="shared" si="0"/>
        <v>0.52377517954193742</v>
      </c>
      <c r="Z2" s="28">
        <f t="shared" si="0"/>
        <v>0.52377082114839346</v>
      </c>
      <c r="AA2" s="28">
        <f t="shared" si="0"/>
        <v>0.52376649727041813</v>
      </c>
      <c r="AB2" s="28">
        <f t="shared" si="0"/>
        <v>0.52376239474710595</v>
      </c>
      <c r="AC2" s="28">
        <f t="shared" si="0"/>
        <v>0.52375875619713019</v>
      </c>
      <c r="AD2" s="28">
        <f t="shared" si="0"/>
        <v>0.5237552086606948</v>
      </c>
      <c r="AE2" s="28">
        <f t="shared" si="0"/>
        <v>0.5237518591048802</v>
      </c>
      <c r="AF2" s="28">
        <f t="shared" si="0"/>
        <v>0.52374875004653731</v>
      </c>
      <c r="AG2" s="28">
        <f t="shared" si="0"/>
        <v>0.52374559065409398</v>
      </c>
      <c r="AH2" s="28">
        <f t="shared" si="0"/>
        <v>0.52374207822201446</v>
      </c>
      <c r="AI2" s="28">
        <f t="shared" si="0"/>
        <v>0.52373811985213348</v>
      </c>
      <c r="AJ2" s="28">
        <f t="shared" si="0"/>
        <v>0.52373373944850343</v>
      </c>
      <c r="AK2" s="28">
        <f t="shared" si="0"/>
        <v>0.52372953023664026</v>
      </c>
      <c r="AL2" s="28">
        <f t="shared" si="0"/>
        <v>0.52372565968417994</v>
      </c>
      <c r="AM2" s="28">
        <f t="shared" si="0"/>
        <v>0.52372223107550797</v>
      </c>
      <c r="AN2" s="28">
        <f t="shared" si="0"/>
        <v>0.52371920659692262</v>
      </c>
      <c r="AO2" s="28">
        <f t="shared" si="0"/>
        <v>0.5237164082879795</v>
      </c>
      <c r="AP2" s="28">
        <f t="shared" si="0"/>
        <v>0.52371364222492045</v>
      </c>
      <c r="AQ2" s="28">
        <f t="shared" si="0"/>
        <v>0.52371074847340093</v>
      </c>
      <c r="AR2" s="28">
        <f t="shared" si="0"/>
        <v>0.52370763555754318</v>
      </c>
    </row>
    <row r="3" spans="2:44" ht="25.5" x14ac:dyDescent="0.25">
      <c r="B3" s="2" t="s">
        <v>23</v>
      </c>
      <c r="C3" s="2" t="s">
        <v>24</v>
      </c>
      <c r="D3" s="2" t="s">
        <v>25</v>
      </c>
      <c r="E3" s="2" t="s">
        <v>26</v>
      </c>
      <c r="F3" s="2" t="s">
        <v>27</v>
      </c>
      <c r="G3" s="2" t="s">
        <v>28</v>
      </c>
      <c r="H3" s="3" t="s">
        <v>29</v>
      </c>
      <c r="I3" s="3" t="s">
        <v>30</v>
      </c>
      <c r="J3" s="3">
        <v>2016</v>
      </c>
      <c r="K3" s="3">
        <v>2017</v>
      </c>
      <c r="L3" s="3">
        <v>2018</v>
      </c>
      <c r="M3" s="3">
        <v>2019</v>
      </c>
      <c r="N3" s="3">
        <v>2020</v>
      </c>
      <c r="O3" s="3">
        <v>2021</v>
      </c>
      <c r="P3" s="3">
        <v>2022</v>
      </c>
      <c r="Q3" s="3">
        <v>2023</v>
      </c>
      <c r="R3" s="3">
        <v>2024</v>
      </c>
      <c r="S3" s="3">
        <v>2025</v>
      </c>
      <c r="T3" s="3">
        <v>2026</v>
      </c>
      <c r="U3" s="3">
        <v>2027</v>
      </c>
      <c r="V3" s="3">
        <v>2028</v>
      </c>
      <c r="W3" s="3">
        <v>2029</v>
      </c>
      <c r="X3" s="3">
        <v>2030</v>
      </c>
      <c r="Y3" s="3">
        <v>2031</v>
      </c>
      <c r="Z3" s="3">
        <v>2032</v>
      </c>
      <c r="AA3" s="3">
        <v>2033</v>
      </c>
      <c r="AB3" s="3">
        <v>2034</v>
      </c>
      <c r="AC3" s="3">
        <v>2035</v>
      </c>
      <c r="AD3" s="3">
        <v>2036</v>
      </c>
      <c r="AE3" s="3">
        <v>2037</v>
      </c>
      <c r="AF3" s="3">
        <v>2038</v>
      </c>
      <c r="AG3" s="3">
        <v>2039</v>
      </c>
      <c r="AH3" s="3">
        <v>2040</v>
      </c>
      <c r="AI3" s="3">
        <v>2041</v>
      </c>
      <c r="AJ3" s="3">
        <v>2042</v>
      </c>
      <c r="AK3" s="3">
        <v>2043</v>
      </c>
      <c r="AL3" s="3">
        <v>2044</v>
      </c>
      <c r="AM3" s="3">
        <v>2045</v>
      </c>
      <c r="AN3" s="3">
        <v>2046</v>
      </c>
      <c r="AO3" s="3">
        <v>2047</v>
      </c>
      <c r="AP3" s="3">
        <v>2048</v>
      </c>
      <c r="AQ3" s="3">
        <v>2049</v>
      </c>
      <c r="AR3" s="3">
        <v>2050</v>
      </c>
    </row>
    <row r="4" spans="2:44" x14ac:dyDescent="0.25">
      <c r="B4" s="2"/>
      <c r="C4" s="2"/>
      <c r="D4" s="2"/>
      <c r="E4" s="2"/>
      <c r="F4" s="2"/>
      <c r="G4" s="2"/>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row>
    <row r="5" spans="2:44" x14ac:dyDescent="0.25">
      <c r="B5" s="4" t="s">
        <v>31</v>
      </c>
      <c r="C5" s="4" t="s">
        <v>32</v>
      </c>
      <c r="D5" s="4" t="s">
        <v>33</v>
      </c>
      <c r="E5" s="4" t="s">
        <v>6</v>
      </c>
      <c r="F5" s="4" t="s">
        <v>34</v>
      </c>
      <c r="G5" s="4"/>
      <c r="H5" s="5" t="s">
        <v>7</v>
      </c>
      <c r="I5" s="5" t="s">
        <v>9</v>
      </c>
      <c r="J5" s="6">
        <v>231.82288</v>
      </c>
      <c r="K5" s="6">
        <v>249.63349499999998</v>
      </c>
      <c r="L5" s="6">
        <v>257.27146000000005</v>
      </c>
      <c r="M5" s="6">
        <v>278.17091000000005</v>
      </c>
      <c r="N5" s="7">
        <v>280.38814092929925</v>
      </c>
      <c r="O5" s="7">
        <v>282.53871487189878</v>
      </c>
      <c r="P5" s="7">
        <v>284.18724504631916</v>
      </c>
      <c r="Q5" s="7">
        <v>285.89523999772314</v>
      </c>
      <c r="R5" s="7">
        <v>287.66369768822437</v>
      </c>
      <c r="S5" s="7">
        <v>289.4149147228988</v>
      </c>
      <c r="T5" s="7">
        <v>291.10424090027874</v>
      </c>
      <c r="U5" s="7">
        <v>292.73585733749582</v>
      </c>
      <c r="V5" s="7">
        <v>294.3447787397472</v>
      </c>
      <c r="W5" s="7">
        <v>295.97317760945958</v>
      </c>
      <c r="X5" s="7">
        <v>297.65071751015154</v>
      </c>
      <c r="Y5" s="7">
        <v>299.38302488339514</v>
      </c>
      <c r="Z5" s="7">
        <v>301.10571396661163</v>
      </c>
      <c r="AA5" s="7">
        <v>302.83060544897563</v>
      </c>
      <c r="AB5" s="7">
        <v>304.52454289957075</v>
      </c>
      <c r="AC5" s="7">
        <v>306.14184374232872</v>
      </c>
      <c r="AD5" s="7">
        <v>307.74913055146277</v>
      </c>
      <c r="AE5" s="7">
        <v>309.32305445476027</v>
      </c>
      <c r="AF5" s="7">
        <v>310.86168835296706</v>
      </c>
      <c r="AG5" s="7">
        <v>312.41506800171641</v>
      </c>
      <c r="AH5" s="7">
        <v>314.04119564730786</v>
      </c>
      <c r="AI5" s="7">
        <v>315.75968640714933</v>
      </c>
      <c r="AJ5" s="7">
        <v>317.56974879404714</v>
      </c>
      <c r="AK5" s="7">
        <v>319.35482771561504</v>
      </c>
      <c r="AL5" s="7">
        <v>321.08329809659381</v>
      </c>
      <c r="AM5" s="7">
        <v>322.73115722752391</v>
      </c>
      <c r="AN5" s="7">
        <v>324.3062511553685</v>
      </c>
      <c r="AO5" s="7">
        <v>325.84065231771365</v>
      </c>
      <c r="AP5" s="7">
        <v>327.37403831170172</v>
      </c>
      <c r="AQ5" s="7">
        <v>328.93915261840903</v>
      </c>
      <c r="AR5" s="7">
        <v>330.55376928720597</v>
      </c>
    </row>
    <row r="6" spans="2:44" x14ac:dyDescent="0.25">
      <c r="B6" s="4" t="s">
        <v>31</v>
      </c>
      <c r="C6" s="4" t="s">
        <v>32</v>
      </c>
      <c r="D6" s="4" t="s">
        <v>33</v>
      </c>
      <c r="E6" s="4" t="s">
        <v>6</v>
      </c>
      <c r="F6" s="4" t="s">
        <v>35</v>
      </c>
      <c r="G6" s="4"/>
      <c r="H6" s="5" t="s">
        <v>10</v>
      </c>
      <c r="I6" s="5" t="s">
        <v>11</v>
      </c>
      <c r="J6" s="7">
        <v>258.45775000000003</v>
      </c>
      <c r="K6" s="7">
        <v>260.55840999999998</v>
      </c>
      <c r="L6" s="7">
        <v>262.61781000000008</v>
      </c>
      <c r="M6" s="7">
        <v>264.80198999999993</v>
      </c>
      <c r="N6" s="7">
        <v>266.90085000000005</v>
      </c>
      <c r="O6" s="7">
        <v>268.93722000000002</v>
      </c>
      <c r="P6" s="7">
        <v>270.4973</v>
      </c>
      <c r="Q6" s="7">
        <v>272.11318</v>
      </c>
      <c r="R6" s="7">
        <v>273.78579999999999</v>
      </c>
      <c r="S6" s="7">
        <v>275.44224000000003</v>
      </c>
      <c r="T6" s="7">
        <v>277.0406000000001</v>
      </c>
      <c r="U6" s="7">
        <v>278.58480000000003</v>
      </c>
      <c r="V6" s="7">
        <v>280.10770999999994</v>
      </c>
      <c r="W6" s="7">
        <v>281.64891000000006</v>
      </c>
      <c r="X6" s="7">
        <v>283.23621000000003</v>
      </c>
      <c r="Y6" s="7">
        <v>284.87490000000008</v>
      </c>
      <c r="Z6" s="7">
        <v>286.50384000000003</v>
      </c>
      <c r="AA6" s="7">
        <v>288.13484000000005</v>
      </c>
      <c r="AB6" s="7">
        <v>289.73680000000002</v>
      </c>
      <c r="AC6" s="7">
        <v>291.26684999999998</v>
      </c>
      <c r="AD6" s="7">
        <v>292.78750000000002</v>
      </c>
      <c r="AE6" s="7">
        <v>294.27680000000004</v>
      </c>
      <c r="AF6" s="7">
        <v>295.73302999999999</v>
      </c>
      <c r="AG6" s="7">
        <v>297.20309000000003</v>
      </c>
      <c r="AH6" s="7">
        <v>298.74141000000003</v>
      </c>
      <c r="AI6" s="7">
        <v>300.36639999999994</v>
      </c>
      <c r="AJ6" s="7">
        <v>302.07733999999999</v>
      </c>
      <c r="AK6" s="7">
        <v>303.76481999999993</v>
      </c>
      <c r="AL6" s="7">
        <v>305.39918999999998</v>
      </c>
      <c r="AM6" s="7">
        <v>306.9579</v>
      </c>
      <c r="AN6" s="7">
        <v>308.44834000000003</v>
      </c>
      <c r="AO6" s="7">
        <v>309.90058000000005</v>
      </c>
      <c r="AP6" s="7">
        <v>311.35186999999996</v>
      </c>
      <c r="AQ6" s="7">
        <v>312.83294000000001</v>
      </c>
      <c r="AR6" s="7">
        <v>314.36045000000001</v>
      </c>
    </row>
    <row r="7" spans="2:44" x14ac:dyDescent="0.25">
      <c r="B7" s="4" t="s">
        <v>31</v>
      </c>
      <c r="C7" s="4" t="s">
        <v>32</v>
      </c>
      <c r="D7" s="4" t="s">
        <v>33</v>
      </c>
      <c r="E7" s="4" t="s">
        <v>6</v>
      </c>
      <c r="F7" s="4" t="s">
        <v>36</v>
      </c>
      <c r="G7" s="4"/>
      <c r="H7" s="5" t="s">
        <v>12</v>
      </c>
      <c r="I7" s="5" t="s">
        <v>13</v>
      </c>
      <c r="J7" s="6">
        <v>552.56266999999991</v>
      </c>
      <c r="K7" s="6">
        <v>495.12216999999998</v>
      </c>
      <c r="L7" s="6">
        <v>524.50078000000008</v>
      </c>
      <c r="M7" s="6">
        <v>535.89044999999999</v>
      </c>
      <c r="N7" s="6">
        <v>497.51272499999999</v>
      </c>
      <c r="O7" s="7">
        <v>501.32864210316467</v>
      </c>
      <c r="P7" s="7">
        <v>504.25374705447365</v>
      </c>
      <c r="Q7" s="7">
        <v>507.28436461106111</v>
      </c>
      <c r="R7" s="7">
        <v>510.42226552845523</v>
      </c>
      <c r="S7" s="7">
        <v>513.52957511758291</v>
      </c>
      <c r="T7" s="7">
        <v>516.52706733368223</v>
      </c>
      <c r="U7" s="7">
        <v>519.4221610318117</v>
      </c>
      <c r="V7" s="7">
        <v>522.27698530680391</v>
      </c>
      <c r="W7" s="7">
        <v>525.16636984486752</v>
      </c>
      <c r="X7" s="7">
        <v>528.1429488275711</v>
      </c>
      <c r="Y7" s="7">
        <v>531.21670565246234</v>
      </c>
      <c r="Z7" s="7">
        <v>534.27339605769214</v>
      </c>
      <c r="AA7" s="7">
        <v>537.33399433719137</v>
      </c>
      <c r="AB7" s="7">
        <v>540.33966866504261</v>
      </c>
      <c r="AC7" s="7">
        <v>543.20936118041982</v>
      </c>
      <c r="AD7" s="7">
        <v>546.06128507997755</v>
      </c>
      <c r="AE7" s="7">
        <v>548.85401079040491</v>
      </c>
      <c r="AF7" s="7">
        <v>551.5841189217158</v>
      </c>
      <c r="AG7" s="7">
        <v>554.34039149247235</v>
      </c>
      <c r="AH7" s="7">
        <v>557.22574603519547</v>
      </c>
      <c r="AI7" s="7">
        <v>560.27498705509879</v>
      </c>
      <c r="AJ7" s="7">
        <v>563.48671015986656</v>
      </c>
      <c r="AK7" s="7">
        <v>566.65410331588896</v>
      </c>
      <c r="AL7" s="7">
        <v>569.72105189107617</v>
      </c>
      <c r="AM7" s="7">
        <v>572.64496616194367</v>
      </c>
      <c r="AN7" s="7">
        <v>575.43976793057664</v>
      </c>
      <c r="AO7" s="7">
        <v>578.1623656160258</v>
      </c>
      <c r="AP7" s="7">
        <v>580.88316201567886</v>
      </c>
      <c r="AQ7" s="7">
        <v>583.66025622902782</v>
      </c>
      <c r="AR7" s="7">
        <v>586.52518602263899</v>
      </c>
    </row>
    <row r="8" spans="2:44" x14ac:dyDescent="0.25">
      <c r="B8" s="4" t="s">
        <v>31</v>
      </c>
      <c r="C8" s="4" t="s">
        <v>32</v>
      </c>
      <c r="D8" s="4" t="s">
        <v>33</v>
      </c>
      <c r="E8" s="4" t="s">
        <v>6</v>
      </c>
      <c r="F8" s="4" t="s">
        <v>37</v>
      </c>
      <c r="G8" s="5" t="s">
        <v>38</v>
      </c>
      <c r="H8" s="5" t="s">
        <v>14</v>
      </c>
      <c r="I8" s="5" t="s">
        <v>15</v>
      </c>
      <c r="J8" s="6">
        <v>3739.1988600816298</v>
      </c>
      <c r="K8" s="6">
        <v>4125.7026292646688</v>
      </c>
      <c r="L8" s="6">
        <v>4441.6385205128154</v>
      </c>
      <c r="M8" s="6">
        <v>4772.2825562816624</v>
      </c>
      <c r="N8" s="6">
        <v>5097.4994731488096</v>
      </c>
      <c r="O8" s="7">
        <v>5348.8175722557389</v>
      </c>
      <c r="P8" s="7">
        <v>5592.7250492825542</v>
      </c>
      <c r="Q8" s="7">
        <v>5828.6963760880035</v>
      </c>
      <c r="R8" s="7">
        <v>6057.1816330513257</v>
      </c>
      <c r="S8" s="7">
        <v>6278.6127887195198</v>
      </c>
      <c r="T8" s="7">
        <v>6493.2709960801894</v>
      </c>
      <c r="U8" s="7">
        <v>6701.3492967822012</v>
      </c>
      <c r="V8" s="7">
        <v>6903.0393305625184</v>
      </c>
      <c r="W8" s="7">
        <v>7098.583699785303</v>
      </c>
      <c r="X8" s="7">
        <v>7288.2858686913632</v>
      </c>
      <c r="Y8" s="7">
        <v>7472.4862664757766</v>
      </c>
      <c r="Z8" s="7">
        <v>7651.5198866946939</v>
      </c>
      <c r="AA8" s="7">
        <v>7825.5977651175863</v>
      </c>
      <c r="AB8" s="7">
        <v>7994.9417027808231</v>
      </c>
      <c r="AC8" s="7">
        <v>8159.7074978392156</v>
      </c>
      <c r="AD8" s="7">
        <v>8319.966601825603</v>
      </c>
      <c r="AE8" s="7">
        <v>8475.9003337437753</v>
      </c>
      <c r="AF8" s="7">
        <v>8627.6424275370046</v>
      </c>
      <c r="AG8" s="7">
        <v>8775.3174635900796</v>
      </c>
      <c r="AH8" s="7">
        <v>8919.1294158233213</v>
      </c>
      <c r="AI8" s="7">
        <v>9059.3716716928411</v>
      </c>
      <c r="AJ8" s="7">
        <v>9196.3579818872258</v>
      </c>
      <c r="AK8" s="7">
        <v>9330.3869486791664</v>
      </c>
      <c r="AL8" s="7">
        <v>9461.5463233060873</v>
      </c>
      <c r="AM8" s="7">
        <v>9589.8663502830186</v>
      </c>
      <c r="AN8" s="7">
        <v>9715.3352276217665</v>
      </c>
      <c r="AO8" s="7">
        <v>9837.9549818590713</v>
      </c>
      <c r="AP8" s="7">
        <v>9957.7819546642622</v>
      </c>
      <c r="AQ8" s="7">
        <v>10074.937313428358</v>
      </c>
      <c r="AR8" s="7">
        <v>10189.59243646486</v>
      </c>
    </row>
    <row r="9" spans="2:44" x14ac:dyDescent="0.25">
      <c r="B9" s="4" t="s">
        <v>31</v>
      </c>
      <c r="C9" s="4" t="s">
        <v>32</v>
      </c>
      <c r="D9" s="4" t="s">
        <v>33</v>
      </c>
      <c r="E9" s="4" t="s">
        <v>6</v>
      </c>
      <c r="F9" s="4" t="s">
        <v>37</v>
      </c>
      <c r="G9" s="5" t="s">
        <v>39</v>
      </c>
      <c r="H9" s="5" t="s">
        <v>16</v>
      </c>
      <c r="I9" s="5" t="s">
        <v>15</v>
      </c>
      <c r="J9" s="8">
        <v>4974.6510942432569</v>
      </c>
      <c r="K9" s="8">
        <v>4755.7539190948301</v>
      </c>
      <c r="L9" s="8">
        <v>4546.4887708725528</v>
      </c>
      <c r="M9" s="8">
        <v>4346.4318161366264</v>
      </c>
      <c r="N9" s="8">
        <v>4155.1778711858815</v>
      </c>
      <c r="O9" s="8">
        <v>3972.3395814223231</v>
      </c>
      <c r="P9" s="8">
        <v>3797.5466368256916</v>
      </c>
      <c r="Q9" s="8">
        <v>3630.4450219491191</v>
      </c>
      <c r="R9" s="8">
        <v>3470.696298916871</v>
      </c>
      <c r="S9" s="8">
        <v>3317.9769219719878</v>
      </c>
      <c r="T9" s="8">
        <v>3171.977582185561</v>
      </c>
      <c r="U9" s="8">
        <v>3032.4025810004409</v>
      </c>
      <c r="V9" s="8">
        <v>2898.9692313406144</v>
      </c>
      <c r="W9" s="8">
        <v>2771.4072850732646</v>
      </c>
      <c r="X9" s="8">
        <v>2649.4583856639488</v>
      </c>
      <c r="Y9" s="8">
        <v>2532.875544916325</v>
      </c>
      <c r="Z9" s="8">
        <v>2421.422642736648</v>
      </c>
      <c r="AA9" s="8">
        <v>2314.8739489098848</v>
      </c>
      <c r="AB9" s="8">
        <v>2213.0136659188938</v>
      </c>
      <c r="AC9" s="8">
        <v>2115.6354918806996</v>
      </c>
      <c r="AD9" s="8">
        <v>2022.5422027146806</v>
      </c>
      <c r="AE9" s="8">
        <v>1933.5452526964054</v>
      </c>
      <c r="AF9" s="8">
        <v>1848.4643925881082</v>
      </c>
      <c r="AG9" s="8">
        <v>1767.1273045723817</v>
      </c>
      <c r="AH9" s="8">
        <v>1689.3692532497105</v>
      </c>
      <c r="AI9" s="8">
        <v>1615.0327519929874</v>
      </c>
      <c r="AJ9" s="8">
        <v>1543.9672439832777</v>
      </c>
      <c r="AK9" s="8">
        <v>1476.0287972808053</v>
      </c>
      <c r="AL9" s="8">
        <v>1411.0798133135886</v>
      </c>
      <c r="AM9" s="8">
        <v>1348.9887481933115</v>
      </c>
      <c r="AN9" s="8">
        <v>1289.6298462939915</v>
      </c>
      <c r="AO9" s="8">
        <v>1232.8828855538636</v>
      </c>
      <c r="AP9" s="8">
        <v>1178.6329339846195</v>
      </c>
      <c r="AQ9" s="8">
        <v>1126.7701168948547</v>
      </c>
      <c r="AR9" s="8">
        <v>1077.1893943562684</v>
      </c>
    </row>
    <row r="10" spans="2:44" x14ac:dyDescent="0.25">
      <c r="B10" s="4" t="s">
        <v>31</v>
      </c>
      <c r="C10" s="4" t="s">
        <v>32</v>
      </c>
      <c r="D10" s="4" t="s">
        <v>33</v>
      </c>
      <c r="E10" s="4" t="s">
        <v>6</v>
      </c>
      <c r="F10" s="4" t="s">
        <v>37</v>
      </c>
      <c r="G10" s="5" t="s">
        <v>40</v>
      </c>
      <c r="H10" s="5" t="s">
        <v>17</v>
      </c>
      <c r="I10" s="5" t="s">
        <v>15</v>
      </c>
      <c r="J10" s="8">
        <v>10478.397380161852</v>
      </c>
      <c r="K10" s="8">
        <v>10017.321509081279</v>
      </c>
      <c r="L10" s="8">
        <v>9576.5341373942501</v>
      </c>
      <c r="M10" s="8">
        <v>9155.1425200376234</v>
      </c>
      <c r="N10" s="8">
        <v>8752.2931949791073</v>
      </c>
      <c r="O10" s="8">
        <v>8367.1702546650031</v>
      </c>
      <c r="P10" s="8">
        <v>7998.9936935285605</v>
      </c>
      <c r="Q10" s="8">
        <v>7647.0178282121515</v>
      </c>
      <c r="R10" s="8">
        <v>7310.529787303637</v>
      </c>
      <c r="S10" s="8">
        <v>6988.8480675281453</v>
      </c>
      <c r="T10" s="8">
        <v>6681.3211534710335</v>
      </c>
      <c r="U10" s="8">
        <v>6387.3261980365314</v>
      </c>
      <c r="V10" s="8">
        <v>6106.2677609695093</v>
      </c>
      <c r="W10" s="8">
        <v>5837.5766028854932</v>
      </c>
      <c r="X10" s="8">
        <v>5580.7085323663541</v>
      </c>
      <c r="Y10" s="8">
        <v>5335.1433037867282</v>
      </c>
      <c r="Z10" s="8">
        <v>5100.3835636388376</v>
      </c>
      <c r="AA10" s="8">
        <v>4875.9538432216596</v>
      </c>
      <c r="AB10" s="8">
        <v>4661.399595654334</v>
      </c>
      <c r="AC10" s="8">
        <v>4456.2862752633728</v>
      </c>
      <c r="AD10" s="8">
        <v>4260.1984574791895</v>
      </c>
      <c r="AE10" s="8">
        <v>4072.7389974593611</v>
      </c>
      <c r="AF10" s="8">
        <v>3893.5282257346134</v>
      </c>
      <c r="AG10" s="8">
        <v>3722.2031792483881</v>
      </c>
      <c r="AH10" s="8">
        <v>3558.4168662326178</v>
      </c>
      <c r="AI10" s="8">
        <v>3401.8375634308122</v>
      </c>
      <c r="AJ10" s="8">
        <v>3252.1481442451054</v>
      </c>
      <c r="AK10" s="8">
        <v>3109.045436446509</v>
      </c>
      <c r="AL10" s="8">
        <v>2972.239608147554</v>
      </c>
      <c r="AM10" s="8">
        <v>2841.4535807936613</v>
      </c>
      <c r="AN10" s="8">
        <v>2716.4224679843846</v>
      </c>
      <c r="AO10" s="8">
        <v>2596.893038987926</v>
      </c>
      <c r="AP10" s="8">
        <v>2482.6232058623636</v>
      </c>
      <c r="AQ10" s="8">
        <v>2373.3815331448372</v>
      </c>
      <c r="AR10" s="8">
        <v>2268.9467691156469</v>
      </c>
    </row>
    <row r="11" spans="2:44" x14ac:dyDescent="0.25">
      <c r="B11" s="4" t="s">
        <v>31</v>
      </c>
      <c r="C11" s="4" t="s">
        <v>32</v>
      </c>
      <c r="D11" s="4" t="s">
        <v>33</v>
      </c>
      <c r="E11" s="4" t="s">
        <v>6</v>
      </c>
      <c r="F11" s="4" t="s">
        <v>37</v>
      </c>
      <c r="G11" s="5" t="s">
        <v>41</v>
      </c>
      <c r="H11" s="5" t="s">
        <v>18</v>
      </c>
      <c r="I11" s="5" t="s">
        <v>15</v>
      </c>
      <c r="J11" s="8">
        <v>1769.2242667356086</v>
      </c>
      <c r="K11" s="8">
        <v>1691.3739437972545</v>
      </c>
      <c r="L11" s="8">
        <v>1616.9492311082945</v>
      </c>
      <c r="M11" s="8">
        <v>1545.7993931914966</v>
      </c>
      <c r="N11" s="8">
        <v>1477.7803273102045</v>
      </c>
      <c r="O11" s="8">
        <v>1412.7542716110499</v>
      </c>
      <c r="P11" s="8">
        <v>1350.5895261091189</v>
      </c>
      <c r="Q11" s="8">
        <v>1291.1601859504774</v>
      </c>
      <c r="R11" s="8">
        <v>1234.3458864118134</v>
      </c>
      <c r="S11" s="8">
        <v>1180.0315591207391</v>
      </c>
      <c r="T11" s="8">
        <v>1128.1071990030136</v>
      </c>
      <c r="U11" s="8">
        <v>1078.4676414846724</v>
      </c>
      <c r="V11" s="8">
        <v>1031.0123494978293</v>
      </c>
      <c r="W11" s="8">
        <v>985.64520985875276</v>
      </c>
      <c r="X11" s="8">
        <v>942.27433860582505</v>
      </c>
      <c r="Y11" s="8">
        <v>900.81189490311829</v>
      </c>
      <c r="Z11" s="8">
        <v>861.17390313268413</v>
      </c>
      <c r="AA11" s="8">
        <v>823.28008281522796</v>
      </c>
      <c r="AB11" s="8">
        <v>787.05368601470389</v>
      </c>
      <c r="AC11" s="8">
        <v>752.42134189751619</v>
      </c>
      <c r="AD11" s="8">
        <v>719.31290813150747</v>
      </c>
      <c r="AE11" s="8">
        <v>687.66132882376485</v>
      </c>
      <c r="AF11" s="8">
        <v>657.40249870952266</v>
      </c>
      <c r="AG11" s="8">
        <v>628.47513331709126</v>
      </c>
      <c r="AH11" s="8">
        <v>600.82064484586101</v>
      </c>
      <c r="AI11" s="8">
        <v>574.38302350598235</v>
      </c>
      <c r="AJ11" s="8">
        <v>549.10872407940144</v>
      </c>
      <c r="AK11" s="8">
        <v>524.94655747249419</v>
      </c>
      <c r="AL11" s="8">
        <v>501.84758704065911</v>
      </c>
      <c r="AM11" s="8">
        <v>479.76502947488751</v>
      </c>
      <c r="AN11" s="8">
        <v>458.65416004957552</v>
      </c>
      <c r="AO11" s="8">
        <v>438.47222203966976</v>
      </c>
      <c r="AP11" s="8">
        <v>419.17834012368809</v>
      </c>
      <c r="AQ11" s="8">
        <v>400.73343759722451</v>
      </c>
      <c r="AR11" s="8">
        <v>383.10015722926823</v>
      </c>
    </row>
    <row r="12" spans="2:44" x14ac:dyDescent="0.25">
      <c r="B12" s="4" t="s">
        <v>31</v>
      </c>
      <c r="C12" s="4" t="s">
        <v>32</v>
      </c>
      <c r="D12" s="4" t="s">
        <v>33</v>
      </c>
      <c r="E12" s="4" t="s">
        <v>6</v>
      </c>
      <c r="F12" s="4" t="s">
        <v>37</v>
      </c>
      <c r="G12" s="5" t="s">
        <v>42</v>
      </c>
      <c r="H12" s="5" t="s">
        <v>19</v>
      </c>
      <c r="I12" s="5" t="s">
        <v>15</v>
      </c>
      <c r="J12" s="8">
        <v>336.97107751462391</v>
      </c>
      <c r="K12" s="8">
        <v>322.14350155456685</v>
      </c>
      <c r="L12" s="8">
        <v>307.96837627506306</v>
      </c>
      <c r="M12" s="8">
        <v>294.41699220318895</v>
      </c>
      <c r="N12" s="8">
        <v>281.46190315512405</v>
      </c>
      <c r="O12" s="8">
        <v>269.07687064825046</v>
      </c>
      <c r="P12" s="8">
        <v>257.23681075925816</v>
      </c>
      <c r="Q12" s="8">
        <v>245.91774332062849</v>
      </c>
      <c r="R12" s="8">
        <v>235.09674335259945</v>
      </c>
      <c r="S12" s="8">
        <v>224.75189463224766</v>
      </c>
      <c r="T12" s="8">
        <v>214.86224530564701</v>
      </c>
      <c r="U12" s="8">
        <v>205.40776545320423</v>
      </c>
      <c r="V12" s="8">
        <v>196.3693065222273</v>
      </c>
      <c r="W12" s="8">
        <v>187.72856254456138</v>
      </c>
      <c r="X12" s="8">
        <v>179.46803306074833</v>
      </c>
      <c r="Y12" s="8">
        <v>171.57098767561496</v>
      </c>
      <c r="Z12" s="8">
        <v>164.02143217350562</v>
      </c>
      <c r="AA12" s="8">
        <v>156.80407612453001</v>
      </c>
      <c r="AB12" s="8">
        <v>149.90430191621638</v>
      </c>
      <c r="AC12" s="8">
        <v>143.3081351478516</v>
      </c>
      <c r="AD12" s="8">
        <v>137.00221632754369</v>
      </c>
      <c r="AE12" s="8">
        <v>130.97377381468539</v>
      </c>
      <c r="AF12" s="8">
        <v>125.21059795301723</v>
      </c>
      <c r="AG12" s="8">
        <v>119.70101634190117</v>
      </c>
      <c r="AH12" s="8">
        <v>114.43387019572026</v>
      </c>
      <c r="AI12" s="8">
        <v>109.39849174352437</v>
      </c>
      <c r="AJ12" s="8">
        <v>104.58468262314851</v>
      </c>
      <c r="AK12" s="8">
        <v>99.982693226043907</v>
      </c>
      <c r="AL12" s="8">
        <v>95.583202950989332</v>
      </c>
      <c r="AM12" s="8">
        <v>91.377301326687913</v>
      </c>
      <c r="AN12" s="8">
        <v>87.356469965018022</v>
      </c>
      <c r="AO12" s="8">
        <v>83.512565308386044</v>
      </c>
      <c r="AP12" s="8">
        <v>79.837802136239375</v>
      </c>
      <c r="AQ12" s="8">
        <v>76.324737797334123</v>
      </c>
      <c r="AR12" s="8">
        <v>72.966257135823028</v>
      </c>
    </row>
    <row r="13" spans="2:44" x14ac:dyDescent="0.25">
      <c r="B13" s="4" t="s">
        <v>31</v>
      </c>
      <c r="C13" s="4" t="s">
        <v>32</v>
      </c>
      <c r="D13" s="4" t="s">
        <v>33</v>
      </c>
      <c r="E13" s="4" t="s">
        <v>6</v>
      </c>
      <c r="F13" s="4" t="s">
        <v>37</v>
      </c>
      <c r="G13" s="5" t="s">
        <v>43</v>
      </c>
      <c r="H13" s="5" t="s">
        <v>20</v>
      </c>
      <c r="I13" s="5" t="s">
        <v>15</v>
      </c>
      <c r="J13" s="8">
        <v>1067.6185771838882</v>
      </c>
      <c r="K13" s="8">
        <v>1020.6406713460343</v>
      </c>
      <c r="L13" s="8">
        <v>975.72991166325323</v>
      </c>
      <c r="M13" s="8">
        <v>932.79533849930294</v>
      </c>
      <c r="N13" s="8">
        <v>891.74999467098769</v>
      </c>
      <c r="O13" s="8">
        <v>852.51074933014456</v>
      </c>
      <c r="P13" s="8">
        <v>814.9981295952673</v>
      </c>
      <c r="Q13" s="8">
        <v>779.13615959176195</v>
      </c>
      <c r="R13" s="8">
        <v>744.8522065748366</v>
      </c>
      <c r="S13" s="8">
        <v>712.07683382337189</v>
      </c>
      <c r="T13" s="8">
        <v>680.74366000683017</v>
      </c>
      <c r="U13" s="8">
        <v>650.78922474037768</v>
      </c>
      <c r="V13" s="8">
        <v>622.15286005591634</v>
      </c>
      <c r="W13" s="8">
        <v>594.77656752871712</v>
      </c>
      <c r="X13" s="8">
        <v>568.60490081078831</v>
      </c>
      <c r="Y13" s="8">
        <v>543.58485333307306</v>
      </c>
      <c r="Z13" s="8">
        <v>519.66575094903283</v>
      </c>
      <c r="AA13" s="8">
        <v>496.79914930218212</v>
      </c>
      <c r="AB13" s="8">
        <v>474.93873570971238</v>
      </c>
      <c r="AC13" s="8">
        <v>454.04023536348114</v>
      </c>
      <c r="AD13" s="8">
        <v>434.06132165839603</v>
      </c>
      <c r="AE13" s="8">
        <v>414.96153046657378</v>
      </c>
      <c r="AF13" s="8">
        <v>396.70217818365376</v>
      </c>
      <c r="AG13" s="8">
        <v>379.24628338127866</v>
      </c>
      <c r="AH13" s="8">
        <v>362.55849190706459</v>
      </c>
      <c r="AI13" s="8">
        <v>346.6050052803601</v>
      </c>
      <c r="AJ13" s="8">
        <v>331.35351223877251</v>
      </c>
      <c r="AK13" s="8">
        <v>316.77312329681979</v>
      </c>
      <c r="AL13" s="8">
        <v>302.83430818416582</v>
      </c>
      <c r="AM13" s="8">
        <v>289.5088360367314</v>
      </c>
      <c r="AN13" s="8">
        <v>276.76971821954703</v>
      </c>
      <c r="AO13" s="8">
        <v>264.59115366554363</v>
      </c>
      <c r="AP13" s="8">
        <v>252.94847661957448</v>
      </c>
      <c r="AQ13" s="8">
        <v>241.81810668183198</v>
      </c>
      <c r="AR13" s="8">
        <v>231.17750104947925</v>
      </c>
    </row>
    <row r="14" spans="2:44" x14ac:dyDescent="0.25">
      <c r="B14" s="4" t="s">
        <v>31</v>
      </c>
      <c r="C14" s="4" t="s">
        <v>32</v>
      </c>
      <c r="D14" s="4" t="s">
        <v>33</v>
      </c>
      <c r="E14" s="4" t="s">
        <v>6</v>
      </c>
      <c r="F14" s="4" t="s">
        <v>37</v>
      </c>
      <c r="G14" s="5" t="s">
        <v>44</v>
      </c>
      <c r="H14" s="5" t="s">
        <v>21</v>
      </c>
      <c r="I14" s="5" t="s">
        <v>15</v>
      </c>
      <c r="J14" s="8">
        <v>2864.5909599818524</v>
      </c>
      <c r="K14" s="8">
        <v>2738.5417442245134</v>
      </c>
      <c r="L14" s="8">
        <v>2618.0390113734602</v>
      </c>
      <c r="M14" s="8">
        <v>2502.8387022138463</v>
      </c>
      <c r="N14" s="8">
        <v>2392.7074967508606</v>
      </c>
      <c r="O14" s="8">
        <v>2287.4223416570035</v>
      </c>
      <c r="P14" s="8">
        <v>2186.7699985128679</v>
      </c>
      <c r="Q14" s="8">
        <v>2090.5466119264729</v>
      </c>
      <c r="R14" s="8">
        <v>1998.5572966564271</v>
      </c>
      <c r="S14" s="8">
        <v>1910.6157429027116</v>
      </c>
      <c r="T14" s="8">
        <v>1826.5438389656701</v>
      </c>
      <c r="U14" s="8">
        <v>1746.1713105089434</v>
      </c>
      <c r="V14" s="8">
        <v>1669.335375695754</v>
      </c>
      <c r="W14" s="8">
        <v>1595.8804155000525</v>
      </c>
      <c r="X14" s="8">
        <v>1525.6576585248115</v>
      </c>
      <c r="Y14" s="8">
        <v>1458.5248796891035</v>
      </c>
      <c r="Z14" s="8">
        <v>1394.346112173708</v>
      </c>
      <c r="AA14" s="8">
        <v>1332.9913720418378</v>
      </c>
      <c r="AB14" s="8">
        <v>1274.3363949772456</v>
      </c>
      <c r="AC14" s="8">
        <v>1218.2623846065173</v>
      </c>
      <c r="AD14" s="8">
        <v>1164.6557718958181</v>
      </c>
      <c r="AE14" s="8">
        <v>1113.4079851347872</v>
      </c>
      <c r="AF14" s="8">
        <v>1064.4152300417222</v>
      </c>
      <c r="AG14" s="8">
        <v>1017.578279544686</v>
      </c>
      <c r="AH14" s="8">
        <v>972.80227281277826</v>
      </c>
      <c r="AI14" s="8">
        <v>929.99652313053207</v>
      </c>
      <c r="AJ14" s="8">
        <v>889.0743342263271</v>
      </c>
      <c r="AK14" s="8">
        <v>849.95282468280845</v>
      </c>
      <c r="AL14" s="8">
        <v>812.55276007369525</v>
      </c>
      <c r="AM14" s="8">
        <v>776.7983924869875</v>
      </c>
      <c r="AN14" s="8">
        <v>742.6173071095601</v>
      </c>
      <c r="AO14" s="8">
        <v>709.94027556241724</v>
      </c>
      <c r="AP14" s="8">
        <v>678.7011156895677</v>
      </c>
      <c r="AQ14" s="8">
        <v>648.83655751654237</v>
      </c>
      <c r="AR14" s="8">
        <v>620.28611510707185</v>
      </c>
    </row>
    <row r="16" spans="2:44" x14ac:dyDescent="0.25">
      <c r="B16" s="9" t="s">
        <v>46</v>
      </c>
      <c r="C16" s="1"/>
      <c r="D16" s="1"/>
      <c r="E16" s="1"/>
      <c r="G16" s="9"/>
      <c r="H16" s="9" t="s">
        <v>22</v>
      </c>
      <c r="I16" s="9" t="s">
        <v>48</v>
      </c>
      <c r="J16" s="28">
        <f>(J20+J19)/SUM(J19:J21)</f>
        <v>0.47013835156250228</v>
      </c>
      <c r="K16" s="28">
        <f t="shared" ref="K16:P16" si="1">(K20+K19)/SUM(K19:K21)</f>
        <v>0.50749503830432297</v>
      </c>
      <c r="L16" s="28">
        <f t="shared" si="1"/>
        <v>0.49779224725474935</v>
      </c>
      <c r="M16" s="28">
        <f>(M20+M19)/SUM(M19:M21)</f>
        <v>0.50328236657589664</v>
      </c>
      <c r="N16" s="28">
        <f t="shared" si="1"/>
        <v>0.52382091509345663</v>
      </c>
      <c r="O16" s="28">
        <f t="shared" si="1"/>
        <v>0.52381604994196462</v>
      </c>
      <c r="P16" s="28">
        <f t="shared" si="1"/>
        <v>0.52381196258933915</v>
      </c>
      <c r="Q16" s="28">
        <v>0.57999999999999996</v>
      </c>
      <c r="R16" s="28">
        <v>0.64</v>
      </c>
      <c r="S16" s="28">
        <v>0.7</v>
      </c>
      <c r="T16" s="28">
        <v>0.7</v>
      </c>
      <c r="U16" s="28">
        <v>0.7</v>
      </c>
      <c r="V16" s="28">
        <v>0.7</v>
      </c>
      <c r="W16" s="28">
        <v>0.7</v>
      </c>
      <c r="X16" s="28">
        <v>0.7</v>
      </c>
      <c r="Y16" s="28">
        <v>0.7</v>
      </c>
      <c r="Z16" s="28">
        <v>0.7</v>
      </c>
      <c r="AA16" s="28">
        <v>0.7</v>
      </c>
      <c r="AB16" s="28">
        <v>0.7</v>
      </c>
      <c r="AC16" s="28">
        <v>0.7</v>
      </c>
      <c r="AD16" s="28">
        <v>0.7</v>
      </c>
      <c r="AE16" s="28">
        <v>0.7</v>
      </c>
      <c r="AF16" s="28">
        <v>0.7</v>
      </c>
      <c r="AG16" s="28">
        <v>0.7</v>
      </c>
      <c r="AH16" s="28">
        <v>0.7</v>
      </c>
      <c r="AI16" s="28">
        <v>0.7</v>
      </c>
      <c r="AJ16" s="28">
        <v>0.7</v>
      </c>
      <c r="AK16" s="28">
        <v>0.7</v>
      </c>
      <c r="AL16" s="28">
        <v>0.7</v>
      </c>
      <c r="AM16" s="28">
        <v>0.7</v>
      </c>
      <c r="AN16" s="28">
        <v>0.7</v>
      </c>
      <c r="AO16" s="28">
        <v>0.7</v>
      </c>
      <c r="AP16" s="28">
        <v>0.7</v>
      </c>
      <c r="AQ16" s="28">
        <v>0.7</v>
      </c>
      <c r="AR16" s="28">
        <v>0.7</v>
      </c>
    </row>
    <row r="17" spans="2:45" x14ac:dyDescent="0.25">
      <c r="B17" s="2" t="s">
        <v>23</v>
      </c>
      <c r="C17" s="2" t="s">
        <v>24</v>
      </c>
      <c r="D17" s="2" t="s">
        <v>25</v>
      </c>
      <c r="E17" s="2" t="s">
        <v>26</v>
      </c>
      <c r="F17" s="2" t="s">
        <v>27</v>
      </c>
      <c r="G17" s="2" t="s">
        <v>28</v>
      </c>
      <c r="H17" s="3" t="s">
        <v>29</v>
      </c>
      <c r="I17" s="3" t="s">
        <v>30</v>
      </c>
      <c r="J17" s="3">
        <v>2016</v>
      </c>
      <c r="K17" s="3">
        <v>2017</v>
      </c>
      <c r="L17" s="3">
        <v>2018</v>
      </c>
      <c r="M17" s="3">
        <v>2019</v>
      </c>
      <c r="N17" s="3">
        <v>2020</v>
      </c>
      <c r="O17" s="3">
        <v>2021</v>
      </c>
      <c r="P17" s="3">
        <v>2022</v>
      </c>
      <c r="Q17" s="3">
        <v>2023</v>
      </c>
      <c r="R17" s="3">
        <v>2024</v>
      </c>
      <c r="S17" s="3">
        <v>2025</v>
      </c>
      <c r="T17" s="3">
        <v>2026</v>
      </c>
      <c r="U17" s="3">
        <v>2027</v>
      </c>
      <c r="V17" s="3">
        <v>2028</v>
      </c>
      <c r="W17" s="3">
        <v>2029</v>
      </c>
      <c r="X17" s="3">
        <v>2030</v>
      </c>
      <c r="Y17" s="3">
        <v>2031</v>
      </c>
      <c r="Z17" s="3">
        <v>2032</v>
      </c>
      <c r="AA17" s="3">
        <v>2033</v>
      </c>
      <c r="AB17" s="3">
        <v>2034</v>
      </c>
      <c r="AC17" s="3">
        <v>2035</v>
      </c>
      <c r="AD17" s="3">
        <v>2036</v>
      </c>
      <c r="AE17" s="3">
        <v>2037</v>
      </c>
      <c r="AF17" s="3">
        <v>2038</v>
      </c>
      <c r="AG17" s="3">
        <v>2039</v>
      </c>
      <c r="AH17" s="3">
        <v>2040</v>
      </c>
      <c r="AI17" s="3">
        <v>2041</v>
      </c>
      <c r="AJ17" s="3">
        <v>2042</v>
      </c>
      <c r="AK17" s="3">
        <v>2043</v>
      </c>
      <c r="AL17" s="3">
        <v>2044</v>
      </c>
      <c r="AM17" s="3">
        <v>2045</v>
      </c>
      <c r="AN17" s="3">
        <v>2046</v>
      </c>
      <c r="AO17" s="3">
        <v>2047</v>
      </c>
      <c r="AP17" s="3">
        <v>2048</v>
      </c>
      <c r="AQ17" s="3">
        <v>2049</v>
      </c>
      <c r="AR17" s="3">
        <v>2050</v>
      </c>
    </row>
    <row r="18" spans="2:45" x14ac:dyDescent="0.25">
      <c r="B18" s="2"/>
      <c r="C18" s="2"/>
      <c r="D18" s="2"/>
      <c r="E18" s="2"/>
      <c r="F18" s="2"/>
      <c r="G18" s="2"/>
      <c r="H18" s="3">
        <v>1</v>
      </c>
      <c r="I18" s="3">
        <v>2</v>
      </c>
      <c r="J18" s="3">
        <v>3</v>
      </c>
      <c r="K18" s="3">
        <v>4</v>
      </c>
      <c r="L18" s="3">
        <v>5</v>
      </c>
      <c r="M18" s="3">
        <v>6</v>
      </c>
      <c r="N18" s="3">
        <v>7</v>
      </c>
      <c r="O18" s="3">
        <v>8</v>
      </c>
      <c r="P18" s="3">
        <v>9</v>
      </c>
      <c r="Q18" s="3">
        <v>10</v>
      </c>
      <c r="R18" s="3">
        <v>11</v>
      </c>
      <c r="S18" s="3">
        <v>12</v>
      </c>
      <c r="T18" s="3">
        <v>13</v>
      </c>
      <c r="U18" s="3">
        <v>14</v>
      </c>
      <c r="V18" s="3">
        <v>15</v>
      </c>
      <c r="W18" s="3">
        <v>16</v>
      </c>
      <c r="X18" s="3">
        <v>17</v>
      </c>
      <c r="Y18" s="3">
        <v>18</v>
      </c>
      <c r="Z18" s="3">
        <v>19</v>
      </c>
      <c r="AA18" s="3">
        <v>20</v>
      </c>
      <c r="AB18" s="3">
        <v>21</v>
      </c>
      <c r="AC18" s="3">
        <v>22</v>
      </c>
      <c r="AD18" s="3">
        <v>23</v>
      </c>
      <c r="AE18" s="3">
        <v>24</v>
      </c>
      <c r="AF18" s="3">
        <v>25</v>
      </c>
      <c r="AG18" s="3">
        <v>26</v>
      </c>
      <c r="AH18" s="3">
        <v>27</v>
      </c>
      <c r="AI18" s="3">
        <v>28</v>
      </c>
      <c r="AJ18" s="3">
        <v>29</v>
      </c>
      <c r="AK18" s="3">
        <v>30</v>
      </c>
      <c r="AL18" s="3">
        <v>31</v>
      </c>
      <c r="AM18" s="3">
        <v>32</v>
      </c>
      <c r="AN18" s="3">
        <v>33</v>
      </c>
      <c r="AO18" s="3">
        <v>34</v>
      </c>
      <c r="AP18" s="3">
        <v>35</v>
      </c>
      <c r="AQ18" s="3">
        <v>36</v>
      </c>
      <c r="AR18" s="3">
        <v>37</v>
      </c>
    </row>
    <row r="19" spans="2:45" x14ac:dyDescent="0.25">
      <c r="B19" s="4" t="s">
        <v>31</v>
      </c>
      <c r="C19" s="4" t="s">
        <v>32</v>
      </c>
      <c r="D19" s="4" t="s">
        <v>33</v>
      </c>
      <c r="E19" s="4" t="s">
        <v>6</v>
      </c>
      <c r="F19" s="4" t="s">
        <v>34</v>
      </c>
      <c r="G19" s="4"/>
      <c r="H19" s="5" t="s">
        <v>7</v>
      </c>
      <c r="I19" s="5" t="s">
        <v>9</v>
      </c>
      <c r="J19" s="6">
        <f>J5</f>
        <v>231.82288</v>
      </c>
      <c r="K19" s="6">
        <f t="shared" ref="K19:O19" si="2">K5</f>
        <v>249.63349499999998</v>
      </c>
      <c r="L19" s="6">
        <f t="shared" si="2"/>
        <v>257.27146000000005</v>
      </c>
      <c r="M19" s="6">
        <f t="shared" si="2"/>
        <v>278.17091000000005</v>
      </c>
      <c r="N19" s="7">
        <f t="shared" si="2"/>
        <v>280.38814092929925</v>
      </c>
      <c r="O19" s="7">
        <f t="shared" si="2"/>
        <v>282.53871487189878</v>
      </c>
      <c r="P19" s="7">
        <f>P5</f>
        <v>284.18724504631916</v>
      </c>
      <c r="Q19" s="7">
        <f>Q16*SUM(Q5:Q7)-Q20</f>
        <v>316.55960511436052</v>
      </c>
      <c r="R19" s="7">
        <f t="shared" ref="R19:AR19" si="3">R16*SUM(R5:R7)-R20</f>
        <v>351.46438302129587</v>
      </c>
      <c r="S19" s="7">
        <f t="shared" si="3"/>
        <v>386.75068488810882</v>
      </c>
      <c r="T19" s="7">
        <f t="shared" si="3"/>
        <v>389.00479000741211</v>
      </c>
      <c r="U19" s="7">
        <f t="shared" si="3"/>
        <v>391.18205034247455</v>
      </c>
      <c r="V19" s="7">
        <f t="shared" si="3"/>
        <v>393.32909380962269</v>
      </c>
      <c r="W19" s="7">
        <f t="shared" si="3"/>
        <v>395.50207676447582</v>
      </c>
      <c r="X19" s="7">
        <f t="shared" si="3"/>
        <v>397.74048805147658</v>
      </c>
      <c r="Y19" s="7">
        <f t="shared" si="3"/>
        <v>400.05182315148556</v>
      </c>
      <c r="Z19" s="7">
        <f t="shared" si="3"/>
        <v>402.35009137248352</v>
      </c>
      <c r="AA19" s="7">
        <f t="shared" si="3"/>
        <v>404.6512897657031</v>
      </c>
      <c r="AB19" s="7">
        <f t="shared" si="3"/>
        <v>406.91127417922246</v>
      </c>
      <c r="AC19" s="7">
        <f t="shared" si="3"/>
        <v>409.06921582980686</v>
      </c>
      <c r="AD19" s="7">
        <f t="shared" si="3"/>
        <v>411.21382236160656</v>
      </c>
      <c r="AE19" s="7">
        <f t="shared" si="3"/>
        <v>413.31398964029086</v>
      </c>
      <c r="AF19" s="7">
        <f t="shared" si="3"/>
        <v>415.36718335281802</v>
      </c>
      <c r="AG19" s="7">
        <f t="shared" si="3"/>
        <v>417.44000898901709</v>
      </c>
      <c r="AH19" s="7">
        <f t="shared" si="3"/>
        <v>419.60969920777035</v>
      </c>
      <c r="AI19" s="7">
        <f t="shared" si="3"/>
        <v>421.90237349446255</v>
      </c>
      <c r="AJ19" s="7">
        <f t="shared" si="3"/>
        <v>424.31698610329028</v>
      </c>
      <c r="AK19" s="7">
        <f t="shared" si="3"/>
        <v>426.69832662109513</v>
      </c>
      <c r="AL19" s="7">
        <f t="shared" si="3"/>
        <v>429.00429461353417</v>
      </c>
      <c r="AM19" s="7">
        <f t="shared" si="3"/>
        <v>431.20292019815275</v>
      </c>
      <c r="AN19" s="7">
        <f t="shared" si="3"/>
        <v>433.30466049369784</v>
      </c>
      <c r="AO19" s="7">
        <f t="shared" si="3"/>
        <v>435.35221168611741</v>
      </c>
      <c r="AP19" s="7">
        <f t="shared" si="3"/>
        <v>437.39841208416686</v>
      </c>
      <c r="AQ19" s="7">
        <f t="shared" si="3"/>
        <v>439.48686226034738</v>
      </c>
      <c r="AR19" s="7">
        <f t="shared" si="3"/>
        <v>441.64122222853939</v>
      </c>
    </row>
    <row r="20" spans="2:45" x14ac:dyDescent="0.25">
      <c r="B20" s="4" t="s">
        <v>31</v>
      </c>
      <c r="C20" s="4" t="s">
        <v>32</v>
      </c>
      <c r="D20" s="4" t="s">
        <v>33</v>
      </c>
      <c r="E20" s="4" t="s">
        <v>6</v>
      </c>
      <c r="F20" s="4" t="s">
        <v>35</v>
      </c>
      <c r="G20" s="4"/>
      <c r="H20" s="5" t="s">
        <v>10</v>
      </c>
      <c r="I20" s="5" t="s">
        <v>11</v>
      </c>
      <c r="J20" s="7">
        <f t="shared" ref="J20:P22" si="4">J6</f>
        <v>258.45775000000003</v>
      </c>
      <c r="K20" s="7">
        <f t="shared" si="4"/>
        <v>260.55840999999998</v>
      </c>
      <c r="L20" s="7">
        <f t="shared" si="4"/>
        <v>262.61781000000008</v>
      </c>
      <c r="M20" s="7">
        <f t="shared" si="4"/>
        <v>264.80198999999993</v>
      </c>
      <c r="N20" s="7">
        <f t="shared" si="4"/>
        <v>266.90085000000005</v>
      </c>
      <c r="O20" s="7">
        <f t="shared" si="4"/>
        <v>268.93722000000002</v>
      </c>
      <c r="P20" s="7">
        <f t="shared" si="4"/>
        <v>270.4973</v>
      </c>
      <c r="Q20" s="7">
        <f>Q16*SUM(Q5:Q7)*P20/SUM(P19:P20)</f>
        <v>301.31020995873433</v>
      </c>
      <c r="R20" s="7">
        <f t="shared" ref="R20:AR20" si="5">R16*SUM(R5:R7)*Q20/SUM(Q19:Q20)</f>
        <v>334.53354543737902</v>
      </c>
      <c r="S20" s="7">
        <f t="shared" si="5"/>
        <v>368.12002600022822</v>
      </c>
      <c r="T20" s="7">
        <f t="shared" si="5"/>
        <v>370.26554575636055</v>
      </c>
      <c r="U20" s="7">
        <f t="shared" si="5"/>
        <v>372.33792251604063</v>
      </c>
      <c r="V20" s="7">
        <f t="shared" si="5"/>
        <v>374.38153802296301</v>
      </c>
      <c r="W20" s="7">
        <f t="shared" si="5"/>
        <v>376.44984345355323</v>
      </c>
      <c r="X20" s="7">
        <f t="shared" si="5"/>
        <v>378.58042538492924</v>
      </c>
      <c r="Y20" s="7">
        <f t="shared" si="5"/>
        <v>380.78041822361467</v>
      </c>
      <c r="Z20" s="7">
        <f t="shared" si="5"/>
        <v>382.96797364452897</v>
      </c>
      <c r="AA20" s="7">
        <f t="shared" si="5"/>
        <v>385.15831808461388</v>
      </c>
      <c r="AB20" s="7">
        <f t="shared" si="5"/>
        <v>387.30943391600681</v>
      </c>
      <c r="AC20" s="7">
        <f t="shared" si="5"/>
        <v>389.36342261611713</v>
      </c>
      <c r="AD20" s="7">
        <f t="shared" si="5"/>
        <v>391.40471858040172</v>
      </c>
      <c r="AE20" s="7">
        <f t="shared" si="5"/>
        <v>393.40371603132473</v>
      </c>
      <c r="AF20" s="7">
        <f t="shared" si="5"/>
        <v>395.35800273945989</v>
      </c>
      <c r="AG20" s="7">
        <f t="shared" si="5"/>
        <v>397.33097565691514</v>
      </c>
      <c r="AH20" s="7">
        <f t="shared" si="5"/>
        <v>399.396146969982</v>
      </c>
      <c r="AI20" s="7">
        <f t="shared" si="5"/>
        <v>401.57837792911101</v>
      </c>
      <c r="AJ20" s="7">
        <f t="shared" si="5"/>
        <v>403.8766731644493</v>
      </c>
      <c r="AK20" s="7">
        <f t="shared" si="5"/>
        <v>406.14329910095762</v>
      </c>
      <c r="AL20" s="7">
        <f t="shared" si="5"/>
        <v>408.33818337783475</v>
      </c>
      <c r="AM20" s="7">
        <f t="shared" si="5"/>
        <v>410.43089617447453</v>
      </c>
      <c r="AN20" s="7">
        <f t="shared" si="5"/>
        <v>412.43139086646363</v>
      </c>
      <c r="AO20" s="7">
        <f t="shared" si="5"/>
        <v>414.38030686750022</v>
      </c>
      <c r="AP20" s="7">
        <f t="shared" si="5"/>
        <v>416.32793714499945</v>
      </c>
      <c r="AQ20" s="7">
        <f t="shared" si="5"/>
        <v>418.3157819328585</v>
      </c>
      <c r="AR20" s="7">
        <f t="shared" si="5"/>
        <v>420.36636148835203</v>
      </c>
      <c r="AS20" s="19"/>
    </row>
    <row r="21" spans="2:45" x14ac:dyDescent="0.25">
      <c r="B21" s="4" t="s">
        <v>31</v>
      </c>
      <c r="C21" s="4" t="s">
        <v>32</v>
      </c>
      <c r="D21" s="4" t="s">
        <v>33</v>
      </c>
      <c r="E21" s="4" t="s">
        <v>6</v>
      </c>
      <c r="F21" s="4" t="s">
        <v>36</v>
      </c>
      <c r="G21" s="4"/>
      <c r="H21" s="5" t="s">
        <v>12</v>
      </c>
      <c r="I21" s="5" t="s">
        <v>13</v>
      </c>
      <c r="J21" s="6">
        <f t="shared" si="4"/>
        <v>552.56266999999991</v>
      </c>
      <c r="K21" s="6">
        <f t="shared" si="4"/>
        <v>495.12216999999998</v>
      </c>
      <c r="L21" s="6">
        <f t="shared" si="4"/>
        <v>524.50078000000008</v>
      </c>
      <c r="M21" s="6">
        <f t="shared" si="4"/>
        <v>535.89044999999999</v>
      </c>
      <c r="N21" s="6">
        <f t="shared" si="4"/>
        <v>497.51272499999999</v>
      </c>
      <c r="O21" s="7">
        <f t="shared" si="4"/>
        <v>501.32864210316467</v>
      </c>
      <c r="P21" s="7">
        <f t="shared" si="4"/>
        <v>504.25374705447365</v>
      </c>
      <c r="Q21" s="7">
        <f>Q7+SUM(Q5:Q6)-SUM(Q19:Q20)</f>
        <v>447.4229695356895</v>
      </c>
      <c r="R21" s="7">
        <f t="shared" ref="R21:U21" si="6">R7+SUM(R5:R6)-SUM(R19:R20)</f>
        <v>385.87383475800459</v>
      </c>
      <c r="S21" s="7">
        <f t="shared" si="6"/>
        <v>323.51601895214458</v>
      </c>
      <c r="T21" s="7">
        <f t="shared" si="6"/>
        <v>325.40157247018828</v>
      </c>
      <c r="U21" s="7">
        <f t="shared" si="6"/>
        <v>327.22284551079235</v>
      </c>
      <c r="V21" s="7">
        <f t="shared" ref="V21" si="7">V7+SUM(V5:V6)-SUM(V19:V20)</f>
        <v>329.0188422139654</v>
      </c>
      <c r="W21" s="7">
        <f t="shared" ref="W21" si="8">W7+SUM(W5:W6)-SUM(W19:W20)</f>
        <v>330.83653723629823</v>
      </c>
      <c r="X21" s="7">
        <f t="shared" ref="X21" si="9">X7+SUM(X5:X6)-SUM(X19:X20)</f>
        <v>332.70896290131691</v>
      </c>
      <c r="Y21" s="7">
        <f t="shared" ref="Y21" si="10">Y7+SUM(Y5:Y6)-SUM(Y19:Y20)</f>
        <v>334.64238916075738</v>
      </c>
      <c r="Z21" s="7">
        <f t="shared" ref="Z21" si="11">Z7+SUM(Z5:Z6)-SUM(Z19:Z20)</f>
        <v>336.5648850072912</v>
      </c>
      <c r="AA21" s="7">
        <f t="shared" ref="AA21" si="12">AA7+SUM(AA5:AA6)-SUM(AA19:AA20)</f>
        <v>338.48983193585013</v>
      </c>
      <c r="AB21" s="7">
        <f t="shared" ref="AB21" si="13">AB7+SUM(AB5:AB6)-SUM(AB19:AB20)</f>
        <v>340.3803034693841</v>
      </c>
      <c r="AC21" s="7">
        <f t="shared" ref="AC21" si="14">AC7+SUM(AC5:AC6)-SUM(AC19:AC20)</f>
        <v>342.18541647682457</v>
      </c>
      <c r="AD21" s="7">
        <f t="shared" ref="AD21" si="15">AD7+SUM(AD5:AD6)-SUM(AD19:AD20)</f>
        <v>343.97937468943212</v>
      </c>
      <c r="AE21" s="7">
        <f t="shared" ref="AE21" si="16">AE7+SUM(AE5:AE6)-SUM(AE19:AE20)</f>
        <v>345.73615957354957</v>
      </c>
      <c r="AF21" s="7">
        <f t="shared" ref="AF21" si="17">AF7+SUM(AF5:AF6)-SUM(AF19:AF20)</f>
        <v>347.45365118240488</v>
      </c>
      <c r="AG21" s="7">
        <f t="shared" ref="AG21" si="18">AG7+SUM(AG5:AG6)-SUM(AG19:AG20)</f>
        <v>349.18756484825667</v>
      </c>
      <c r="AH21" s="7">
        <f t="shared" ref="AH21" si="19">AH7+SUM(AH5:AH6)-SUM(AH19:AH20)</f>
        <v>351.00250550475107</v>
      </c>
      <c r="AI21" s="7">
        <f t="shared" ref="AI21" si="20">AI7+SUM(AI5:AI6)-SUM(AI19:AI20)</f>
        <v>352.92032203867439</v>
      </c>
      <c r="AJ21" s="7">
        <f t="shared" ref="AJ21" si="21">AJ7+SUM(AJ5:AJ6)-SUM(AJ19:AJ20)</f>
        <v>354.94013968617423</v>
      </c>
      <c r="AK21" s="7">
        <f t="shared" ref="AK21" si="22">AK7+SUM(AK5:AK6)-SUM(AK19:AK20)</f>
        <v>356.93212530945118</v>
      </c>
      <c r="AL21" s="7">
        <f t="shared" ref="AL21" si="23">AL7+SUM(AL5:AL6)-SUM(AL19:AL20)</f>
        <v>358.86106199630103</v>
      </c>
      <c r="AM21" s="7">
        <f t="shared" ref="AM21" si="24">AM7+SUM(AM5:AM6)-SUM(AM19:AM20)</f>
        <v>360.7002070168403</v>
      </c>
      <c r="AN21" s="7">
        <f t="shared" ref="AN21" si="25">AN7+SUM(AN5:AN6)-SUM(AN19:AN20)</f>
        <v>362.45830772578358</v>
      </c>
      <c r="AO21" s="7">
        <f t="shared" ref="AO21" si="26">AO7+SUM(AO5:AO6)-SUM(AO19:AO20)</f>
        <v>364.17107938012191</v>
      </c>
      <c r="AP21" s="7">
        <f t="shared" ref="AP21" si="27">AP7+SUM(AP5:AP6)-SUM(AP19:AP20)</f>
        <v>365.88272109821423</v>
      </c>
      <c r="AQ21" s="7">
        <f t="shared" ref="AQ21" si="28">AQ7+SUM(AQ5:AQ6)-SUM(AQ19:AQ20)</f>
        <v>367.62970465423109</v>
      </c>
      <c r="AR21" s="7">
        <f t="shared" ref="AR21" si="29">AR7+SUM(AR5:AR6)-SUM(AR19:AR20)</f>
        <v>369.4318215929535</v>
      </c>
      <c r="AS21" s="19"/>
    </row>
    <row r="22" spans="2:45" x14ac:dyDescent="0.25">
      <c r="B22" s="4" t="s">
        <v>31</v>
      </c>
      <c r="C22" s="4" t="s">
        <v>32</v>
      </c>
      <c r="D22" s="4" t="s">
        <v>33</v>
      </c>
      <c r="E22" s="4" t="s">
        <v>6</v>
      </c>
      <c r="F22" s="4" t="s">
        <v>37</v>
      </c>
      <c r="G22" s="5" t="s">
        <v>38</v>
      </c>
      <c r="H22" s="5" t="s">
        <v>14</v>
      </c>
      <c r="I22" s="5" t="s">
        <v>15</v>
      </c>
      <c r="J22" s="6">
        <f t="shared" si="4"/>
        <v>3739.1988600816298</v>
      </c>
      <c r="K22" s="6">
        <f t="shared" si="4"/>
        <v>4125.7026292646688</v>
      </c>
      <c r="L22" s="6">
        <f t="shared" si="4"/>
        <v>4441.6385205128154</v>
      </c>
      <c r="M22" s="6">
        <f t="shared" si="4"/>
        <v>4772.2825562816624</v>
      </c>
      <c r="N22" s="6">
        <f t="shared" si="4"/>
        <v>5097.4994731488096</v>
      </c>
      <c r="O22" s="7">
        <f>SUM(N21:N22)*EXP(-Parameters!$C$18)</f>
        <v>5348.8175722557389</v>
      </c>
      <c r="P22" s="7">
        <f>SUM(O21:O22)*EXP(-Parameters!$C$18)</f>
        <v>5592.7250492825542</v>
      </c>
      <c r="Q22" s="7">
        <f>SUM(P21:P22)*EXP(-Parameters!$C$18)</f>
        <v>5828.6963760880035</v>
      </c>
      <c r="R22" s="7">
        <f>SUM(Q21:Q22)*EXP(-Parameters!$C$18)</f>
        <v>5999.9542901002542</v>
      </c>
      <c r="S22" s="7">
        <f>SUM(R21:R22)*EXP(-Parameters!$C$18)</f>
        <v>6104.835606783482</v>
      </c>
      <c r="T22" s="7">
        <f>SUM(S21:S22)*EXP(-Parameters!$C$18)</f>
        <v>6145.4879665409735</v>
      </c>
      <c r="U22" s="7">
        <f>SUM(T21:T22)*EXP(-Parameters!$C$18)</f>
        <v>6186.1541045148197</v>
      </c>
      <c r="V22" s="7">
        <f>SUM(U21:U22)*EXP(-Parameters!$C$18)</f>
        <v>6226.7719624542424</v>
      </c>
      <c r="W22" s="7">
        <f>SUM(V21:V22)*EXP(-Parameters!$C$18)</f>
        <v>6267.3195006873984</v>
      </c>
      <c r="X22" s="7">
        <f>SUM(W21:W22)*EXP(-Parameters!$C$18)</f>
        <v>6307.8205569969177</v>
      </c>
      <c r="Y22" s="7">
        <f>SUM(X21:X22)*EXP(-Parameters!$C$18)</f>
        <v>6348.3294990610766</v>
      </c>
      <c r="Z22" s="7">
        <f>SUM(Y21:Y22)*EXP(-Parameters!$C$18)</f>
        <v>6388.9042963014708</v>
      </c>
      <c r="AA22" s="7">
        <f>SUM(Z21:Z22)*EXP(-Parameters!$C$18)</f>
        <v>6429.531601477297</v>
      </c>
      <c r="AB22" s="7">
        <f>SUM(AA21:AA22)*EXP(-Parameters!$C$18)</f>
        <v>6470.2114473354159</v>
      </c>
      <c r="AC22" s="7">
        <f>SUM(AB21:AB22)*EXP(-Parameters!$C$18)</f>
        <v>6510.9085635626716</v>
      </c>
      <c r="AD22" s="7">
        <f>SUM(AC21:AC22)*EXP(-Parameters!$C$18)</f>
        <v>6551.5405876833347</v>
      </c>
      <c r="AE22" s="7">
        <f>SUM(AD21:AD22)*EXP(-Parameters!$C$18)</f>
        <v>6592.0997199582371</v>
      </c>
      <c r="AF22" s="7">
        <f>SUM(AE21:AE22)*EXP(-Parameters!$C$18)</f>
        <v>6632.5536302037181</v>
      </c>
      <c r="AG22" s="7">
        <f>SUM(AF21:AF22)*EXP(-Parameters!$C$18)</f>
        <v>6672.8693841818349</v>
      </c>
      <c r="AH22" s="7">
        <f>SUM(AG21:AG22)*EXP(-Parameters!$C$18)</f>
        <v>6713.0687605613884</v>
      </c>
      <c r="AI22" s="7">
        <f>SUM(AH21:AH22)*EXP(-Parameters!$C$18)</f>
        <v>6753.2343418487872</v>
      </c>
      <c r="AJ22" s="7">
        <f>SUM(AI21:AI22)*EXP(-Parameters!$C$18)</f>
        <v>6793.465964192952</v>
      </c>
      <c r="AK22" s="7">
        <f>SUM(AJ21:AJ22)*EXP(-Parameters!$C$18)</f>
        <v>6833.8582344288061</v>
      </c>
      <c r="AL22" s="7">
        <f>SUM(AK21:AK22)*EXP(-Parameters!$C$18)</f>
        <v>6874.3774762995054</v>
      </c>
      <c r="AM22" s="7">
        <f>SUM(AL21:AL22)*EXP(-Parameters!$C$18)</f>
        <v>6914.9578281089234</v>
      </c>
      <c r="AN22" s="7">
        <f>SUM(AM21:AM22)*EXP(-Parameters!$C$18)</f>
        <v>6955.5107602589896</v>
      </c>
      <c r="AO22" s="7">
        <f>SUM(AN21:AN22)*EXP(-Parameters!$C$18)</f>
        <v>6995.9600011259608</v>
      </c>
      <c r="AP22" s="7">
        <f>SUM(AO21:AO22)*EXP(-Parameters!$C$18)</f>
        <v>7036.2667789253483</v>
      </c>
      <c r="AQ22" s="7">
        <f>SUM(AP21:AP22)*EXP(-Parameters!$C$18)</f>
        <v>7076.4362821746663</v>
      </c>
      <c r="AR22" s="7">
        <f>SUM(AQ21:AQ22)*EXP(-Parameters!$C$18)</f>
        <v>7116.5083380078568</v>
      </c>
    </row>
    <row r="23" spans="2:45" x14ac:dyDescent="0.25">
      <c r="B23" s="4" t="s">
        <v>31</v>
      </c>
      <c r="C23" s="4" t="s">
        <v>32</v>
      </c>
      <c r="D23" s="4" t="s">
        <v>33</v>
      </c>
      <c r="E23" s="4" t="s">
        <v>6</v>
      </c>
      <c r="F23" s="4" t="s">
        <v>37</v>
      </c>
      <c r="G23" s="5" t="s">
        <v>39</v>
      </c>
      <c r="H23" s="5" t="s">
        <v>16</v>
      </c>
      <c r="I23" s="5" t="s">
        <v>15</v>
      </c>
      <c r="J23" s="8">
        <f>J9</f>
        <v>4974.6510942432569</v>
      </c>
      <c r="K23" s="8">
        <f t="shared" ref="K23:AR28" si="30">K9</f>
        <v>4755.7539190948301</v>
      </c>
      <c r="L23" s="8">
        <f t="shared" si="30"/>
        <v>4546.4887708725528</v>
      </c>
      <c r="M23" s="8">
        <f t="shared" si="30"/>
        <v>4346.4318161366264</v>
      </c>
      <c r="N23" s="8">
        <f t="shared" si="30"/>
        <v>4155.1778711858815</v>
      </c>
      <c r="O23" s="8">
        <f t="shared" si="30"/>
        <v>3972.3395814223231</v>
      </c>
      <c r="P23" s="8">
        <f t="shared" si="30"/>
        <v>3797.5466368256916</v>
      </c>
      <c r="Q23" s="8">
        <f t="shared" si="30"/>
        <v>3630.4450219491191</v>
      </c>
      <c r="R23" s="8">
        <f t="shared" si="30"/>
        <v>3470.696298916871</v>
      </c>
      <c r="S23" s="8">
        <f t="shared" si="30"/>
        <v>3317.9769219719878</v>
      </c>
      <c r="T23" s="8">
        <f t="shared" si="30"/>
        <v>3171.977582185561</v>
      </c>
      <c r="U23" s="8">
        <f t="shared" si="30"/>
        <v>3032.4025810004409</v>
      </c>
      <c r="V23" s="8">
        <f t="shared" si="30"/>
        <v>2898.9692313406144</v>
      </c>
      <c r="W23" s="8">
        <f t="shared" si="30"/>
        <v>2771.4072850732646</v>
      </c>
      <c r="X23" s="8">
        <f t="shared" si="30"/>
        <v>2649.4583856639488</v>
      </c>
      <c r="Y23" s="8">
        <f t="shared" si="30"/>
        <v>2532.875544916325</v>
      </c>
      <c r="Z23" s="8">
        <f t="shared" si="30"/>
        <v>2421.422642736648</v>
      </c>
      <c r="AA23" s="8">
        <f t="shared" si="30"/>
        <v>2314.8739489098848</v>
      </c>
      <c r="AB23" s="8">
        <f t="shared" si="30"/>
        <v>2213.0136659188938</v>
      </c>
      <c r="AC23" s="8">
        <f t="shared" si="30"/>
        <v>2115.6354918806996</v>
      </c>
      <c r="AD23" s="8">
        <f t="shared" si="30"/>
        <v>2022.5422027146806</v>
      </c>
      <c r="AE23" s="8">
        <f t="shared" si="30"/>
        <v>1933.5452526964054</v>
      </c>
      <c r="AF23" s="8">
        <f t="shared" si="30"/>
        <v>1848.4643925881082</v>
      </c>
      <c r="AG23" s="8">
        <f t="shared" si="30"/>
        <v>1767.1273045723817</v>
      </c>
      <c r="AH23" s="8">
        <f t="shared" si="30"/>
        <v>1689.3692532497105</v>
      </c>
      <c r="AI23" s="8">
        <f t="shared" si="30"/>
        <v>1615.0327519929874</v>
      </c>
      <c r="AJ23" s="8">
        <f t="shared" si="30"/>
        <v>1543.9672439832777</v>
      </c>
      <c r="AK23" s="8">
        <f t="shared" si="30"/>
        <v>1476.0287972808053</v>
      </c>
      <c r="AL23" s="8">
        <f t="shared" si="30"/>
        <v>1411.0798133135886</v>
      </c>
      <c r="AM23" s="8">
        <f t="shared" si="30"/>
        <v>1348.9887481933115</v>
      </c>
      <c r="AN23" s="8">
        <f t="shared" si="30"/>
        <v>1289.6298462939915</v>
      </c>
      <c r="AO23" s="8">
        <f t="shared" si="30"/>
        <v>1232.8828855538636</v>
      </c>
      <c r="AP23" s="8">
        <f t="shared" si="30"/>
        <v>1178.6329339846195</v>
      </c>
      <c r="AQ23" s="8">
        <f t="shared" si="30"/>
        <v>1126.7701168948547</v>
      </c>
      <c r="AR23" s="8">
        <f t="shared" si="30"/>
        <v>1077.1893943562684</v>
      </c>
    </row>
    <row r="24" spans="2:45" x14ac:dyDescent="0.25">
      <c r="B24" s="4" t="s">
        <v>31</v>
      </c>
      <c r="C24" s="4" t="s">
        <v>32</v>
      </c>
      <c r="D24" s="4" t="s">
        <v>33</v>
      </c>
      <c r="E24" s="4" t="s">
        <v>6</v>
      </c>
      <c r="F24" s="4" t="s">
        <v>37</v>
      </c>
      <c r="G24" s="5" t="s">
        <v>40</v>
      </c>
      <c r="H24" s="5" t="s">
        <v>17</v>
      </c>
      <c r="I24" s="5" t="s">
        <v>15</v>
      </c>
      <c r="J24" s="8">
        <f t="shared" ref="J24:Y28" si="31">J10</f>
        <v>10478.397380161852</v>
      </c>
      <c r="K24" s="8">
        <f t="shared" si="31"/>
        <v>10017.321509081279</v>
      </c>
      <c r="L24" s="8">
        <f t="shared" si="31"/>
        <v>9576.5341373942501</v>
      </c>
      <c r="M24" s="8">
        <f t="shared" si="31"/>
        <v>9155.1425200376234</v>
      </c>
      <c r="N24" s="8">
        <f t="shared" si="31"/>
        <v>8752.2931949791073</v>
      </c>
      <c r="O24" s="8">
        <f t="shared" si="31"/>
        <v>8367.1702546650031</v>
      </c>
      <c r="P24" s="8">
        <f t="shared" si="31"/>
        <v>7998.9936935285605</v>
      </c>
      <c r="Q24" s="8">
        <f t="shared" si="31"/>
        <v>7647.0178282121515</v>
      </c>
      <c r="R24" s="8">
        <f t="shared" si="31"/>
        <v>7310.529787303637</v>
      </c>
      <c r="S24" s="8">
        <f t="shared" si="31"/>
        <v>6988.8480675281453</v>
      </c>
      <c r="T24" s="8">
        <f t="shared" si="31"/>
        <v>6681.3211534710335</v>
      </c>
      <c r="U24" s="8">
        <f t="shared" si="31"/>
        <v>6387.3261980365314</v>
      </c>
      <c r="V24" s="8">
        <f t="shared" si="31"/>
        <v>6106.2677609695093</v>
      </c>
      <c r="W24" s="8">
        <f t="shared" si="31"/>
        <v>5837.5766028854932</v>
      </c>
      <c r="X24" s="8">
        <f t="shared" si="31"/>
        <v>5580.7085323663541</v>
      </c>
      <c r="Y24" s="8">
        <f t="shared" si="31"/>
        <v>5335.1433037867282</v>
      </c>
      <c r="Z24" s="8">
        <f t="shared" si="30"/>
        <v>5100.3835636388376</v>
      </c>
      <c r="AA24" s="8">
        <f t="shared" si="30"/>
        <v>4875.9538432216596</v>
      </c>
      <c r="AB24" s="8">
        <f t="shared" si="30"/>
        <v>4661.399595654334</v>
      </c>
      <c r="AC24" s="8">
        <f t="shared" si="30"/>
        <v>4456.2862752633728</v>
      </c>
      <c r="AD24" s="8">
        <f t="shared" si="30"/>
        <v>4260.1984574791895</v>
      </c>
      <c r="AE24" s="8">
        <f t="shared" si="30"/>
        <v>4072.7389974593611</v>
      </c>
      <c r="AF24" s="8">
        <f t="shared" si="30"/>
        <v>3893.5282257346134</v>
      </c>
      <c r="AG24" s="8">
        <f t="shared" si="30"/>
        <v>3722.2031792483881</v>
      </c>
      <c r="AH24" s="8">
        <f t="shared" si="30"/>
        <v>3558.4168662326178</v>
      </c>
      <c r="AI24" s="8">
        <f t="shared" si="30"/>
        <v>3401.8375634308122</v>
      </c>
      <c r="AJ24" s="8">
        <f t="shared" si="30"/>
        <v>3252.1481442451054</v>
      </c>
      <c r="AK24" s="8">
        <f t="shared" si="30"/>
        <v>3109.045436446509</v>
      </c>
      <c r="AL24" s="8">
        <f t="shared" si="30"/>
        <v>2972.239608147554</v>
      </c>
      <c r="AM24" s="8">
        <f t="shared" si="30"/>
        <v>2841.4535807936613</v>
      </c>
      <c r="AN24" s="8">
        <f t="shared" si="30"/>
        <v>2716.4224679843846</v>
      </c>
      <c r="AO24" s="8">
        <f t="shared" si="30"/>
        <v>2596.893038987926</v>
      </c>
      <c r="AP24" s="8">
        <f t="shared" si="30"/>
        <v>2482.6232058623636</v>
      </c>
      <c r="AQ24" s="8">
        <f t="shared" si="30"/>
        <v>2373.3815331448372</v>
      </c>
      <c r="AR24" s="8">
        <f t="shared" si="30"/>
        <v>2268.9467691156469</v>
      </c>
    </row>
    <row r="25" spans="2:45" x14ac:dyDescent="0.25">
      <c r="B25" s="4" t="s">
        <v>31</v>
      </c>
      <c r="C25" s="4" t="s">
        <v>32</v>
      </c>
      <c r="D25" s="4" t="s">
        <v>33</v>
      </c>
      <c r="E25" s="4" t="s">
        <v>6</v>
      </c>
      <c r="F25" s="4" t="s">
        <v>37</v>
      </c>
      <c r="G25" s="5" t="s">
        <v>41</v>
      </c>
      <c r="H25" s="5" t="s">
        <v>18</v>
      </c>
      <c r="I25" s="5" t="s">
        <v>15</v>
      </c>
      <c r="J25" s="8">
        <f t="shared" si="31"/>
        <v>1769.2242667356086</v>
      </c>
      <c r="K25" s="8">
        <f t="shared" si="30"/>
        <v>1691.3739437972545</v>
      </c>
      <c r="L25" s="8">
        <f t="shared" si="30"/>
        <v>1616.9492311082945</v>
      </c>
      <c r="M25" s="8">
        <f t="shared" si="30"/>
        <v>1545.7993931914966</v>
      </c>
      <c r="N25" s="8">
        <f t="shared" si="30"/>
        <v>1477.7803273102045</v>
      </c>
      <c r="O25" s="8">
        <f t="shared" si="30"/>
        <v>1412.7542716110499</v>
      </c>
      <c r="P25" s="8">
        <f t="shared" si="30"/>
        <v>1350.5895261091189</v>
      </c>
      <c r="Q25" s="8">
        <f t="shared" si="30"/>
        <v>1291.1601859504774</v>
      </c>
      <c r="R25" s="8">
        <f t="shared" si="30"/>
        <v>1234.3458864118134</v>
      </c>
      <c r="S25" s="8">
        <f t="shared" si="30"/>
        <v>1180.0315591207391</v>
      </c>
      <c r="T25" s="8">
        <f t="shared" si="30"/>
        <v>1128.1071990030136</v>
      </c>
      <c r="U25" s="8">
        <f t="shared" si="30"/>
        <v>1078.4676414846724</v>
      </c>
      <c r="V25" s="8">
        <f t="shared" si="30"/>
        <v>1031.0123494978293</v>
      </c>
      <c r="W25" s="8">
        <f t="shared" si="30"/>
        <v>985.64520985875276</v>
      </c>
      <c r="X25" s="8">
        <f t="shared" si="30"/>
        <v>942.27433860582505</v>
      </c>
      <c r="Y25" s="8">
        <f t="shared" si="30"/>
        <v>900.81189490311829</v>
      </c>
      <c r="Z25" s="8">
        <f t="shared" si="30"/>
        <v>861.17390313268413</v>
      </c>
      <c r="AA25" s="8">
        <f t="shared" si="30"/>
        <v>823.28008281522796</v>
      </c>
      <c r="AB25" s="8">
        <f t="shared" si="30"/>
        <v>787.05368601470389</v>
      </c>
      <c r="AC25" s="8">
        <f t="shared" si="30"/>
        <v>752.42134189751619</v>
      </c>
      <c r="AD25" s="8">
        <f t="shared" si="30"/>
        <v>719.31290813150747</v>
      </c>
      <c r="AE25" s="8">
        <f t="shared" si="30"/>
        <v>687.66132882376485</v>
      </c>
      <c r="AF25" s="8">
        <f t="shared" si="30"/>
        <v>657.40249870952266</v>
      </c>
      <c r="AG25" s="8">
        <f t="shared" si="30"/>
        <v>628.47513331709126</v>
      </c>
      <c r="AH25" s="8">
        <f t="shared" si="30"/>
        <v>600.82064484586101</v>
      </c>
      <c r="AI25" s="8">
        <f t="shared" si="30"/>
        <v>574.38302350598235</v>
      </c>
      <c r="AJ25" s="8">
        <f t="shared" si="30"/>
        <v>549.10872407940144</v>
      </c>
      <c r="AK25" s="8">
        <f t="shared" si="30"/>
        <v>524.94655747249419</v>
      </c>
      <c r="AL25" s="8">
        <f t="shared" si="30"/>
        <v>501.84758704065911</v>
      </c>
      <c r="AM25" s="8">
        <f t="shared" si="30"/>
        <v>479.76502947488751</v>
      </c>
      <c r="AN25" s="8">
        <f t="shared" si="30"/>
        <v>458.65416004957552</v>
      </c>
      <c r="AO25" s="8">
        <f t="shared" si="30"/>
        <v>438.47222203966976</v>
      </c>
      <c r="AP25" s="8">
        <f t="shared" si="30"/>
        <v>419.17834012368809</v>
      </c>
      <c r="AQ25" s="8">
        <f t="shared" si="30"/>
        <v>400.73343759722451</v>
      </c>
      <c r="AR25" s="8">
        <f t="shared" si="30"/>
        <v>383.10015722926823</v>
      </c>
    </row>
    <row r="26" spans="2:45" x14ac:dyDescent="0.25">
      <c r="B26" s="4" t="s">
        <v>31</v>
      </c>
      <c r="C26" s="4" t="s">
        <v>32</v>
      </c>
      <c r="D26" s="4" t="s">
        <v>33</v>
      </c>
      <c r="E26" s="4" t="s">
        <v>6</v>
      </c>
      <c r="F26" s="4" t="s">
        <v>37</v>
      </c>
      <c r="G26" s="5" t="s">
        <v>42</v>
      </c>
      <c r="H26" s="5" t="s">
        <v>19</v>
      </c>
      <c r="I26" s="5" t="s">
        <v>15</v>
      </c>
      <c r="J26" s="8">
        <f t="shared" si="31"/>
        <v>336.97107751462391</v>
      </c>
      <c r="K26" s="8">
        <f t="shared" si="30"/>
        <v>322.14350155456685</v>
      </c>
      <c r="L26" s="8">
        <f t="shared" si="30"/>
        <v>307.96837627506306</v>
      </c>
      <c r="M26" s="8">
        <f t="shared" si="30"/>
        <v>294.41699220318895</v>
      </c>
      <c r="N26" s="8">
        <f t="shared" si="30"/>
        <v>281.46190315512405</v>
      </c>
      <c r="O26" s="8">
        <f t="shared" si="30"/>
        <v>269.07687064825046</v>
      </c>
      <c r="P26" s="8">
        <f t="shared" si="30"/>
        <v>257.23681075925816</v>
      </c>
      <c r="Q26" s="8">
        <f t="shared" si="30"/>
        <v>245.91774332062849</v>
      </c>
      <c r="R26" s="8">
        <f t="shared" si="30"/>
        <v>235.09674335259945</v>
      </c>
      <c r="S26" s="8">
        <f t="shared" si="30"/>
        <v>224.75189463224766</v>
      </c>
      <c r="T26" s="8">
        <f t="shared" si="30"/>
        <v>214.86224530564701</v>
      </c>
      <c r="U26" s="8">
        <f t="shared" si="30"/>
        <v>205.40776545320423</v>
      </c>
      <c r="V26" s="8">
        <f t="shared" si="30"/>
        <v>196.3693065222273</v>
      </c>
      <c r="W26" s="8">
        <f t="shared" si="30"/>
        <v>187.72856254456138</v>
      </c>
      <c r="X26" s="8">
        <f t="shared" si="30"/>
        <v>179.46803306074833</v>
      </c>
      <c r="Y26" s="8">
        <f t="shared" si="30"/>
        <v>171.57098767561496</v>
      </c>
      <c r="Z26" s="8">
        <f t="shared" si="30"/>
        <v>164.02143217350562</v>
      </c>
      <c r="AA26" s="8">
        <f t="shared" si="30"/>
        <v>156.80407612453001</v>
      </c>
      <c r="AB26" s="8">
        <f t="shared" si="30"/>
        <v>149.90430191621638</v>
      </c>
      <c r="AC26" s="8">
        <f t="shared" si="30"/>
        <v>143.3081351478516</v>
      </c>
      <c r="AD26" s="8">
        <f t="shared" si="30"/>
        <v>137.00221632754369</v>
      </c>
      <c r="AE26" s="8">
        <f t="shared" si="30"/>
        <v>130.97377381468539</v>
      </c>
      <c r="AF26" s="8">
        <f t="shared" si="30"/>
        <v>125.21059795301723</v>
      </c>
      <c r="AG26" s="8">
        <f t="shared" si="30"/>
        <v>119.70101634190117</v>
      </c>
      <c r="AH26" s="8">
        <f t="shared" si="30"/>
        <v>114.43387019572026</v>
      </c>
      <c r="AI26" s="8">
        <f t="shared" si="30"/>
        <v>109.39849174352437</v>
      </c>
      <c r="AJ26" s="8">
        <f t="shared" si="30"/>
        <v>104.58468262314851</v>
      </c>
      <c r="AK26" s="8">
        <f t="shared" si="30"/>
        <v>99.982693226043907</v>
      </c>
      <c r="AL26" s="8">
        <f t="shared" si="30"/>
        <v>95.583202950989332</v>
      </c>
      <c r="AM26" s="8">
        <f t="shared" si="30"/>
        <v>91.377301326687913</v>
      </c>
      <c r="AN26" s="8">
        <f t="shared" si="30"/>
        <v>87.356469965018022</v>
      </c>
      <c r="AO26" s="8">
        <f t="shared" si="30"/>
        <v>83.512565308386044</v>
      </c>
      <c r="AP26" s="8">
        <f t="shared" si="30"/>
        <v>79.837802136239375</v>
      </c>
      <c r="AQ26" s="8">
        <f t="shared" si="30"/>
        <v>76.324737797334123</v>
      </c>
      <c r="AR26" s="8">
        <f t="shared" si="30"/>
        <v>72.966257135823028</v>
      </c>
    </row>
    <row r="27" spans="2:45" x14ac:dyDescent="0.25">
      <c r="B27" s="4" t="s">
        <v>31</v>
      </c>
      <c r="C27" s="4" t="s">
        <v>32</v>
      </c>
      <c r="D27" s="4" t="s">
        <v>33</v>
      </c>
      <c r="E27" s="4" t="s">
        <v>6</v>
      </c>
      <c r="F27" s="4" t="s">
        <v>37</v>
      </c>
      <c r="G27" s="5" t="s">
        <v>43</v>
      </c>
      <c r="H27" s="5" t="s">
        <v>20</v>
      </c>
      <c r="I27" s="5" t="s">
        <v>15</v>
      </c>
      <c r="J27" s="8">
        <f t="shared" si="31"/>
        <v>1067.6185771838882</v>
      </c>
      <c r="K27" s="8">
        <f t="shared" si="30"/>
        <v>1020.6406713460343</v>
      </c>
      <c r="L27" s="8">
        <f t="shared" si="30"/>
        <v>975.72991166325323</v>
      </c>
      <c r="M27" s="8">
        <f t="shared" si="30"/>
        <v>932.79533849930294</v>
      </c>
      <c r="N27" s="8">
        <f t="shared" si="30"/>
        <v>891.74999467098769</v>
      </c>
      <c r="O27" s="8">
        <f t="shared" si="30"/>
        <v>852.51074933014456</v>
      </c>
      <c r="P27" s="8">
        <f t="shared" si="30"/>
        <v>814.9981295952673</v>
      </c>
      <c r="Q27" s="8">
        <f t="shared" si="30"/>
        <v>779.13615959176195</v>
      </c>
      <c r="R27" s="8">
        <f t="shared" si="30"/>
        <v>744.8522065748366</v>
      </c>
      <c r="S27" s="8">
        <f t="shared" si="30"/>
        <v>712.07683382337189</v>
      </c>
      <c r="T27" s="8">
        <f t="shared" si="30"/>
        <v>680.74366000683017</v>
      </c>
      <c r="U27" s="8">
        <f t="shared" si="30"/>
        <v>650.78922474037768</v>
      </c>
      <c r="V27" s="8">
        <f t="shared" si="30"/>
        <v>622.15286005591634</v>
      </c>
      <c r="W27" s="8">
        <f t="shared" si="30"/>
        <v>594.77656752871712</v>
      </c>
      <c r="X27" s="8">
        <f t="shared" si="30"/>
        <v>568.60490081078831</v>
      </c>
      <c r="Y27" s="8">
        <f t="shared" si="30"/>
        <v>543.58485333307306</v>
      </c>
      <c r="Z27" s="8">
        <f t="shared" si="30"/>
        <v>519.66575094903283</v>
      </c>
      <c r="AA27" s="8">
        <f t="shared" si="30"/>
        <v>496.79914930218212</v>
      </c>
      <c r="AB27" s="8">
        <f t="shared" si="30"/>
        <v>474.93873570971238</v>
      </c>
      <c r="AC27" s="8">
        <f t="shared" si="30"/>
        <v>454.04023536348114</v>
      </c>
      <c r="AD27" s="8">
        <f t="shared" si="30"/>
        <v>434.06132165839603</v>
      </c>
      <c r="AE27" s="8">
        <f t="shared" si="30"/>
        <v>414.96153046657378</v>
      </c>
      <c r="AF27" s="8">
        <f t="shared" si="30"/>
        <v>396.70217818365376</v>
      </c>
      <c r="AG27" s="8">
        <f t="shared" si="30"/>
        <v>379.24628338127866</v>
      </c>
      <c r="AH27" s="8">
        <f t="shared" si="30"/>
        <v>362.55849190706459</v>
      </c>
      <c r="AI27" s="8">
        <f t="shared" si="30"/>
        <v>346.6050052803601</v>
      </c>
      <c r="AJ27" s="8">
        <f t="shared" si="30"/>
        <v>331.35351223877251</v>
      </c>
      <c r="AK27" s="8">
        <f t="shared" si="30"/>
        <v>316.77312329681979</v>
      </c>
      <c r="AL27" s="8">
        <f t="shared" si="30"/>
        <v>302.83430818416582</v>
      </c>
      <c r="AM27" s="8">
        <f t="shared" si="30"/>
        <v>289.5088360367314</v>
      </c>
      <c r="AN27" s="8">
        <f t="shared" si="30"/>
        <v>276.76971821954703</v>
      </c>
      <c r="AO27" s="8">
        <f t="shared" si="30"/>
        <v>264.59115366554363</v>
      </c>
      <c r="AP27" s="8">
        <f t="shared" si="30"/>
        <v>252.94847661957448</v>
      </c>
      <c r="AQ27" s="8">
        <f t="shared" si="30"/>
        <v>241.81810668183198</v>
      </c>
      <c r="AR27" s="8">
        <f t="shared" si="30"/>
        <v>231.17750104947925</v>
      </c>
    </row>
    <row r="28" spans="2:45" x14ac:dyDescent="0.25">
      <c r="B28" s="4" t="s">
        <v>31</v>
      </c>
      <c r="C28" s="4" t="s">
        <v>32</v>
      </c>
      <c r="D28" s="4" t="s">
        <v>33</v>
      </c>
      <c r="E28" s="4" t="s">
        <v>6</v>
      </c>
      <c r="F28" s="4" t="s">
        <v>37</v>
      </c>
      <c r="G28" s="5" t="s">
        <v>44</v>
      </c>
      <c r="H28" s="5" t="s">
        <v>21</v>
      </c>
      <c r="I28" s="5" t="s">
        <v>15</v>
      </c>
      <c r="J28" s="8">
        <f t="shared" si="31"/>
        <v>2864.5909599818524</v>
      </c>
      <c r="K28" s="8">
        <f t="shared" si="30"/>
        <v>2738.5417442245134</v>
      </c>
      <c r="L28" s="8">
        <f t="shared" si="30"/>
        <v>2618.0390113734602</v>
      </c>
      <c r="M28" s="8">
        <f t="shared" si="30"/>
        <v>2502.8387022138463</v>
      </c>
      <c r="N28" s="8">
        <f t="shared" si="30"/>
        <v>2392.7074967508606</v>
      </c>
      <c r="O28" s="8">
        <f t="shared" si="30"/>
        <v>2287.4223416570035</v>
      </c>
      <c r="P28" s="8">
        <f t="shared" si="30"/>
        <v>2186.7699985128679</v>
      </c>
      <c r="Q28" s="8">
        <f t="shared" si="30"/>
        <v>2090.5466119264729</v>
      </c>
      <c r="R28" s="8">
        <f t="shared" si="30"/>
        <v>1998.5572966564271</v>
      </c>
      <c r="S28" s="8">
        <f t="shared" si="30"/>
        <v>1910.6157429027116</v>
      </c>
      <c r="T28" s="8">
        <f t="shared" si="30"/>
        <v>1826.5438389656701</v>
      </c>
      <c r="U28" s="8">
        <f t="shared" si="30"/>
        <v>1746.1713105089434</v>
      </c>
      <c r="V28" s="8">
        <f t="shared" si="30"/>
        <v>1669.335375695754</v>
      </c>
      <c r="W28" s="8">
        <f t="shared" si="30"/>
        <v>1595.8804155000525</v>
      </c>
      <c r="X28" s="8">
        <f t="shared" si="30"/>
        <v>1525.6576585248115</v>
      </c>
      <c r="Y28" s="8">
        <f t="shared" si="30"/>
        <v>1458.5248796891035</v>
      </c>
      <c r="Z28" s="8">
        <f t="shared" si="30"/>
        <v>1394.346112173708</v>
      </c>
      <c r="AA28" s="8">
        <f t="shared" si="30"/>
        <v>1332.9913720418378</v>
      </c>
      <c r="AB28" s="8">
        <f t="shared" si="30"/>
        <v>1274.3363949772456</v>
      </c>
      <c r="AC28" s="8">
        <f t="shared" si="30"/>
        <v>1218.2623846065173</v>
      </c>
      <c r="AD28" s="8">
        <f t="shared" si="30"/>
        <v>1164.6557718958181</v>
      </c>
      <c r="AE28" s="8">
        <f t="shared" si="30"/>
        <v>1113.4079851347872</v>
      </c>
      <c r="AF28" s="8">
        <f t="shared" si="30"/>
        <v>1064.4152300417222</v>
      </c>
      <c r="AG28" s="8">
        <f t="shared" si="30"/>
        <v>1017.578279544686</v>
      </c>
      <c r="AH28" s="8">
        <f t="shared" si="30"/>
        <v>972.80227281277826</v>
      </c>
      <c r="AI28" s="8">
        <f t="shared" si="30"/>
        <v>929.99652313053207</v>
      </c>
      <c r="AJ28" s="8">
        <f t="shared" si="30"/>
        <v>889.0743342263271</v>
      </c>
      <c r="AK28" s="8">
        <f t="shared" si="30"/>
        <v>849.95282468280845</v>
      </c>
      <c r="AL28" s="8">
        <f t="shared" si="30"/>
        <v>812.55276007369525</v>
      </c>
      <c r="AM28" s="8">
        <f t="shared" si="30"/>
        <v>776.7983924869875</v>
      </c>
      <c r="AN28" s="8">
        <f t="shared" si="30"/>
        <v>742.6173071095601</v>
      </c>
      <c r="AO28" s="8">
        <f t="shared" si="30"/>
        <v>709.94027556241724</v>
      </c>
      <c r="AP28" s="8">
        <f t="shared" si="30"/>
        <v>678.7011156895677</v>
      </c>
      <c r="AQ28" s="8">
        <f t="shared" si="30"/>
        <v>648.83655751654237</v>
      </c>
      <c r="AR28" s="8">
        <f t="shared" si="30"/>
        <v>620.28611510707185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4BB12-B6F3-4990-A24C-150BA9264801}">
  <sheetPr>
    <tabColor rgb="FFFF0000"/>
  </sheetPr>
  <dimension ref="B2:Y22"/>
  <sheetViews>
    <sheetView tabSelected="1" topLeftCell="A12" zoomScale="85" zoomScaleNormal="85" workbookViewId="0">
      <selection activeCell="L20" sqref="L20"/>
    </sheetView>
  </sheetViews>
  <sheetFormatPr defaultColWidth="9.140625" defaultRowHeight="15" x14ac:dyDescent="0.2"/>
  <cols>
    <col min="1" max="1" width="12.7109375" style="12" customWidth="1"/>
    <col min="2" max="2" width="18.28515625" style="12" customWidth="1"/>
    <col min="3" max="9" width="9.140625" style="12"/>
    <col min="10" max="10" width="14.85546875" style="12" customWidth="1"/>
    <col min="11" max="11" width="9.85546875" style="12" bestFit="1" customWidth="1"/>
    <col min="12" max="12" width="14.5703125" style="12" bestFit="1" customWidth="1"/>
    <col min="13" max="23" width="9.140625" style="12"/>
    <col min="24" max="24" width="21.7109375" style="12" customWidth="1"/>
    <col min="25" max="16384" width="9.140625" style="12"/>
  </cols>
  <sheetData>
    <row r="2" spans="2:25" x14ac:dyDescent="0.2">
      <c r="B2" s="10" t="s">
        <v>49</v>
      </c>
      <c r="C2" s="23" t="s">
        <v>50</v>
      </c>
      <c r="D2" s="23"/>
      <c r="E2" s="23"/>
      <c r="F2" s="23"/>
      <c r="G2" s="23"/>
      <c r="H2" s="23"/>
      <c r="J2" s="12" t="s">
        <v>51</v>
      </c>
      <c r="K2" s="20" t="s">
        <v>52</v>
      </c>
      <c r="L2" s="21"/>
      <c r="N2" s="10" t="s">
        <v>53</v>
      </c>
      <c r="O2" s="10"/>
      <c r="P2" s="20" t="s">
        <v>54</v>
      </c>
      <c r="Q2" s="21"/>
      <c r="R2" s="21"/>
      <c r="S2" s="22"/>
      <c r="X2" s="11" t="s">
        <v>55</v>
      </c>
      <c r="Y2" s="11"/>
    </row>
    <row r="3" spans="2:25" ht="15" customHeight="1" x14ac:dyDescent="0.2">
      <c r="B3" s="11"/>
      <c r="C3" s="11">
        <v>2016</v>
      </c>
      <c r="D3" s="11">
        <v>2017</v>
      </c>
      <c r="E3" s="11">
        <v>2018</v>
      </c>
      <c r="F3" s="11">
        <v>2019</v>
      </c>
      <c r="G3" s="11">
        <v>2020</v>
      </c>
      <c r="H3" s="11">
        <v>2021</v>
      </c>
      <c r="J3" s="11" t="s">
        <v>56</v>
      </c>
      <c r="K3" s="11" t="s">
        <v>57</v>
      </c>
      <c r="L3" s="11" t="s">
        <v>58</v>
      </c>
      <c r="N3" s="24" t="s">
        <v>59</v>
      </c>
      <c r="O3" s="25"/>
      <c r="P3" s="20" t="s">
        <v>60</v>
      </c>
      <c r="Q3" s="22"/>
      <c r="R3" s="20" t="s">
        <v>61</v>
      </c>
      <c r="S3" s="22"/>
      <c r="X3" s="11" t="s">
        <v>62</v>
      </c>
      <c r="Y3" s="12">
        <v>3.5999999999999999E-3</v>
      </c>
    </row>
    <row r="4" spans="2:25" ht="30" x14ac:dyDescent="0.2">
      <c r="B4" s="11"/>
      <c r="C4" s="11">
        <v>2</v>
      </c>
      <c r="D4" s="11">
        <v>3</v>
      </c>
      <c r="E4" s="11">
        <v>4</v>
      </c>
      <c r="F4" s="11">
        <v>5</v>
      </c>
      <c r="G4" s="11">
        <v>6</v>
      </c>
      <c r="H4" s="11">
        <v>7</v>
      </c>
      <c r="J4" s="11" t="s">
        <v>63</v>
      </c>
      <c r="K4" s="13">
        <v>293.07</v>
      </c>
      <c r="L4" s="10" t="s">
        <v>64</v>
      </c>
      <c r="N4" s="26"/>
      <c r="O4" s="27"/>
      <c r="P4" s="11" t="s">
        <v>65</v>
      </c>
      <c r="Q4" s="11" t="s">
        <v>66</v>
      </c>
      <c r="R4" s="11" t="s">
        <v>65</v>
      </c>
      <c r="S4" s="11" t="s">
        <v>66</v>
      </c>
      <c r="X4" s="11" t="s">
        <v>67</v>
      </c>
      <c r="Y4" s="10">
        <v>293.07</v>
      </c>
    </row>
    <row r="5" spans="2:25" x14ac:dyDescent="0.2">
      <c r="B5" s="11" t="s">
        <v>68</v>
      </c>
      <c r="C5" s="14">
        <v>0</v>
      </c>
      <c r="D5" s="14">
        <v>0</v>
      </c>
      <c r="E5" s="14">
        <v>0</v>
      </c>
      <c r="F5" s="14">
        <v>0</v>
      </c>
      <c r="G5" s="14">
        <v>0</v>
      </c>
      <c r="H5" s="14">
        <f>G5</f>
        <v>0</v>
      </c>
      <c r="J5" s="11" t="s">
        <v>69</v>
      </c>
      <c r="K5" s="13">
        <v>15.4</v>
      </c>
      <c r="L5" s="10" t="s">
        <v>70</v>
      </c>
      <c r="N5" s="20" t="s">
        <v>71</v>
      </c>
      <c r="O5" s="22"/>
      <c r="P5" s="10">
        <v>10</v>
      </c>
      <c r="Q5" s="10">
        <v>4</v>
      </c>
      <c r="R5" s="10">
        <v>0.6</v>
      </c>
      <c r="S5" s="10">
        <v>0.3</v>
      </c>
    </row>
    <row r="6" spans="2:25" x14ac:dyDescent="0.2">
      <c r="B6" s="11" t="s">
        <v>72</v>
      </c>
      <c r="C6" s="14">
        <v>0.435</v>
      </c>
      <c r="D6" s="14">
        <v>0.47299999999999998</v>
      </c>
      <c r="E6" s="14">
        <v>0.44400000000000001</v>
      </c>
      <c r="F6" s="14">
        <v>0.59399999999999997</v>
      </c>
      <c r="G6" s="14">
        <f>1-46.9%</f>
        <v>0.53100000000000003</v>
      </c>
      <c r="H6" s="14">
        <f>_xlfn.FORECAST.LINEAR(H3,C6:G6,C3:G3)</f>
        <v>0.58929999999999438</v>
      </c>
      <c r="J6" s="11" t="s">
        <v>73</v>
      </c>
      <c r="K6" s="13">
        <v>52.07</v>
      </c>
      <c r="L6" s="10" t="s">
        <v>74</v>
      </c>
    </row>
    <row r="7" spans="2:25" ht="45" x14ac:dyDescent="0.2">
      <c r="B7" s="11" t="s">
        <v>75</v>
      </c>
      <c r="C7" s="14">
        <v>0.75</v>
      </c>
      <c r="D7" s="14">
        <v>0.76600000000000001</v>
      </c>
      <c r="E7" s="14">
        <v>0.78800000000000003</v>
      </c>
      <c r="F7" s="14">
        <v>0.82499999999999996</v>
      </c>
      <c r="G7" s="14">
        <f>_xlfn.FORECAST.LINEAR(G3,C7:F7,C3:F3)</f>
        <v>0.84399999999999409</v>
      </c>
      <c r="H7" s="14">
        <f>_xlfn.FORECAST.LINEAR(H3,C7:G7,C3:G3)</f>
        <v>0.86869999999998981</v>
      </c>
      <c r="J7" s="11" t="s">
        <v>76</v>
      </c>
      <c r="K7" s="15">
        <v>0.99</v>
      </c>
      <c r="L7" s="10"/>
    </row>
    <row r="8" spans="2:25" ht="45" x14ac:dyDescent="0.2">
      <c r="B8" s="11" t="s">
        <v>77</v>
      </c>
      <c r="C8" s="14">
        <v>0.65</v>
      </c>
      <c r="D8" s="14">
        <v>0.65</v>
      </c>
      <c r="E8" s="14">
        <v>0.65</v>
      </c>
      <c r="F8" s="14">
        <v>0.63400000000000001</v>
      </c>
      <c r="G8" s="14">
        <v>0.61199999999999999</v>
      </c>
      <c r="H8" s="14">
        <f>_xlfn.FORECAST.LINEAR(H3,C8:G8,C3:G3)</f>
        <v>0.61159999999999926</v>
      </c>
      <c r="J8" s="11" t="s">
        <v>78</v>
      </c>
      <c r="K8" s="13">
        <v>104</v>
      </c>
      <c r="L8" s="10" t="s">
        <v>79</v>
      </c>
    </row>
    <row r="9" spans="2:25" ht="45" customHeight="1" x14ac:dyDescent="0.2">
      <c r="B9" s="11" t="s">
        <v>80</v>
      </c>
      <c r="C9" s="14">
        <v>0</v>
      </c>
      <c r="D9" s="14">
        <v>0</v>
      </c>
      <c r="E9" s="14">
        <v>0</v>
      </c>
      <c r="F9" s="14">
        <v>0</v>
      </c>
      <c r="G9" s="14">
        <v>0</v>
      </c>
      <c r="H9" s="14">
        <v>0</v>
      </c>
      <c r="J9" s="11" t="s">
        <v>81</v>
      </c>
      <c r="K9" s="15">
        <f>4.6/7.3</f>
        <v>0.63013698630136983</v>
      </c>
      <c r="L9" s="10"/>
    </row>
    <row r="10" spans="2:25" ht="30" customHeight="1" x14ac:dyDescent="0.2">
      <c r="B10" s="11" t="s">
        <v>82</v>
      </c>
      <c r="C10" s="14">
        <v>0.65</v>
      </c>
      <c r="D10" s="14">
        <v>0.65</v>
      </c>
      <c r="E10" s="14">
        <v>0.65</v>
      </c>
      <c r="F10" s="14">
        <v>0.65</v>
      </c>
      <c r="G10" s="14">
        <v>0.65</v>
      </c>
      <c r="H10" s="14">
        <v>0.65</v>
      </c>
      <c r="J10" s="11" t="s">
        <v>83</v>
      </c>
      <c r="K10" s="15">
        <v>0.2</v>
      </c>
      <c r="L10" s="10"/>
    </row>
    <row r="11" spans="2:25" ht="30" x14ac:dyDescent="0.2">
      <c r="B11" s="11" t="s">
        <v>84</v>
      </c>
      <c r="C11" s="14">
        <v>0.6</v>
      </c>
      <c r="D11" s="14">
        <v>0.6</v>
      </c>
      <c r="E11" s="14">
        <v>0.6</v>
      </c>
      <c r="F11" s="14">
        <v>0.6</v>
      </c>
      <c r="G11" s="14">
        <v>0.6</v>
      </c>
      <c r="H11" s="14">
        <v>0.6</v>
      </c>
    </row>
    <row r="14" spans="2:25" x14ac:dyDescent="0.2">
      <c r="B14" s="10" t="s">
        <v>49</v>
      </c>
      <c r="C14" s="20" t="s">
        <v>85</v>
      </c>
      <c r="D14" s="21"/>
      <c r="E14" s="22"/>
      <c r="F14" s="16"/>
    </row>
    <row r="15" spans="2:25" ht="60" x14ac:dyDescent="0.2">
      <c r="B15" s="11"/>
      <c r="C15" s="11" t="s">
        <v>86</v>
      </c>
      <c r="D15" s="11" t="s">
        <v>87</v>
      </c>
      <c r="E15" s="11" t="s">
        <v>88</v>
      </c>
      <c r="F15" s="11" t="s">
        <v>89</v>
      </c>
      <c r="J15" s="20" t="s">
        <v>90</v>
      </c>
      <c r="K15" s="21"/>
      <c r="L15" s="22"/>
    </row>
    <row r="16" spans="2:25" ht="15.75" x14ac:dyDescent="0.25">
      <c r="B16" s="11" t="s">
        <v>68</v>
      </c>
      <c r="C16" s="10">
        <v>4.4999999999999998E-2</v>
      </c>
      <c r="D16" s="10">
        <v>160</v>
      </c>
      <c r="E16" s="17">
        <v>0.42</v>
      </c>
      <c r="F16" s="17">
        <f>E16*Parameters!$K$19/Parameters!$K$20</f>
        <v>0.21227950057312545</v>
      </c>
      <c r="J16" s="11" t="s">
        <v>91</v>
      </c>
      <c r="K16" s="18">
        <f>Parameters!K17*1000</f>
        <v>1.8699999999999999</v>
      </c>
      <c r="L16" s="18" t="s">
        <v>92</v>
      </c>
    </row>
    <row r="17" spans="2:12" ht="15.75" x14ac:dyDescent="0.25">
      <c r="B17" s="11" t="s">
        <v>72</v>
      </c>
      <c r="C17" s="10">
        <v>4.4999999999999998E-2</v>
      </c>
      <c r="D17" s="10">
        <v>160</v>
      </c>
      <c r="E17" s="17">
        <v>0.47</v>
      </c>
      <c r="F17" s="17">
        <f>E17*Parameters!$K$19/Parameters!$K$20</f>
        <v>0.23755086968897368</v>
      </c>
      <c r="J17" s="11" t="s">
        <v>91</v>
      </c>
      <c r="K17" s="18">
        <v>1.8699999999999999E-3</v>
      </c>
      <c r="L17" s="18" t="s">
        <v>93</v>
      </c>
    </row>
    <row r="18" spans="2:12" ht="15" customHeight="1" x14ac:dyDescent="0.25">
      <c r="B18" s="11" t="s">
        <v>75</v>
      </c>
      <c r="C18" s="10">
        <v>4.4999999999999998E-2</v>
      </c>
      <c r="D18" s="10">
        <v>160</v>
      </c>
      <c r="E18" s="17">
        <v>0.47</v>
      </c>
      <c r="F18" s="17">
        <f>E18*Parameters!$K$19/Parameters!$K$20</f>
        <v>0.23755086968897368</v>
      </c>
      <c r="J18" s="11" t="s">
        <v>94</v>
      </c>
      <c r="K18" s="18">
        <f>Parameters!K19*1000</f>
        <v>0.65700000000000003</v>
      </c>
      <c r="L18" s="18" t="s">
        <v>92</v>
      </c>
    </row>
    <row r="19" spans="2:12" ht="15.75" x14ac:dyDescent="0.25">
      <c r="B19" s="11" t="s">
        <v>77</v>
      </c>
      <c r="C19" s="10">
        <v>4.4999999999999998E-2</v>
      </c>
      <c r="D19" s="10">
        <v>160</v>
      </c>
      <c r="E19" s="17">
        <v>0.47</v>
      </c>
      <c r="F19" s="17">
        <f>E19*Parameters!$K$19/Parameters!$K$20</f>
        <v>0.23755086968897368</v>
      </c>
      <c r="J19" s="11" t="s">
        <v>94</v>
      </c>
      <c r="K19" s="18">
        <v>6.5700000000000003E-4</v>
      </c>
      <c r="L19" s="18" t="s">
        <v>93</v>
      </c>
    </row>
    <row r="20" spans="2:12" ht="15.75" x14ac:dyDescent="0.25">
      <c r="B20" s="11" t="s">
        <v>80</v>
      </c>
      <c r="C20" s="10">
        <v>4.4999999999999998E-2</v>
      </c>
      <c r="D20" s="10">
        <v>160</v>
      </c>
      <c r="E20" s="17">
        <v>0.47</v>
      </c>
      <c r="F20" s="17">
        <f>E20*Parameters!$K$19/Parameters!$K$20</f>
        <v>0.23755086968897368</v>
      </c>
      <c r="J20" s="11" t="s">
        <v>95</v>
      </c>
      <c r="K20" s="18">
        <f>K19*Parameters!E18+K17*(1-Parameters!E18)</f>
        <v>1.2998899999999999E-3</v>
      </c>
      <c r="L20" s="18" t="s">
        <v>93</v>
      </c>
    </row>
    <row r="21" spans="2:12" ht="30" customHeight="1" x14ac:dyDescent="0.25">
      <c r="B21" s="11" t="s">
        <v>82</v>
      </c>
      <c r="C21" s="10">
        <v>0.05</v>
      </c>
      <c r="D21" s="10">
        <v>170</v>
      </c>
      <c r="E21" s="17">
        <v>0.47</v>
      </c>
      <c r="F21" s="17">
        <f>E21*Parameters!$K$19/Parameters!$K$20</f>
        <v>0.23755086968897368</v>
      </c>
    </row>
    <row r="22" spans="2:12" ht="30" x14ac:dyDescent="0.25">
      <c r="B22" s="11" t="s">
        <v>84</v>
      </c>
      <c r="C22" s="10">
        <v>0.05</v>
      </c>
      <c r="D22" s="10">
        <v>170</v>
      </c>
      <c r="E22" s="17">
        <v>0.47</v>
      </c>
      <c r="F22" s="17">
        <f>E22*Parameters!$K$19/Parameters!$K$20</f>
        <v>0.23755086968897368</v>
      </c>
    </row>
  </sheetData>
  <mergeCells count="9">
    <mergeCell ref="C14:E14"/>
    <mergeCell ref="J15:L15"/>
    <mergeCell ref="C2:H2"/>
    <mergeCell ref="K2:L2"/>
    <mergeCell ref="P2:S2"/>
    <mergeCell ref="N3:O4"/>
    <mergeCell ref="P3:Q3"/>
    <mergeCell ref="R3:S3"/>
    <mergeCell ref="N5:O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9A0A-F838-430C-8CD5-43B035594620}">
  <sheetPr>
    <tabColor rgb="FF92D050"/>
  </sheetPr>
  <dimension ref="A1:F351"/>
  <sheetViews>
    <sheetView topLeftCell="A19" workbookViewId="0">
      <selection activeCell="A82" sqref="A1:F1048576"/>
    </sheetView>
  </sheetViews>
  <sheetFormatPr defaultRowHeight="15" x14ac:dyDescent="0.25"/>
  <cols>
    <col min="3" max="3" width="19.7109375" bestFit="1" customWidth="1"/>
    <col min="4" max="4" width="12" bestFit="1" customWidth="1"/>
  </cols>
  <sheetData>
    <row r="1" spans="1:6" x14ac:dyDescent="0.25">
      <c r="A1" t="str">
        <f>SLDWAS_DEM_Demand!A1</f>
        <v>regions</v>
      </c>
      <c r="B1" t="str">
        <f>SLDWAS_DEM_Demand!B1</f>
        <v>periods</v>
      </c>
      <c r="C1" t="str">
        <f>SLDWAS_DEM_Demand!C1</f>
        <v>demand_comm</v>
      </c>
      <c r="D1" t="str">
        <f>SLDWAS_DEM_Demand!D1</f>
        <v>demand</v>
      </c>
      <c r="E1" t="str">
        <f>SLDWAS_DEM_Demand!E1</f>
        <v>demand_units</v>
      </c>
      <c r="F1" t="str">
        <f>SLDWAS_DEM_Demand!F1</f>
        <v>demand_notes</v>
      </c>
    </row>
    <row r="2" spans="1:6" x14ac:dyDescent="0.25">
      <c r="A2" t="str">
        <f>SLDWAS_DEM_Demand!A2</f>
        <v>TO</v>
      </c>
      <c r="B2">
        <f>SLDWAS_DEM_Demand!B2</f>
        <v>2016</v>
      </c>
      <c r="C2" t="str">
        <f>SLDWAS_DEM_Demand!C2</f>
        <v>ADEMSLDWASGRB</v>
      </c>
      <c r="D2">
        <f>VLOOKUP(C2,'Tuning parameter'!$H$19:$AR$28,HLOOKUP('BAP-WAS-1_Demand'!B2,'Tuning parameter'!$J$17:$AR$18,2,FALSE),FALSE)</f>
        <v>231.82288</v>
      </c>
      <c r="E2" t="str">
        <f>SLDWAS_DEM_Demand!E2</f>
        <v>kt</v>
      </c>
      <c r="F2" t="str">
        <f>SLDWAS_DEM_Demand!F2</f>
        <v>Aggregated DemandSolidWasteGreen Bin</v>
      </c>
    </row>
    <row r="3" spans="1:6" x14ac:dyDescent="0.25">
      <c r="A3" t="str">
        <f>SLDWAS_DEM_Demand!A3</f>
        <v>TO</v>
      </c>
      <c r="B3">
        <f>SLDWAS_DEM_Demand!B3</f>
        <v>2016</v>
      </c>
      <c r="C3" t="str">
        <f>SLDWAS_DEM_Demand!C3</f>
        <v>ADEMSLDWASREC</v>
      </c>
      <c r="D3">
        <f>VLOOKUP(C3,'Tuning parameter'!$H$19:$AR$28,HLOOKUP('BAP-WAS-1_Demand'!B3,'Tuning parameter'!$J$17:$AR$18,2,FALSE),FALSE)</f>
        <v>258.45775000000003</v>
      </c>
      <c r="E3" t="str">
        <f>SLDWAS_DEM_Demand!E3</f>
        <v>kt</v>
      </c>
      <c r="F3" t="str">
        <f>SLDWAS_DEM_Demand!F3</f>
        <v>Aggregated DemandSolidWasteRecycled</v>
      </c>
    </row>
    <row r="4" spans="1:6" x14ac:dyDescent="0.25">
      <c r="A4" t="str">
        <f>SLDWAS_DEM_Demand!A4</f>
        <v>TO</v>
      </c>
      <c r="B4">
        <f>SLDWAS_DEM_Demand!B4</f>
        <v>2016</v>
      </c>
      <c r="C4" t="str">
        <f>SLDWAS_DEM_Demand!C4</f>
        <v>ADEMSLDWASLDF</v>
      </c>
      <c r="D4">
        <f>VLOOKUP(C4,'Tuning parameter'!$H$19:$AR$28,HLOOKUP('BAP-WAS-1_Demand'!B4,'Tuning parameter'!$J$17:$AR$18,2,FALSE),FALSE)</f>
        <v>552.56266999999991</v>
      </c>
      <c r="E4" t="str">
        <f>SLDWAS_DEM_Demand!E4</f>
        <v>kt</v>
      </c>
      <c r="F4" t="str">
        <f>SLDWAS_DEM_Demand!F4</f>
        <v>Aggregated DemandSolidWasteLandfill</v>
      </c>
    </row>
    <row r="5" spans="1:6" x14ac:dyDescent="0.25">
      <c r="A5" t="str">
        <f>SLDWAS_DEM_Demand!A5</f>
        <v>TO</v>
      </c>
      <c r="B5">
        <f>SLDWAS_DEM_Demand!B5</f>
        <v>2016</v>
      </c>
      <c r="C5" t="str">
        <f>SLDWAS_DEM_Demand!C5</f>
        <v>ADEMSLDWASHISGL</v>
      </c>
      <c r="D5">
        <f>VLOOKUP(C5,'Tuning parameter'!$H$19:$AR$28,HLOOKUP('BAP-WAS-1_Demand'!B5,'Tuning parameter'!$J$17:$AR$18,2,FALSE),FALSE)</f>
        <v>3739.1988600816298</v>
      </c>
      <c r="E5" t="str">
        <f>SLDWAS_DEM_Demand!E5</f>
        <v>kt</v>
      </c>
      <c r="F5" t="str">
        <f>SLDWAS_DEM_Demand!F5</f>
        <v>Aggregated DemandSolidWasteHistorical LF waste</v>
      </c>
    </row>
    <row r="6" spans="1:6" x14ac:dyDescent="0.25">
      <c r="A6" t="str">
        <f>SLDWAS_DEM_Demand!A6</f>
        <v>TO</v>
      </c>
      <c r="B6">
        <f>SLDWAS_DEM_Demand!B6</f>
        <v>2016</v>
      </c>
      <c r="C6" t="str">
        <f>SLDWAS_DEM_Demand!C6</f>
        <v>ADEMSLDWASHISBW</v>
      </c>
      <c r="D6">
        <f>VLOOKUP(C6,'Tuning parameter'!$H$19:$AR$28,HLOOKUP('BAP-WAS-1_Demand'!B6,'Tuning parameter'!$J$17:$AR$18,2,FALSE),FALSE)</f>
        <v>4974.6510942432569</v>
      </c>
      <c r="E6" t="str">
        <f>SLDWAS_DEM_Demand!E6</f>
        <v>kt</v>
      </c>
      <c r="F6" t="str">
        <f>SLDWAS_DEM_Demand!F6</f>
        <v>Aggregated DemandSolidWasteHistorical LF waste</v>
      </c>
    </row>
    <row r="7" spans="1:6" x14ac:dyDescent="0.25">
      <c r="A7" t="str">
        <f>SLDWAS_DEM_Demand!A7</f>
        <v>TO</v>
      </c>
      <c r="B7">
        <f>SLDWAS_DEM_Demand!B7</f>
        <v>2016</v>
      </c>
      <c r="C7" t="str">
        <f>SLDWAS_DEM_Demand!C7</f>
        <v>ADEMSLDWASHISKV</v>
      </c>
      <c r="D7">
        <f>VLOOKUP(C7,'Tuning parameter'!$H$19:$AR$28,HLOOKUP('BAP-WAS-1_Demand'!B7,'Tuning parameter'!$J$17:$AR$18,2,FALSE),FALSE)</f>
        <v>10478.397380161852</v>
      </c>
      <c r="E7" t="str">
        <f>SLDWAS_DEM_Demand!E7</f>
        <v>kt</v>
      </c>
      <c r="F7" t="str">
        <f>SLDWAS_DEM_Demand!F7</f>
        <v>Aggregated DemandSolidWasteHistorical LF waste</v>
      </c>
    </row>
    <row r="8" spans="1:6" x14ac:dyDescent="0.25">
      <c r="A8" t="str">
        <f>SLDWAS_DEM_Demand!A8</f>
        <v>TO</v>
      </c>
      <c r="B8">
        <f>SLDWAS_DEM_Demand!B8</f>
        <v>2016</v>
      </c>
      <c r="C8" t="str">
        <f>SLDWAS_DEM_Demand!C8</f>
        <v>ADEMSLDWASHISBR</v>
      </c>
      <c r="D8">
        <f>VLOOKUP(C8,'Tuning parameter'!$H$19:$AR$28,HLOOKUP('BAP-WAS-1_Demand'!B8,'Tuning parameter'!$J$17:$AR$18,2,FALSE),FALSE)</f>
        <v>1769.2242667356086</v>
      </c>
      <c r="E8" t="str">
        <f>SLDWAS_DEM_Demand!E8</f>
        <v>kt</v>
      </c>
      <c r="F8" t="str">
        <f>SLDWAS_DEM_Demand!F8</f>
        <v>Aggregated DemandSolidWasteHistorical LF waste</v>
      </c>
    </row>
    <row r="9" spans="1:6" x14ac:dyDescent="0.25">
      <c r="A9" t="str">
        <f>SLDWAS_DEM_Demand!A9</f>
        <v>TO</v>
      </c>
      <c r="B9">
        <f>SLDWAS_DEM_Demand!B9</f>
        <v>2016</v>
      </c>
      <c r="C9" t="str">
        <f>SLDWAS_DEM_Demand!C9</f>
        <v>ADEMSLDWASHISTK</v>
      </c>
      <c r="D9">
        <f>VLOOKUP(C9,'Tuning parameter'!$H$19:$AR$28,HLOOKUP('BAP-WAS-1_Demand'!B9,'Tuning parameter'!$J$17:$AR$18,2,FALSE),FALSE)</f>
        <v>336.97107751462391</v>
      </c>
      <c r="E9" t="str">
        <f>SLDWAS_DEM_Demand!E9</f>
        <v>kt</v>
      </c>
      <c r="F9" t="str">
        <f>SLDWAS_DEM_Demand!F9</f>
        <v>Aggregated DemandSolidWasteHistorical LF waste</v>
      </c>
    </row>
    <row r="10" spans="1:6" x14ac:dyDescent="0.25">
      <c r="A10" t="str">
        <f>SLDWAS_DEM_Demand!A10</f>
        <v>TO</v>
      </c>
      <c r="B10">
        <f>SLDWAS_DEM_Demand!B10</f>
        <v>2016</v>
      </c>
      <c r="C10" t="str">
        <f>SLDWAS_DEM_Demand!C10</f>
        <v>ADEMSLDWASHISAH</v>
      </c>
      <c r="D10">
        <f>VLOOKUP(C10,'Tuning parameter'!$H$19:$AR$28,HLOOKUP('BAP-WAS-1_Demand'!B10,'Tuning parameter'!$J$17:$AR$18,2,FALSE),FALSE)</f>
        <v>1067.6185771838882</v>
      </c>
      <c r="E10" t="str">
        <f>SLDWAS_DEM_Demand!E10</f>
        <v>kt</v>
      </c>
      <c r="F10" t="str">
        <f>SLDWAS_DEM_Demand!F10</f>
        <v>Aggregated DemandSolidWasteHistorical LF waste</v>
      </c>
    </row>
    <row r="11" spans="1:6" x14ac:dyDescent="0.25">
      <c r="A11" t="str">
        <f>SLDWAS_DEM_Demand!A11</f>
        <v>TO</v>
      </c>
      <c r="B11">
        <f>SLDWAS_DEM_Demand!B11</f>
        <v>2016</v>
      </c>
      <c r="C11" t="str">
        <f>SLDWAS_DEM_Demand!C11</f>
        <v>ADEMSLDWASHISCF</v>
      </c>
      <c r="D11">
        <f>VLOOKUP(C11,'Tuning parameter'!$H$19:$AR$28,HLOOKUP('BAP-WAS-1_Demand'!B11,'Tuning parameter'!$J$17:$AR$18,2,FALSE),FALSE)</f>
        <v>2864.5909599818524</v>
      </c>
      <c r="E11" t="str">
        <f>SLDWAS_DEM_Demand!E11</f>
        <v>kt</v>
      </c>
      <c r="F11" t="str">
        <f>SLDWAS_DEM_Demand!F11</f>
        <v>Aggregated DemandSolidWasteHistorical LF waste</v>
      </c>
    </row>
    <row r="12" spans="1:6" x14ac:dyDescent="0.25">
      <c r="A12" t="str">
        <f>SLDWAS_DEM_Demand!A12</f>
        <v>TO</v>
      </c>
      <c r="B12">
        <f>SLDWAS_DEM_Demand!B12</f>
        <v>2017</v>
      </c>
      <c r="C12" t="str">
        <f>SLDWAS_DEM_Demand!C12</f>
        <v>ADEMSLDWASGRB</v>
      </c>
      <c r="D12">
        <f>VLOOKUP(C12,'Tuning parameter'!$H$19:$AR$28,HLOOKUP('BAP-WAS-1_Demand'!B12,'Tuning parameter'!$J$17:$AR$18,2,FALSE),FALSE)</f>
        <v>249.63349499999998</v>
      </c>
      <c r="E12" t="str">
        <f>SLDWAS_DEM_Demand!E12</f>
        <v>kt</v>
      </c>
      <c r="F12" t="str">
        <f>SLDWAS_DEM_Demand!F12</f>
        <v>Aggregated DemandSolidWasteGreen Bin</v>
      </c>
    </row>
    <row r="13" spans="1:6" x14ac:dyDescent="0.25">
      <c r="A13" t="str">
        <f>SLDWAS_DEM_Demand!A13</f>
        <v>TO</v>
      </c>
      <c r="B13">
        <f>SLDWAS_DEM_Demand!B13</f>
        <v>2017</v>
      </c>
      <c r="C13" t="str">
        <f>SLDWAS_DEM_Demand!C13</f>
        <v>ADEMSLDWASREC</v>
      </c>
      <c r="D13">
        <f>VLOOKUP(C13,'Tuning parameter'!$H$19:$AR$28,HLOOKUP('BAP-WAS-1_Demand'!B13,'Tuning parameter'!$J$17:$AR$18,2,FALSE),FALSE)</f>
        <v>260.55840999999998</v>
      </c>
      <c r="E13" t="str">
        <f>SLDWAS_DEM_Demand!E13</f>
        <v>kt</v>
      </c>
      <c r="F13" t="str">
        <f>SLDWAS_DEM_Demand!F13</f>
        <v>Aggregated DemandSolidWasteRecycled</v>
      </c>
    </row>
    <row r="14" spans="1:6" x14ac:dyDescent="0.25">
      <c r="A14" t="str">
        <f>SLDWAS_DEM_Demand!A14</f>
        <v>TO</v>
      </c>
      <c r="B14">
        <f>SLDWAS_DEM_Demand!B14</f>
        <v>2017</v>
      </c>
      <c r="C14" t="str">
        <f>SLDWAS_DEM_Demand!C14</f>
        <v>ADEMSLDWASLDF</v>
      </c>
      <c r="D14">
        <f>VLOOKUP(C14,'Tuning parameter'!$H$19:$AR$28,HLOOKUP('BAP-WAS-1_Demand'!B14,'Tuning parameter'!$J$17:$AR$18,2,FALSE),FALSE)</f>
        <v>495.12216999999998</v>
      </c>
      <c r="E14" t="str">
        <f>SLDWAS_DEM_Demand!E14</f>
        <v>kt</v>
      </c>
      <c r="F14" t="str">
        <f>SLDWAS_DEM_Demand!F14</f>
        <v>Aggregated DemandSolidWasteLandfill</v>
      </c>
    </row>
    <row r="15" spans="1:6" x14ac:dyDescent="0.25">
      <c r="A15" t="str">
        <f>SLDWAS_DEM_Demand!A15</f>
        <v>TO</v>
      </c>
      <c r="B15">
        <f>SLDWAS_DEM_Demand!B15</f>
        <v>2017</v>
      </c>
      <c r="C15" t="str">
        <f>SLDWAS_DEM_Demand!C15</f>
        <v>ADEMSLDWASHISGL</v>
      </c>
      <c r="D15">
        <f>VLOOKUP(C15,'Tuning parameter'!$H$19:$AR$28,HLOOKUP('BAP-WAS-1_Demand'!B15,'Tuning parameter'!$J$17:$AR$18,2,FALSE),FALSE)</f>
        <v>4125.7026292646688</v>
      </c>
      <c r="E15" t="str">
        <f>SLDWAS_DEM_Demand!E15</f>
        <v>kt</v>
      </c>
      <c r="F15" t="str">
        <f>SLDWAS_DEM_Demand!F15</f>
        <v>Aggregated DemandSolidWasteHistorical LF waste</v>
      </c>
    </row>
    <row r="16" spans="1:6" x14ac:dyDescent="0.25">
      <c r="A16" t="str">
        <f>SLDWAS_DEM_Demand!A16</f>
        <v>TO</v>
      </c>
      <c r="B16">
        <f>SLDWAS_DEM_Demand!B16</f>
        <v>2017</v>
      </c>
      <c r="C16" t="str">
        <f>SLDWAS_DEM_Demand!C16</f>
        <v>ADEMSLDWASHISBW</v>
      </c>
      <c r="D16">
        <f>VLOOKUP(C16,'Tuning parameter'!$H$19:$AR$28,HLOOKUP('BAP-WAS-1_Demand'!B16,'Tuning parameter'!$J$17:$AR$18,2,FALSE),FALSE)</f>
        <v>4755.7539190948301</v>
      </c>
      <c r="E16" t="str">
        <f>SLDWAS_DEM_Demand!E16</f>
        <v>kt</v>
      </c>
      <c r="F16" t="str">
        <f>SLDWAS_DEM_Demand!F16</f>
        <v>Aggregated DemandSolidWasteHistorical LF waste</v>
      </c>
    </row>
    <row r="17" spans="1:6" x14ac:dyDescent="0.25">
      <c r="A17" t="str">
        <f>SLDWAS_DEM_Demand!A17</f>
        <v>TO</v>
      </c>
      <c r="B17">
        <f>SLDWAS_DEM_Demand!B17</f>
        <v>2017</v>
      </c>
      <c r="C17" t="str">
        <f>SLDWAS_DEM_Demand!C17</f>
        <v>ADEMSLDWASHISKV</v>
      </c>
      <c r="D17">
        <f>VLOOKUP(C17,'Tuning parameter'!$H$19:$AR$28,HLOOKUP('BAP-WAS-1_Demand'!B17,'Tuning parameter'!$J$17:$AR$18,2,FALSE),FALSE)</f>
        <v>10017.321509081279</v>
      </c>
      <c r="E17" t="str">
        <f>SLDWAS_DEM_Demand!E17</f>
        <v>kt</v>
      </c>
      <c r="F17" t="str">
        <f>SLDWAS_DEM_Demand!F17</f>
        <v>Aggregated DemandSolidWasteHistorical LF waste</v>
      </c>
    </row>
    <row r="18" spans="1:6" x14ac:dyDescent="0.25">
      <c r="A18" t="str">
        <f>SLDWAS_DEM_Demand!A18</f>
        <v>TO</v>
      </c>
      <c r="B18">
        <f>SLDWAS_DEM_Demand!B18</f>
        <v>2017</v>
      </c>
      <c r="C18" t="str">
        <f>SLDWAS_DEM_Demand!C18</f>
        <v>ADEMSLDWASHISBR</v>
      </c>
      <c r="D18">
        <f>VLOOKUP(C18,'Tuning parameter'!$H$19:$AR$28,HLOOKUP('BAP-WAS-1_Demand'!B18,'Tuning parameter'!$J$17:$AR$18,2,FALSE),FALSE)</f>
        <v>1691.3739437972545</v>
      </c>
      <c r="E18" t="str">
        <f>SLDWAS_DEM_Demand!E18</f>
        <v>kt</v>
      </c>
      <c r="F18" t="str">
        <f>SLDWAS_DEM_Demand!F18</f>
        <v>Aggregated DemandSolidWasteHistorical LF waste</v>
      </c>
    </row>
    <row r="19" spans="1:6" x14ac:dyDescent="0.25">
      <c r="A19" t="str">
        <f>SLDWAS_DEM_Demand!A19</f>
        <v>TO</v>
      </c>
      <c r="B19">
        <f>SLDWAS_DEM_Demand!B19</f>
        <v>2017</v>
      </c>
      <c r="C19" t="str">
        <f>SLDWAS_DEM_Demand!C19</f>
        <v>ADEMSLDWASHISTK</v>
      </c>
      <c r="D19">
        <f>VLOOKUP(C19,'Tuning parameter'!$H$19:$AR$28,HLOOKUP('BAP-WAS-1_Demand'!B19,'Tuning parameter'!$J$17:$AR$18,2,FALSE),FALSE)</f>
        <v>322.14350155456685</v>
      </c>
      <c r="E19" t="str">
        <f>SLDWAS_DEM_Demand!E19</f>
        <v>kt</v>
      </c>
      <c r="F19" t="str">
        <f>SLDWAS_DEM_Demand!F19</f>
        <v>Aggregated DemandSolidWasteHistorical LF waste</v>
      </c>
    </row>
    <row r="20" spans="1:6" x14ac:dyDescent="0.25">
      <c r="A20" t="str">
        <f>SLDWAS_DEM_Demand!A20</f>
        <v>TO</v>
      </c>
      <c r="B20">
        <f>SLDWAS_DEM_Demand!B20</f>
        <v>2017</v>
      </c>
      <c r="C20" t="str">
        <f>SLDWAS_DEM_Demand!C20</f>
        <v>ADEMSLDWASHISAH</v>
      </c>
      <c r="D20">
        <f>VLOOKUP(C20,'Tuning parameter'!$H$19:$AR$28,HLOOKUP('BAP-WAS-1_Demand'!B20,'Tuning parameter'!$J$17:$AR$18,2,FALSE),FALSE)</f>
        <v>1020.6406713460343</v>
      </c>
      <c r="E20" t="str">
        <f>SLDWAS_DEM_Demand!E20</f>
        <v>kt</v>
      </c>
      <c r="F20" t="str">
        <f>SLDWAS_DEM_Demand!F20</f>
        <v>Aggregated DemandSolidWasteHistorical LF waste</v>
      </c>
    </row>
    <row r="21" spans="1:6" x14ac:dyDescent="0.25">
      <c r="A21" t="str">
        <f>SLDWAS_DEM_Demand!A21</f>
        <v>TO</v>
      </c>
      <c r="B21">
        <f>SLDWAS_DEM_Demand!B21</f>
        <v>2017</v>
      </c>
      <c r="C21" t="str">
        <f>SLDWAS_DEM_Demand!C21</f>
        <v>ADEMSLDWASHISCF</v>
      </c>
      <c r="D21">
        <f>VLOOKUP(C21,'Tuning parameter'!$H$19:$AR$28,HLOOKUP('BAP-WAS-1_Demand'!B21,'Tuning parameter'!$J$17:$AR$18,2,FALSE),FALSE)</f>
        <v>2738.5417442245134</v>
      </c>
      <c r="E21" t="str">
        <f>SLDWAS_DEM_Demand!E21</f>
        <v>kt</v>
      </c>
      <c r="F21" t="str">
        <f>SLDWAS_DEM_Demand!F21</f>
        <v>Aggregated DemandSolidWasteHistorical LF waste</v>
      </c>
    </row>
    <row r="22" spans="1:6" x14ac:dyDescent="0.25">
      <c r="A22" t="str">
        <f>SLDWAS_DEM_Demand!A22</f>
        <v>TO</v>
      </c>
      <c r="B22">
        <f>SLDWAS_DEM_Demand!B22</f>
        <v>2018</v>
      </c>
      <c r="C22" t="str">
        <f>SLDWAS_DEM_Demand!C22</f>
        <v>ADEMSLDWASGRB</v>
      </c>
      <c r="D22">
        <f>VLOOKUP(C22,'Tuning parameter'!$H$19:$AR$28,HLOOKUP('BAP-WAS-1_Demand'!B22,'Tuning parameter'!$J$17:$AR$18,2,FALSE),FALSE)</f>
        <v>257.27146000000005</v>
      </c>
      <c r="E22" t="str">
        <f>SLDWAS_DEM_Demand!E22</f>
        <v>kt</v>
      </c>
      <c r="F22" t="str">
        <f>SLDWAS_DEM_Demand!F22</f>
        <v>Aggregated DemandSolidWasteGreen Bin</v>
      </c>
    </row>
    <row r="23" spans="1:6" x14ac:dyDescent="0.25">
      <c r="A23" t="str">
        <f>SLDWAS_DEM_Demand!A23</f>
        <v>TO</v>
      </c>
      <c r="B23">
        <f>SLDWAS_DEM_Demand!B23</f>
        <v>2018</v>
      </c>
      <c r="C23" t="str">
        <f>SLDWAS_DEM_Demand!C23</f>
        <v>ADEMSLDWASREC</v>
      </c>
      <c r="D23">
        <f>VLOOKUP(C23,'Tuning parameter'!$H$19:$AR$28,HLOOKUP('BAP-WAS-1_Demand'!B23,'Tuning parameter'!$J$17:$AR$18,2,FALSE),FALSE)</f>
        <v>262.61781000000008</v>
      </c>
      <c r="E23" t="str">
        <f>SLDWAS_DEM_Demand!E23</f>
        <v>kt</v>
      </c>
      <c r="F23" t="str">
        <f>SLDWAS_DEM_Demand!F23</f>
        <v>Aggregated DemandSolidWasteRecycled</v>
      </c>
    </row>
    <row r="24" spans="1:6" x14ac:dyDescent="0.25">
      <c r="A24" t="str">
        <f>SLDWAS_DEM_Demand!A24</f>
        <v>TO</v>
      </c>
      <c r="B24">
        <f>SLDWAS_DEM_Demand!B24</f>
        <v>2018</v>
      </c>
      <c r="C24" t="str">
        <f>SLDWAS_DEM_Demand!C24</f>
        <v>ADEMSLDWASLDF</v>
      </c>
      <c r="D24">
        <f>VLOOKUP(C24,'Tuning parameter'!$H$19:$AR$28,HLOOKUP('BAP-WAS-1_Demand'!B24,'Tuning parameter'!$J$17:$AR$18,2,FALSE),FALSE)</f>
        <v>524.50078000000008</v>
      </c>
      <c r="E24" t="str">
        <f>SLDWAS_DEM_Demand!E24</f>
        <v>kt</v>
      </c>
      <c r="F24" t="str">
        <f>SLDWAS_DEM_Demand!F24</f>
        <v>Aggregated DemandSolidWasteLandfill</v>
      </c>
    </row>
    <row r="25" spans="1:6" x14ac:dyDescent="0.25">
      <c r="A25" t="str">
        <f>SLDWAS_DEM_Demand!A25</f>
        <v>TO</v>
      </c>
      <c r="B25">
        <f>SLDWAS_DEM_Demand!B25</f>
        <v>2018</v>
      </c>
      <c r="C25" t="str">
        <f>SLDWAS_DEM_Demand!C25</f>
        <v>ADEMSLDWASHISGL</v>
      </c>
      <c r="D25">
        <f>VLOOKUP(C25,'Tuning parameter'!$H$19:$AR$28,HLOOKUP('BAP-WAS-1_Demand'!B25,'Tuning parameter'!$J$17:$AR$18,2,FALSE),FALSE)</f>
        <v>4441.6385205128154</v>
      </c>
      <c r="E25" t="str">
        <f>SLDWAS_DEM_Demand!E25</f>
        <v>kt</v>
      </c>
      <c r="F25" t="str">
        <f>SLDWAS_DEM_Demand!F25</f>
        <v>Aggregated DemandSolidWasteHistorical LF waste</v>
      </c>
    </row>
    <row r="26" spans="1:6" x14ac:dyDescent="0.25">
      <c r="A26" t="str">
        <f>SLDWAS_DEM_Demand!A26</f>
        <v>TO</v>
      </c>
      <c r="B26">
        <f>SLDWAS_DEM_Demand!B26</f>
        <v>2018</v>
      </c>
      <c r="C26" t="str">
        <f>SLDWAS_DEM_Demand!C26</f>
        <v>ADEMSLDWASHISBW</v>
      </c>
      <c r="D26">
        <f>VLOOKUP(C26,'Tuning parameter'!$H$19:$AR$28,HLOOKUP('BAP-WAS-1_Demand'!B26,'Tuning parameter'!$J$17:$AR$18,2,FALSE),FALSE)</f>
        <v>4546.4887708725528</v>
      </c>
      <c r="E26" t="str">
        <f>SLDWAS_DEM_Demand!E26</f>
        <v>kt</v>
      </c>
      <c r="F26" t="str">
        <f>SLDWAS_DEM_Demand!F26</f>
        <v>Aggregated DemandSolidWasteHistorical LF waste</v>
      </c>
    </row>
    <row r="27" spans="1:6" x14ac:dyDescent="0.25">
      <c r="A27" t="str">
        <f>SLDWAS_DEM_Demand!A27</f>
        <v>TO</v>
      </c>
      <c r="B27">
        <f>SLDWAS_DEM_Demand!B27</f>
        <v>2018</v>
      </c>
      <c r="C27" t="str">
        <f>SLDWAS_DEM_Demand!C27</f>
        <v>ADEMSLDWASHISKV</v>
      </c>
      <c r="D27">
        <f>VLOOKUP(C27,'Tuning parameter'!$H$19:$AR$28,HLOOKUP('BAP-WAS-1_Demand'!B27,'Tuning parameter'!$J$17:$AR$18,2,FALSE),FALSE)</f>
        <v>9576.5341373942501</v>
      </c>
      <c r="E27" t="str">
        <f>SLDWAS_DEM_Demand!E27</f>
        <v>kt</v>
      </c>
      <c r="F27" t="str">
        <f>SLDWAS_DEM_Demand!F27</f>
        <v>Aggregated DemandSolidWasteHistorical LF waste</v>
      </c>
    </row>
    <row r="28" spans="1:6" x14ac:dyDescent="0.25">
      <c r="A28" t="str">
        <f>SLDWAS_DEM_Demand!A28</f>
        <v>TO</v>
      </c>
      <c r="B28">
        <f>SLDWAS_DEM_Demand!B28</f>
        <v>2018</v>
      </c>
      <c r="C28" t="str">
        <f>SLDWAS_DEM_Demand!C28</f>
        <v>ADEMSLDWASHISBR</v>
      </c>
      <c r="D28">
        <f>VLOOKUP(C28,'Tuning parameter'!$H$19:$AR$28,HLOOKUP('BAP-WAS-1_Demand'!B28,'Tuning parameter'!$J$17:$AR$18,2,FALSE),FALSE)</f>
        <v>1616.9492311082945</v>
      </c>
      <c r="E28" t="str">
        <f>SLDWAS_DEM_Demand!E28</f>
        <v>kt</v>
      </c>
      <c r="F28" t="str">
        <f>SLDWAS_DEM_Demand!F28</f>
        <v>Aggregated DemandSolidWasteHistorical LF waste</v>
      </c>
    </row>
    <row r="29" spans="1:6" x14ac:dyDescent="0.25">
      <c r="A29" t="str">
        <f>SLDWAS_DEM_Demand!A29</f>
        <v>TO</v>
      </c>
      <c r="B29">
        <f>SLDWAS_DEM_Demand!B29</f>
        <v>2018</v>
      </c>
      <c r="C29" t="str">
        <f>SLDWAS_DEM_Demand!C29</f>
        <v>ADEMSLDWASHISTK</v>
      </c>
      <c r="D29">
        <f>VLOOKUP(C29,'Tuning parameter'!$H$19:$AR$28,HLOOKUP('BAP-WAS-1_Demand'!B29,'Tuning parameter'!$J$17:$AR$18,2,FALSE),FALSE)</f>
        <v>307.96837627506306</v>
      </c>
      <c r="E29" t="str">
        <f>SLDWAS_DEM_Demand!E29</f>
        <v>kt</v>
      </c>
      <c r="F29" t="str">
        <f>SLDWAS_DEM_Demand!F29</f>
        <v>Aggregated DemandSolidWasteHistorical LF waste</v>
      </c>
    </row>
    <row r="30" spans="1:6" x14ac:dyDescent="0.25">
      <c r="A30" t="str">
        <f>SLDWAS_DEM_Demand!A30</f>
        <v>TO</v>
      </c>
      <c r="B30">
        <f>SLDWAS_DEM_Demand!B30</f>
        <v>2018</v>
      </c>
      <c r="C30" t="str">
        <f>SLDWAS_DEM_Demand!C30</f>
        <v>ADEMSLDWASHISAH</v>
      </c>
      <c r="D30">
        <f>VLOOKUP(C30,'Tuning parameter'!$H$19:$AR$28,HLOOKUP('BAP-WAS-1_Demand'!B30,'Tuning parameter'!$J$17:$AR$18,2,FALSE),FALSE)</f>
        <v>975.72991166325323</v>
      </c>
      <c r="E30" t="str">
        <f>SLDWAS_DEM_Demand!E30</f>
        <v>kt</v>
      </c>
      <c r="F30" t="str">
        <f>SLDWAS_DEM_Demand!F30</f>
        <v>Aggregated DemandSolidWasteHistorical LF waste</v>
      </c>
    </row>
    <row r="31" spans="1:6" x14ac:dyDescent="0.25">
      <c r="A31" t="str">
        <f>SLDWAS_DEM_Demand!A31</f>
        <v>TO</v>
      </c>
      <c r="B31">
        <f>SLDWAS_DEM_Demand!B31</f>
        <v>2018</v>
      </c>
      <c r="C31" t="str">
        <f>SLDWAS_DEM_Demand!C31</f>
        <v>ADEMSLDWASHISCF</v>
      </c>
      <c r="D31">
        <f>VLOOKUP(C31,'Tuning parameter'!$H$19:$AR$28,HLOOKUP('BAP-WAS-1_Demand'!B31,'Tuning parameter'!$J$17:$AR$18,2,FALSE),FALSE)</f>
        <v>2618.0390113734602</v>
      </c>
      <c r="E31" t="str">
        <f>SLDWAS_DEM_Demand!E31</f>
        <v>kt</v>
      </c>
      <c r="F31" t="str">
        <f>SLDWAS_DEM_Demand!F31</f>
        <v>Aggregated DemandSolidWasteHistorical LF waste</v>
      </c>
    </row>
    <row r="32" spans="1:6" x14ac:dyDescent="0.25">
      <c r="A32" t="str">
        <f>SLDWAS_DEM_Demand!A32</f>
        <v>TO</v>
      </c>
      <c r="B32">
        <f>SLDWAS_DEM_Demand!B32</f>
        <v>2019</v>
      </c>
      <c r="C32" t="str">
        <f>SLDWAS_DEM_Demand!C32</f>
        <v>ADEMSLDWASGRB</v>
      </c>
      <c r="D32">
        <f>VLOOKUP(C32,'Tuning parameter'!$H$19:$AR$28,HLOOKUP('BAP-WAS-1_Demand'!B32,'Tuning parameter'!$J$17:$AR$18,2,FALSE),FALSE)</f>
        <v>278.17091000000005</v>
      </c>
      <c r="E32" t="str">
        <f>SLDWAS_DEM_Demand!E32</f>
        <v>kt</v>
      </c>
      <c r="F32" t="str">
        <f>SLDWAS_DEM_Demand!F32</f>
        <v>Aggregated DemandSolidWasteGreen Bin</v>
      </c>
    </row>
    <row r="33" spans="1:6" x14ac:dyDescent="0.25">
      <c r="A33" t="str">
        <f>SLDWAS_DEM_Demand!A33</f>
        <v>TO</v>
      </c>
      <c r="B33">
        <f>SLDWAS_DEM_Demand!B33</f>
        <v>2019</v>
      </c>
      <c r="C33" t="str">
        <f>SLDWAS_DEM_Demand!C33</f>
        <v>ADEMSLDWASREC</v>
      </c>
      <c r="D33">
        <f>VLOOKUP(C33,'Tuning parameter'!$H$19:$AR$28,HLOOKUP('BAP-WAS-1_Demand'!B33,'Tuning parameter'!$J$17:$AR$18,2,FALSE),FALSE)</f>
        <v>264.80198999999993</v>
      </c>
      <c r="E33" t="str">
        <f>SLDWAS_DEM_Demand!E33</f>
        <v>kt</v>
      </c>
      <c r="F33" t="str">
        <f>SLDWAS_DEM_Demand!F33</f>
        <v>Aggregated DemandSolidWasteRecycled</v>
      </c>
    </row>
    <row r="34" spans="1:6" x14ac:dyDescent="0.25">
      <c r="A34" t="str">
        <f>SLDWAS_DEM_Demand!A34</f>
        <v>TO</v>
      </c>
      <c r="B34">
        <f>SLDWAS_DEM_Demand!B34</f>
        <v>2019</v>
      </c>
      <c r="C34" t="str">
        <f>SLDWAS_DEM_Demand!C34</f>
        <v>ADEMSLDWASLDF</v>
      </c>
      <c r="D34">
        <f>VLOOKUP(C34,'Tuning parameter'!$H$19:$AR$28,HLOOKUP('BAP-WAS-1_Demand'!B34,'Tuning parameter'!$J$17:$AR$18,2,FALSE),FALSE)</f>
        <v>535.89044999999999</v>
      </c>
      <c r="E34" t="str">
        <f>SLDWAS_DEM_Demand!E34</f>
        <v>kt</v>
      </c>
      <c r="F34" t="str">
        <f>SLDWAS_DEM_Demand!F34</f>
        <v>Aggregated DemandSolidWasteLandfill</v>
      </c>
    </row>
    <row r="35" spans="1:6" x14ac:dyDescent="0.25">
      <c r="A35" t="str">
        <f>SLDWAS_DEM_Demand!A35</f>
        <v>TO</v>
      </c>
      <c r="B35">
        <f>SLDWAS_DEM_Demand!B35</f>
        <v>2019</v>
      </c>
      <c r="C35" t="str">
        <f>SLDWAS_DEM_Demand!C35</f>
        <v>ADEMSLDWASHISGL</v>
      </c>
      <c r="D35">
        <f>VLOOKUP(C35,'Tuning parameter'!$H$19:$AR$28,HLOOKUP('BAP-WAS-1_Demand'!B35,'Tuning parameter'!$J$17:$AR$18,2,FALSE),FALSE)</f>
        <v>4772.2825562816624</v>
      </c>
      <c r="E35" t="str">
        <f>SLDWAS_DEM_Demand!E35</f>
        <v>kt</v>
      </c>
      <c r="F35" t="str">
        <f>SLDWAS_DEM_Demand!F35</f>
        <v>Aggregated DemandSolidWasteHistorical LF waste</v>
      </c>
    </row>
    <row r="36" spans="1:6" x14ac:dyDescent="0.25">
      <c r="A36" t="str">
        <f>SLDWAS_DEM_Demand!A36</f>
        <v>TO</v>
      </c>
      <c r="B36">
        <f>SLDWAS_DEM_Demand!B36</f>
        <v>2019</v>
      </c>
      <c r="C36" t="str">
        <f>SLDWAS_DEM_Demand!C36</f>
        <v>ADEMSLDWASHISBW</v>
      </c>
      <c r="D36">
        <f>VLOOKUP(C36,'Tuning parameter'!$H$19:$AR$28,HLOOKUP('BAP-WAS-1_Demand'!B36,'Tuning parameter'!$J$17:$AR$18,2,FALSE),FALSE)</f>
        <v>4346.4318161366264</v>
      </c>
      <c r="E36" t="str">
        <f>SLDWAS_DEM_Demand!E36</f>
        <v>kt</v>
      </c>
      <c r="F36" t="str">
        <f>SLDWAS_DEM_Demand!F36</f>
        <v>Aggregated DemandSolidWasteHistorical LF waste</v>
      </c>
    </row>
    <row r="37" spans="1:6" x14ac:dyDescent="0.25">
      <c r="A37" t="str">
        <f>SLDWAS_DEM_Demand!A37</f>
        <v>TO</v>
      </c>
      <c r="B37">
        <f>SLDWAS_DEM_Demand!B37</f>
        <v>2019</v>
      </c>
      <c r="C37" t="str">
        <f>SLDWAS_DEM_Demand!C37</f>
        <v>ADEMSLDWASHISKV</v>
      </c>
      <c r="D37">
        <f>VLOOKUP(C37,'Tuning parameter'!$H$19:$AR$28,HLOOKUP('BAP-WAS-1_Demand'!B37,'Tuning parameter'!$J$17:$AR$18,2,FALSE),FALSE)</f>
        <v>9155.1425200376234</v>
      </c>
      <c r="E37" t="str">
        <f>SLDWAS_DEM_Demand!E37</f>
        <v>kt</v>
      </c>
      <c r="F37" t="str">
        <f>SLDWAS_DEM_Demand!F37</f>
        <v>Aggregated DemandSolidWasteHistorical LF waste</v>
      </c>
    </row>
    <row r="38" spans="1:6" x14ac:dyDescent="0.25">
      <c r="A38" t="str">
        <f>SLDWAS_DEM_Demand!A38</f>
        <v>TO</v>
      </c>
      <c r="B38">
        <f>SLDWAS_DEM_Demand!B38</f>
        <v>2019</v>
      </c>
      <c r="C38" t="str">
        <f>SLDWAS_DEM_Demand!C38</f>
        <v>ADEMSLDWASHISBR</v>
      </c>
      <c r="D38">
        <f>VLOOKUP(C38,'Tuning parameter'!$H$19:$AR$28,HLOOKUP('BAP-WAS-1_Demand'!B38,'Tuning parameter'!$J$17:$AR$18,2,FALSE),FALSE)</f>
        <v>1545.7993931914966</v>
      </c>
      <c r="E38" t="str">
        <f>SLDWAS_DEM_Demand!E38</f>
        <v>kt</v>
      </c>
      <c r="F38" t="str">
        <f>SLDWAS_DEM_Demand!F38</f>
        <v>Aggregated DemandSolidWasteHistorical LF waste</v>
      </c>
    </row>
    <row r="39" spans="1:6" x14ac:dyDescent="0.25">
      <c r="A39" t="str">
        <f>SLDWAS_DEM_Demand!A39</f>
        <v>TO</v>
      </c>
      <c r="B39">
        <f>SLDWAS_DEM_Demand!B39</f>
        <v>2019</v>
      </c>
      <c r="C39" t="str">
        <f>SLDWAS_DEM_Demand!C39</f>
        <v>ADEMSLDWASHISTK</v>
      </c>
      <c r="D39">
        <f>VLOOKUP(C39,'Tuning parameter'!$H$19:$AR$28,HLOOKUP('BAP-WAS-1_Demand'!B39,'Tuning parameter'!$J$17:$AR$18,2,FALSE),FALSE)</f>
        <v>294.41699220318895</v>
      </c>
      <c r="E39" t="str">
        <f>SLDWAS_DEM_Demand!E39</f>
        <v>kt</v>
      </c>
      <c r="F39" t="str">
        <f>SLDWAS_DEM_Demand!F39</f>
        <v>Aggregated DemandSolidWasteHistorical LF waste</v>
      </c>
    </row>
    <row r="40" spans="1:6" x14ac:dyDescent="0.25">
      <c r="A40" t="str">
        <f>SLDWAS_DEM_Demand!A40</f>
        <v>TO</v>
      </c>
      <c r="B40">
        <f>SLDWAS_DEM_Demand!B40</f>
        <v>2019</v>
      </c>
      <c r="C40" t="str">
        <f>SLDWAS_DEM_Demand!C40</f>
        <v>ADEMSLDWASHISAH</v>
      </c>
      <c r="D40">
        <f>VLOOKUP(C40,'Tuning parameter'!$H$19:$AR$28,HLOOKUP('BAP-WAS-1_Demand'!B40,'Tuning parameter'!$J$17:$AR$18,2,FALSE),FALSE)</f>
        <v>932.79533849930294</v>
      </c>
      <c r="E40" t="str">
        <f>SLDWAS_DEM_Demand!E40</f>
        <v>kt</v>
      </c>
      <c r="F40" t="str">
        <f>SLDWAS_DEM_Demand!F40</f>
        <v>Aggregated DemandSolidWasteHistorical LF waste</v>
      </c>
    </row>
    <row r="41" spans="1:6" x14ac:dyDescent="0.25">
      <c r="A41" t="str">
        <f>SLDWAS_DEM_Demand!A41</f>
        <v>TO</v>
      </c>
      <c r="B41">
        <f>SLDWAS_DEM_Demand!B41</f>
        <v>2019</v>
      </c>
      <c r="C41" t="str">
        <f>SLDWAS_DEM_Demand!C41</f>
        <v>ADEMSLDWASHISCF</v>
      </c>
      <c r="D41">
        <f>VLOOKUP(C41,'Tuning parameter'!$H$19:$AR$28,HLOOKUP('BAP-WAS-1_Demand'!B41,'Tuning parameter'!$J$17:$AR$18,2,FALSE),FALSE)</f>
        <v>2502.8387022138463</v>
      </c>
      <c r="E41" t="str">
        <f>SLDWAS_DEM_Demand!E41</f>
        <v>kt</v>
      </c>
      <c r="F41" t="str">
        <f>SLDWAS_DEM_Demand!F41</f>
        <v>Aggregated DemandSolidWasteHistorical LF waste</v>
      </c>
    </row>
    <row r="42" spans="1:6" x14ac:dyDescent="0.25">
      <c r="A42" t="str">
        <f>SLDWAS_DEM_Demand!A42</f>
        <v>TO</v>
      </c>
      <c r="B42">
        <f>SLDWAS_DEM_Demand!B42</f>
        <v>2020</v>
      </c>
      <c r="C42" t="str">
        <f>SLDWAS_DEM_Demand!C42</f>
        <v>ADEMSLDWASGRB</v>
      </c>
      <c r="D42">
        <f>VLOOKUP(C42,'Tuning parameter'!$H$19:$AR$28,HLOOKUP('BAP-WAS-1_Demand'!B42,'Tuning parameter'!$J$17:$AR$18,2,FALSE),FALSE)</f>
        <v>280.38814092929925</v>
      </c>
      <c r="E42" t="str">
        <f>SLDWAS_DEM_Demand!E42</f>
        <v>kt</v>
      </c>
      <c r="F42" t="str">
        <f>SLDWAS_DEM_Demand!F42</f>
        <v>Aggregated DemandSolidWasteGreen Bin</v>
      </c>
    </row>
    <row r="43" spans="1:6" x14ac:dyDescent="0.25">
      <c r="A43" t="str">
        <f>SLDWAS_DEM_Demand!A43</f>
        <v>TO</v>
      </c>
      <c r="B43">
        <f>SLDWAS_DEM_Demand!B43</f>
        <v>2020</v>
      </c>
      <c r="C43" t="str">
        <f>SLDWAS_DEM_Demand!C43</f>
        <v>ADEMSLDWASREC</v>
      </c>
      <c r="D43">
        <f>VLOOKUP(C43,'Tuning parameter'!$H$19:$AR$28,HLOOKUP('BAP-WAS-1_Demand'!B43,'Tuning parameter'!$J$17:$AR$18,2,FALSE),FALSE)</f>
        <v>266.90085000000005</v>
      </c>
      <c r="E43" t="str">
        <f>SLDWAS_DEM_Demand!E43</f>
        <v>kt</v>
      </c>
      <c r="F43" t="str">
        <f>SLDWAS_DEM_Demand!F43</f>
        <v>Aggregated DemandSolidWasteRecycled</v>
      </c>
    </row>
    <row r="44" spans="1:6" x14ac:dyDescent="0.25">
      <c r="A44" t="str">
        <f>SLDWAS_DEM_Demand!A44</f>
        <v>TO</v>
      </c>
      <c r="B44">
        <f>SLDWAS_DEM_Demand!B44</f>
        <v>2020</v>
      </c>
      <c r="C44" t="str">
        <f>SLDWAS_DEM_Demand!C44</f>
        <v>ADEMSLDWASLDF</v>
      </c>
      <c r="D44">
        <f>VLOOKUP(C44,'Tuning parameter'!$H$19:$AR$28,HLOOKUP('BAP-WAS-1_Demand'!B44,'Tuning parameter'!$J$17:$AR$18,2,FALSE),FALSE)</f>
        <v>497.51272499999999</v>
      </c>
      <c r="E44" t="str">
        <f>SLDWAS_DEM_Demand!E44</f>
        <v>kt</v>
      </c>
      <c r="F44" t="str">
        <f>SLDWAS_DEM_Demand!F44</f>
        <v>Aggregated DemandSolidWasteLandfill</v>
      </c>
    </row>
    <row r="45" spans="1:6" x14ac:dyDescent="0.25">
      <c r="A45" t="str">
        <f>SLDWAS_DEM_Demand!A45</f>
        <v>TO</v>
      </c>
      <c r="B45">
        <f>SLDWAS_DEM_Demand!B45</f>
        <v>2020</v>
      </c>
      <c r="C45" t="str">
        <f>SLDWAS_DEM_Demand!C45</f>
        <v>ADEMSLDWASHISGL</v>
      </c>
      <c r="D45">
        <f>VLOOKUP(C45,'Tuning parameter'!$H$19:$AR$28,HLOOKUP('BAP-WAS-1_Demand'!B45,'Tuning parameter'!$J$17:$AR$18,2,FALSE),FALSE)</f>
        <v>5097.4994731488096</v>
      </c>
      <c r="E45" t="str">
        <f>SLDWAS_DEM_Demand!E45</f>
        <v>kt</v>
      </c>
      <c r="F45" t="str">
        <f>SLDWAS_DEM_Demand!F45</f>
        <v>Aggregated DemandSolidWasteHistorical LF waste</v>
      </c>
    </row>
    <row r="46" spans="1:6" x14ac:dyDescent="0.25">
      <c r="A46" t="str">
        <f>SLDWAS_DEM_Demand!A46</f>
        <v>TO</v>
      </c>
      <c r="B46">
        <f>SLDWAS_DEM_Demand!B46</f>
        <v>2020</v>
      </c>
      <c r="C46" t="str">
        <f>SLDWAS_DEM_Demand!C46</f>
        <v>ADEMSLDWASHISBW</v>
      </c>
      <c r="D46">
        <f>VLOOKUP(C46,'Tuning parameter'!$H$19:$AR$28,HLOOKUP('BAP-WAS-1_Demand'!B46,'Tuning parameter'!$J$17:$AR$18,2,FALSE),FALSE)</f>
        <v>4155.1778711858815</v>
      </c>
      <c r="E46" t="str">
        <f>SLDWAS_DEM_Demand!E46</f>
        <v>kt</v>
      </c>
      <c r="F46" t="str">
        <f>SLDWAS_DEM_Demand!F46</f>
        <v>Aggregated DemandSolidWasteHistorical LF waste</v>
      </c>
    </row>
    <row r="47" spans="1:6" x14ac:dyDescent="0.25">
      <c r="A47" t="str">
        <f>SLDWAS_DEM_Demand!A47</f>
        <v>TO</v>
      </c>
      <c r="B47">
        <f>SLDWAS_DEM_Demand!B47</f>
        <v>2020</v>
      </c>
      <c r="C47" t="str">
        <f>SLDWAS_DEM_Demand!C47</f>
        <v>ADEMSLDWASHISKV</v>
      </c>
      <c r="D47">
        <f>VLOOKUP(C47,'Tuning parameter'!$H$19:$AR$28,HLOOKUP('BAP-WAS-1_Demand'!B47,'Tuning parameter'!$J$17:$AR$18,2,FALSE),FALSE)</f>
        <v>8752.2931949791073</v>
      </c>
      <c r="E47" t="str">
        <f>SLDWAS_DEM_Demand!E47</f>
        <v>kt</v>
      </c>
      <c r="F47" t="str">
        <f>SLDWAS_DEM_Demand!F47</f>
        <v>Aggregated DemandSolidWasteHistorical LF waste</v>
      </c>
    </row>
    <row r="48" spans="1:6" x14ac:dyDescent="0.25">
      <c r="A48" t="str">
        <f>SLDWAS_DEM_Demand!A48</f>
        <v>TO</v>
      </c>
      <c r="B48">
        <f>SLDWAS_DEM_Demand!B48</f>
        <v>2020</v>
      </c>
      <c r="C48" t="str">
        <f>SLDWAS_DEM_Demand!C48</f>
        <v>ADEMSLDWASHISBR</v>
      </c>
      <c r="D48">
        <f>VLOOKUP(C48,'Tuning parameter'!$H$19:$AR$28,HLOOKUP('BAP-WAS-1_Demand'!B48,'Tuning parameter'!$J$17:$AR$18,2,FALSE),FALSE)</f>
        <v>1477.7803273102045</v>
      </c>
      <c r="E48" t="str">
        <f>SLDWAS_DEM_Demand!E48</f>
        <v>kt</v>
      </c>
      <c r="F48" t="str">
        <f>SLDWAS_DEM_Demand!F48</f>
        <v>Aggregated DemandSolidWasteHistorical LF waste</v>
      </c>
    </row>
    <row r="49" spans="1:6" x14ac:dyDescent="0.25">
      <c r="A49" t="str">
        <f>SLDWAS_DEM_Demand!A49</f>
        <v>TO</v>
      </c>
      <c r="B49">
        <f>SLDWAS_DEM_Demand!B49</f>
        <v>2020</v>
      </c>
      <c r="C49" t="str">
        <f>SLDWAS_DEM_Demand!C49</f>
        <v>ADEMSLDWASHISTK</v>
      </c>
      <c r="D49">
        <f>VLOOKUP(C49,'Tuning parameter'!$H$19:$AR$28,HLOOKUP('BAP-WAS-1_Demand'!B49,'Tuning parameter'!$J$17:$AR$18,2,FALSE),FALSE)</f>
        <v>281.46190315512405</v>
      </c>
      <c r="E49" t="str">
        <f>SLDWAS_DEM_Demand!E49</f>
        <v>kt</v>
      </c>
      <c r="F49" t="str">
        <f>SLDWAS_DEM_Demand!F49</f>
        <v>Aggregated DemandSolidWasteHistorical LF waste</v>
      </c>
    </row>
    <row r="50" spans="1:6" x14ac:dyDescent="0.25">
      <c r="A50" t="str">
        <f>SLDWAS_DEM_Demand!A50</f>
        <v>TO</v>
      </c>
      <c r="B50">
        <f>SLDWAS_DEM_Demand!B50</f>
        <v>2020</v>
      </c>
      <c r="C50" t="str">
        <f>SLDWAS_DEM_Demand!C50</f>
        <v>ADEMSLDWASHISAH</v>
      </c>
      <c r="D50">
        <f>VLOOKUP(C50,'Tuning parameter'!$H$19:$AR$28,HLOOKUP('BAP-WAS-1_Demand'!B50,'Tuning parameter'!$J$17:$AR$18,2,FALSE),FALSE)</f>
        <v>891.74999467098769</v>
      </c>
      <c r="E50" t="str">
        <f>SLDWAS_DEM_Demand!E50</f>
        <v>kt</v>
      </c>
      <c r="F50" t="str">
        <f>SLDWAS_DEM_Demand!F50</f>
        <v>Aggregated DemandSolidWasteHistorical LF waste</v>
      </c>
    </row>
    <row r="51" spans="1:6" x14ac:dyDescent="0.25">
      <c r="A51" t="str">
        <f>SLDWAS_DEM_Demand!A51</f>
        <v>TO</v>
      </c>
      <c r="B51">
        <f>SLDWAS_DEM_Demand!B51</f>
        <v>2020</v>
      </c>
      <c r="C51" t="str">
        <f>SLDWAS_DEM_Demand!C51</f>
        <v>ADEMSLDWASHISCF</v>
      </c>
      <c r="D51">
        <f>VLOOKUP(C51,'Tuning parameter'!$H$19:$AR$28,HLOOKUP('BAP-WAS-1_Demand'!B51,'Tuning parameter'!$J$17:$AR$18,2,FALSE),FALSE)</f>
        <v>2392.7074967508606</v>
      </c>
      <c r="E51" t="str">
        <f>SLDWAS_DEM_Demand!E51</f>
        <v>kt</v>
      </c>
      <c r="F51" t="str">
        <f>SLDWAS_DEM_Demand!F51</f>
        <v>Aggregated DemandSolidWasteHistorical LF waste</v>
      </c>
    </row>
    <row r="52" spans="1:6" x14ac:dyDescent="0.25">
      <c r="A52" t="str">
        <f>SLDWAS_DEM_Demand!A52</f>
        <v>TO</v>
      </c>
      <c r="B52">
        <f>SLDWAS_DEM_Demand!B52</f>
        <v>2021</v>
      </c>
      <c r="C52" t="str">
        <f>SLDWAS_DEM_Demand!C52</f>
        <v>ADEMSLDWASGRB</v>
      </c>
      <c r="D52">
        <f>VLOOKUP(C52,'Tuning parameter'!$H$19:$AR$28,HLOOKUP('BAP-WAS-1_Demand'!B52,'Tuning parameter'!$J$17:$AR$18,2,FALSE),FALSE)</f>
        <v>282.53871487189878</v>
      </c>
      <c r="E52" t="str">
        <f>SLDWAS_DEM_Demand!E52</f>
        <v>kt</v>
      </c>
      <c r="F52" t="str">
        <f>SLDWAS_DEM_Demand!F52</f>
        <v>Aggregated DemandSolidWasteGreen Bin</v>
      </c>
    </row>
    <row r="53" spans="1:6" x14ac:dyDescent="0.25">
      <c r="A53" t="str">
        <f>SLDWAS_DEM_Demand!A53</f>
        <v>TO</v>
      </c>
      <c r="B53">
        <f>SLDWAS_DEM_Demand!B53</f>
        <v>2021</v>
      </c>
      <c r="C53" t="str">
        <f>SLDWAS_DEM_Demand!C53</f>
        <v>ADEMSLDWASREC</v>
      </c>
      <c r="D53">
        <f>VLOOKUP(C53,'Tuning parameter'!$H$19:$AR$28,HLOOKUP('BAP-WAS-1_Demand'!B53,'Tuning parameter'!$J$17:$AR$18,2,FALSE),FALSE)</f>
        <v>268.93722000000002</v>
      </c>
      <c r="E53" t="str">
        <f>SLDWAS_DEM_Demand!E53</f>
        <v>kt</v>
      </c>
      <c r="F53" t="str">
        <f>SLDWAS_DEM_Demand!F53</f>
        <v>Aggregated DemandSolidWasteRecycled</v>
      </c>
    </row>
    <row r="54" spans="1:6" x14ac:dyDescent="0.25">
      <c r="A54" t="str">
        <f>SLDWAS_DEM_Demand!A54</f>
        <v>TO</v>
      </c>
      <c r="B54">
        <f>SLDWAS_DEM_Demand!B54</f>
        <v>2021</v>
      </c>
      <c r="C54" t="str">
        <f>SLDWAS_DEM_Demand!C54</f>
        <v>ADEMSLDWASLDF</v>
      </c>
      <c r="D54">
        <f>VLOOKUP(C54,'Tuning parameter'!$H$19:$AR$28,HLOOKUP('BAP-WAS-1_Demand'!B54,'Tuning parameter'!$J$17:$AR$18,2,FALSE),FALSE)</f>
        <v>501.32864210316467</v>
      </c>
      <c r="E54" t="str">
        <f>SLDWAS_DEM_Demand!E54</f>
        <v>kt</v>
      </c>
      <c r="F54" t="str">
        <f>SLDWAS_DEM_Demand!F54</f>
        <v>Aggregated DemandSolidWasteLandfill</v>
      </c>
    </row>
    <row r="55" spans="1:6" x14ac:dyDescent="0.25">
      <c r="A55" t="str">
        <f>SLDWAS_DEM_Demand!A55</f>
        <v>TO</v>
      </c>
      <c r="B55">
        <f>SLDWAS_DEM_Demand!B55</f>
        <v>2021</v>
      </c>
      <c r="C55" t="str">
        <f>SLDWAS_DEM_Demand!C55</f>
        <v>ADEMSLDWASHISGL</v>
      </c>
      <c r="D55">
        <f>VLOOKUP(C55,'Tuning parameter'!$H$19:$AR$28,HLOOKUP('BAP-WAS-1_Demand'!B55,'Tuning parameter'!$J$17:$AR$18,2,FALSE),FALSE)</f>
        <v>5348.8175722557389</v>
      </c>
      <c r="E55" t="str">
        <f>SLDWAS_DEM_Demand!E55</f>
        <v>kt</v>
      </c>
      <c r="F55" t="str">
        <f>SLDWAS_DEM_Demand!F55</f>
        <v>Aggregated DemandSolidWasteHistorical LF waste</v>
      </c>
    </row>
    <row r="56" spans="1:6" x14ac:dyDescent="0.25">
      <c r="A56" t="str">
        <f>SLDWAS_DEM_Demand!A56</f>
        <v>TO</v>
      </c>
      <c r="B56">
        <f>SLDWAS_DEM_Demand!B56</f>
        <v>2021</v>
      </c>
      <c r="C56" t="str">
        <f>SLDWAS_DEM_Demand!C56</f>
        <v>ADEMSLDWASHISBW</v>
      </c>
      <c r="D56">
        <f>VLOOKUP(C56,'Tuning parameter'!$H$19:$AR$28,HLOOKUP('BAP-WAS-1_Demand'!B56,'Tuning parameter'!$J$17:$AR$18,2,FALSE),FALSE)</f>
        <v>3972.3395814223231</v>
      </c>
      <c r="E56" t="str">
        <f>SLDWAS_DEM_Demand!E56</f>
        <v>kt</v>
      </c>
      <c r="F56" t="str">
        <f>SLDWAS_DEM_Demand!F56</f>
        <v>Aggregated DemandSolidWasteHistorical LF waste</v>
      </c>
    </row>
    <row r="57" spans="1:6" x14ac:dyDescent="0.25">
      <c r="A57" t="str">
        <f>SLDWAS_DEM_Demand!A57</f>
        <v>TO</v>
      </c>
      <c r="B57">
        <f>SLDWAS_DEM_Demand!B57</f>
        <v>2021</v>
      </c>
      <c r="C57" t="str">
        <f>SLDWAS_DEM_Demand!C57</f>
        <v>ADEMSLDWASHISKV</v>
      </c>
      <c r="D57">
        <f>VLOOKUP(C57,'Tuning parameter'!$H$19:$AR$28,HLOOKUP('BAP-WAS-1_Demand'!B57,'Tuning parameter'!$J$17:$AR$18,2,FALSE),FALSE)</f>
        <v>8367.1702546650031</v>
      </c>
      <c r="E57" t="str">
        <f>SLDWAS_DEM_Demand!E57</f>
        <v>kt</v>
      </c>
      <c r="F57" t="str">
        <f>SLDWAS_DEM_Demand!F57</f>
        <v>Aggregated DemandSolidWasteHistorical LF waste</v>
      </c>
    </row>
    <row r="58" spans="1:6" x14ac:dyDescent="0.25">
      <c r="A58" t="str">
        <f>SLDWAS_DEM_Demand!A58</f>
        <v>TO</v>
      </c>
      <c r="B58">
        <f>SLDWAS_DEM_Demand!B58</f>
        <v>2021</v>
      </c>
      <c r="C58" t="str">
        <f>SLDWAS_DEM_Demand!C58</f>
        <v>ADEMSLDWASHISBR</v>
      </c>
      <c r="D58">
        <f>VLOOKUP(C58,'Tuning parameter'!$H$19:$AR$28,HLOOKUP('BAP-WAS-1_Demand'!B58,'Tuning parameter'!$J$17:$AR$18,2,FALSE),FALSE)</f>
        <v>1412.7542716110499</v>
      </c>
      <c r="E58" t="str">
        <f>SLDWAS_DEM_Demand!E58</f>
        <v>kt</v>
      </c>
      <c r="F58" t="str">
        <f>SLDWAS_DEM_Demand!F58</f>
        <v>Aggregated DemandSolidWasteHistorical LF waste</v>
      </c>
    </row>
    <row r="59" spans="1:6" x14ac:dyDescent="0.25">
      <c r="A59" t="str">
        <f>SLDWAS_DEM_Demand!A59</f>
        <v>TO</v>
      </c>
      <c r="B59">
        <f>SLDWAS_DEM_Demand!B59</f>
        <v>2021</v>
      </c>
      <c r="C59" t="str">
        <f>SLDWAS_DEM_Demand!C59</f>
        <v>ADEMSLDWASHISTK</v>
      </c>
      <c r="D59">
        <f>VLOOKUP(C59,'Tuning parameter'!$H$19:$AR$28,HLOOKUP('BAP-WAS-1_Demand'!B59,'Tuning parameter'!$J$17:$AR$18,2,FALSE),FALSE)</f>
        <v>269.07687064825046</v>
      </c>
      <c r="E59" t="str">
        <f>SLDWAS_DEM_Demand!E59</f>
        <v>kt</v>
      </c>
      <c r="F59" t="str">
        <f>SLDWAS_DEM_Demand!F59</f>
        <v>Aggregated DemandSolidWasteHistorical LF waste</v>
      </c>
    </row>
    <row r="60" spans="1:6" x14ac:dyDescent="0.25">
      <c r="A60" t="str">
        <f>SLDWAS_DEM_Demand!A60</f>
        <v>TO</v>
      </c>
      <c r="B60">
        <f>SLDWAS_DEM_Demand!B60</f>
        <v>2021</v>
      </c>
      <c r="C60" t="str">
        <f>SLDWAS_DEM_Demand!C60</f>
        <v>ADEMSLDWASHISAH</v>
      </c>
      <c r="D60">
        <f>VLOOKUP(C60,'Tuning parameter'!$H$19:$AR$28,HLOOKUP('BAP-WAS-1_Demand'!B60,'Tuning parameter'!$J$17:$AR$18,2,FALSE),FALSE)</f>
        <v>852.51074933014456</v>
      </c>
      <c r="E60" t="str">
        <f>SLDWAS_DEM_Demand!E60</f>
        <v>kt</v>
      </c>
      <c r="F60" t="str">
        <f>SLDWAS_DEM_Demand!F60</f>
        <v>Aggregated DemandSolidWasteHistorical LF waste</v>
      </c>
    </row>
    <row r="61" spans="1:6" x14ac:dyDescent="0.25">
      <c r="A61" t="str">
        <f>SLDWAS_DEM_Demand!A61</f>
        <v>TO</v>
      </c>
      <c r="B61">
        <f>SLDWAS_DEM_Demand!B61</f>
        <v>2021</v>
      </c>
      <c r="C61" t="str">
        <f>SLDWAS_DEM_Demand!C61</f>
        <v>ADEMSLDWASHISCF</v>
      </c>
      <c r="D61">
        <f>VLOOKUP(C61,'Tuning parameter'!$H$19:$AR$28,HLOOKUP('BAP-WAS-1_Demand'!B61,'Tuning parameter'!$J$17:$AR$18,2,FALSE),FALSE)</f>
        <v>2287.4223416570035</v>
      </c>
      <c r="E61" t="str">
        <f>SLDWAS_DEM_Demand!E61</f>
        <v>kt</v>
      </c>
      <c r="F61" t="str">
        <f>SLDWAS_DEM_Demand!F61</f>
        <v>Aggregated DemandSolidWasteHistorical LF waste</v>
      </c>
    </row>
    <row r="62" spans="1:6" x14ac:dyDescent="0.25">
      <c r="A62" t="str">
        <f>SLDWAS_DEM_Demand!A62</f>
        <v>TO</v>
      </c>
      <c r="B62">
        <f>SLDWAS_DEM_Demand!B62</f>
        <v>2022</v>
      </c>
      <c r="C62" t="str">
        <f>SLDWAS_DEM_Demand!C62</f>
        <v>ADEMSLDWASGRB</v>
      </c>
      <c r="D62">
        <f>VLOOKUP(C62,'Tuning parameter'!$H$19:$AR$28,HLOOKUP('BAP-WAS-1_Demand'!B62,'Tuning parameter'!$J$17:$AR$18,2,FALSE),FALSE)</f>
        <v>284.18724504631916</v>
      </c>
      <c r="E62" t="str">
        <f>SLDWAS_DEM_Demand!E62</f>
        <v>kt</v>
      </c>
      <c r="F62" t="str">
        <f>SLDWAS_DEM_Demand!F62</f>
        <v>Aggregated DemandSolidWasteGreen Bin</v>
      </c>
    </row>
    <row r="63" spans="1:6" x14ac:dyDescent="0.25">
      <c r="A63" t="str">
        <f>SLDWAS_DEM_Demand!A63</f>
        <v>TO</v>
      </c>
      <c r="B63">
        <f>SLDWAS_DEM_Demand!B63</f>
        <v>2022</v>
      </c>
      <c r="C63" t="str">
        <f>SLDWAS_DEM_Demand!C63</f>
        <v>ADEMSLDWASREC</v>
      </c>
      <c r="D63">
        <f>VLOOKUP(C63,'Tuning parameter'!$H$19:$AR$28,HLOOKUP('BAP-WAS-1_Demand'!B63,'Tuning parameter'!$J$17:$AR$18,2,FALSE),FALSE)</f>
        <v>270.4973</v>
      </c>
      <c r="E63" t="str">
        <f>SLDWAS_DEM_Demand!E63</f>
        <v>kt</v>
      </c>
      <c r="F63" t="str">
        <f>SLDWAS_DEM_Demand!F63</f>
        <v>Aggregated DemandSolidWasteRecycled</v>
      </c>
    </row>
    <row r="64" spans="1:6" x14ac:dyDescent="0.25">
      <c r="A64" t="str">
        <f>SLDWAS_DEM_Demand!A64</f>
        <v>TO</v>
      </c>
      <c r="B64">
        <f>SLDWAS_DEM_Demand!B64</f>
        <v>2022</v>
      </c>
      <c r="C64" t="str">
        <f>SLDWAS_DEM_Demand!C64</f>
        <v>ADEMSLDWASLDF</v>
      </c>
      <c r="D64">
        <f>VLOOKUP(C64,'Tuning parameter'!$H$19:$AR$28,HLOOKUP('BAP-WAS-1_Demand'!B64,'Tuning parameter'!$J$17:$AR$18,2,FALSE),FALSE)</f>
        <v>504.25374705447365</v>
      </c>
      <c r="E64" t="str">
        <f>SLDWAS_DEM_Demand!E64</f>
        <v>kt</v>
      </c>
      <c r="F64" t="str">
        <f>SLDWAS_DEM_Demand!F64</f>
        <v>Aggregated DemandSolidWasteLandfill</v>
      </c>
    </row>
    <row r="65" spans="1:6" x14ac:dyDescent="0.25">
      <c r="A65" t="str">
        <f>SLDWAS_DEM_Demand!A65</f>
        <v>TO</v>
      </c>
      <c r="B65">
        <f>SLDWAS_DEM_Demand!B65</f>
        <v>2022</v>
      </c>
      <c r="C65" t="str">
        <f>SLDWAS_DEM_Demand!C65</f>
        <v>ADEMSLDWASHISGL</v>
      </c>
      <c r="D65">
        <f>VLOOKUP(C65,'Tuning parameter'!$H$19:$AR$28,HLOOKUP('BAP-WAS-1_Demand'!B65,'Tuning parameter'!$J$17:$AR$18,2,FALSE),FALSE)</f>
        <v>5592.7250492825542</v>
      </c>
      <c r="E65" t="str">
        <f>SLDWAS_DEM_Demand!E65</f>
        <v>kt</v>
      </c>
      <c r="F65" t="str">
        <f>SLDWAS_DEM_Demand!F65</f>
        <v>Aggregated DemandSolidWasteHistorical LF waste</v>
      </c>
    </row>
    <row r="66" spans="1:6" x14ac:dyDescent="0.25">
      <c r="A66" t="str">
        <f>SLDWAS_DEM_Demand!A66</f>
        <v>TO</v>
      </c>
      <c r="B66">
        <f>SLDWAS_DEM_Demand!B66</f>
        <v>2022</v>
      </c>
      <c r="C66" t="str">
        <f>SLDWAS_DEM_Demand!C66</f>
        <v>ADEMSLDWASHISBW</v>
      </c>
      <c r="D66">
        <f>VLOOKUP(C66,'Tuning parameter'!$H$19:$AR$28,HLOOKUP('BAP-WAS-1_Demand'!B66,'Tuning parameter'!$J$17:$AR$18,2,FALSE),FALSE)</f>
        <v>3797.5466368256916</v>
      </c>
      <c r="E66" t="str">
        <f>SLDWAS_DEM_Demand!E66</f>
        <v>kt</v>
      </c>
      <c r="F66" t="str">
        <f>SLDWAS_DEM_Demand!F66</f>
        <v>Aggregated DemandSolidWasteHistorical LF waste</v>
      </c>
    </row>
    <row r="67" spans="1:6" x14ac:dyDescent="0.25">
      <c r="A67" t="str">
        <f>SLDWAS_DEM_Demand!A67</f>
        <v>TO</v>
      </c>
      <c r="B67">
        <f>SLDWAS_DEM_Demand!B67</f>
        <v>2022</v>
      </c>
      <c r="C67" t="str">
        <f>SLDWAS_DEM_Demand!C67</f>
        <v>ADEMSLDWASHISKV</v>
      </c>
      <c r="D67">
        <f>VLOOKUP(C67,'Tuning parameter'!$H$19:$AR$28,HLOOKUP('BAP-WAS-1_Demand'!B67,'Tuning parameter'!$J$17:$AR$18,2,FALSE),FALSE)</f>
        <v>7998.9936935285605</v>
      </c>
      <c r="E67" t="str">
        <f>SLDWAS_DEM_Demand!E67</f>
        <v>kt</v>
      </c>
      <c r="F67" t="str">
        <f>SLDWAS_DEM_Demand!F67</f>
        <v>Aggregated DemandSolidWasteHistorical LF waste</v>
      </c>
    </row>
    <row r="68" spans="1:6" x14ac:dyDescent="0.25">
      <c r="A68" t="str">
        <f>SLDWAS_DEM_Demand!A68</f>
        <v>TO</v>
      </c>
      <c r="B68">
        <f>SLDWAS_DEM_Demand!B68</f>
        <v>2022</v>
      </c>
      <c r="C68" t="str">
        <f>SLDWAS_DEM_Demand!C68</f>
        <v>ADEMSLDWASHISBR</v>
      </c>
      <c r="D68">
        <f>VLOOKUP(C68,'Tuning parameter'!$H$19:$AR$28,HLOOKUP('BAP-WAS-1_Demand'!B68,'Tuning parameter'!$J$17:$AR$18,2,FALSE),FALSE)</f>
        <v>1350.5895261091189</v>
      </c>
      <c r="E68" t="str">
        <f>SLDWAS_DEM_Demand!E68</f>
        <v>kt</v>
      </c>
      <c r="F68" t="str">
        <f>SLDWAS_DEM_Demand!F68</f>
        <v>Aggregated DemandSolidWasteHistorical LF waste</v>
      </c>
    </row>
    <row r="69" spans="1:6" x14ac:dyDescent="0.25">
      <c r="A69" t="str">
        <f>SLDWAS_DEM_Demand!A69</f>
        <v>TO</v>
      </c>
      <c r="B69">
        <f>SLDWAS_DEM_Demand!B69</f>
        <v>2022</v>
      </c>
      <c r="C69" t="str">
        <f>SLDWAS_DEM_Demand!C69</f>
        <v>ADEMSLDWASHISTK</v>
      </c>
      <c r="D69">
        <f>VLOOKUP(C69,'Tuning parameter'!$H$19:$AR$28,HLOOKUP('BAP-WAS-1_Demand'!B69,'Tuning parameter'!$J$17:$AR$18,2,FALSE),FALSE)</f>
        <v>257.23681075925816</v>
      </c>
      <c r="E69" t="str">
        <f>SLDWAS_DEM_Demand!E69</f>
        <v>kt</v>
      </c>
      <c r="F69" t="str">
        <f>SLDWAS_DEM_Demand!F69</f>
        <v>Aggregated DemandSolidWasteHistorical LF waste</v>
      </c>
    </row>
    <row r="70" spans="1:6" x14ac:dyDescent="0.25">
      <c r="A70" t="str">
        <f>SLDWAS_DEM_Demand!A70</f>
        <v>TO</v>
      </c>
      <c r="B70">
        <f>SLDWAS_DEM_Demand!B70</f>
        <v>2022</v>
      </c>
      <c r="C70" t="str">
        <f>SLDWAS_DEM_Demand!C70</f>
        <v>ADEMSLDWASHISAH</v>
      </c>
      <c r="D70">
        <f>VLOOKUP(C70,'Tuning parameter'!$H$19:$AR$28,HLOOKUP('BAP-WAS-1_Demand'!B70,'Tuning parameter'!$J$17:$AR$18,2,FALSE),FALSE)</f>
        <v>814.9981295952673</v>
      </c>
      <c r="E70" t="str">
        <f>SLDWAS_DEM_Demand!E70</f>
        <v>kt</v>
      </c>
      <c r="F70" t="str">
        <f>SLDWAS_DEM_Demand!F70</f>
        <v>Aggregated DemandSolidWasteHistorical LF waste</v>
      </c>
    </row>
    <row r="71" spans="1:6" x14ac:dyDescent="0.25">
      <c r="A71" t="str">
        <f>SLDWAS_DEM_Demand!A71</f>
        <v>TO</v>
      </c>
      <c r="B71">
        <f>SLDWAS_DEM_Demand!B71</f>
        <v>2022</v>
      </c>
      <c r="C71" t="str">
        <f>SLDWAS_DEM_Demand!C71</f>
        <v>ADEMSLDWASHISCF</v>
      </c>
      <c r="D71">
        <f>VLOOKUP(C71,'Tuning parameter'!$H$19:$AR$28,HLOOKUP('BAP-WAS-1_Demand'!B71,'Tuning parameter'!$J$17:$AR$18,2,FALSE),FALSE)</f>
        <v>2186.7699985128679</v>
      </c>
      <c r="E71" t="str">
        <f>SLDWAS_DEM_Demand!E71</f>
        <v>kt</v>
      </c>
      <c r="F71" t="str">
        <f>SLDWAS_DEM_Demand!F71</f>
        <v>Aggregated DemandSolidWasteHistorical LF waste</v>
      </c>
    </row>
    <row r="72" spans="1:6" x14ac:dyDescent="0.25">
      <c r="A72" t="str">
        <f>SLDWAS_DEM_Demand!A72</f>
        <v>TO</v>
      </c>
      <c r="B72">
        <f>SLDWAS_DEM_Demand!B72</f>
        <v>2023</v>
      </c>
      <c r="C72" t="str">
        <f>SLDWAS_DEM_Demand!C72</f>
        <v>ADEMSLDWASGRB</v>
      </c>
      <c r="D72">
        <f>VLOOKUP(C72,'Tuning parameter'!$H$19:$AR$28,HLOOKUP('BAP-WAS-1_Demand'!B72,'Tuning parameter'!$J$17:$AR$18,2,FALSE),FALSE)</f>
        <v>316.55960511436052</v>
      </c>
      <c r="E72" t="str">
        <f>SLDWAS_DEM_Demand!E72</f>
        <v>kt</v>
      </c>
      <c r="F72" t="str">
        <f>SLDWAS_DEM_Demand!F72</f>
        <v>Aggregated DemandSolidWasteGreen Bin</v>
      </c>
    </row>
    <row r="73" spans="1:6" x14ac:dyDescent="0.25">
      <c r="A73" t="str">
        <f>SLDWAS_DEM_Demand!A73</f>
        <v>TO</v>
      </c>
      <c r="B73">
        <f>SLDWAS_DEM_Demand!B73</f>
        <v>2023</v>
      </c>
      <c r="C73" t="str">
        <f>SLDWAS_DEM_Demand!C73</f>
        <v>ADEMSLDWASREC</v>
      </c>
      <c r="D73">
        <f>VLOOKUP(C73,'Tuning parameter'!$H$19:$AR$28,HLOOKUP('BAP-WAS-1_Demand'!B73,'Tuning parameter'!$J$17:$AR$18,2,FALSE),FALSE)</f>
        <v>301.31020995873433</v>
      </c>
      <c r="E73" t="str">
        <f>SLDWAS_DEM_Demand!E73</f>
        <v>kt</v>
      </c>
      <c r="F73" t="str">
        <f>SLDWAS_DEM_Demand!F73</f>
        <v>Aggregated DemandSolidWasteRecycled</v>
      </c>
    </row>
    <row r="74" spans="1:6" x14ac:dyDescent="0.25">
      <c r="A74" t="str">
        <f>SLDWAS_DEM_Demand!A74</f>
        <v>TO</v>
      </c>
      <c r="B74">
        <f>SLDWAS_DEM_Demand!B74</f>
        <v>2023</v>
      </c>
      <c r="C74" t="str">
        <f>SLDWAS_DEM_Demand!C74</f>
        <v>ADEMSLDWASLDF</v>
      </c>
      <c r="D74">
        <f>VLOOKUP(C74,'Tuning parameter'!$H$19:$AR$28,HLOOKUP('BAP-WAS-1_Demand'!B74,'Tuning parameter'!$J$17:$AR$18,2,FALSE),FALSE)</f>
        <v>447.4229695356895</v>
      </c>
      <c r="E74" t="str">
        <f>SLDWAS_DEM_Demand!E74</f>
        <v>kt</v>
      </c>
      <c r="F74" t="str">
        <f>SLDWAS_DEM_Demand!F74</f>
        <v>Aggregated DemandSolidWasteLandfill</v>
      </c>
    </row>
    <row r="75" spans="1:6" x14ac:dyDescent="0.25">
      <c r="A75" t="str">
        <f>SLDWAS_DEM_Demand!A75</f>
        <v>TO</v>
      </c>
      <c r="B75">
        <f>SLDWAS_DEM_Demand!B75</f>
        <v>2023</v>
      </c>
      <c r="C75" t="str">
        <f>SLDWAS_DEM_Demand!C75</f>
        <v>ADEMSLDWASHISGL</v>
      </c>
      <c r="D75">
        <f>VLOOKUP(C75,'Tuning parameter'!$H$19:$AR$28,HLOOKUP('BAP-WAS-1_Demand'!B75,'Tuning parameter'!$J$17:$AR$18,2,FALSE),FALSE)</f>
        <v>5828.6963760880035</v>
      </c>
      <c r="E75" t="str">
        <f>SLDWAS_DEM_Demand!E75</f>
        <v>kt</v>
      </c>
      <c r="F75" t="str">
        <f>SLDWAS_DEM_Demand!F75</f>
        <v>Aggregated DemandSolidWasteHistorical LF waste</v>
      </c>
    </row>
    <row r="76" spans="1:6" x14ac:dyDescent="0.25">
      <c r="A76" t="str">
        <f>SLDWAS_DEM_Demand!A76</f>
        <v>TO</v>
      </c>
      <c r="B76">
        <f>SLDWAS_DEM_Demand!B76</f>
        <v>2023</v>
      </c>
      <c r="C76" t="str">
        <f>SLDWAS_DEM_Demand!C76</f>
        <v>ADEMSLDWASHISBW</v>
      </c>
      <c r="D76">
        <f>VLOOKUP(C76,'Tuning parameter'!$H$19:$AR$28,HLOOKUP('BAP-WAS-1_Demand'!B76,'Tuning parameter'!$J$17:$AR$18,2,FALSE),FALSE)</f>
        <v>3630.4450219491191</v>
      </c>
      <c r="E76" t="str">
        <f>SLDWAS_DEM_Demand!E76</f>
        <v>kt</v>
      </c>
      <c r="F76" t="str">
        <f>SLDWAS_DEM_Demand!F76</f>
        <v>Aggregated DemandSolidWasteHistorical LF waste</v>
      </c>
    </row>
    <row r="77" spans="1:6" x14ac:dyDescent="0.25">
      <c r="A77" t="str">
        <f>SLDWAS_DEM_Demand!A77</f>
        <v>TO</v>
      </c>
      <c r="B77">
        <f>SLDWAS_DEM_Demand!B77</f>
        <v>2023</v>
      </c>
      <c r="C77" t="str">
        <f>SLDWAS_DEM_Demand!C77</f>
        <v>ADEMSLDWASHISKV</v>
      </c>
      <c r="D77">
        <f>VLOOKUP(C77,'Tuning parameter'!$H$19:$AR$28,HLOOKUP('BAP-WAS-1_Demand'!B77,'Tuning parameter'!$J$17:$AR$18,2,FALSE),FALSE)</f>
        <v>7647.0178282121515</v>
      </c>
      <c r="E77" t="str">
        <f>SLDWAS_DEM_Demand!E77</f>
        <v>kt</v>
      </c>
      <c r="F77" t="str">
        <f>SLDWAS_DEM_Demand!F77</f>
        <v>Aggregated DemandSolidWasteHistorical LF waste</v>
      </c>
    </row>
    <row r="78" spans="1:6" x14ac:dyDescent="0.25">
      <c r="A78" t="str">
        <f>SLDWAS_DEM_Demand!A78</f>
        <v>TO</v>
      </c>
      <c r="B78">
        <f>SLDWAS_DEM_Demand!B78</f>
        <v>2023</v>
      </c>
      <c r="C78" t="str">
        <f>SLDWAS_DEM_Demand!C78</f>
        <v>ADEMSLDWASHISBR</v>
      </c>
      <c r="D78">
        <f>VLOOKUP(C78,'Tuning parameter'!$H$19:$AR$28,HLOOKUP('BAP-WAS-1_Demand'!B78,'Tuning parameter'!$J$17:$AR$18,2,FALSE),FALSE)</f>
        <v>1291.1601859504774</v>
      </c>
      <c r="E78" t="str">
        <f>SLDWAS_DEM_Demand!E78</f>
        <v>kt</v>
      </c>
      <c r="F78" t="str">
        <f>SLDWAS_DEM_Demand!F78</f>
        <v>Aggregated DemandSolidWasteHistorical LF waste</v>
      </c>
    </row>
    <row r="79" spans="1:6" x14ac:dyDescent="0.25">
      <c r="A79" t="str">
        <f>SLDWAS_DEM_Demand!A79</f>
        <v>TO</v>
      </c>
      <c r="B79">
        <f>SLDWAS_DEM_Demand!B79</f>
        <v>2023</v>
      </c>
      <c r="C79" t="str">
        <f>SLDWAS_DEM_Demand!C79</f>
        <v>ADEMSLDWASHISTK</v>
      </c>
      <c r="D79">
        <f>VLOOKUP(C79,'Tuning parameter'!$H$19:$AR$28,HLOOKUP('BAP-WAS-1_Demand'!B79,'Tuning parameter'!$J$17:$AR$18,2,FALSE),FALSE)</f>
        <v>245.91774332062849</v>
      </c>
      <c r="E79" t="str">
        <f>SLDWAS_DEM_Demand!E79</f>
        <v>kt</v>
      </c>
      <c r="F79" t="str">
        <f>SLDWAS_DEM_Demand!F79</f>
        <v>Aggregated DemandSolidWasteHistorical LF waste</v>
      </c>
    </row>
    <row r="80" spans="1:6" x14ac:dyDescent="0.25">
      <c r="A80" t="str">
        <f>SLDWAS_DEM_Demand!A80</f>
        <v>TO</v>
      </c>
      <c r="B80">
        <f>SLDWAS_DEM_Demand!B80</f>
        <v>2023</v>
      </c>
      <c r="C80" t="str">
        <f>SLDWAS_DEM_Demand!C80</f>
        <v>ADEMSLDWASHISAH</v>
      </c>
      <c r="D80">
        <f>VLOOKUP(C80,'Tuning parameter'!$H$19:$AR$28,HLOOKUP('BAP-WAS-1_Demand'!B80,'Tuning parameter'!$J$17:$AR$18,2,FALSE),FALSE)</f>
        <v>779.13615959176195</v>
      </c>
      <c r="E80" t="str">
        <f>SLDWAS_DEM_Demand!E80</f>
        <v>kt</v>
      </c>
      <c r="F80" t="str">
        <f>SLDWAS_DEM_Demand!F80</f>
        <v>Aggregated DemandSolidWasteHistorical LF waste</v>
      </c>
    </row>
    <row r="81" spans="1:6" x14ac:dyDescent="0.25">
      <c r="A81" t="str">
        <f>SLDWAS_DEM_Demand!A81</f>
        <v>TO</v>
      </c>
      <c r="B81">
        <f>SLDWAS_DEM_Demand!B81</f>
        <v>2023</v>
      </c>
      <c r="C81" t="str">
        <f>SLDWAS_DEM_Demand!C81</f>
        <v>ADEMSLDWASHISCF</v>
      </c>
      <c r="D81">
        <f>VLOOKUP(C81,'Tuning parameter'!$H$19:$AR$28,HLOOKUP('BAP-WAS-1_Demand'!B81,'Tuning parameter'!$J$17:$AR$18,2,FALSE),FALSE)</f>
        <v>2090.5466119264729</v>
      </c>
      <c r="E81" t="str">
        <f>SLDWAS_DEM_Demand!E81</f>
        <v>kt</v>
      </c>
      <c r="F81" t="str">
        <f>SLDWAS_DEM_Demand!F81</f>
        <v>Aggregated DemandSolidWasteHistorical LF waste</v>
      </c>
    </row>
    <row r="82" spans="1:6" x14ac:dyDescent="0.25">
      <c r="A82" t="str">
        <f>SLDWAS_DEM_Demand!A82</f>
        <v>TO</v>
      </c>
      <c r="B82">
        <f>SLDWAS_DEM_Demand!B82</f>
        <v>2024</v>
      </c>
      <c r="C82" t="str">
        <f>SLDWAS_DEM_Demand!C82</f>
        <v>ADEMSLDWASGRB</v>
      </c>
      <c r="D82">
        <f>VLOOKUP(C82,'Tuning parameter'!$H$19:$AR$28,HLOOKUP('BAP-WAS-1_Demand'!B82,'Tuning parameter'!$J$17:$AR$18,2,FALSE),FALSE)</f>
        <v>351.46438302129587</v>
      </c>
      <c r="E82" t="str">
        <f>SLDWAS_DEM_Demand!E82</f>
        <v>kt</v>
      </c>
      <c r="F82" t="str">
        <f>SLDWAS_DEM_Demand!F82</f>
        <v>Aggregated DemandSolidWasteGreen Bin</v>
      </c>
    </row>
    <row r="83" spans="1:6" x14ac:dyDescent="0.25">
      <c r="A83" t="str">
        <f>SLDWAS_DEM_Demand!A83</f>
        <v>TO</v>
      </c>
      <c r="B83">
        <f>SLDWAS_DEM_Demand!B83</f>
        <v>2024</v>
      </c>
      <c r="C83" t="str">
        <f>SLDWAS_DEM_Demand!C83</f>
        <v>ADEMSLDWASREC</v>
      </c>
      <c r="D83">
        <f>VLOOKUP(C83,'Tuning parameter'!$H$19:$AR$28,HLOOKUP('BAP-WAS-1_Demand'!B83,'Tuning parameter'!$J$17:$AR$18,2,FALSE),FALSE)</f>
        <v>334.53354543737902</v>
      </c>
      <c r="E83" t="str">
        <f>SLDWAS_DEM_Demand!E83</f>
        <v>kt</v>
      </c>
      <c r="F83" t="str">
        <f>SLDWAS_DEM_Demand!F83</f>
        <v>Aggregated DemandSolidWasteRecycled</v>
      </c>
    </row>
    <row r="84" spans="1:6" x14ac:dyDescent="0.25">
      <c r="A84" t="str">
        <f>SLDWAS_DEM_Demand!A84</f>
        <v>TO</v>
      </c>
      <c r="B84">
        <f>SLDWAS_DEM_Demand!B84</f>
        <v>2024</v>
      </c>
      <c r="C84" t="str">
        <f>SLDWAS_DEM_Demand!C84</f>
        <v>ADEMSLDWASLDF</v>
      </c>
      <c r="D84">
        <f>VLOOKUP(C84,'Tuning parameter'!$H$19:$AR$28,HLOOKUP('BAP-WAS-1_Demand'!B84,'Tuning parameter'!$J$17:$AR$18,2,FALSE),FALSE)</f>
        <v>385.87383475800459</v>
      </c>
      <c r="E84" t="str">
        <f>SLDWAS_DEM_Demand!E84</f>
        <v>kt</v>
      </c>
      <c r="F84" t="str">
        <f>SLDWAS_DEM_Demand!F84</f>
        <v>Aggregated DemandSolidWasteLandfill</v>
      </c>
    </row>
    <row r="85" spans="1:6" x14ac:dyDescent="0.25">
      <c r="A85" t="str">
        <f>SLDWAS_DEM_Demand!A85</f>
        <v>TO</v>
      </c>
      <c r="B85">
        <f>SLDWAS_DEM_Demand!B85</f>
        <v>2024</v>
      </c>
      <c r="C85" t="str">
        <f>SLDWAS_DEM_Demand!C85</f>
        <v>ADEMSLDWASHISGL</v>
      </c>
      <c r="D85">
        <f>VLOOKUP(C85,'Tuning parameter'!$H$19:$AR$28,HLOOKUP('BAP-WAS-1_Demand'!B85,'Tuning parameter'!$J$17:$AR$18,2,FALSE),FALSE)</f>
        <v>5999.9542901002542</v>
      </c>
      <c r="E85" t="str">
        <f>SLDWAS_DEM_Demand!E85</f>
        <v>kt</v>
      </c>
      <c r="F85" t="str">
        <f>SLDWAS_DEM_Demand!F85</f>
        <v>Aggregated DemandSolidWasteHistorical LF waste</v>
      </c>
    </row>
    <row r="86" spans="1:6" x14ac:dyDescent="0.25">
      <c r="A86" t="str">
        <f>SLDWAS_DEM_Demand!A86</f>
        <v>TO</v>
      </c>
      <c r="B86">
        <f>SLDWAS_DEM_Demand!B86</f>
        <v>2024</v>
      </c>
      <c r="C86" t="str">
        <f>SLDWAS_DEM_Demand!C86</f>
        <v>ADEMSLDWASHISBW</v>
      </c>
      <c r="D86">
        <f>VLOOKUP(C86,'Tuning parameter'!$H$19:$AR$28,HLOOKUP('BAP-WAS-1_Demand'!B86,'Tuning parameter'!$J$17:$AR$18,2,FALSE),FALSE)</f>
        <v>3470.696298916871</v>
      </c>
      <c r="E86" t="str">
        <f>SLDWAS_DEM_Demand!E86</f>
        <v>kt</v>
      </c>
      <c r="F86" t="str">
        <f>SLDWAS_DEM_Demand!F86</f>
        <v>Aggregated DemandSolidWasteHistorical LF waste</v>
      </c>
    </row>
    <row r="87" spans="1:6" x14ac:dyDescent="0.25">
      <c r="A87" t="str">
        <f>SLDWAS_DEM_Demand!A87</f>
        <v>TO</v>
      </c>
      <c r="B87">
        <f>SLDWAS_DEM_Demand!B87</f>
        <v>2024</v>
      </c>
      <c r="C87" t="str">
        <f>SLDWAS_DEM_Demand!C87</f>
        <v>ADEMSLDWASHISKV</v>
      </c>
      <c r="D87">
        <f>VLOOKUP(C87,'Tuning parameter'!$H$19:$AR$28,HLOOKUP('BAP-WAS-1_Demand'!B87,'Tuning parameter'!$J$17:$AR$18,2,FALSE),FALSE)</f>
        <v>7310.529787303637</v>
      </c>
      <c r="E87" t="str">
        <f>SLDWAS_DEM_Demand!E87</f>
        <v>kt</v>
      </c>
      <c r="F87" t="str">
        <f>SLDWAS_DEM_Demand!F87</f>
        <v>Aggregated DemandSolidWasteHistorical LF waste</v>
      </c>
    </row>
    <row r="88" spans="1:6" x14ac:dyDescent="0.25">
      <c r="A88" t="str">
        <f>SLDWAS_DEM_Demand!A88</f>
        <v>TO</v>
      </c>
      <c r="B88">
        <f>SLDWAS_DEM_Demand!B88</f>
        <v>2024</v>
      </c>
      <c r="C88" t="str">
        <f>SLDWAS_DEM_Demand!C88</f>
        <v>ADEMSLDWASHISBR</v>
      </c>
      <c r="D88">
        <f>VLOOKUP(C88,'Tuning parameter'!$H$19:$AR$28,HLOOKUP('BAP-WAS-1_Demand'!B88,'Tuning parameter'!$J$17:$AR$18,2,FALSE),FALSE)</f>
        <v>1234.3458864118134</v>
      </c>
      <c r="E88" t="str">
        <f>SLDWAS_DEM_Demand!E88</f>
        <v>kt</v>
      </c>
      <c r="F88" t="str">
        <f>SLDWAS_DEM_Demand!F88</f>
        <v>Aggregated DemandSolidWasteHistorical LF waste</v>
      </c>
    </row>
    <row r="89" spans="1:6" x14ac:dyDescent="0.25">
      <c r="A89" t="str">
        <f>SLDWAS_DEM_Demand!A89</f>
        <v>TO</v>
      </c>
      <c r="B89">
        <f>SLDWAS_DEM_Demand!B89</f>
        <v>2024</v>
      </c>
      <c r="C89" t="str">
        <f>SLDWAS_DEM_Demand!C89</f>
        <v>ADEMSLDWASHISTK</v>
      </c>
      <c r="D89">
        <f>VLOOKUP(C89,'Tuning parameter'!$H$19:$AR$28,HLOOKUP('BAP-WAS-1_Demand'!B89,'Tuning parameter'!$J$17:$AR$18,2,FALSE),FALSE)</f>
        <v>235.09674335259945</v>
      </c>
      <c r="E89" t="str">
        <f>SLDWAS_DEM_Demand!E89</f>
        <v>kt</v>
      </c>
      <c r="F89" t="str">
        <f>SLDWAS_DEM_Demand!F89</f>
        <v>Aggregated DemandSolidWasteHistorical LF waste</v>
      </c>
    </row>
    <row r="90" spans="1:6" x14ac:dyDescent="0.25">
      <c r="A90" t="str">
        <f>SLDWAS_DEM_Demand!A90</f>
        <v>TO</v>
      </c>
      <c r="B90">
        <f>SLDWAS_DEM_Demand!B90</f>
        <v>2024</v>
      </c>
      <c r="C90" t="str">
        <f>SLDWAS_DEM_Demand!C90</f>
        <v>ADEMSLDWASHISAH</v>
      </c>
      <c r="D90">
        <f>VLOOKUP(C90,'Tuning parameter'!$H$19:$AR$28,HLOOKUP('BAP-WAS-1_Demand'!B90,'Tuning parameter'!$J$17:$AR$18,2,FALSE),FALSE)</f>
        <v>744.8522065748366</v>
      </c>
      <c r="E90" t="str">
        <f>SLDWAS_DEM_Demand!E90</f>
        <v>kt</v>
      </c>
      <c r="F90" t="str">
        <f>SLDWAS_DEM_Demand!F90</f>
        <v>Aggregated DemandSolidWasteHistorical LF waste</v>
      </c>
    </row>
    <row r="91" spans="1:6" x14ac:dyDescent="0.25">
      <c r="A91" t="str">
        <f>SLDWAS_DEM_Demand!A91</f>
        <v>TO</v>
      </c>
      <c r="B91">
        <f>SLDWAS_DEM_Demand!B91</f>
        <v>2024</v>
      </c>
      <c r="C91" t="str">
        <f>SLDWAS_DEM_Demand!C91</f>
        <v>ADEMSLDWASHISCF</v>
      </c>
      <c r="D91">
        <f>VLOOKUP(C91,'Tuning parameter'!$H$19:$AR$28,HLOOKUP('BAP-WAS-1_Demand'!B91,'Tuning parameter'!$J$17:$AR$18,2,FALSE),FALSE)</f>
        <v>1998.5572966564271</v>
      </c>
      <c r="E91" t="str">
        <f>SLDWAS_DEM_Demand!E91</f>
        <v>kt</v>
      </c>
      <c r="F91" t="str">
        <f>SLDWAS_DEM_Demand!F91</f>
        <v>Aggregated DemandSolidWasteHistorical LF waste</v>
      </c>
    </row>
    <row r="92" spans="1:6" x14ac:dyDescent="0.25">
      <c r="A92" t="str">
        <f>SLDWAS_DEM_Demand!A92</f>
        <v>TO</v>
      </c>
      <c r="B92">
        <f>SLDWAS_DEM_Demand!B92</f>
        <v>2025</v>
      </c>
      <c r="C92" t="str">
        <f>SLDWAS_DEM_Demand!C92</f>
        <v>ADEMSLDWASGRB</v>
      </c>
      <c r="D92">
        <f>VLOOKUP(C92,'Tuning parameter'!$H$19:$AR$28,HLOOKUP('BAP-WAS-1_Demand'!B92,'Tuning parameter'!$J$17:$AR$18,2,FALSE),FALSE)</f>
        <v>386.75068488810882</v>
      </c>
      <c r="E92" t="str">
        <f>SLDWAS_DEM_Demand!E92</f>
        <v>kt</v>
      </c>
      <c r="F92" t="str">
        <f>SLDWAS_DEM_Demand!F92</f>
        <v>Aggregated DemandSolidWasteGreen Bin</v>
      </c>
    </row>
    <row r="93" spans="1:6" x14ac:dyDescent="0.25">
      <c r="A93" t="str">
        <f>SLDWAS_DEM_Demand!A93</f>
        <v>TO</v>
      </c>
      <c r="B93">
        <f>SLDWAS_DEM_Demand!B93</f>
        <v>2025</v>
      </c>
      <c r="C93" t="str">
        <f>SLDWAS_DEM_Demand!C93</f>
        <v>ADEMSLDWASREC</v>
      </c>
      <c r="D93">
        <f>VLOOKUP(C93,'Tuning parameter'!$H$19:$AR$28,HLOOKUP('BAP-WAS-1_Demand'!B93,'Tuning parameter'!$J$17:$AR$18,2,FALSE),FALSE)</f>
        <v>368.12002600022822</v>
      </c>
      <c r="E93" t="str">
        <f>SLDWAS_DEM_Demand!E93</f>
        <v>kt</v>
      </c>
      <c r="F93" t="str">
        <f>SLDWAS_DEM_Demand!F93</f>
        <v>Aggregated DemandSolidWasteRecycled</v>
      </c>
    </row>
    <row r="94" spans="1:6" x14ac:dyDescent="0.25">
      <c r="A94" t="str">
        <f>SLDWAS_DEM_Demand!A94</f>
        <v>TO</v>
      </c>
      <c r="B94">
        <f>SLDWAS_DEM_Demand!B94</f>
        <v>2025</v>
      </c>
      <c r="C94" t="str">
        <f>SLDWAS_DEM_Demand!C94</f>
        <v>ADEMSLDWASLDF</v>
      </c>
      <c r="D94">
        <f>VLOOKUP(C94,'Tuning parameter'!$H$19:$AR$28,HLOOKUP('BAP-WAS-1_Demand'!B94,'Tuning parameter'!$J$17:$AR$18,2,FALSE),FALSE)</f>
        <v>323.51601895214458</v>
      </c>
      <c r="E94" t="str">
        <f>SLDWAS_DEM_Demand!E94</f>
        <v>kt</v>
      </c>
      <c r="F94" t="str">
        <f>SLDWAS_DEM_Demand!F94</f>
        <v>Aggregated DemandSolidWasteLandfill</v>
      </c>
    </row>
    <row r="95" spans="1:6" x14ac:dyDescent="0.25">
      <c r="A95" t="str">
        <f>SLDWAS_DEM_Demand!A95</f>
        <v>TO</v>
      </c>
      <c r="B95">
        <f>SLDWAS_DEM_Demand!B95</f>
        <v>2025</v>
      </c>
      <c r="C95" t="str">
        <f>SLDWAS_DEM_Demand!C95</f>
        <v>ADEMSLDWASHISGL</v>
      </c>
      <c r="D95">
        <f>VLOOKUP(C95,'Tuning parameter'!$H$19:$AR$28,HLOOKUP('BAP-WAS-1_Demand'!B95,'Tuning parameter'!$J$17:$AR$18,2,FALSE),FALSE)</f>
        <v>6104.835606783482</v>
      </c>
      <c r="E95" t="str">
        <f>SLDWAS_DEM_Demand!E95</f>
        <v>kt</v>
      </c>
      <c r="F95" t="str">
        <f>SLDWAS_DEM_Demand!F95</f>
        <v>Aggregated DemandSolidWasteHistorical LF waste</v>
      </c>
    </row>
    <row r="96" spans="1:6" x14ac:dyDescent="0.25">
      <c r="A96" t="str">
        <f>SLDWAS_DEM_Demand!A96</f>
        <v>TO</v>
      </c>
      <c r="B96">
        <f>SLDWAS_DEM_Demand!B96</f>
        <v>2025</v>
      </c>
      <c r="C96" t="str">
        <f>SLDWAS_DEM_Demand!C96</f>
        <v>ADEMSLDWASHISBW</v>
      </c>
      <c r="D96">
        <f>VLOOKUP(C96,'Tuning parameter'!$H$19:$AR$28,HLOOKUP('BAP-WAS-1_Demand'!B96,'Tuning parameter'!$J$17:$AR$18,2,FALSE),FALSE)</f>
        <v>3317.9769219719878</v>
      </c>
      <c r="E96" t="str">
        <f>SLDWAS_DEM_Demand!E96</f>
        <v>kt</v>
      </c>
      <c r="F96" t="str">
        <f>SLDWAS_DEM_Demand!F96</f>
        <v>Aggregated DemandSolidWasteHistorical LF waste</v>
      </c>
    </row>
    <row r="97" spans="1:6" x14ac:dyDescent="0.25">
      <c r="A97" t="str">
        <f>SLDWAS_DEM_Demand!A97</f>
        <v>TO</v>
      </c>
      <c r="B97">
        <f>SLDWAS_DEM_Demand!B97</f>
        <v>2025</v>
      </c>
      <c r="C97" t="str">
        <f>SLDWAS_DEM_Demand!C97</f>
        <v>ADEMSLDWASHISKV</v>
      </c>
      <c r="D97">
        <f>VLOOKUP(C97,'Tuning parameter'!$H$19:$AR$28,HLOOKUP('BAP-WAS-1_Demand'!B97,'Tuning parameter'!$J$17:$AR$18,2,FALSE),FALSE)</f>
        <v>6988.8480675281453</v>
      </c>
      <c r="E97" t="str">
        <f>SLDWAS_DEM_Demand!E97</f>
        <v>kt</v>
      </c>
      <c r="F97" t="str">
        <f>SLDWAS_DEM_Demand!F97</f>
        <v>Aggregated DemandSolidWasteHistorical LF waste</v>
      </c>
    </row>
    <row r="98" spans="1:6" x14ac:dyDescent="0.25">
      <c r="A98" t="str">
        <f>SLDWAS_DEM_Demand!A98</f>
        <v>TO</v>
      </c>
      <c r="B98">
        <f>SLDWAS_DEM_Demand!B98</f>
        <v>2025</v>
      </c>
      <c r="C98" t="str">
        <f>SLDWAS_DEM_Demand!C98</f>
        <v>ADEMSLDWASHISBR</v>
      </c>
      <c r="D98">
        <f>VLOOKUP(C98,'Tuning parameter'!$H$19:$AR$28,HLOOKUP('BAP-WAS-1_Demand'!B98,'Tuning parameter'!$J$17:$AR$18,2,FALSE),FALSE)</f>
        <v>1180.0315591207391</v>
      </c>
      <c r="E98" t="str">
        <f>SLDWAS_DEM_Demand!E98</f>
        <v>kt</v>
      </c>
      <c r="F98" t="str">
        <f>SLDWAS_DEM_Demand!F98</f>
        <v>Aggregated DemandSolidWasteHistorical LF waste</v>
      </c>
    </row>
    <row r="99" spans="1:6" x14ac:dyDescent="0.25">
      <c r="A99" t="str">
        <f>SLDWAS_DEM_Demand!A99</f>
        <v>TO</v>
      </c>
      <c r="B99">
        <f>SLDWAS_DEM_Demand!B99</f>
        <v>2025</v>
      </c>
      <c r="C99" t="str">
        <f>SLDWAS_DEM_Demand!C99</f>
        <v>ADEMSLDWASHISTK</v>
      </c>
      <c r="D99">
        <f>VLOOKUP(C99,'Tuning parameter'!$H$19:$AR$28,HLOOKUP('BAP-WAS-1_Demand'!B99,'Tuning parameter'!$J$17:$AR$18,2,FALSE),FALSE)</f>
        <v>224.75189463224766</v>
      </c>
      <c r="E99" t="str">
        <f>SLDWAS_DEM_Demand!E99</f>
        <v>kt</v>
      </c>
      <c r="F99" t="str">
        <f>SLDWAS_DEM_Demand!F99</f>
        <v>Aggregated DemandSolidWasteHistorical LF waste</v>
      </c>
    </row>
    <row r="100" spans="1:6" x14ac:dyDescent="0.25">
      <c r="A100" t="str">
        <f>SLDWAS_DEM_Demand!A100</f>
        <v>TO</v>
      </c>
      <c r="B100">
        <f>SLDWAS_DEM_Demand!B100</f>
        <v>2025</v>
      </c>
      <c r="C100" t="str">
        <f>SLDWAS_DEM_Demand!C100</f>
        <v>ADEMSLDWASHISAH</v>
      </c>
      <c r="D100">
        <f>VLOOKUP(C100,'Tuning parameter'!$H$19:$AR$28,HLOOKUP('BAP-WAS-1_Demand'!B100,'Tuning parameter'!$J$17:$AR$18,2,FALSE),FALSE)</f>
        <v>712.07683382337189</v>
      </c>
      <c r="E100" t="str">
        <f>SLDWAS_DEM_Demand!E100</f>
        <v>kt</v>
      </c>
      <c r="F100" t="str">
        <f>SLDWAS_DEM_Demand!F100</f>
        <v>Aggregated DemandSolidWasteHistorical LF waste</v>
      </c>
    </row>
    <row r="101" spans="1:6" x14ac:dyDescent="0.25">
      <c r="A101" t="str">
        <f>SLDWAS_DEM_Demand!A101</f>
        <v>TO</v>
      </c>
      <c r="B101">
        <f>SLDWAS_DEM_Demand!B101</f>
        <v>2025</v>
      </c>
      <c r="C101" t="str">
        <f>SLDWAS_DEM_Demand!C101</f>
        <v>ADEMSLDWASHISCF</v>
      </c>
      <c r="D101">
        <f>VLOOKUP(C101,'Tuning parameter'!$H$19:$AR$28,HLOOKUP('BAP-WAS-1_Demand'!B101,'Tuning parameter'!$J$17:$AR$18,2,FALSE),FALSE)</f>
        <v>1910.6157429027116</v>
      </c>
      <c r="E101" t="str">
        <f>SLDWAS_DEM_Demand!E101</f>
        <v>kt</v>
      </c>
      <c r="F101" t="str">
        <f>SLDWAS_DEM_Demand!F101</f>
        <v>Aggregated DemandSolidWasteHistorical LF waste</v>
      </c>
    </row>
    <row r="102" spans="1:6" x14ac:dyDescent="0.25">
      <c r="A102" t="str">
        <f>SLDWAS_DEM_Demand!A102</f>
        <v>TO</v>
      </c>
      <c r="B102">
        <f>SLDWAS_DEM_Demand!B102</f>
        <v>2026</v>
      </c>
      <c r="C102" t="str">
        <f>SLDWAS_DEM_Demand!C102</f>
        <v>ADEMSLDWASGRB</v>
      </c>
      <c r="D102">
        <f>VLOOKUP(C102,'Tuning parameter'!$H$19:$AR$28,HLOOKUP('BAP-WAS-1_Demand'!B102,'Tuning parameter'!$J$17:$AR$18,2,FALSE),FALSE)</f>
        <v>389.00479000741211</v>
      </c>
      <c r="E102" t="str">
        <f>SLDWAS_DEM_Demand!E102</f>
        <v>kt</v>
      </c>
      <c r="F102" t="str">
        <f>SLDWAS_DEM_Demand!F102</f>
        <v>Aggregated DemandSolidWasteGreen Bin</v>
      </c>
    </row>
    <row r="103" spans="1:6" x14ac:dyDescent="0.25">
      <c r="A103" t="str">
        <f>SLDWAS_DEM_Demand!A103</f>
        <v>TO</v>
      </c>
      <c r="B103">
        <f>SLDWAS_DEM_Demand!B103</f>
        <v>2026</v>
      </c>
      <c r="C103" t="str">
        <f>SLDWAS_DEM_Demand!C103</f>
        <v>ADEMSLDWASREC</v>
      </c>
      <c r="D103">
        <f>VLOOKUP(C103,'Tuning parameter'!$H$19:$AR$28,HLOOKUP('BAP-WAS-1_Demand'!B103,'Tuning parameter'!$J$17:$AR$18,2,FALSE),FALSE)</f>
        <v>370.26554575636055</v>
      </c>
      <c r="E103" t="str">
        <f>SLDWAS_DEM_Demand!E103</f>
        <v>kt</v>
      </c>
      <c r="F103" t="str">
        <f>SLDWAS_DEM_Demand!F103</f>
        <v>Aggregated DemandSolidWasteRecycled</v>
      </c>
    </row>
    <row r="104" spans="1:6" x14ac:dyDescent="0.25">
      <c r="A104" t="str">
        <f>SLDWAS_DEM_Demand!A104</f>
        <v>TO</v>
      </c>
      <c r="B104">
        <f>SLDWAS_DEM_Demand!B104</f>
        <v>2026</v>
      </c>
      <c r="C104" t="str">
        <f>SLDWAS_DEM_Demand!C104</f>
        <v>ADEMSLDWASLDF</v>
      </c>
      <c r="D104">
        <f>VLOOKUP(C104,'Tuning parameter'!$H$19:$AR$28,HLOOKUP('BAP-WAS-1_Demand'!B104,'Tuning parameter'!$J$17:$AR$18,2,FALSE),FALSE)</f>
        <v>325.40157247018828</v>
      </c>
      <c r="E104" t="str">
        <f>SLDWAS_DEM_Demand!E104</f>
        <v>kt</v>
      </c>
      <c r="F104" t="str">
        <f>SLDWAS_DEM_Demand!F104</f>
        <v>Aggregated DemandSolidWasteLandfill</v>
      </c>
    </row>
    <row r="105" spans="1:6" x14ac:dyDescent="0.25">
      <c r="A105" t="str">
        <f>SLDWAS_DEM_Demand!A105</f>
        <v>TO</v>
      </c>
      <c r="B105">
        <f>SLDWAS_DEM_Demand!B105</f>
        <v>2026</v>
      </c>
      <c r="C105" t="str">
        <f>SLDWAS_DEM_Demand!C105</f>
        <v>ADEMSLDWASHISGL</v>
      </c>
      <c r="D105">
        <f>VLOOKUP(C105,'Tuning parameter'!$H$19:$AR$28,HLOOKUP('BAP-WAS-1_Demand'!B105,'Tuning parameter'!$J$17:$AR$18,2,FALSE),FALSE)</f>
        <v>6145.4879665409735</v>
      </c>
      <c r="E105" t="str">
        <f>SLDWAS_DEM_Demand!E105</f>
        <v>kt</v>
      </c>
      <c r="F105" t="str">
        <f>SLDWAS_DEM_Demand!F105</f>
        <v>Aggregated DemandSolidWasteHistorical LF waste</v>
      </c>
    </row>
    <row r="106" spans="1:6" x14ac:dyDescent="0.25">
      <c r="A106" t="str">
        <f>SLDWAS_DEM_Demand!A106</f>
        <v>TO</v>
      </c>
      <c r="B106">
        <f>SLDWAS_DEM_Demand!B106</f>
        <v>2026</v>
      </c>
      <c r="C106" t="str">
        <f>SLDWAS_DEM_Demand!C106</f>
        <v>ADEMSLDWASHISBW</v>
      </c>
      <c r="D106">
        <f>VLOOKUP(C106,'Tuning parameter'!$H$19:$AR$28,HLOOKUP('BAP-WAS-1_Demand'!B106,'Tuning parameter'!$J$17:$AR$18,2,FALSE),FALSE)</f>
        <v>3171.977582185561</v>
      </c>
      <c r="E106" t="str">
        <f>SLDWAS_DEM_Demand!E106</f>
        <v>kt</v>
      </c>
      <c r="F106" t="str">
        <f>SLDWAS_DEM_Demand!F106</f>
        <v>Aggregated DemandSolidWasteHistorical LF waste</v>
      </c>
    </row>
    <row r="107" spans="1:6" x14ac:dyDescent="0.25">
      <c r="A107" t="str">
        <f>SLDWAS_DEM_Demand!A107</f>
        <v>TO</v>
      </c>
      <c r="B107">
        <f>SLDWAS_DEM_Demand!B107</f>
        <v>2026</v>
      </c>
      <c r="C107" t="str">
        <f>SLDWAS_DEM_Demand!C107</f>
        <v>ADEMSLDWASHISKV</v>
      </c>
      <c r="D107">
        <f>VLOOKUP(C107,'Tuning parameter'!$H$19:$AR$28,HLOOKUP('BAP-WAS-1_Demand'!B107,'Tuning parameter'!$J$17:$AR$18,2,FALSE),FALSE)</f>
        <v>6681.3211534710335</v>
      </c>
      <c r="E107" t="str">
        <f>SLDWAS_DEM_Demand!E107</f>
        <v>kt</v>
      </c>
      <c r="F107" t="str">
        <f>SLDWAS_DEM_Demand!F107</f>
        <v>Aggregated DemandSolidWasteHistorical LF waste</v>
      </c>
    </row>
    <row r="108" spans="1:6" x14ac:dyDescent="0.25">
      <c r="A108" t="str">
        <f>SLDWAS_DEM_Demand!A108</f>
        <v>TO</v>
      </c>
      <c r="B108">
        <f>SLDWAS_DEM_Demand!B108</f>
        <v>2026</v>
      </c>
      <c r="C108" t="str">
        <f>SLDWAS_DEM_Demand!C108</f>
        <v>ADEMSLDWASHISBR</v>
      </c>
      <c r="D108">
        <f>VLOOKUP(C108,'Tuning parameter'!$H$19:$AR$28,HLOOKUP('BAP-WAS-1_Demand'!B108,'Tuning parameter'!$J$17:$AR$18,2,FALSE),FALSE)</f>
        <v>1128.1071990030136</v>
      </c>
      <c r="E108" t="str">
        <f>SLDWAS_DEM_Demand!E108</f>
        <v>kt</v>
      </c>
      <c r="F108" t="str">
        <f>SLDWAS_DEM_Demand!F108</f>
        <v>Aggregated DemandSolidWasteHistorical LF waste</v>
      </c>
    </row>
    <row r="109" spans="1:6" x14ac:dyDescent="0.25">
      <c r="A109" t="str">
        <f>SLDWAS_DEM_Demand!A109</f>
        <v>TO</v>
      </c>
      <c r="B109">
        <f>SLDWAS_DEM_Demand!B109</f>
        <v>2026</v>
      </c>
      <c r="C109" t="str">
        <f>SLDWAS_DEM_Demand!C109</f>
        <v>ADEMSLDWASHISTK</v>
      </c>
      <c r="D109">
        <f>VLOOKUP(C109,'Tuning parameter'!$H$19:$AR$28,HLOOKUP('BAP-WAS-1_Demand'!B109,'Tuning parameter'!$J$17:$AR$18,2,FALSE),FALSE)</f>
        <v>214.86224530564701</v>
      </c>
      <c r="E109" t="str">
        <f>SLDWAS_DEM_Demand!E109</f>
        <v>kt</v>
      </c>
      <c r="F109" t="str">
        <f>SLDWAS_DEM_Demand!F109</f>
        <v>Aggregated DemandSolidWasteHistorical LF waste</v>
      </c>
    </row>
    <row r="110" spans="1:6" x14ac:dyDescent="0.25">
      <c r="A110" t="str">
        <f>SLDWAS_DEM_Demand!A110</f>
        <v>TO</v>
      </c>
      <c r="B110">
        <f>SLDWAS_DEM_Demand!B110</f>
        <v>2026</v>
      </c>
      <c r="C110" t="str">
        <f>SLDWAS_DEM_Demand!C110</f>
        <v>ADEMSLDWASHISAH</v>
      </c>
      <c r="D110">
        <f>VLOOKUP(C110,'Tuning parameter'!$H$19:$AR$28,HLOOKUP('BAP-WAS-1_Demand'!B110,'Tuning parameter'!$J$17:$AR$18,2,FALSE),FALSE)</f>
        <v>680.74366000683017</v>
      </c>
      <c r="E110" t="str">
        <f>SLDWAS_DEM_Demand!E110</f>
        <v>kt</v>
      </c>
      <c r="F110" t="str">
        <f>SLDWAS_DEM_Demand!F110</f>
        <v>Aggregated DemandSolidWasteHistorical LF waste</v>
      </c>
    </row>
    <row r="111" spans="1:6" x14ac:dyDescent="0.25">
      <c r="A111" t="str">
        <f>SLDWAS_DEM_Demand!A111</f>
        <v>TO</v>
      </c>
      <c r="B111">
        <f>SLDWAS_DEM_Demand!B111</f>
        <v>2026</v>
      </c>
      <c r="C111" t="str">
        <f>SLDWAS_DEM_Demand!C111</f>
        <v>ADEMSLDWASHISCF</v>
      </c>
      <c r="D111">
        <f>VLOOKUP(C111,'Tuning parameter'!$H$19:$AR$28,HLOOKUP('BAP-WAS-1_Demand'!B111,'Tuning parameter'!$J$17:$AR$18,2,FALSE),FALSE)</f>
        <v>1826.5438389656701</v>
      </c>
      <c r="E111" t="str">
        <f>SLDWAS_DEM_Demand!E111</f>
        <v>kt</v>
      </c>
      <c r="F111" t="str">
        <f>SLDWAS_DEM_Demand!F111</f>
        <v>Aggregated DemandSolidWasteHistorical LF waste</v>
      </c>
    </row>
    <row r="112" spans="1:6" x14ac:dyDescent="0.25">
      <c r="A112" t="str">
        <f>SLDWAS_DEM_Demand!A112</f>
        <v>TO</v>
      </c>
      <c r="B112">
        <f>SLDWAS_DEM_Demand!B112</f>
        <v>2027</v>
      </c>
      <c r="C112" t="str">
        <f>SLDWAS_DEM_Demand!C112</f>
        <v>ADEMSLDWASGRB</v>
      </c>
      <c r="D112">
        <f>VLOOKUP(C112,'Tuning parameter'!$H$19:$AR$28,HLOOKUP('BAP-WAS-1_Demand'!B112,'Tuning parameter'!$J$17:$AR$18,2,FALSE),FALSE)</f>
        <v>391.18205034247455</v>
      </c>
      <c r="E112" t="str">
        <f>SLDWAS_DEM_Demand!E112</f>
        <v>kt</v>
      </c>
      <c r="F112" t="str">
        <f>SLDWAS_DEM_Demand!F112</f>
        <v>Aggregated DemandSolidWasteGreen Bin</v>
      </c>
    </row>
    <row r="113" spans="1:6" x14ac:dyDescent="0.25">
      <c r="A113" t="str">
        <f>SLDWAS_DEM_Demand!A113</f>
        <v>TO</v>
      </c>
      <c r="B113">
        <f>SLDWAS_DEM_Demand!B113</f>
        <v>2027</v>
      </c>
      <c r="C113" t="str">
        <f>SLDWAS_DEM_Demand!C113</f>
        <v>ADEMSLDWASREC</v>
      </c>
      <c r="D113">
        <f>VLOOKUP(C113,'Tuning parameter'!$H$19:$AR$28,HLOOKUP('BAP-WAS-1_Demand'!B113,'Tuning parameter'!$J$17:$AR$18,2,FALSE),FALSE)</f>
        <v>372.33792251604063</v>
      </c>
      <c r="E113" t="str">
        <f>SLDWAS_DEM_Demand!E113</f>
        <v>kt</v>
      </c>
      <c r="F113" t="str">
        <f>SLDWAS_DEM_Demand!F113</f>
        <v>Aggregated DemandSolidWasteRecycled</v>
      </c>
    </row>
    <row r="114" spans="1:6" x14ac:dyDescent="0.25">
      <c r="A114" t="str">
        <f>SLDWAS_DEM_Demand!A114</f>
        <v>TO</v>
      </c>
      <c r="B114">
        <f>SLDWAS_DEM_Demand!B114</f>
        <v>2027</v>
      </c>
      <c r="C114" t="str">
        <f>SLDWAS_DEM_Demand!C114</f>
        <v>ADEMSLDWASLDF</v>
      </c>
      <c r="D114">
        <f>VLOOKUP(C114,'Tuning parameter'!$H$19:$AR$28,HLOOKUP('BAP-WAS-1_Demand'!B114,'Tuning parameter'!$J$17:$AR$18,2,FALSE),FALSE)</f>
        <v>327.22284551079235</v>
      </c>
      <c r="E114" t="str">
        <f>SLDWAS_DEM_Demand!E114</f>
        <v>kt</v>
      </c>
      <c r="F114" t="str">
        <f>SLDWAS_DEM_Demand!F114</f>
        <v>Aggregated DemandSolidWasteLandfill</v>
      </c>
    </row>
    <row r="115" spans="1:6" x14ac:dyDescent="0.25">
      <c r="A115" t="str">
        <f>SLDWAS_DEM_Demand!A115</f>
        <v>TO</v>
      </c>
      <c r="B115">
        <f>SLDWAS_DEM_Demand!B115</f>
        <v>2027</v>
      </c>
      <c r="C115" t="str">
        <f>SLDWAS_DEM_Demand!C115</f>
        <v>ADEMSLDWASHISGL</v>
      </c>
      <c r="D115">
        <f>VLOOKUP(C115,'Tuning parameter'!$H$19:$AR$28,HLOOKUP('BAP-WAS-1_Demand'!B115,'Tuning parameter'!$J$17:$AR$18,2,FALSE),FALSE)</f>
        <v>6186.1541045148197</v>
      </c>
      <c r="E115" t="str">
        <f>SLDWAS_DEM_Demand!E115</f>
        <v>kt</v>
      </c>
      <c r="F115" t="str">
        <f>SLDWAS_DEM_Demand!F115</f>
        <v>Aggregated DemandSolidWasteHistorical LF waste</v>
      </c>
    </row>
    <row r="116" spans="1:6" x14ac:dyDescent="0.25">
      <c r="A116" t="str">
        <f>SLDWAS_DEM_Demand!A116</f>
        <v>TO</v>
      </c>
      <c r="B116">
        <f>SLDWAS_DEM_Demand!B116</f>
        <v>2027</v>
      </c>
      <c r="C116" t="str">
        <f>SLDWAS_DEM_Demand!C116</f>
        <v>ADEMSLDWASHISBW</v>
      </c>
      <c r="D116">
        <f>VLOOKUP(C116,'Tuning parameter'!$H$19:$AR$28,HLOOKUP('BAP-WAS-1_Demand'!B116,'Tuning parameter'!$J$17:$AR$18,2,FALSE),FALSE)</f>
        <v>3032.4025810004409</v>
      </c>
      <c r="E116" t="str">
        <f>SLDWAS_DEM_Demand!E116</f>
        <v>kt</v>
      </c>
      <c r="F116" t="str">
        <f>SLDWAS_DEM_Demand!F116</f>
        <v>Aggregated DemandSolidWasteHistorical LF waste</v>
      </c>
    </row>
    <row r="117" spans="1:6" x14ac:dyDescent="0.25">
      <c r="A117" t="str">
        <f>SLDWAS_DEM_Demand!A117</f>
        <v>TO</v>
      </c>
      <c r="B117">
        <f>SLDWAS_DEM_Demand!B117</f>
        <v>2027</v>
      </c>
      <c r="C117" t="str">
        <f>SLDWAS_DEM_Demand!C117</f>
        <v>ADEMSLDWASHISKV</v>
      </c>
      <c r="D117">
        <f>VLOOKUP(C117,'Tuning parameter'!$H$19:$AR$28,HLOOKUP('BAP-WAS-1_Demand'!B117,'Tuning parameter'!$J$17:$AR$18,2,FALSE),FALSE)</f>
        <v>6387.3261980365314</v>
      </c>
      <c r="E117" t="str">
        <f>SLDWAS_DEM_Demand!E117</f>
        <v>kt</v>
      </c>
      <c r="F117" t="str">
        <f>SLDWAS_DEM_Demand!F117</f>
        <v>Aggregated DemandSolidWasteHistorical LF waste</v>
      </c>
    </row>
    <row r="118" spans="1:6" x14ac:dyDescent="0.25">
      <c r="A118" t="str">
        <f>SLDWAS_DEM_Demand!A118</f>
        <v>TO</v>
      </c>
      <c r="B118">
        <f>SLDWAS_DEM_Demand!B118</f>
        <v>2027</v>
      </c>
      <c r="C118" t="str">
        <f>SLDWAS_DEM_Demand!C118</f>
        <v>ADEMSLDWASHISBR</v>
      </c>
      <c r="D118">
        <f>VLOOKUP(C118,'Tuning parameter'!$H$19:$AR$28,HLOOKUP('BAP-WAS-1_Demand'!B118,'Tuning parameter'!$J$17:$AR$18,2,FALSE),FALSE)</f>
        <v>1078.4676414846724</v>
      </c>
      <c r="E118" t="str">
        <f>SLDWAS_DEM_Demand!E118</f>
        <v>kt</v>
      </c>
      <c r="F118" t="str">
        <f>SLDWAS_DEM_Demand!F118</f>
        <v>Aggregated DemandSolidWasteHistorical LF waste</v>
      </c>
    </row>
    <row r="119" spans="1:6" x14ac:dyDescent="0.25">
      <c r="A119" t="str">
        <f>SLDWAS_DEM_Demand!A119</f>
        <v>TO</v>
      </c>
      <c r="B119">
        <f>SLDWAS_DEM_Demand!B119</f>
        <v>2027</v>
      </c>
      <c r="C119" t="str">
        <f>SLDWAS_DEM_Demand!C119</f>
        <v>ADEMSLDWASHISTK</v>
      </c>
      <c r="D119">
        <f>VLOOKUP(C119,'Tuning parameter'!$H$19:$AR$28,HLOOKUP('BAP-WAS-1_Demand'!B119,'Tuning parameter'!$J$17:$AR$18,2,FALSE),FALSE)</f>
        <v>205.40776545320423</v>
      </c>
      <c r="E119" t="str">
        <f>SLDWAS_DEM_Demand!E119</f>
        <v>kt</v>
      </c>
      <c r="F119" t="str">
        <f>SLDWAS_DEM_Demand!F119</f>
        <v>Aggregated DemandSolidWasteHistorical LF waste</v>
      </c>
    </row>
    <row r="120" spans="1:6" x14ac:dyDescent="0.25">
      <c r="A120" t="str">
        <f>SLDWAS_DEM_Demand!A120</f>
        <v>TO</v>
      </c>
      <c r="B120">
        <f>SLDWAS_DEM_Demand!B120</f>
        <v>2027</v>
      </c>
      <c r="C120" t="str">
        <f>SLDWAS_DEM_Demand!C120</f>
        <v>ADEMSLDWASHISAH</v>
      </c>
      <c r="D120">
        <f>VLOOKUP(C120,'Tuning parameter'!$H$19:$AR$28,HLOOKUP('BAP-WAS-1_Demand'!B120,'Tuning parameter'!$J$17:$AR$18,2,FALSE),FALSE)</f>
        <v>650.78922474037768</v>
      </c>
      <c r="E120" t="str">
        <f>SLDWAS_DEM_Demand!E120</f>
        <v>kt</v>
      </c>
      <c r="F120" t="str">
        <f>SLDWAS_DEM_Demand!F120</f>
        <v>Aggregated DemandSolidWasteHistorical LF waste</v>
      </c>
    </row>
    <row r="121" spans="1:6" x14ac:dyDescent="0.25">
      <c r="A121" t="str">
        <f>SLDWAS_DEM_Demand!A121</f>
        <v>TO</v>
      </c>
      <c r="B121">
        <f>SLDWAS_DEM_Demand!B121</f>
        <v>2027</v>
      </c>
      <c r="C121" t="str">
        <f>SLDWAS_DEM_Demand!C121</f>
        <v>ADEMSLDWASHISCF</v>
      </c>
      <c r="D121">
        <f>VLOOKUP(C121,'Tuning parameter'!$H$19:$AR$28,HLOOKUP('BAP-WAS-1_Demand'!B121,'Tuning parameter'!$J$17:$AR$18,2,FALSE),FALSE)</f>
        <v>1746.1713105089434</v>
      </c>
      <c r="E121" t="str">
        <f>SLDWAS_DEM_Demand!E121</f>
        <v>kt</v>
      </c>
      <c r="F121" t="str">
        <f>SLDWAS_DEM_Demand!F121</f>
        <v>Aggregated DemandSolidWasteHistorical LF waste</v>
      </c>
    </row>
    <row r="122" spans="1:6" x14ac:dyDescent="0.25">
      <c r="A122" t="str">
        <f>SLDWAS_DEM_Demand!A122</f>
        <v>TO</v>
      </c>
      <c r="B122">
        <f>SLDWAS_DEM_Demand!B122</f>
        <v>2028</v>
      </c>
      <c r="C122" t="str">
        <f>SLDWAS_DEM_Demand!C122</f>
        <v>ADEMSLDWASGRB</v>
      </c>
      <c r="D122">
        <f>VLOOKUP(C122,'Tuning parameter'!$H$19:$AR$28,HLOOKUP('BAP-WAS-1_Demand'!B122,'Tuning parameter'!$J$17:$AR$18,2,FALSE),FALSE)</f>
        <v>393.32909380962269</v>
      </c>
      <c r="E122" t="str">
        <f>SLDWAS_DEM_Demand!E122</f>
        <v>kt</v>
      </c>
      <c r="F122" t="str">
        <f>SLDWAS_DEM_Demand!F122</f>
        <v>Aggregated DemandSolidWasteGreen Bin</v>
      </c>
    </row>
    <row r="123" spans="1:6" x14ac:dyDescent="0.25">
      <c r="A123" t="str">
        <f>SLDWAS_DEM_Demand!A123</f>
        <v>TO</v>
      </c>
      <c r="B123">
        <f>SLDWAS_DEM_Demand!B123</f>
        <v>2028</v>
      </c>
      <c r="C123" t="str">
        <f>SLDWAS_DEM_Demand!C123</f>
        <v>ADEMSLDWASREC</v>
      </c>
      <c r="D123">
        <f>VLOOKUP(C123,'Tuning parameter'!$H$19:$AR$28,HLOOKUP('BAP-WAS-1_Demand'!B123,'Tuning parameter'!$J$17:$AR$18,2,FALSE),FALSE)</f>
        <v>374.38153802296301</v>
      </c>
      <c r="E123" t="str">
        <f>SLDWAS_DEM_Demand!E123</f>
        <v>kt</v>
      </c>
      <c r="F123" t="str">
        <f>SLDWAS_DEM_Demand!F123</f>
        <v>Aggregated DemandSolidWasteRecycled</v>
      </c>
    </row>
    <row r="124" spans="1:6" x14ac:dyDescent="0.25">
      <c r="A124" t="str">
        <f>SLDWAS_DEM_Demand!A124</f>
        <v>TO</v>
      </c>
      <c r="B124">
        <f>SLDWAS_DEM_Demand!B124</f>
        <v>2028</v>
      </c>
      <c r="C124" t="str">
        <f>SLDWAS_DEM_Demand!C124</f>
        <v>ADEMSLDWASLDF</v>
      </c>
      <c r="D124">
        <f>VLOOKUP(C124,'Tuning parameter'!$H$19:$AR$28,HLOOKUP('BAP-WAS-1_Demand'!B124,'Tuning parameter'!$J$17:$AR$18,2,FALSE),FALSE)</f>
        <v>329.0188422139654</v>
      </c>
      <c r="E124" t="str">
        <f>SLDWAS_DEM_Demand!E124</f>
        <v>kt</v>
      </c>
      <c r="F124" t="str">
        <f>SLDWAS_DEM_Demand!F124</f>
        <v>Aggregated DemandSolidWasteLandfill</v>
      </c>
    </row>
    <row r="125" spans="1:6" x14ac:dyDescent="0.25">
      <c r="A125" t="str">
        <f>SLDWAS_DEM_Demand!A125</f>
        <v>TO</v>
      </c>
      <c r="B125">
        <f>SLDWAS_DEM_Demand!B125</f>
        <v>2028</v>
      </c>
      <c r="C125" t="str">
        <f>SLDWAS_DEM_Demand!C125</f>
        <v>ADEMSLDWASHISGL</v>
      </c>
      <c r="D125">
        <f>VLOOKUP(C125,'Tuning parameter'!$H$19:$AR$28,HLOOKUP('BAP-WAS-1_Demand'!B125,'Tuning parameter'!$J$17:$AR$18,2,FALSE),FALSE)</f>
        <v>6226.7719624542424</v>
      </c>
      <c r="E125" t="str">
        <f>SLDWAS_DEM_Demand!E125</f>
        <v>kt</v>
      </c>
      <c r="F125" t="str">
        <f>SLDWAS_DEM_Demand!F125</f>
        <v>Aggregated DemandSolidWasteHistorical LF waste</v>
      </c>
    </row>
    <row r="126" spans="1:6" x14ac:dyDescent="0.25">
      <c r="A126" t="str">
        <f>SLDWAS_DEM_Demand!A126</f>
        <v>TO</v>
      </c>
      <c r="B126">
        <f>SLDWAS_DEM_Demand!B126</f>
        <v>2028</v>
      </c>
      <c r="C126" t="str">
        <f>SLDWAS_DEM_Demand!C126</f>
        <v>ADEMSLDWASHISBW</v>
      </c>
      <c r="D126">
        <f>VLOOKUP(C126,'Tuning parameter'!$H$19:$AR$28,HLOOKUP('BAP-WAS-1_Demand'!B126,'Tuning parameter'!$J$17:$AR$18,2,FALSE),FALSE)</f>
        <v>2898.9692313406144</v>
      </c>
      <c r="E126" t="str">
        <f>SLDWAS_DEM_Demand!E126</f>
        <v>kt</v>
      </c>
      <c r="F126" t="str">
        <f>SLDWAS_DEM_Demand!F126</f>
        <v>Aggregated DemandSolidWasteHistorical LF waste</v>
      </c>
    </row>
    <row r="127" spans="1:6" x14ac:dyDescent="0.25">
      <c r="A127" t="str">
        <f>SLDWAS_DEM_Demand!A127</f>
        <v>TO</v>
      </c>
      <c r="B127">
        <f>SLDWAS_DEM_Demand!B127</f>
        <v>2028</v>
      </c>
      <c r="C127" t="str">
        <f>SLDWAS_DEM_Demand!C127</f>
        <v>ADEMSLDWASHISKV</v>
      </c>
      <c r="D127">
        <f>VLOOKUP(C127,'Tuning parameter'!$H$19:$AR$28,HLOOKUP('BAP-WAS-1_Demand'!B127,'Tuning parameter'!$J$17:$AR$18,2,FALSE),FALSE)</f>
        <v>6106.2677609695093</v>
      </c>
      <c r="E127" t="str">
        <f>SLDWAS_DEM_Demand!E127</f>
        <v>kt</v>
      </c>
      <c r="F127" t="str">
        <f>SLDWAS_DEM_Demand!F127</f>
        <v>Aggregated DemandSolidWasteHistorical LF waste</v>
      </c>
    </row>
    <row r="128" spans="1:6" x14ac:dyDescent="0.25">
      <c r="A128" t="str">
        <f>SLDWAS_DEM_Demand!A128</f>
        <v>TO</v>
      </c>
      <c r="B128">
        <f>SLDWAS_DEM_Demand!B128</f>
        <v>2028</v>
      </c>
      <c r="C128" t="str">
        <f>SLDWAS_DEM_Demand!C128</f>
        <v>ADEMSLDWASHISBR</v>
      </c>
      <c r="D128">
        <f>VLOOKUP(C128,'Tuning parameter'!$H$19:$AR$28,HLOOKUP('BAP-WAS-1_Demand'!B128,'Tuning parameter'!$J$17:$AR$18,2,FALSE),FALSE)</f>
        <v>1031.0123494978293</v>
      </c>
      <c r="E128" t="str">
        <f>SLDWAS_DEM_Demand!E128</f>
        <v>kt</v>
      </c>
      <c r="F128" t="str">
        <f>SLDWAS_DEM_Demand!F128</f>
        <v>Aggregated DemandSolidWasteHistorical LF waste</v>
      </c>
    </row>
    <row r="129" spans="1:6" x14ac:dyDescent="0.25">
      <c r="A129" t="str">
        <f>SLDWAS_DEM_Demand!A129</f>
        <v>TO</v>
      </c>
      <c r="B129">
        <f>SLDWAS_DEM_Demand!B129</f>
        <v>2028</v>
      </c>
      <c r="C129" t="str">
        <f>SLDWAS_DEM_Demand!C129</f>
        <v>ADEMSLDWASHISTK</v>
      </c>
      <c r="D129">
        <f>VLOOKUP(C129,'Tuning parameter'!$H$19:$AR$28,HLOOKUP('BAP-WAS-1_Demand'!B129,'Tuning parameter'!$J$17:$AR$18,2,FALSE),FALSE)</f>
        <v>196.3693065222273</v>
      </c>
      <c r="E129" t="str">
        <f>SLDWAS_DEM_Demand!E129</f>
        <v>kt</v>
      </c>
      <c r="F129" t="str">
        <f>SLDWAS_DEM_Demand!F129</f>
        <v>Aggregated DemandSolidWasteHistorical LF waste</v>
      </c>
    </row>
    <row r="130" spans="1:6" x14ac:dyDescent="0.25">
      <c r="A130" t="str">
        <f>SLDWAS_DEM_Demand!A130</f>
        <v>TO</v>
      </c>
      <c r="B130">
        <f>SLDWAS_DEM_Demand!B130</f>
        <v>2028</v>
      </c>
      <c r="C130" t="str">
        <f>SLDWAS_DEM_Demand!C130</f>
        <v>ADEMSLDWASHISAH</v>
      </c>
      <c r="D130">
        <f>VLOOKUP(C130,'Tuning parameter'!$H$19:$AR$28,HLOOKUP('BAP-WAS-1_Demand'!B130,'Tuning parameter'!$J$17:$AR$18,2,FALSE),FALSE)</f>
        <v>622.15286005591634</v>
      </c>
      <c r="E130" t="str">
        <f>SLDWAS_DEM_Demand!E130</f>
        <v>kt</v>
      </c>
      <c r="F130" t="str">
        <f>SLDWAS_DEM_Demand!F130</f>
        <v>Aggregated DemandSolidWasteHistorical LF waste</v>
      </c>
    </row>
    <row r="131" spans="1:6" x14ac:dyDescent="0.25">
      <c r="A131" t="str">
        <f>SLDWAS_DEM_Demand!A131</f>
        <v>TO</v>
      </c>
      <c r="B131">
        <f>SLDWAS_DEM_Demand!B131</f>
        <v>2028</v>
      </c>
      <c r="C131" t="str">
        <f>SLDWAS_DEM_Demand!C131</f>
        <v>ADEMSLDWASHISCF</v>
      </c>
      <c r="D131">
        <f>VLOOKUP(C131,'Tuning parameter'!$H$19:$AR$28,HLOOKUP('BAP-WAS-1_Demand'!B131,'Tuning parameter'!$J$17:$AR$18,2,FALSE),FALSE)</f>
        <v>1669.335375695754</v>
      </c>
      <c r="E131" t="str">
        <f>SLDWAS_DEM_Demand!E131</f>
        <v>kt</v>
      </c>
      <c r="F131" t="str">
        <f>SLDWAS_DEM_Demand!F131</f>
        <v>Aggregated DemandSolidWasteHistorical LF waste</v>
      </c>
    </row>
    <row r="132" spans="1:6" x14ac:dyDescent="0.25">
      <c r="A132" t="str">
        <f>SLDWAS_DEM_Demand!A132</f>
        <v>TO</v>
      </c>
      <c r="B132">
        <f>SLDWAS_DEM_Demand!B132</f>
        <v>2029</v>
      </c>
      <c r="C132" t="str">
        <f>SLDWAS_DEM_Demand!C132</f>
        <v>ADEMSLDWASGRB</v>
      </c>
      <c r="D132">
        <f>VLOOKUP(C132,'Tuning parameter'!$H$19:$AR$28,HLOOKUP('BAP-WAS-1_Demand'!B132,'Tuning parameter'!$J$17:$AR$18,2,FALSE),FALSE)</f>
        <v>395.50207676447582</v>
      </c>
      <c r="E132" t="str">
        <f>SLDWAS_DEM_Demand!E132</f>
        <v>kt</v>
      </c>
      <c r="F132" t="str">
        <f>SLDWAS_DEM_Demand!F132</f>
        <v>Aggregated DemandSolidWasteGreen Bin</v>
      </c>
    </row>
    <row r="133" spans="1:6" x14ac:dyDescent="0.25">
      <c r="A133" t="str">
        <f>SLDWAS_DEM_Demand!A133</f>
        <v>TO</v>
      </c>
      <c r="B133">
        <f>SLDWAS_DEM_Demand!B133</f>
        <v>2029</v>
      </c>
      <c r="C133" t="str">
        <f>SLDWAS_DEM_Demand!C133</f>
        <v>ADEMSLDWASREC</v>
      </c>
      <c r="D133">
        <f>VLOOKUP(C133,'Tuning parameter'!$H$19:$AR$28,HLOOKUP('BAP-WAS-1_Demand'!B133,'Tuning parameter'!$J$17:$AR$18,2,FALSE),FALSE)</f>
        <v>376.44984345355323</v>
      </c>
      <c r="E133" t="str">
        <f>SLDWAS_DEM_Demand!E133</f>
        <v>kt</v>
      </c>
      <c r="F133" t="str">
        <f>SLDWAS_DEM_Demand!F133</f>
        <v>Aggregated DemandSolidWasteRecycled</v>
      </c>
    </row>
    <row r="134" spans="1:6" x14ac:dyDescent="0.25">
      <c r="A134" t="str">
        <f>SLDWAS_DEM_Demand!A134</f>
        <v>TO</v>
      </c>
      <c r="B134">
        <f>SLDWAS_DEM_Demand!B134</f>
        <v>2029</v>
      </c>
      <c r="C134" t="str">
        <f>SLDWAS_DEM_Demand!C134</f>
        <v>ADEMSLDWASLDF</v>
      </c>
      <c r="D134">
        <f>VLOOKUP(C134,'Tuning parameter'!$H$19:$AR$28,HLOOKUP('BAP-WAS-1_Demand'!B134,'Tuning parameter'!$J$17:$AR$18,2,FALSE),FALSE)</f>
        <v>330.83653723629823</v>
      </c>
      <c r="E134" t="str">
        <f>SLDWAS_DEM_Demand!E134</f>
        <v>kt</v>
      </c>
      <c r="F134" t="str">
        <f>SLDWAS_DEM_Demand!F134</f>
        <v>Aggregated DemandSolidWasteLandfill</v>
      </c>
    </row>
    <row r="135" spans="1:6" x14ac:dyDescent="0.25">
      <c r="A135" t="str">
        <f>SLDWAS_DEM_Demand!A135</f>
        <v>TO</v>
      </c>
      <c r="B135">
        <f>SLDWAS_DEM_Demand!B135</f>
        <v>2029</v>
      </c>
      <c r="C135" t="str">
        <f>SLDWAS_DEM_Demand!C135</f>
        <v>ADEMSLDWASHISGL</v>
      </c>
      <c r="D135">
        <f>VLOOKUP(C135,'Tuning parameter'!$H$19:$AR$28,HLOOKUP('BAP-WAS-1_Demand'!B135,'Tuning parameter'!$J$17:$AR$18,2,FALSE),FALSE)</f>
        <v>6267.3195006873984</v>
      </c>
      <c r="E135" t="str">
        <f>SLDWAS_DEM_Demand!E135</f>
        <v>kt</v>
      </c>
      <c r="F135" t="str">
        <f>SLDWAS_DEM_Demand!F135</f>
        <v>Aggregated DemandSolidWasteHistorical LF waste</v>
      </c>
    </row>
    <row r="136" spans="1:6" x14ac:dyDescent="0.25">
      <c r="A136" t="str">
        <f>SLDWAS_DEM_Demand!A136</f>
        <v>TO</v>
      </c>
      <c r="B136">
        <f>SLDWAS_DEM_Demand!B136</f>
        <v>2029</v>
      </c>
      <c r="C136" t="str">
        <f>SLDWAS_DEM_Demand!C136</f>
        <v>ADEMSLDWASHISBW</v>
      </c>
      <c r="D136">
        <f>VLOOKUP(C136,'Tuning parameter'!$H$19:$AR$28,HLOOKUP('BAP-WAS-1_Demand'!B136,'Tuning parameter'!$J$17:$AR$18,2,FALSE),FALSE)</f>
        <v>2771.4072850732646</v>
      </c>
      <c r="E136" t="str">
        <f>SLDWAS_DEM_Demand!E136</f>
        <v>kt</v>
      </c>
      <c r="F136" t="str">
        <f>SLDWAS_DEM_Demand!F136</f>
        <v>Aggregated DemandSolidWasteHistorical LF waste</v>
      </c>
    </row>
    <row r="137" spans="1:6" x14ac:dyDescent="0.25">
      <c r="A137" t="str">
        <f>SLDWAS_DEM_Demand!A137</f>
        <v>TO</v>
      </c>
      <c r="B137">
        <f>SLDWAS_DEM_Demand!B137</f>
        <v>2029</v>
      </c>
      <c r="C137" t="str">
        <f>SLDWAS_DEM_Demand!C137</f>
        <v>ADEMSLDWASHISKV</v>
      </c>
      <c r="D137">
        <f>VLOOKUP(C137,'Tuning parameter'!$H$19:$AR$28,HLOOKUP('BAP-WAS-1_Demand'!B137,'Tuning parameter'!$J$17:$AR$18,2,FALSE),FALSE)</f>
        <v>5837.5766028854932</v>
      </c>
      <c r="E137" t="str">
        <f>SLDWAS_DEM_Demand!E137</f>
        <v>kt</v>
      </c>
      <c r="F137" t="str">
        <f>SLDWAS_DEM_Demand!F137</f>
        <v>Aggregated DemandSolidWasteHistorical LF waste</v>
      </c>
    </row>
    <row r="138" spans="1:6" x14ac:dyDescent="0.25">
      <c r="A138" t="str">
        <f>SLDWAS_DEM_Demand!A138</f>
        <v>TO</v>
      </c>
      <c r="B138">
        <f>SLDWAS_DEM_Demand!B138</f>
        <v>2029</v>
      </c>
      <c r="C138" t="str">
        <f>SLDWAS_DEM_Demand!C138</f>
        <v>ADEMSLDWASHISBR</v>
      </c>
      <c r="D138">
        <f>VLOOKUP(C138,'Tuning parameter'!$H$19:$AR$28,HLOOKUP('BAP-WAS-1_Demand'!B138,'Tuning parameter'!$J$17:$AR$18,2,FALSE),FALSE)</f>
        <v>985.64520985875276</v>
      </c>
      <c r="E138" t="str">
        <f>SLDWAS_DEM_Demand!E138</f>
        <v>kt</v>
      </c>
      <c r="F138" t="str">
        <f>SLDWAS_DEM_Demand!F138</f>
        <v>Aggregated DemandSolidWasteHistorical LF waste</v>
      </c>
    </row>
    <row r="139" spans="1:6" x14ac:dyDescent="0.25">
      <c r="A139" t="str">
        <f>SLDWAS_DEM_Demand!A139</f>
        <v>TO</v>
      </c>
      <c r="B139">
        <f>SLDWAS_DEM_Demand!B139</f>
        <v>2029</v>
      </c>
      <c r="C139" t="str">
        <f>SLDWAS_DEM_Demand!C139</f>
        <v>ADEMSLDWASHISTK</v>
      </c>
      <c r="D139">
        <f>VLOOKUP(C139,'Tuning parameter'!$H$19:$AR$28,HLOOKUP('BAP-WAS-1_Demand'!B139,'Tuning parameter'!$J$17:$AR$18,2,FALSE),FALSE)</f>
        <v>187.72856254456138</v>
      </c>
      <c r="E139" t="str">
        <f>SLDWAS_DEM_Demand!E139</f>
        <v>kt</v>
      </c>
      <c r="F139" t="str">
        <f>SLDWAS_DEM_Demand!F139</f>
        <v>Aggregated DemandSolidWasteHistorical LF waste</v>
      </c>
    </row>
    <row r="140" spans="1:6" x14ac:dyDescent="0.25">
      <c r="A140" t="str">
        <f>SLDWAS_DEM_Demand!A140</f>
        <v>TO</v>
      </c>
      <c r="B140">
        <f>SLDWAS_DEM_Demand!B140</f>
        <v>2029</v>
      </c>
      <c r="C140" t="str">
        <f>SLDWAS_DEM_Demand!C140</f>
        <v>ADEMSLDWASHISAH</v>
      </c>
      <c r="D140">
        <f>VLOOKUP(C140,'Tuning parameter'!$H$19:$AR$28,HLOOKUP('BAP-WAS-1_Demand'!B140,'Tuning parameter'!$J$17:$AR$18,2,FALSE),FALSE)</f>
        <v>594.77656752871712</v>
      </c>
      <c r="E140" t="str">
        <f>SLDWAS_DEM_Demand!E140</f>
        <v>kt</v>
      </c>
      <c r="F140" t="str">
        <f>SLDWAS_DEM_Demand!F140</f>
        <v>Aggregated DemandSolidWasteHistorical LF waste</v>
      </c>
    </row>
    <row r="141" spans="1:6" x14ac:dyDescent="0.25">
      <c r="A141" t="str">
        <f>SLDWAS_DEM_Demand!A141</f>
        <v>TO</v>
      </c>
      <c r="B141">
        <f>SLDWAS_DEM_Demand!B141</f>
        <v>2029</v>
      </c>
      <c r="C141" t="str">
        <f>SLDWAS_DEM_Demand!C141</f>
        <v>ADEMSLDWASHISCF</v>
      </c>
      <c r="D141">
        <f>VLOOKUP(C141,'Tuning parameter'!$H$19:$AR$28,HLOOKUP('BAP-WAS-1_Demand'!B141,'Tuning parameter'!$J$17:$AR$18,2,FALSE),FALSE)</f>
        <v>1595.8804155000525</v>
      </c>
      <c r="E141" t="str">
        <f>SLDWAS_DEM_Demand!E141</f>
        <v>kt</v>
      </c>
      <c r="F141" t="str">
        <f>SLDWAS_DEM_Demand!F141</f>
        <v>Aggregated DemandSolidWasteHistorical LF waste</v>
      </c>
    </row>
    <row r="142" spans="1:6" x14ac:dyDescent="0.25">
      <c r="A142" t="str">
        <f>SLDWAS_DEM_Demand!A142</f>
        <v>TO</v>
      </c>
      <c r="B142">
        <f>SLDWAS_DEM_Demand!B142</f>
        <v>2030</v>
      </c>
      <c r="C142" t="str">
        <f>SLDWAS_DEM_Demand!C142</f>
        <v>ADEMSLDWASGRB</v>
      </c>
      <c r="D142">
        <f>VLOOKUP(C142,'Tuning parameter'!$H$19:$AR$28,HLOOKUP('BAP-WAS-1_Demand'!B142,'Tuning parameter'!$J$17:$AR$18,2,FALSE),FALSE)</f>
        <v>397.74048805147658</v>
      </c>
      <c r="E142" t="str">
        <f>SLDWAS_DEM_Demand!E142</f>
        <v>kt</v>
      </c>
      <c r="F142" t="str">
        <f>SLDWAS_DEM_Demand!F142</f>
        <v>Aggregated DemandSolidWasteGreen Bin</v>
      </c>
    </row>
    <row r="143" spans="1:6" x14ac:dyDescent="0.25">
      <c r="A143" t="str">
        <f>SLDWAS_DEM_Demand!A143</f>
        <v>TO</v>
      </c>
      <c r="B143">
        <f>SLDWAS_DEM_Demand!B143</f>
        <v>2030</v>
      </c>
      <c r="C143" t="str">
        <f>SLDWAS_DEM_Demand!C143</f>
        <v>ADEMSLDWASREC</v>
      </c>
      <c r="D143">
        <f>VLOOKUP(C143,'Tuning parameter'!$H$19:$AR$28,HLOOKUP('BAP-WAS-1_Demand'!B143,'Tuning parameter'!$J$17:$AR$18,2,FALSE),FALSE)</f>
        <v>378.58042538492924</v>
      </c>
      <c r="E143" t="str">
        <f>SLDWAS_DEM_Demand!E143</f>
        <v>kt</v>
      </c>
      <c r="F143" t="str">
        <f>SLDWAS_DEM_Demand!F143</f>
        <v>Aggregated DemandSolidWasteRecycled</v>
      </c>
    </row>
    <row r="144" spans="1:6" x14ac:dyDescent="0.25">
      <c r="A144" t="str">
        <f>SLDWAS_DEM_Demand!A144</f>
        <v>TO</v>
      </c>
      <c r="B144">
        <f>SLDWAS_DEM_Demand!B144</f>
        <v>2030</v>
      </c>
      <c r="C144" t="str">
        <f>SLDWAS_DEM_Demand!C144</f>
        <v>ADEMSLDWASLDF</v>
      </c>
      <c r="D144">
        <f>VLOOKUP(C144,'Tuning parameter'!$H$19:$AR$28,HLOOKUP('BAP-WAS-1_Demand'!B144,'Tuning parameter'!$J$17:$AR$18,2,FALSE),FALSE)</f>
        <v>332.70896290131691</v>
      </c>
      <c r="E144" t="str">
        <f>SLDWAS_DEM_Demand!E144</f>
        <v>kt</v>
      </c>
      <c r="F144" t="str">
        <f>SLDWAS_DEM_Demand!F144</f>
        <v>Aggregated DemandSolidWasteLandfill</v>
      </c>
    </row>
    <row r="145" spans="1:6" x14ac:dyDescent="0.25">
      <c r="A145" t="str">
        <f>SLDWAS_DEM_Demand!A145</f>
        <v>TO</v>
      </c>
      <c r="B145">
        <f>SLDWAS_DEM_Demand!B145</f>
        <v>2030</v>
      </c>
      <c r="C145" t="str">
        <f>SLDWAS_DEM_Demand!C145</f>
        <v>ADEMSLDWASHISGL</v>
      </c>
      <c r="D145">
        <f>VLOOKUP(C145,'Tuning parameter'!$H$19:$AR$28,HLOOKUP('BAP-WAS-1_Demand'!B145,'Tuning parameter'!$J$17:$AR$18,2,FALSE),FALSE)</f>
        <v>6307.8205569969177</v>
      </c>
      <c r="E145" t="str">
        <f>SLDWAS_DEM_Demand!E145</f>
        <v>kt</v>
      </c>
      <c r="F145" t="str">
        <f>SLDWAS_DEM_Demand!F145</f>
        <v>Aggregated DemandSolidWasteHistorical LF waste</v>
      </c>
    </row>
    <row r="146" spans="1:6" x14ac:dyDescent="0.25">
      <c r="A146" t="str">
        <f>SLDWAS_DEM_Demand!A146</f>
        <v>TO</v>
      </c>
      <c r="B146">
        <f>SLDWAS_DEM_Demand!B146</f>
        <v>2030</v>
      </c>
      <c r="C146" t="str">
        <f>SLDWAS_DEM_Demand!C146</f>
        <v>ADEMSLDWASHISBW</v>
      </c>
      <c r="D146">
        <f>VLOOKUP(C146,'Tuning parameter'!$H$19:$AR$28,HLOOKUP('BAP-WAS-1_Demand'!B146,'Tuning parameter'!$J$17:$AR$18,2,FALSE),FALSE)</f>
        <v>2649.4583856639488</v>
      </c>
      <c r="E146" t="str">
        <f>SLDWAS_DEM_Demand!E146</f>
        <v>kt</v>
      </c>
      <c r="F146" t="str">
        <f>SLDWAS_DEM_Demand!F146</f>
        <v>Aggregated DemandSolidWasteHistorical LF waste</v>
      </c>
    </row>
    <row r="147" spans="1:6" x14ac:dyDescent="0.25">
      <c r="A147" t="str">
        <f>SLDWAS_DEM_Demand!A147</f>
        <v>TO</v>
      </c>
      <c r="B147">
        <f>SLDWAS_DEM_Demand!B147</f>
        <v>2030</v>
      </c>
      <c r="C147" t="str">
        <f>SLDWAS_DEM_Demand!C147</f>
        <v>ADEMSLDWASHISKV</v>
      </c>
      <c r="D147">
        <f>VLOOKUP(C147,'Tuning parameter'!$H$19:$AR$28,HLOOKUP('BAP-WAS-1_Demand'!B147,'Tuning parameter'!$J$17:$AR$18,2,FALSE),FALSE)</f>
        <v>5580.7085323663541</v>
      </c>
      <c r="E147" t="str">
        <f>SLDWAS_DEM_Demand!E147</f>
        <v>kt</v>
      </c>
      <c r="F147" t="str">
        <f>SLDWAS_DEM_Demand!F147</f>
        <v>Aggregated DemandSolidWasteHistorical LF waste</v>
      </c>
    </row>
    <row r="148" spans="1:6" x14ac:dyDescent="0.25">
      <c r="A148" t="str">
        <f>SLDWAS_DEM_Demand!A148</f>
        <v>TO</v>
      </c>
      <c r="B148">
        <f>SLDWAS_DEM_Demand!B148</f>
        <v>2030</v>
      </c>
      <c r="C148" t="str">
        <f>SLDWAS_DEM_Demand!C148</f>
        <v>ADEMSLDWASHISBR</v>
      </c>
      <c r="D148">
        <f>VLOOKUP(C148,'Tuning parameter'!$H$19:$AR$28,HLOOKUP('BAP-WAS-1_Demand'!B148,'Tuning parameter'!$J$17:$AR$18,2,FALSE),FALSE)</f>
        <v>942.27433860582505</v>
      </c>
      <c r="E148" t="str">
        <f>SLDWAS_DEM_Demand!E148</f>
        <v>kt</v>
      </c>
      <c r="F148" t="str">
        <f>SLDWAS_DEM_Demand!F148</f>
        <v>Aggregated DemandSolidWasteHistorical LF waste</v>
      </c>
    </row>
    <row r="149" spans="1:6" x14ac:dyDescent="0.25">
      <c r="A149" t="str">
        <f>SLDWAS_DEM_Demand!A149</f>
        <v>TO</v>
      </c>
      <c r="B149">
        <f>SLDWAS_DEM_Demand!B149</f>
        <v>2030</v>
      </c>
      <c r="C149" t="str">
        <f>SLDWAS_DEM_Demand!C149</f>
        <v>ADEMSLDWASHISTK</v>
      </c>
      <c r="D149">
        <f>VLOOKUP(C149,'Tuning parameter'!$H$19:$AR$28,HLOOKUP('BAP-WAS-1_Demand'!B149,'Tuning parameter'!$J$17:$AR$18,2,FALSE),FALSE)</f>
        <v>179.46803306074833</v>
      </c>
      <c r="E149" t="str">
        <f>SLDWAS_DEM_Demand!E149</f>
        <v>kt</v>
      </c>
      <c r="F149" t="str">
        <f>SLDWAS_DEM_Demand!F149</f>
        <v>Aggregated DemandSolidWasteHistorical LF waste</v>
      </c>
    </row>
    <row r="150" spans="1:6" x14ac:dyDescent="0.25">
      <c r="A150" t="str">
        <f>SLDWAS_DEM_Demand!A150</f>
        <v>TO</v>
      </c>
      <c r="B150">
        <f>SLDWAS_DEM_Demand!B150</f>
        <v>2030</v>
      </c>
      <c r="C150" t="str">
        <f>SLDWAS_DEM_Demand!C150</f>
        <v>ADEMSLDWASHISAH</v>
      </c>
      <c r="D150">
        <f>VLOOKUP(C150,'Tuning parameter'!$H$19:$AR$28,HLOOKUP('BAP-WAS-1_Demand'!B150,'Tuning parameter'!$J$17:$AR$18,2,FALSE),FALSE)</f>
        <v>568.60490081078831</v>
      </c>
      <c r="E150" t="str">
        <f>SLDWAS_DEM_Demand!E150</f>
        <v>kt</v>
      </c>
      <c r="F150" t="str">
        <f>SLDWAS_DEM_Demand!F150</f>
        <v>Aggregated DemandSolidWasteHistorical LF waste</v>
      </c>
    </row>
    <row r="151" spans="1:6" x14ac:dyDescent="0.25">
      <c r="A151" t="str">
        <f>SLDWAS_DEM_Demand!A151</f>
        <v>TO</v>
      </c>
      <c r="B151">
        <f>SLDWAS_DEM_Demand!B151</f>
        <v>2030</v>
      </c>
      <c r="C151" t="str">
        <f>SLDWAS_DEM_Demand!C151</f>
        <v>ADEMSLDWASHISCF</v>
      </c>
      <c r="D151">
        <f>VLOOKUP(C151,'Tuning parameter'!$H$19:$AR$28,HLOOKUP('BAP-WAS-1_Demand'!B151,'Tuning parameter'!$J$17:$AR$18,2,FALSE),FALSE)</f>
        <v>1525.6576585248115</v>
      </c>
      <c r="E151" t="str">
        <f>SLDWAS_DEM_Demand!E151</f>
        <v>kt</v>
      </c>
      <c r="F151" t="str">
        <f>SLDWAS_DEM_Demand!F151</f>
        <v>Aggregated DemandSolidWasteHistorical LF waste</v>
      </c>
    </row>
    <row r="152" spans="1:6" x14ac:dyDescent="0.25">
      <c r="A152" t="str">
        <f>SLDWAS_DEM_Demand!A152</f>
        <v>TO</v>
      </c>
      <c r="B152">
        <f>SLDWAS_DEM_Demand!B152</f>
        <v>2031</v>
      </c>
      <c r="C152" t="str">
        <f>SLDWAS_DEM_Demand!C152</f>
        <v>ADEMSLDWASGRB</v>
      </c>
      <c r="D152">
        <f>VLOOKUP(C152,'Tuning parameter'!$H$19:$AR$28,HLOOKUP('BAP-WAS-1_Demand'!B152,'Tuning parameter'!$J$17:$AR$18,2,FALSE),FALSE)</f>
        <v>400.05182315148556</v>
      </c>
      <c r="E152" t="str">
        <f>SLDWAS_DEM_Demand!E152</f>
        <v>kt</v>
      </c>
      <c r="F152" t="str">
        <f>SLDWAS_DEM_Demand!F152</f>
        <v>Aggregated DemandSolidWasteGreen Bin</v>
      </c>
    </row>
    <row r="153" spans="1:6" x14ac:dyDescent="0.25">
      <c r="A153" t="str">
        <f>SLDWAS_DEM_Demand!A153</f>
        <v>TO</v>
      </c>
      <c r="B153">
        <f>SLDWAS_DEM_Demand!B153</f>
        <v>2031</v>
      </c>
      <c r="C153" t="str">
        <f>SLDWAS_DEM_Demand!C153</f>
        <v>ADEMSLDWASREC</v>
      </c>
      <c r="D153">
        <f>VLOOKUP(C153,'Tuning parameter'!$H$19:$AR$28,HLOOKUP('BAP-WAS-1_Demand'!B153,'Tuning parameter'!$J$17:$AR$18,2,FALSE),FALSE)</f>
        <v>380.78041822361467</v>
      </c>
      <c r="E153" t="str">
        <f>SLDWAS_DEM_Demand!E153</f>
        <v>kt</v>
      </c>
      <c r="F153" t="str">
        <f>SLDWAS_DEM_Demand!F153</f>
        <v>Aggregated DemandSolidWasteRecycled</v>
      </c>
    </row>
    <row r="154" spans="1:6" x14ac:dyDescent="0.25">
      <c r="A154" t="str">
        <f>SLDWAS_DEM_Demand!A154</f>
        <v>TO</v>
      </c>
      <c r="B154">
        <f>SLDWAS_DEM_Demand!B154</f>
        <v>2031</v>
      </c>
      <c r="C154" t="str">
        <f>SLDWAS_DEM_Demand!C154</f>
        <v>ADEMSLDWASLDF</v>
      </c>
      <c r="D154">
        <f>VLOOKUP(C154,'Tuning parameter'!$H$19:$AR$28,HLOOKUP('BAP-WAS-1_Demand'!B154,'Tuning parameter'!$J$17:$AR$18,2,FALSE),FALSE)</f>
        <v>334.64238916075738</v>
      </c>
      <c r="E154" t="str">
        <f>SLDWAS_DEM_Demand!E154</f>
        <v>kt</v>
      </c>
      <c r="F154" t="str">
        <f>SLDWAS_DEM_Demand!F154</f>
        <v>Aggregated DemandSolidWasteLandfill</v>
      </c>
    </row>
    <row r="155" spans="1:6" x14ac:dyDescent="0.25">
      <c r="A155" t="str">
        <f>SLDWAS_DEM_Demand!A155</f>
        <v>TO</v>
      </c>
      <c r="B155">
        <f>SLDWAS_DEM_Demand!B155</f>
        <v>2031</v>
      </c>
      <c r="C155" t="str">
        <f>SLDWAS_DEM_Demand!C155</f>
        <v>ADEMSLDWASHISGL</v>
      </c>
      <c r="D155">
        <f>VLOOKUP(C155,'Tuning parameter'!$H$19:$AR$28,HLOOKUP('BAP-WAS-1_Demand'!B155,'Tuning parameter'!$J$17:$AR$18,2,FALSE),FALSE)</f>
        <v>6348.3294990610766</v>
      </c>
      <c r="E155" t="str">
        <f>SLDWAS_DEM_Demand!E155</f>
        <v>kt</v>
      </c>
      <c r="F155" t="str">
        <f>SLDWAS_DEM_Demand!F155</f>
        <v>Aggregated DemandSolidWasteHistorical LF waste</v>
      </c>
    </row>
    <row r="156" spans="1:6" x14ac:dyDescent="0.25">
      <c r="A156" t="str">
        <f>SLDWAS_DEM_Demand!A156</f>
        <v>TO</v>
      </c>
      <c r="B156">
        <f>SLDWAS_DEM_Demand!B156</f>
        <v>2031</v>
      </c>
      <c r="C156" t="str">
        <f>SLDWAS_DEM_Demand!C156</f>
        <v>ADEMSLDWASHISBW</v>
      </c>
      <c r="D156">
        <f>VLOOKUP(C156,'Tuning parameter'!$H$19:$AR$28,HLOOKUP('BAP-WAS-1_Demand'!B156,'Tuning parameter'!$J$17:$AR$18,2,FALSE),FALSE)</f>
        <v>2532.875544916325</v>
      </c>
      <c r="E156" t="str">
        <f>SLDWAS_DEM_Demand!E156</f>
        <v>kt</v>
      </c>
      <c r="F156" t="str">
        <f>SLDWAS_DEM_Demand!F156</f>
        <v>Aggregated DemandSolidWasteHistorical LF waste</v>
      </c>
    </row>
    <row r="157" spans="1:6" x14ac:dyDescent="0.25">
      <c r="A157" t="str">
        <f>SLDWAS_DEM_Demand!A157</f>
        <v>TO</v>
      </c>
      <c r="B157">
        <f>SLDWAS_DEM_Demand!B157</f>
        <v>2031</v>
      </c>
      <c r="C157" t="str">
        <f>SLDWAS_DEM_Demand!C157</f>
        <v>ADEMSLDWASHISKV</v>
      </c>
      <c r="D157">
        <f>VLOOKUP(C157,'Tuning parameter'!$H$19:$AR$28,HLOOKUP('BAP-WAS-1_Demand'!B157,'Tuning parameter'!$J$17:$AR$18,2,FALSE),FALSE)</f>
        <v>5335.1433037867282</v>
      </c>
      <c r="E157" t="str">
        <f>SLDWAS_DEM_Demand!E157</f>
        <v>kt</v>
      </c>
      <c r="F157" t="str">
        <f>SLDWAS_DEM_Demand!F157</f>
        <v>Aggregated DemandSolidWasteHistorical LF waste</v>
      </c>
    </row>
    <row r="158" spans="1:6" x14ac:dyDescent="0.25">
      <c r="A158" t="str">
        <f>SLDWAS_DEM_Demand!A158</f>
        <v>TO</v>
      </c>
      <c r="B158">
        <f>SLDWAS_DEM_Demand!B158</f>
        <v>2031</v>
      </c>
      <c r="C158" t="str">
        <f>SLDWAS_DEM_Demand!C158</f>
        <v>ADEMSLDWASHISBR</v>
      </c>
      <c r="D158">
        <f>VLOOKUP(C158,'Tuning parameter'!$H$19:$AR$28,HLOOKUP('BAP-WAS-1_Demand'!B158,'Tuning parameter'!$J$17:$AR$18,2,FALSE),FALSE)</f>
        <v>900.81189490311829</v>
      </c>
      <c r="E158" t="str">
        <f>SLDWAS_DEM_Demand!E158</f>
        <v>kt</v>
      </c>
      <c r="F158" t="str">
        <f>SLDWAS_DEM_Demand!F158</f>
        <v>Aggregated DemandSolidWasteHistorical LF waste</v>
      </c>
    </row>
    <row r="159" spans="1:6" x14ac:dyDescent="0.25">
      <c r="A159" t="str">
        <f>SLDWAS_DEM_Demand!A159</f>
        <v>TO</v>
      </c>
      <c r="B159">
        <f>SLDWAS_DEM_Demand!B159</f>
        <v>2031</v>
      </c>
      <c r="C159" t="str">
        <f>SLDWAS_DEM_Demand!C159</f>
        <v>ADEMSLDWASHISTK</v>
      </c>
      <c r="D159">
        <f>VLOOKUP(C159,'Tuning parameter'!$H$19:$AR$28,HLOOKUP('BAP-WAS-1_Demand'!B159,'Tuning parameter'!$J$17:$AR$18,2,FALSE),FALSE)</f>
        <v>171.57098767561496</v>
      </c>
      <c r="E159" t="str">
        <f>SLDWAS_DEM_Demand!E159</f>
        <v>kt</v>
      </c>
      <c r="F159" t="str">
        <f>SLDWAS_DEM_Demand!F159</f>
        <v>Aggregated DemandSolidWasteHistorical LF waste</v>
      </c>
    </row>
    <row r="160" spans="1:6" x14ac:dyDescent="0.25">
      <c r="A160" t="str">
        <f>SLDWAS_DEM_Demand!A160</f>
        <v>TO</v>
      </c>
      <c r="B160">
        <f>SLDWAS_DEM_Demand!B160</f>
        <v>2031</v>
      </c>
      <c r="C160" t="str">
        <f>SLDWAS_DEM_Demand!C160</f>
        <v>ADEMSLDWASHISAH</v>
      </c>
      <c r="D160">
        <f>VLOOKUP(C160,'Tuning parameter'!$H$19:$AR$28,HLOOKUP('BAP-WAS-1_Demand'!B160,'Tuning parameter'!$J$17:$AR$18,2,FALSE),FALSE)</f>
        <v>543.58485333307306</v>
      </c>
      <c r="E160" t="str">
        <f>SLDWAS_DEM_Demand!E160</f>
        <v>kt</v>
      </c>
      <c r="F160" t="str">
        <f>SLDWAS_DEM_Demand!F160</f>
        <v>Aggregated DemandSolidWasteHistorical LF waste</v>
      </c>
    </row>
    <row r="161" spans="1:6" x14ac:dyDescent="0.25">
      <c r="A161" t="str">
        <f>SLDWAS_DEM_Demand!A161</f>
        <v>TO</v>
      </c>
      <c r="B161">
        <f>SLDWAS_DEM_Demand!B161</f>
        <v>2031</v>
      </c>
      <c r="C161" t="str">
        <f>SLDWAS_DEM_Demand!C161</f>
        <v>ADEMSLDWASHISCF</v>
      </c>
      <c r="D161">
        <f>VLOOKUP(C161,'Tuning parameter'!$H$19:$AR$28,HLOOKUP('BAP-WAS-1_Demand'!B161,'Tuning parameter'!$J$17:$AR$18,2,FALSE),FALSE)</f>
        <v>1458.5248796891035</v>
      </c>
      <c r="E161" t="str">
        <f>SLDWAS_DEM_Demand!E161</f>
        <v>kt</v>
      </c>
      <c r="F161" t="str">
        <f>SLDWAS_DEM_Demand!F161</f>
        <v>Aggregated DemandSolidWasteHistorical LF waste</v>
      </c>
    </row>
    <row r="162" spans="1:6" x14ac:dyDescent="0.25">
      <c r="A162" t="str">
        <f>SLDWAS_DEM_Demand!A162</f>
        <v>TO</v>
      </c>
      <c r="B162">
        <f>SLDWAS_DEM_Demand!B162</f>
        <v>2032</v>
      </c>
      <c r="C162" t="str">
        <f>SLDWAS_DEM_Demand!C162</f>
        <v>ADEMSLDWASGRB</v>
      </c>
      <c r="D162">
        <f>VLOOKUP(C162,'Tuning parameter'!$H$19:$AR$28,HLOOKUP('BAP-WAS-1_Demand'!B162,'Tuning parameter'!$J$17:$AR$18,2,FALSE),FALSE)</f>
        <v>402.35009137248352</v>
      </c>
      <c r="E162" t="str">
        <f>SLDWAS_DEM_Demand!E162</f>
        <v>kt</v>
      </c>
      <c r="F162" t="str">
        <f>SLDWAS_DEM_Demand!F162</f>
        <v>Aggregated DemandSolidWasteGreen Bin</v>
      </c>
    </row>
    <row r="163" spans="1:6" x14ac:dyDescent="0.25">
      <c r="A163" t="str">
        <f>SLDWAS_DEM_Demand!A163</f>
        <v>TO</v>
      </c>
      <c r="B163">
        <f>SLDWAS_DEM_Demand!B163</f>
        <v>2032</v>
      </c>
      <c r="C163" t="str">
        <f>SLDWAS_DEM_Demand!C163</f>
        <v>ADEMSLDWASREC</v>
      </c>
      <c r="D163">
        <f>VLOOKUP(C163,'Tuning parameter'!$H$19:$AR$28,HLOOKUP('BAP-WAS-1_Demand'!B163,'Tuning parameter'!$J$17:$AR$18,2,FALSE),FALSE)</f>
        <v>382.96797364452897</v>
      </c>
      <c r="E163" t="str">
        <f>SLDWAS_DEM_Demand!E163</f>
        <v>kt</v>
      </c>
      <c r="F163" t="str">
        <f>SLDWAS_DEM_Demand!F163</f>
        <v>Aggregated DemandSolidWasteRecycled</v>
      </c>
    </row>
    <row r="164" spans="1:6" x14ac:dyDescent="0.25">
      <c r="A164" t="str">
        <f>SLDWAS_DEM_Demand!A164</f>
        <v>TO</v>
      </c>
      <c r="B164">
        <f>SLDWAS_DEM_Demand!B164</f>
        <v>2032</v>
      </c>
      <c r="C164" t="str">
        <f>SLDWAS_DEM_Demand!C164</f>
        <v>ADEMSLDWASLDF</v>
      </c>
      <c r="D164">
        <f>VLOOKUP(C164,'Tuning parameter'!$H$19:$AR$28,HLOOKUP('BAP-WAS-1_Demand'!B164,'Tuning parameter'!$J$17:$AR$18,2,FALSE),FALSE)</f>
        <v>336.5648850072912</v>
      </c>
      <c r="E164" t="str">
        <f>SLDWAS_DEM_Demand!E164</f>
        <v>kt</v>
      </c>
      <c r="F164" t="str">
        <f>SLDWAS_DEM_Demand!F164</f>
        <v>Aggregated DemandSolidWasteLandfill</v>
      </c>
    </row>
    <row r="165" spans="1:6" x14ac:dyDescent="0.25">
      <c r="A165" t="str">
        <f>SLDWAS_DEM_Demand!A165</f>
        <v>TO</v>
      </c>
      <c r="B165">
        <f>SLDWAS_DEM_Demand!B165</f>
        <v>2032</v>
      </c>
      <c r="C165" t="str">
        <f>SLDWAS_DEM_Demand!C165</f>
        <v>ADEMSLDWASHISGL</v>
      </c>
      <c r="D165">
        <f>VLOOKUP(C165,'Tuning parameter'!$H$19:$AR$28,HLOOKUP('BAP-WAS-1_Demand'!B165,'Tuning parameter'!$J$17:$AR$18,2,FALSE),FALSE)</f>
        <v>6388.9042963014708</v>
      </c>
      <c r="E165" t="str">
        <f>SLDWAS_DEM_Demand!E165</f>
        <v>kt</v>
      </c>
      <c r="F165" t="str">
        <f>SLDWAS_DEM_Demand!F165</f>
        <v>Aggregated DemandSolidWasteHistorical LF waste</v>
      </c>
    </row>
    <row r="166" spans="1:6" x14ac:dyDescent="0.25">
      <c r="A166" t="str">
        <f>SLDWAS_DEM_Demand!A166</f>
        <v>TO</v>
      </c>
      <c r="B166">
        <f>SLDWAS_DEM_Demand!B166</f>
        <v>2032</v>
      </c>
      <c r="C166" t="str">
        <f>SLDWAS_DEM_Demand!C166</f>
        <v>ADEMSLDWASHISBW</v>
      </c>
      <c r="D166">
        <f>VLOOKUP(C166,'Tuning parameter'!$H$19:$AR$28,HLOOKUP('BAP-WAS-1_Demand'!B166,'Tuning parameter'!$J$17:$AR$18,2,FALSE),FALSE)</f>
        <v>2421.422642736648</v>
      </c>
      <c r="E166" t="str">
        <f>SLDWAS_DEM_Demand!E166</f>
        <v>kt</v>
      </c>
      <c r="F166" t="str">
        <f>SLDWAS_DEM_Demand!F166</f>
        <v>Aggregated DemandSolidWasteHistorical LF waste</v>
      </c>
    </row>
    <row r="167" spans="1:6" x14ac:dyDescent="0.25">
      <c r="A167" t="str">
        <f>SLDWAS_DEM_Demand!A167</f>
        <v>TO</v>
      </c>
      <c r="B167">
        <f>SLDWAS_DEM_Demand!B167</f>
        <v>2032</v>
      </c>
      <c r="C167" t="str">
        <f>SLDWAS_DEM_Demand!C167</f>
        <v>ADEMSLDWASHISKV</v>
      </c>
      <c r="D167">
        <f>VLOOKUP(C167,'Tuning parameter'!$H$19:$AR$28,HLOOKUP('BAP-WAS-1_Demand'!B167,'Tuning parameter'!$J$17:$AR$18,2,FALSE),FALSE)</f>
        <v>5100.3835636388376</v>
      </c>
      <c r="E167" t="str">
        <f>SLDWAS_DEM_Demand!E167</f>
        <v>kt</v>
      </c>
      <c r="F167" t="str">
        <f>SLDWAS_DEM_Demand!F167</f>
        <v>Aggregated DemandSolidWasteHistorical LF waste</v>
      </c>
    </row>
    <row r="168" spans="1:6" x14ac:dyDescent="0.25">
      <c r="A168" t="str">
        <f>SLDWAS_DEM_Demand!A168</f>
        <v>TO</v>
      </c>
      <c r="B168">
        <f>SLDWAS_DEM_Demand!B168</f>
        <v>2032</v>
      </c>
      <c r="C168" t="str">
        <f>SLDWAS_DEM_Demand!C168</f>
        <v>ADEMSLDWASHISBR</v>
      </c>
      <c r="D168">
        <f>VLOOKUP(C168,'Tuning parameter'!$H$19:$AR$28,HLOOKUP('BAP-WAS-1_Demand'!B168,'Tuning parameter'!$J$17:$AR$18,2,FALSE),FALSE)</f>
        <v>861.17390313268413</v>
      </c>
      <c r="E168" t="str">
        <f>SLDWAS_DEM_Demand!E168</f>
        <v>kt</v>
      </c>
      <c r="F168" t="str">
        <f>SLDWAS_DEM_Demand!F168</f>
        <v>Aggregated DemandSolidWasteHistorical LF waste</v>
      </c>
    </row>
    <row r="169" spans="1:6" x14ac:dyDescent="0.25">
      <c r="A169" t="str">
        <f>SLDWAS_DEM_Demand!A169</f>
        <v>TO</v>
      </c>
      <c r="B169">
        <f>SLDWAS_DEM_Demand!B169</f>
        <v>2032</v>
      </c>
      <c r="C169" t="str">
        <f>SLDWAS_DEM_Demand!C169</f>
        <v>ADEMSLDWASHISTK</v>
      </c>
      <c r="D169">
        <f>VLOOKUP(C169,'Tuning parameter'!$H$19:$AR$28,HLOOKUP('BAP-WAS-1_Demand'!B169,'Tuning parameter'!$J$17:$AR$18,2,FALSE),FALSE)</f>
        <v>164.02143217350562</v>
      </c>
      <c r="E169" t="str">
        <f>SLDWAS_DEM_Demand!E169</f>
        <v>kt</v>
      </c>
      <c r="F169" t="str">
        <f>SLDWAS_DEM_Demand!F169</f>
        <v>Aggregated DemandSolidWasteHistorical LF waste</v>
      </c>
    </row>
    <row r="170" spans="1:6" x14ac:dyDescent="0.25">
      <c r="A170" t="str">
        <f>SLDWAS_DEM_Demand!A170</f>
        <v>TO</v>
      </c>
      <c r="B170">
        <f>SLDWAS_DEM_Demand!B170</f>
        <v>2032</v>
      </c>
      <c r="C170" t="str">
        <f>SLDWAS_DEM_Demand!C170</f>
        <v>ADEMSLDWASHISAH</v>
      </c>
      <c r="D170">
        <f>VLOOKUP(C170,'Tuning parameter'!$H$19:$AR$28,HLOOKUP('BAP-WAS-1_Demand'!B170,'Tuning parameter'!$J$17:$AR$18,2,FALSE),FALSE)</f>
        <v>519.66575094903283</v>
      </c>
      <c r="E170" t="str">
        <f>SLDWAS_DEM_Demand!E170</f>
        <v>kt</v>
      </c>
      <c r="F170" t="str">
        <f>SLDWAS_DEM_Demand!F170</f>
        <v>Aggregated DemandSolidWasteHistorical LF waste</v>
      </c>
    </row>
    <row r="171" spans="1:6" x14ac:dyDescent="0.25">
      <c r="A171" t="str">
        <f>SLDWAS_DEM_Demand!A171</f>
        <v>TO</v>
      </c>
      <c r="B171">
        <f>SLDWAS_DEM_Demand!B171</f>
        <v>2032</v>
      </c>
      <c r="C171" t="str">
        <f>SLDWAS_DEM_Demand!C171</f>
        <v>ADEMSLDWASHISCF</v>
      </c>
      <c r="D171">
        <f>VLOOKUP(C171,'Tuning parameter'!$H$19:$AR$28,HLOOKUP('BAP-WAS-1_Demand'!B171,'Tuning parameter'!$J$17:$AR$18,2,FALSE),FALSE)</f>
        <v>1394.346112173708</v>
      </c>
      <c r="E171" t="str">
        <f>SLDWAS_DEM_Demand!E171</f>
        <v>kt</v>
      </c>
      <c r="F171" t="str">
        <f>SLDWAS_DEM_Demand!F171</f>
        <v>Aggregated DemandSolidWasteHistorical LF waste</v>
      </c>
    </row>
    <row r="172" spans="1:6" x14ac:dyDescent="0.25">
      <c r="A172" t="str">
        <f>SLDWAS_DEM_Demand!A172</f>
        <v>TO</v>
      </c>
      <c r="B172">
        <f>SLDWAS_DEM_Demand!B172</f>
        <v>2033</v>
      </c>
      <c r="C172" t="str">
        <f>SLDWAS_DEM_Demand!C172</f>
        <v>ADEMSLDWASGRB</v>
      </c>
      <c r="D172">
        <f>VLOOKUP(C172,'Tuning parameter'!$H$19:$AR$28,HLOOKUP('BAP-WAS-1_Demand'!B172,'Tuning parameter'!$J$17:$AR$18,2,FALSE),FALSE)</f>
        <v>404.6512897657031</v>
      </c>
      <c r="E172" t="str">
        <f>SLDWAS_DEM_Demand!E172</f>
        <v>kt</v>
      </c>
      <c r="F172" t="str">
        <f>SLDWAS_DEM_Demand!F172</f>
        <v>Aggregated DemandSolidWasteGreen Bin</v>
      </c>
    </row>
    <row r="173" spans="1:6" x14ac:dyDescent="0.25">
      <c r="A173" t="str">
        <f>SLDWAS_DEM_Demand!A173</f>
        <v>TO</v>
      </c>
      <c r="B173">
        <f>SLDWAS_DEM_Demand!B173</f>
        <v>2033</v>
      </c>
      <c r="C173" t="str">
        <f>SLDWAS_DEM_Demand!C173</f>
        <v>ADEMSLDWASREC</v>
      </c>
      <c r="D173">
        <f>VLOOKUP(C173,'Tuning parameter'!$H$19:$AR$28,HLOOKUP('BAP-WAS-1_Demand'!B173,'Tuning parameter'!$J$17:$AR$18,2,FALSE),FALSE)</f>
        <v>385.15831808461388</v>
      </c>
      <c r="E173" t="str">
        <f>SLDWAS_DEM_Demand!E173</f>
        <v>kt</v>
      </c>
      <c r="F173" t="str">
        <f>SLDWAS_DEM_Demand!F173</f>
        <v>Aggregated DemandSolidWasteRecycled</v>
      </c>
    </row>
    <row r="174" spans="1:6" x14ac:dyDescent="0.25">
      <c r="A174" t="str">
        <f>SLDWAS_DEM_Demand!A174</f>
        <v>TO</v>
      </c>
      <c r="B174">
        <f>SLDWAS_DEM_Demand!B174</f>
        <v>2033</v>
      </c>
      <c r="C174" t="str">
        <f>SLDWAS_DEM_Demand!C174</f>
        <v>ADEMSLDWASLDF</v>
      </c>
      <c r="D174">
        <f>VLOOKUP(C174,'Tuning parameter'!$H$19:$AR$28,HLOOKUP('BAP-WAS-1_Demand'!B174,'Tuning parameter'!$J$17:$AR$18,2,FALSE),FALSE)</f>
        <v>338.48983193585013</v>
      </c>
      <c r="E174" t="str">
        <f>SLDWAS_DEM_Demand!E174</f>
        <v>kt</v>
      </c>
      <c r="F174" t="str">
        <f>SLDWAS_DEM_Demand!F174</f>
        <v>Aggregated DemandSolidWasteLandfill</v>
      </c>
    </row>
    <row r="175" spans="1:6" x14ac:dyDescent="0.25">
      <c r="A175" t="str">
        <f>SLDWAS_DEM_Demand!A175</f>
        <v>TO</v>
      </c>
      <c r="B175">
        <f>SLDWAS_DEM_Demand!B175</f>
        <v>2033</v>
      </c>
      <c r="C175" t="str">
        <f>SLDWAS_DEM_Demand!C175</f>
        <v>ADEMSLDWASHISGL</v>
      </c>
      <c r="D175">
        <f>VLOOKUP(C175,'Tuning parameter'!$H$19:$AR$28,HLOOKUP('BAP-WAS-1_Demand'!B175,'Tuning parameter'!$J$17:$AR$18,2,FALSE),FALSE)</f>
        <v>6429.531601477297</v>
      </c>
      <c r="E175" t="str">
        <f>SLDWAS_DEM_Demand!E175</f>
        <v>kt</v>
      </c>
      <c r="F175" t="str">
        <f>SLDWAS_DEM_Demand!F175</f>
        <v>Aggregated DemandSolidWasteHistorical LF waste</v>
      </c>
    </row>
    <row r="176" spans="1:6" x14ac:dyDescent="0.25">
      <c r="A176" t="str">
        <f>SLDWAS_DEM_Demand!A176</f>
        <v>TO</v>
      </c>
      <c r="B176">
        <f>SLDWAS_DEM_Demand!B176</f>
        <v>2033</v>
      </c>
      <c r="C176" t="str">
        <f>SLDWAS_DEM_Demand!C176</f>
        <v>ADEMSLDWASHISBW</v>
      </c>
      <c r="D176">
        <f>VLOOKUP(C176,'Tuning parameter'!$H$19:$AR$28,HLOOKUP('BAP-WAS-1_Demand'!B176,'Tuning parameter'!$J$17:$AR$18,2,FALSE),FALSE)</f>
        <v>2314.8739489098848</v>
      </c>
      <c r="E176" t="str">
        <f>SLDWAS_DEM_Demand!E176</f>
        <v>kt</v>
      </c>
      <c r="F176" t="str">
        <f>SLDWAS_DEM_Demand!F176</f>
        <v>Aggregated DemandSolidWasteHistorical LF waste</v>
      </c>
    </row>
    <row r="177" spans="1:6" x14ac:dyDescent="0.25">
      <c r="A177" t="str">
        <f>SLDWAS_DEM_Demand!A177</f>
        <v>TO</v>
      </c>
      <c r="B177">
        <f>SLDWAS_DEM_Demand!B177</f>
        <v>2033</v>
      </c>
      <c r="C177" t="str">
        <f>SLDWAS_DEM_Demand!C177</f>
        <v>ADEMSLDWASHISKV</v>
      </c>
      <c r="D177">
        <f>VLOOKUP(C177,'Tuning parameter'!$H$19:$AR$28,HLOOKUP('BAP-WAS-1_Demand'!B177,'Tuning parameter'!$J$17:$AR$18,2,FALSE),FALSE)</f>
        <v>4875.9538432216596</v>
      </c>
      <c r="E177" t="str">
        <f>SLDWAS_DEM_Demand!E177</f>
        <v>kt</v>
      </c>
      <c r="F177" t="str">
        <f>SLDWAS_DEM_Demand!F177</f>
        <v>Aggregated DemandSolidWasteHistorical LF waste</v>
      </c>
    </row>
    <row r="178" spans="1:6" x14ac:dyDescent="0.25">
      <c r="A178" t="str">
        <f>SLDWAS_DEM_Demand!A178</f>
        <v>TO</v>
      </c>
      <c r="B178">
        <f>SLDWAS_DEM_Demand!B178</f>
        <v>2033</v>
      </c>
      <c r="C178" t="str">
        <f>SLDWAS_DEM_Demand!C178</f>
        <v>ADEMSLDWASHISBR</v>
      </c>
      <c r="D178">
        <f>VLOOKUP(C178,'Tuning parameter'!$H$19:$AR$28,HLOOKUP('BAP-WAS-1_Demand'!B178,'Tuning parameter'!$J$17:$AR$18,2,FALSE),FALSE)</f>
        <v>823.28008281522796</v>
      </c>
      <c r="E178" t="str">
        <f>SLDWAS_DEM_Demand!E178</f>
        <v>kt</v>
      </c>
      <c r="F178" t="str">
        <f>SLDWAS_DEM_Demand!F178</f>
        <v>Aggregated DemandSolidWasteHistorical LF waste</v>
      </c>
    </row>
    <row r="179" spans="1:6" x14ac:dyDescent="0.25">
      <c r="A179" t="str">
        <f>SLDWAS_DEM_Demand!A179</f>
        <v>TO</v>
      </c>
      <c r="B179">
        <f>SLDWAS_DEM_Demand!B179</f>
        <v>2033</v>
      </c>
      <c r="C179" t="str">
        <f>SLDWAS_DEM_Demand!C179</f>
        <v>ADEMSLDWASHISTK</v>
      </c>
      <c r="D179">
        <f>VLOOKUP(C179,'Tuning parameter'!$H$19:$AR$28,HLOOKUP('BAP-WAS-1_Demand'!B179,'Tuning parameter'!$J$17:$AR$18,2,FALSE),FALSE)</f>
        <v>156.80407612453001</v>
      </c>
      <c r="E179" t="str">
        <f>SLDWAS_DEM_Demand!E179</f>
        <v>kt</v>
      </c>
      <c r="F179" t="str">
        <f>SLDWAS_DEM_Demand!F179</f>
        <v>Aggregated DemandSolidWasteHistorical LF waste</v>
      </c>
    </row>
    <row r="180" spans="1:6" x14ac:dyDescent="0.25">
      <c r="A180" t="str">
        <f>SLDWAS_DEM_Demand!A180</f>
        <v>TO</v>
      </c>
      <c r="B180">
        <f>SLDWAS_DEM_Demand!B180</f>
        <v>2033</v>
      </c>
      <c r="C180" t="str">
        <f>SLDWAS_DEM_Demand!C180</f>
        <v>ADEMSLDWASHISAH</v>
      </c>
      <c r="D180">
        <f>VLOOKUP(C180,'Tuning parameter'!$H$19:$AR$28,HLOOKUP('BAP-WAS-1_Demand'!B180,'Tuning parameter'!$J$17:$AR$18,2,FALSE),FALSE)</f>
        <v>496.79914930218212</v>
      </c>
      <c r="E180" t="str">
        <f>SLDWAS_DEM_Demand!E180</f>
        <v>kt</v>
      </c>
      <c r="F180" t="str">
        <f>SLDWAS_DEM_Demand!F180</f>
        <v>Aggregated DemandSolidWasteHistorical LF waste</v>
      </c>
    </row>
    <row r="181" spans="1:6" x14ac:dyDescent="0.25">
      <c r="A181" t="str">
        <f>SLDWAS_DEM_Demand!A181</f>
        <v>TO</v>
      </c>
      <c r="B181">
        <f>SLDWAS_DEM_Demand!B181</f>
        <v>2033</v>
      </c>
      <c r="C181" t="str">
        <f>SLDWAS_DEM_Demand!C181</f>
        <v>ADEMSLDWASHISCF</v>
      </c>
      <c r="D181">
        <f>VLOOKUP(C181,'Tuning parameter'!$H$19:$AR$28,HLOOKUP('BAP-WAS-1_Demand'!B181,'Tuning parameter'!$J$17:$AR$18,2,FALSE),FALSE)</f>
        <v>1332.9913720418378</v>
      </c>
      <c r="E181" t="str">
        <f>SLDWAS_DEM_Demand!E181</f>
        <v>kt</v>
      </c>
      <c r="F181" t="str">
        <f>SLDWAS_DEM_Demand!F181</f>
        <v>Aggregated DemandSolidWasteHistorical LF waste</v>
      </c>
    </row>
    <row r="182" spans="1:6" x14ac:dyDescent="0.25">
      <c r="A182" t="str">
        <f>SLDWAS_DEM_Demand!A182</f>
        <v>TO</v>
      </c>
      <c r="B182">
        <f>SLDWAS_DEM_Demand!B182</f>
        <v>2034</v>
      </c>
      <c r="C182" t="str">
        <f>SLDWAS_DEM_Demand!C182</f>
        <v>ADEMSLDWASGRB</v>
      </c>
      <c r="D182">
        <f>VLOOKUP(C182,'Tuning parameter'!$H$19:$AR$28,HLOOKUP('BAP-WAS-1_Demand'!B182,'Tuning parameter'!$J$17:$AR$18,2,FALSE),FALSE)</f>
        <v>406.91127417922246</v>
      </c>
      <c r="E182" t="str">
        <f>SLDWAS_DEM_Demand!E182</f>
        <v>kt</v>
      </c>
      <c r="F182" t="str">
        <f>SLDWAS_DEM_Demand!F182</f>
        <v>Aggregated DemandSolidWasteGreen Bin</v>
      </c>
    </row>
    <row r="183" spans="1:6" x14ac:dyDescent="0.25">
      <c r="A183" t="str">
        <f>SLDWAS_DEM_Demand!A183</f>
        <v>TO</v>
      </c>
      <c r="B183">
        <f>SLDWAS_DEM_Demand!B183</f>
        <v>2034</v>
      </c>
      <c r="C183" t="str">
        <f>SLDWAS_DEM_Demand!C183</f>
        <v>ADEMSLDWASREC</v>
      </c>
      <c r="D183">
        <f>VLOOKUP(C183,'Tuning parameter'!$H$19:$AR$28,HLOOKUP('BAP-WAS-1_Demand'!B183,'Tuning parameter'!$J$17:$AR$18,2,FALSE),FALSE)</f>
        <v>387.30943391600681</v>
      </c>
      <c r="E183" t="str">
        <f>SLDWAS_DEM_Demand!E183</f>
        <v>kt</v>
      </c>
      <c r="F183" t="str">
        <f>SLDWAS_DEM_Demand!F183</f>
        <v>Aggregated DemandSolidWasteRecycled</v>
      </c>
    </row>
    <row r="184" spans="1:6" x14ac:dyDescent="0.25">
      <c r="A184" t="str">
        <f>SLDWAS_DEM_Demand!A184</f>
        <v>TO</v>
      </c>
      <c r="B184">
        <f>SLDWAS_DEM_Demand!B184</f>
        <v>2034</v>
      </c>
      <c r="C184" t="str">
        <f>SLDWAS_DEM_Demand!C184</f>
        <v>ADEMSLDWASLDF</v>
      </c>
      <c r="D184">
        <f>VLOOKUP(C184,'Tuning parameter'!$H$19:$AR$28,HLOOKUP('BAP-WAS-1_Demand'!B184,'Tuning parameter'!$J$17:$AR$18,2,FALSE),FALSE)</f>
        <v>340.3803034693841</v>
      </c>
      <c r="E184" t="str">
        <f>SLDWAS_DEM_Demand!E184</f>
        <v>kt</v>
      </c>
      <c r="F184" t="str">
        <f>SLDWAS_DEM_Demand!F184</f>
        <v>Aggregated DemandSolidWasteLandfill</v>
      </c>
    </row>
    <row r="185" spans="1:6" x14ac:dyDescent="0.25">
      <c r="A185" t="str">
        <f>SLDWAS_DEM_Demand!A185</f>
        <v>TO</v>
      </c>
      <c r="B185">
        <f>SLDWAS_DEM_Demand!B185</f>
        <v>2034</v>
      </c>
      <c r="C185" t="str">
        <f>SLDWAS_DEM_Demand!C185</f>
        <v>ADEMSLDWASHISGL</v>
      </c>
      <c r="D185">
        <f>VLOOKUP(C185,'Tuning parameter'!$H$19:$AR$28,HLOOKUP('BAP-WAS-1_Demand'!B185,'Tuning parameter'!$J$17:$AR$18,2,FALSE),FALSE)</f>
        <v>6470.2114473354159</v>
      </c>
      <c r="E185" t="str">
        <f>SLDWAS_DEM_Demand!E185</f>
        <v>kt</v>
      </c>
      <c r="F185" t="str">
        <f>SLDWAS_DEM_Demand!F185</f>
        <v>Aggregated DemandSolidWasteHistorical LF waste</v>
      </c>
    </row>
    <row r="186" spans="1:6" x14ac:dyDescent="0.25">
      <c r="A186" t="str">
        <f>SLDWAS_DEM_Demand!A186</f>
        <v>TO</v>
      </c>
      <c r="B186">
        <f>SLDWAS_DEM_Demand!B186</f>
        <v>2034</v>
      </c>
      <c r="C186" t="str">
        <f>SLDWAS_DEM_Demand!C186</f>
        <v>ADEMSLDWASHISBW</v>
      </c>
      <c r="D186">
        <f>VLOOKUP(C186,'Tuning parameter'!$H$19:$AR$28,HLOOKUP('BAP-WAS-1_Demand'!B186,'Tuning parameter'!$J$17:$AR$18,2,FALSE),FALSE)</f>
        <v>2213.0136659188938</v>
      </c>
      <c r="E186" t="str">
        <f>SLDWAS_DEM_Demand!E186</f>
        <v>kt</v>
      </c>
      <c r="F186" t="str">
        <f>SLDWAS_DEM_Demand!F186</f>
        <v>Aggregated DemandSolidWasteHistorical LF waste</v>
      </c>
    </row>
    <row r="187" spans="1:6" x14ac:dyDescent="0.25">
      <c r="A187" t="str">
        <f>SLDWAS_DEM_Demand!A187</f>
        <v>TO</v>
      </c>
      <c r="B187">
        <f>SLDWAS_DEM_Demand!B187</f>
        <v>2034</v>
      </c>
      <c r="C187" t="str">
        <f>SLDWAS_DEM_Demand!C187</f>
        <v>ADEMSLDWASHISKV</v>
      </c>
      <c r="D187">
        <f>VLOOKUP(C187,'Tuning parameter'!$H$19:$AR$28,HLOOKUP('BAP-WAS-1_Demand'!B187,'Tuning parameter'!$J$17:$AR$18,2,FALSE),FALSE)</f>
        <v>4661.399595654334</v>
      </c>
      <c r="E187" t="str">
        <f>SLDWAS_DEM_Demand!E187</f>
        <v>kt</v>
      </c>
      <c r="F187" t="str">
        <f>SLDWAS_DEM_Demand!F187</f>
        <v>Aggregated DemandSolidWasteHistorical LF waste</v>
      </c>
    </row>
    <row r="188" spans="1:6" x14ac:dyDescent="0.25">
      <c r="A188" t="str">
        <f>SLDWAS_DEM_Demand!A188</f>
        <v>TO</v>
      </c>
      <c r="B188">
        <f>SLDWAS_DEM_Demand!B188</f>
        <v>2034</v>
      </c>
      <c r="C188" t="str">
        <f>SLDWAS_DEM_Demand!C188</f>
        <v>ADEMSLDWASHISBR</v>
      </c>
      <c r="D188">
        <f>VLOOKUP(C188,'Tuning parameter'!$H$19:$AR$28,HLOOKUP('BAP-WAS-1_Demand'!B188,'Tuning parameter'!$J$17:$AR$18,2,FALSE),FALSE)</f>
        <v>787.05368601470389</v>
      </c>
      <c r="E188" t="str">
        <f>SLDWAS_DEM_Demand!E188</f>
        <v>kt</v>
      </c>
      <c r="F188" t="str">
        <f>SLDWAS_DEM_Demand!F188</f>
        <v>Aggregated DemandSolidWasteHistorical LF waste</v>
      </c>
    </row>
    <row r="189" spans="1:6" x14ac:dyDescent="0.25">
      <c r="A189" t="str">
        <f>SLDWAS_DEM_Demand!A189</f>
        <v>TO</v>
      </c>
      <c r="B189">
        <f>SLDWAS_DEM_Demand!B189</f>
        <v>2034</v>
      </c>
      <c r="C189" t="str">
        <f>SLDWAS_DEM_Demand!C189</f>
        <v>ADEMSLDWASHISTK</v>
      </c>
      <c r="D189">
        <f>VLOOKUP(C189,'Tuning parameter'!$H$19:$AR$28,HLOOKUP('BAP-WAS-1_Demand'!B189,'Tuning parameter'!$J$17:$AR$18,2,FALSE),FALSE)</f>
        <v>149.90430191621638</v>
      </c>
      <c r="E189" t="str">
        <f>SLDWAS_DEM_Demand!E189</f>
        <v>kt</v>
      </c>
      <c r="F189" t="str">
        <f>SLDWAS_DEM_Demand!F189</f>
        <v>Aggregated DemandSolidWasteHistorical LF waste</v>
      </c>
    </row>
    <row r="190" spans="1:6" x14ac:dyDescent="0.25">
      <c r="A190" t="str">
        <f>SLDWAS_DEM_Demand!A190</f>
        <v>TO</v>
      </c>
      <c r="B190">
        <f>SLDWAS_DEM_Demand!B190</f>
        <v>2034</v>
      </c>
      <c r="C190" t="str">
        <f>SLDWAS_DEM_Demand!C190</f>
        <v>ADEMSLDWASHISAH</v>
      </c>
      <c r="D190">
        <f>VLOOKUP(C190,'Tuning parameter'!$H$19:$AR$28,HLOOKUP('BAP-WAS-1_Demand'!B190,'Tuning parameter'!$J$17:$AR$18,2,FALSE),FALSE)</f>
        <v>474.93873570971238</v>
      </c>
      <c r="E190" t="str">
        <f>SLDWAS_DEM_Demand!E190</f>
        <v>kt</v>
      </c>
      <c r="F190" t="str">
        <f>SLDWAS_DEM_Demand!F190</f>
        <v>Aggregated DemandSolidWasteHistorical LF waste</v>
      </c>
    </row>
    <row r="191" spans="1:6" x14ac:dyDescent="0.25">
      <c r="A191" t="str">
        <f>SLDWAS_DEM_Demand!A191</f>
        <v>TO</v>
      </c>
      <c r="B191">
        <f>SLDWAS_DEM_Demand!B191</f>
        <v>2034</v>
      </c>
      <c r="C191" t="str">
        <f>SLDWAS_DEM_Demand!C191</f>
        <v>ADEMSLDWASHISCF</v>
      </c>
      <c r="D191">
        <f>VLOOKUP(C191,'Tuning parameter'!$H$19:$AR$28,HLOOKUP('BAP-WAS-1_Demand'!B191,'Tuning parameter'!$J$17:$AR$18,2,FALSE),FALSE)</f>
        <v>1274.3363949772456</v>
      </c>
      <c r="E191" t="str">
        <f>SLDWAS_DEM_Demand!E191</f>
        <v>kt</v>
      </c>
      <c r="F191" t="str">
        <f>SLDWAS_DEM_Demand!F191</f>
        <v>Aggregated DemandSolidWasteHistorical LF waste</v>
      </c>
    </row>
    <row r="192" spans="1:6" x14ac:dyDescent="0.25">
      <c r="A192" t="str">
        <f>SLDWAS_DEM_Demand!A192</f>
        <v>TO</v>
      </c>
      <c r="B192">
        <f>SLDWAS_DEM_Demand!B192</f>
        <v>2035</v>
      </c>
      <c r="C192" t="str">
        <f>SLDWAS_DEM_Demand!C192</f>
        <v>ADEMSLDWASGRB</v>
      </c>
      <c r="D192">
        <f>VLOOKUP(C192,'Tuning parameter'!$H$19:$AR$28,HLOOKUP('BAP-WAS-1_Demand'!B192,'Tuning parameter'!$J$17:$AR$18,2,FALSE),FALSE)</f>
        <v>409.06921582980686</v>
      </c>
      <c r="E192" t="str">
        <f>SLDWAS_DEM_Demand!E192</f>
        <v>kt</v>
      </c>
      <c r="F192" t="str">
        <f>SLDWAS_DEM_Demand!F192</f>
        <v>Aggregated DemandSolidWasteGreen Bin</v>
      </c>
    </row>
    <row r="193" spans="1:6" x14ac:dyDescent="0.25">
      <c r="A193" t="str">
        <f>SLDWAS_DEM_Demand!A193</f>
        <v>TO</v>
      </c>
      <c r="B193">
        <f>SLDWAS_DEM_Demand!B193</f>
        <v>2035</v>
      </c>
      <c r="C193" t="str">
        <f>SLDWAS_DEM_Demand!C193</f>
        <v>ADEMSLDWASREC</v>
      </c>
      <c r="D193">
        <f>VLOOKUP(C193,'Tuning parameter'!$H$19:$AR$28,HLOOKUP('BAP-WAS-1_Demand'!B193,'Tuning parameter'!$J$17:$AR$18,2,FALSE),FALSE)</f>
        <v>389.36342261611713</v>
      </c>
      <c r="E193" t="str">
        <f>SLDWAS_DEM_Demand!E193</f>
        <v>kt</v>
      </c>
      <c r="F193" t="str">
        <f>SLDWAS_DEM_Demand!F193</f>
        <v>Aggregated DemandSolidWasteRecycled</v>
      </c>
    </row>
    <row r="194" spans="1:6" x14ac:dyDescent="0.25">
      <c r="A194" t="str">
        <f>SLDWAS_DEM_Demand!A194</f>
        <v>TO</v>
      </c>
      <c r="B194">
        <f>SLDWAS_DEM_Demand!B194</f>
        <v>2035</v>
      </c>
      <c r="C194" t="str">
        <f>SLDWAS_DEM_Demand!C194</f>
        <v>ADEMSLDWASLDF</v>
      </c>
      <c r="D194">
        <f>VLOOKUP(C194,'Tuning parameter'!$H$19:$AR$28,HLOOKUP('BAP-WAS-1_Demand'!B194,'Tuning parameter'!$J$17:$AR$18,2,FALSE),FALSE)</f>
        <v>342.18541647682457</v>
      </c>
      <c r="E194" t="str">
        <f>SLDWAS_DEM_Demand!E194</f>
        <v>kt</v>
      </c>
      <c r="F194" t="str">
        <f>SLDWAS_DEM_Demand!F194</f>
        <v>Aggregated DemandSolidWasteLandfill</v>
      </c>
    </row>
    <row r="195" spans="1:6" x14ac:dyDescent="0.25">
      <c r="A195" t="str">
        <f>SLDWAS_DEM_Demand!A195</f>
        <v>TO</v>
      </c>
      <c r="B195">
        <f>SLDWAS_DEM_Demand!B195</f>
        <v>2035</v>
      </c>
      <c r="C195" t="str">
        <f>SLDWAS_DEM_Demand!C195</f>
        <v>ADEMSLDWASHISGL</v>
      </c>
      <c r="D195">
        <f>VLOOKUP(C195,'Tuning parameter'!$H$19:$AR$28,HLOOKUP('BAP-WAS-1_Demand'!B195,'Tuning parameter'!$J$17:$AR$18,2,FALSE),FALSE)</f>
        <v>6510.9085635626716</v>
      </c>
      <c r="E195" t="str">
        <f>SLDWAS_DEM_Demand!E195</f>
        <v>kt</v>
      </c>
      <c r="F195" t="str">
        <f>SLDWAS_DEM_Demand!F195</f>
        <v>Aggregated DemandSolidWasteHistorical LF waste</v>
      </c>
    </row>
    <row r="196" spans="1:6" x14ac:dyDescent="0.25">
      <c r="A196" t="str">
        <f>SLDWAS_DEM_Demand!A196</f>
        <v>TO</v>
      </c>
      <c r="B196">
        <f>SLDWAS_DEM_Demand!B196</f>
        <v>2035</v>
      </c>
      <c r="C196" t="str">
        <f>SLDWAS_DEM_Demand!C196</f>
        <v>ADEMSLDWASHISBW</v>
      </c>
      <c r="D196">
        <f>VLOOKUP(C196,'Tuning parameter'!$H$19:$AR$28,HLOOKUP('BAP-WAS-1_Demand'!B196,'Tuning parameter'!$J$17:$AR$18,2,FALSE),FALSE)</f>
        <v>2115.6354918806996</v>
      </c>
      <c r="E196" t="str">
        <f>SLDWAS_DEM_Demand!E196</f>
        <v>kt</v>
      </c>
      <c r="F196" t="str">
        <f>SLDWAS_DEM_Demand!F196</f>
        <v>Aggregated DemandSolidWasteHistorical LF waste</v>
      </c>
    </row>
    <row r="197" spans="1:6" x14ac:dyDescent="0.25">
      <c r="A197" t="str">
        <f>SLDWAS_DEM_Demand!A197</f>
        <v>TO</v>
      </c>
      <c r="B197">
        <f>SLDWAS_DEM_Demand!B197</f>
        <v>2035</v>
      </c>
      <c r="C197" t="str">
        <f>SLDWAS_DEM_Demand!C197</f>
        <v>ADEMSLDWASHISKV</v>
      </c>
      <c r="D197">
        <f>VLOOKUP(C197,'Tuning parameter'!$H$19:$AR$28,HLOOKUP('BAP-WAS-1_Demand'!B197,'Tuning parameter'!$J$17:$AR$18,2,FALSE),FALSE)</f>
        <v>4456.2862752633728</v>
      </c>
      <c r="E197" t="str">
        <f>SLDWAS_DEM_Demand!E197</f>
        <v>kt</v>
      </c>
      <c r="F197" t="str">
        <f>SLDWAS_DEM_Demand!F197</f>
        <v>Aggregated DemandSolidWasteHistorical LF waste</v>
      </c>
    </row>
    <row r="198" spans="1:6" x14ac:dyDescent="0.25">
      <c r="A198" t="str">
        <f>SLDWAS_DEM_Demand!A198</f>
        <v>TO</v>
      </c>
      <c r="B198">
        <f>SLDWAS_DEM_Demand!B198</f>
        <v>2035</v>
      </c>
      <c r="C198" t="str">
        <f>SLDWAS_DEM_Demand!C198</f>
        <v>ADEMSLDWASHISBR</v>
      </c>
      <c r="D198">
        <f>VLOOKUP(C198,'Tuning parameter'!$H$19:$AR$28,HLOOKUP('BAP-WAS-1_Demand'!B198,'Tuning parameter'!$J$17:$AR$18,2,FALSE),FALSE)</f>
        <v>752.42134189751619</v>
      </c>
      <c r="E198" t="str">
        <f>SLDWAS_DEM_Demand!E198</f>
        <v>kt</v>
      </c>
      <c r="F198" t="str">
        <f>SLDWAS_DEM_Demand!F198</f>
        <v>Aggregated DemandSolidWasteHistorical LF waste</v>
      </c>
    </row>
    <row r="199" spans="1:6" x14ac:dyDescent="0.25">
      <c r="A199" t="str">
        <f>SLDWAS_DEM_Demand!A199</f>
        <v>TO</v>
      </c>
      <c r="B199">
        <f>SLDWAS_DEM_Demand!B199</f>
        <v>2035</v>
      </c>
      <c r="C199" t="str">
        <f>SLDWAS_DEM_Demand!C199</f>
        <v>ADEMSLDWASHISTK</v>
      </c>
      <c r="D199">
        <f>VLOOKUP(C199,'Tuning parameter'!$H$19:$AR$28,HLOOKUP('BAP-WAS-1_Demand'!B199,'Tuning parameter'!$J$17:$AR$18,2,FALSE),FALSE)</f>
        <v>143.3081351478516</v>
      </c>
      <c r="E199" t="str">
        <f>SLDWAS_DEM_Demand!E199</f>
        <v>kt</v>
      </c>
      <c r="F199" t="str">
        <f>SLDWAS_DEM_Demand!F199</f>
        <v>Aggregated DemandSolidWasteHistorical LF waste</v>
      </c>
    </row>
    <row r="200" spans="1:6" x14ac:dyDescent="0.25">
      <c r="A200" t="str">
        <f>SLDWAS_DEM_Demand!A200</f>
        <v>TO</v>
      </c>
      <c r="B200">
        <f>SLDWAS_DEM_Demand!B200</f>
        <v>2035</v>
      </c>
      <c r="C200" t="str">
        <f>SLDWAS_DEM_Demand!C200</f>
        <v>ADEMSLDWASHISAH</v>
      </c>
      <c r="D200">
        <f>VLOOKUP(C200,'Tuning parameter'!$H$19:$AR$28,HLOOKUP('BAP-WAS-1_Demand'!B200,'Tuning parameter'!$J$17:$AR$18,2,FALSE),FALSE)</f>
        <v>454.04023536348114</v>
      </c>
      <c r="E200" t="str">
        <f>SLDWAS_DEM_Demand!E200</f>
        <v>kt</v>
      </c>
      <c r="F200" t="str">
        <f>SLDWAS_DEM_Demand!F200</f>
        <v>Aggregated DemandSolidWasteHistorical LF waste</v>
      </c>
    </row>
    <row r="201" spans="1:6" x14ac:dyDescent="0.25">
      <c r="A201" t="str">
        <f>SLDWAS_DEM_Demand!A201</f>
        <v>TO</v>
      </c>
      <c r="B201">
        <f>SLDWAS_DEM_Demand!B201</f>
        <v>2035</v>
      </c>
      <c r="C201" t="str">
        <f>SLDWAS_DEM_Demand!C201</f>
        <v>ADEMSLDWASHISCF</v>
      </c>
      <c r="D201">
        <f>VLOOKUP(C201,'Tuning parameter'!$H$19:$AR$28,HLOOKUP('BAP-WAS-1_Demand'!B201,'Tuning parameter'!$J$17:$AR$18,2,FALSE),FALSE)</f>
        <v>1218.2623846065173</v>
      </c>
      <c r="E201" t="str">
        <f>SLDWAS_DEM_Demand!E201</f>
        <v>kt</v>
      </c>
      <c r="F201" t="str">
        <f>SLDWAS_DEM_Demand!F201</f>
        <v>Aggregated DemandSolidWasteHistorical LF waste</v>
      </c>
    </row>
    <row r="202" spans="1:6" x14ac:dyDescent="0.25">
      <c r="A202" t="str">
        <f>SLDWAS_DEM_Demand!A202</f>
        <v>TO</v>
      </c>
      <c r="B202">
        <f>SLDWAS_DEM_Demand!B202</f>
        <v>2036</v>
      </c>
      <c r="C202" t="str">
        <f>SLDWAS_DEM_Demand!C202</f>
        <v>ADEMSLDWASGRB</v>
      </c>
      <c r="D202">
        <f>VLOOKUP(C202,'Tuning parameter'!$H$19:$AR$28,HLOOKUP('BAP-WAS-1_Demand'!B202,'Tuning parameter'!$J$17:$AR$18,2,FALSE),FALSE)</f>
        <v>411.21382236160656</v>
      </c>
      <c r="E202" t="str">
        <f>SLDWAS_DEM_Demand!E202</f>
        <v>kt</v>
      </c>
      <c r="F202" t="str">
        <f>SLDWAS_DEM_Demand!F202</f>
        <v>Aggregated DemandSolidWasteGreen Bin</v>
      </c>
    </row>
    <row r="203" spans="1:6" x14ac:dyDescent="0.25">
      <c r="A203" t="str">
        <f>SLDWAS_DEM_Demand!A203</f>
        <v>TO</v>
      </c>
      <c r="B203">
        <f>SLDWAS_DEM_Demand!B203</f>
        <v>2036</v>
      </c>
      <c r="C203" t="str">
        <f>SLDWAS_DEM_Demand!C203</f>
        <v>ADEMSLDWASREC</v>
      </c>
      <c r="D203">
        <f>VLOOKUP(C203,'Tuning parameter'!$H$19:$AR$28,HLOOKUP('BAP-WAS-1_Demand'!B203,'Tuning parameter'!$J$17:$AR$18,2,FALSE),FALSE)</f>
        <v>391.40471858040172</v>
      </c>
      <c r="E203" t="str">
        <f>SLDWAS_DEM_Demand!E203</f>
        <v>kt</v>
      </c>
      <c r="F203" t="str">
        <f>SLDWAS_DEM_Demand!F203</f>
        <v>Aggregated DemandSolidWasteRecycled</v>
      </c>
    </row>
    <row r="204" spans="1:6" x14ac:dyDescent="0.25">
      <c r="A204" t="str">
        <f>SLDWAS_DEM_Demand!A204</f>
        <v>TO</v>
      </c>
      <c r="B204">
        <f>SLDWAS_DEM_Demand!B204</f>
        <v>2036</v>
      </c>
      <c r="C204" t="str">
        <f>SLDWAS_DEM_Demand!C204</f>
        <v>ADEMSLDWASLDF</v>
      </c>
      <c r="D204">
        <f>VLOOKUP(C204,'Tuning parameter'!$H$19:$AR$28,HLOOKUP('BAP-WAS-1_Demand'!B204,'Tuning parameter'!$J$17:$AR$18,2,FALSE),FALSE)</f>
        <v>343.97937468943212</v>
      </c>
      <c r="E204" t="str">
        <f>SLDWAS_DEM_Demand!E204</f>
        <v>kt</v>
      </c>
      <c r="F204" t="str">
        <f>SLDWAS_DEM_Demand!F204</f>
        <v>Aggregated DemandSolidWasteLandfill</v>
      </c>
    </row>
    <row r="205" spans="1:6" x14ac:dyDescent="0.25">
      <c r="A205" t="str">
        <f>SLDWAS_DEM_Demand!A205</f>
        <v>TO</v>
      </c>
      <c r="B205">
        <f>SLDWAS_DEM_Demand!B205</f>
        <v>2036</v>
      </c>
      <c r="C205" t="str">
        <f>SLDWAS_DEM_Demand!C205</f>
        <v>ADEMSLDWASHISGL</v>
      </c>
      <c r="D205">
        <f>VLOOKUP(C205,'Tuning parameter'!$H$19:$AR$28,HLOOKUP('BAP-WAS-1_Demand'!B205,'Tuning parameter'!$J$17:$AR$18,2,FALSE),FALSE)</f>
        <v>6551.5405876833347</v>
      </c>
      <c r="E205" t="str">
        <f>SLDWAS_DEM_Demand!E205</f>
        <v>kt</v>
      </c>
      <c r="F205" t="str">
        <f>SLDWAS_DEM_Demand!F205</f>
        <v>Aggregated DemandSolidWasteHistorical LF waste</v>
      </c>
    </row>
    <row r="206" spans="1:6" x14ac:dyDescent="0.25">
      <c r="A206" t="str">
        <f>SLDWAS_DEM_Demand!A206</f>
        <v>TO</v>
      </c>
      <c r="B206">
        <f>SLDWAS_DEM_Demand!B206</f>
        <v>2036</v>
      </c>
      <c r="C206" t="str">
        <f>SLDWAS_DEM_Demand!C206</f>
        <v>ADEMSLDWASHISBW</v>
      </c>
      <c r="D206">
        <f>VLOOKUP(C206,'Tuning parameter'!$H$19:$AR$28,HLOOKUP('BAP-WAS-1_Demand'!B206,'Tuning parameter'!$J$17:$AR$18,2,FALSE),FALSE)</f>
        <v>2022.5422027146806</v>
      </c>
      <c r="E206" t="str">
        <f>SLDWAS_DEM_Demand!E206</f>
        <v>kt</v>
      </c>
      <c r="F206" t="str">
        <f>SLDWAS_DEM_Demand!F206</f>
        <v>Aggregated DemandSolidWasteHistorical LF waste</v>
      </c>
    </row>
    <row r="207" spans="1:6" x14ac:dyDescent="0.25">
      <c r="A207" t="str">
        <f>SLDWAS_DEM_Demand!A207</f>
        <v>TO</v>
      </c>
      <c r="B207">
        <f>SLDWAS_DEM_Demand!B207</f>
        <v>2036</v>
      </c>
      <c r="C207" t="str">
        <f>SLDWAS_DEM_Demand!C207</f>
        <v>ADEMSLDWASHISKV</v>
      </c>
      <c r="D207">
        <f>VLOOKUP(C207,'Tuning parameter'!$H$19:$AR$28,HLOOKUP('BAP-WAS-1_Demand'!B207,'Tuning parameter'!$J$17:$AR$18,2,FALSE),FALSE)</f>
        <v>4260.1984574791895</v>
      </c>
      <c r="E207" t="str">
        <f>SLDWAS_DEM_Demand!E207</f>
        <v>kt</v>
      </c>
      <c r="F207" t="str">
        <f>SLDWAS_DEM_Demand!F207</f>
        <v>Aggregated DemandSolidWasteHistorical LF waste</v>
      </c>
    </row>
    <row r="208" spans="1:6" x14ac:dyDescent="0.25">
      <c r="A208" t="str">
        <f>SLDWAS_DEM_Demand!A208</f>
        <v>TO</v>
      </c>
      <c r="B208">
        <f>SLDWAS_DEM_Demand!B208</f>
        <v>2036</v>
      </c>
      <c r="C208" t="str">
        <f>SLDWAS_DEM_Demand!C208</f>
        <v>ADEMSLDWASHISBR</v>
      </c>
      <c r="D208">
        <f>VLOOKUP(C208,'Tuning parameter'!$H$19:$AR$28,HLOOKUP('BAP-WAS-1_Demand'!B208,'Tuning parameter'!$J$17:$AR$18,2,FALSE),FALSE)</f>
        <v>719.31290813150747</v>
      </c>
      <c r="E208" t="str">
        <f>SLDWAS_DEM_Demand!E208</f>
        <v>kt</v>
      </c>
      <c r="F208" t="str">
        <f>SLDWAS_DEM_Demand!F208</f>
        <v>Aggregated DemandSolidWasteHistorical LF waste</v>
      </c>
    </row>
    <row r="209" spans="1:6" x14ac:dyDescent="0.25">
      <c r="A209" t="str">
        <f>SLDWAS_DEM_Demand!A209</f>
        <v>TO</v>
      </c>
      <c r="B209">
        <f>SLDWAS_DEM_Demand!B209</f>
        <v>2036</v>
      </c>
      <c r="C209" t="str">
        <f>SLDWAS_DEM_Demand!C209</f>
        <v>ADEMSLDWASHISTK</v>
      </c>
      <c r="D209">
        <f>VLOOKUP(C209,'Tuning parameter'!$H$19:$AR$28,HLOOKUP('BAP-WAS-1_Demand'!B209,'Tuning parameter'!$J$17:$AR$18,2,FALSE),FALSE)</f>
        <v>137.00221632754369</v>
      </c>
      <c r="E209" t="str">
        <f>SLDWAS_DEM_Demand!E209</f>
        <v>kt</v>
      </c>
      <c r="F209" t="str">
        <f>SLDWAS_DEM_Demand!F209</f>
        <v>Aggregated DemandSolidWasteHistorical LF waste</v>
      </c>
    </row>
    <row r="210" spans="1:6" x14ac:dyDescent="0.25">
      <c r="A210" t="str">
        <f>SLDWAS_DEM_Demand!A210</f>
        <v>TO</v>
      </c>
      <c r="B210">
        <f>SLDWAS_DEM_Demand!B210</f>
        <v>2036</v>
      </c>
      <c r="C210" t="str">
        <f>SLDWAS_DEM_Demand!C210</f>
        <v>ADEMSLDWASHISAH</v>
      </c>
      <c r="D210">
        <f>VLOOKUP(C210,'Tuning parameter'!$H$19:$AR$28,HLOOKUP('BAP-WAS-1_Demand'!B210,'Tuning parameter'!$J$17:$AR$18,2,FALSE),FALSE)</f>
        <v>434.06132165839603</v>
      </c>
      <c r="E210" t="str">
        <f>SLDWAS_DEM_Demand!E210</f>
        <v>kt</v>
      </c>
      <c r="F210" t="str">
        <f>SLDWAS_DEM_Demand!F210</f>
        <v>Aggregated DemandSolidWasteHistorical LF waste</v>
      </c>
    </row>
    <row r="211" spans="1:6" x14ac:dyDescent="0.25">
      <c r="A211" t="str">
        <f>SLDWAS_DEM_Demand!A211</f>
        <v>TO</v>
      </c>
      <c r="B211">
        <f>SLDWAS_DEM_Demand!B211</f>
        <v>2036</v>
      </c>
      <c r="C211" t="str">
        <f>SLDWAS_DEM_Demand!C211</f>
        <v>ADEMSLDWASHISCF</v>
      </c>
      <c r="D211">
        <f>VLOOKUP(C211,'Tuning parameter'!$H$19:$AR$28,HLOOKUP('BAP-WAS-1_Demand'!B211,'Tuning parameter'!$J$17:$AR$18,2,FALSE),FALSE)</f>
        <v>1164.6557718958181</v>
      </c>
      <c r="E211" t="str">
        <f>SLDWAS_DEM_Demand!E211</f>
        <v>kt</v>
      </c>
      <c r="F211" t="str">
        <f>SLDWAS_DEM_Demand!F211</f>
        <v>Aggregated DemandSolidWasteHistorical LF waste</v>
      </c>
    </row>
    <row r="212" spans="1:6" x14ac:dyDescent="0.25">
      <c r="A212" t="str">
        <f>SLDWAS_DEM_Demand!A212</f>
        <v>TO</v>
      </c>
      <c r="B212">
        <f>SLDWAS_DEM_Demand!B212</f>
        <v>2037</v>
      </c>
      <c r="C212" t="str">
        <f>SLDWAS_DEM_Demand!C212</f>
        <v>ADEMSLDWASGRB</v>
      </c>
      <c r="D212">
        <f>VLOOKUP(C212,'Tuning parameter'!$H$19:$AR$28,HLOOKUP('BAP-WAS-1_Demand'!B212,'Tuning parameter'!$J$17:$AR$18,2,FALSE),FALSE)</f>
        <v>413.31398964029086</v>
      </c>
      <c r="E212" t="str">
        <f>SLDWAS_DEM_Demand!E212</f>
        <v>kt</v>
      </c>
      <c r="F212" t="str">
        <f>SLDWAS_DEM_Demand!F212</f>
        <v>Aggregated DemandSolidWasteGreen Bin</v>
      </c>
    </row>
    <row r="213" spans="1:6" x14ac:dyDescent="0.25">
      <c r="A213" t="str">
        <f>SLDWAS_DEM_Demand!A213</f>
        <v>TO</v>
      </c>
      <c r="B213">
        <f>SLDWAS_DEM_Demand!B213</f>
        <v>2037</v>
      </c>
      <c r="C213" t="str">
        <f>SLDWAS_DEM_Demand!C213</f>
        <v>ADEMSLDWASREC</v>
      </c>
      <c r="D213">
        <f>VLOOKUP(C213,'Tuning parameter'!$H$19:$AR$28,HLOOKUP('BAP-WAS-1_Demand'!B213,'Tuning parameter'!$J$17:$AR$18,2,FALSE),FALSE)</f>
        <v>393.40371603132473</v>
      </c>
      <c r="E213" t="str">
        <f>SLDWAS_DEM_Demand!E213</f>
        <v>kt</v>
      </c>
      <c r="F213" t="str">
        <f>SLDWAS_DEM_Demand!F213</f>
        <v>Aggregated DemandSolidWasteRecycled</v>
      </c>
    </row>
    <row r="214" spans="1:6" x14ac:dyDescent="0.25">
      <c r="A214" t="str">
        <f>SLDWAS_DEM_Demand!A214</f>
        <v>TO</v>
      </c>
      <c r="B214">
        <f>SLDWAS_DEM_Demand!B214</f>
        <v>2037</v>
      </c>
      <c r="C214" t="str">
        <f>SLDWAS_DEM_Demand!C214</f>
        <v>ADEMSLDWASLDF</v>
      </c>
      <c r="D214">
        <f>VLOOKUP(C214,'Tuning parameter'!$H$19:$AR$28,HLOOKUP('BAP-WAS-1_Demand'!B214,'Tuning parameter'!$J$17:$AR$18,2,FALSE),FALSE)</f>
        <v>345.73615957354957</v>
      </c>
      <c r="E214" t="str">
        <f>SLDWAS_DEM_Demand!E214</f>
        <v>kt</v>
      </c>
      <c r="F214" t="str">
        <f>SLDWAS_DEM_Demand!F214</f>
        <v>Aggregated DemandSolidWasteLandfill</v>
      </c>
    </row>
    <row r="215" spans="1:6" x14ac:dyDescent="0.25">
      <c r="A215" t="str">
        <f>SLDWAS_DEM_Demand!A215</f>
        <v>TO</v>
      </c>
      <c r="B215">
        <f>SLDWAS_DEM_Demand!B215</f>
        <v>2037</v>
      </c>
      <c r="C215" t="str">
        <f>SLDWAS_DEM_Demand!C215</f>
        <v>ADEMSLDWASHISGL</v>
      </c>
      <c r="D215">
        <f>VLOOKUP(C215,'Tuning parameter'!$H$19:$AR$28,HLOOKUP('BAP-WAS-1_Demand'!B215,'Tuning parameter'!$J$17:$AR$18,2,FALSE),FALSE)</f>
        <v>6592.0997199582371</v>
      </c>
      <c r="E215" t="str">
        <f>SLDWAS_DEM_Demand!E215</f>
        <v>kt</v>
      </c>
      <c r="F215" t="str">
        <f>SLDWAS_DEM_Demand!F215</f>
        <v>Aggregated DemandSolidWasteHistorical LF waste</v>
      </c>
    </row>
    <row r="216" spans="1:6" x14ac:dyDescent="0.25">
      <c r="A216" t="str">
        <f>SLDWAS_DEM_Demand!A216</f>
        <v>TO</v>
      </c>
      <c r="B216">
        <f>SLDWAS_DEM_Demand!B216</f>
        <v>2037</v>
      </c>
      <c r="C216" t="str">
        <f>SLDWAS_DEM_Demand!C216</f>
        <v>ADEMSLDWASHISBW</v>
      </c>
      <c r="D216">
        <f>VLOOKUP(C216,'Tuning parameter'!$H$19:$AR$28,HLOOKUP('BAP-WAS-1_Demand'!B216,'Tuning parameter'!$J$17:$AR$18,2,FALSE),FALSE)</f>
        <v>1933.5452526964054</v>
      </c>
      <c r="E216" t="str">
        <f>SLDWAS_DEM_Demand!E216</f>
        <v>kt</v>
      </c>
      <c r="F216" t="str">
        <f>SLDWAS_DEM_Demand!F216</f>
        <v>Aggregated DemandSolidWasteHistorical LF waste</v>
      </c>
    </row>
    <row r="217" spans="1:6" x14ac:dyDescent="0.25">
      <c r="A217" t="str">
        <f>SLDWAS_DEM_Demand!A217</f>
        <v>TO</v>
      </c>
      <c r="B217">
        <f>SLDWAS_DEM_Demand!B217</f>
        <v>2037</v>
      </c>
      <c r="C217" t="str">
        <f>SLDWAS_DEM_Demand!C217</f>
        <v>ADEMSLDWASHISKV</v>
      </c>
      <c r="D217">
        <f>VLOOKUP(C217,'Tuning parameter'!$H$19:$AR$28,HLOOKUP('BAP-WAS-1_Demand'!B217,'Tuning parameter'!$J$17:$AR$18,2,FALSE),FALSE)</f>
        <v>4072.7389974593611</v>
      </c>
      <c r="E217" t="str">
        <f>SLDWAS_DEM_Demand!E217</f>
        <v>kt</v>
      </c>
      <c r="F217" t="str">
        <f>SLDWAS_DEM_Demand!F217</f>
        <v>Aggregated DemandSolidWasteHistorical LF waste</v>
      </c>
    </row>
    <row r="218" spans="1:6" x14ac:dyDescent="0.25">
      <c r="A218" t="str">
        <f>SLDWAS_DEM_Demand!A218</f>
        <v>TO</v>
      </c>
      <c r="B218">
        <f>SLDWAS_DEM_Demand!B218</f>
        <v>2037</v>
      </c>
      <c r="C218" t="str">
        <f>SLDWAS_DEM_Demand!C218</f>
        <v>ADEMSLDWASHISBR</v>
      </c>
      <c r="D218">
        <f>VLOOKUP(C218,'Tuning parameter'!$H$19:$AR$28,HLOOKUP('BAP-WAS-1_Demand'!B218,'Tuning parameter'!$J$17:$AR$18,2,FALSE),FALSE)</f>
        <v>687.66132882376485</v>
      </c>
      <c r="E218" t="str">
        <f>SLDWAS_DEM_Demand!E218</f>
        <v>kt</v>
      </c>
      <c r="F218" t="str">
        <f>SLDWAS_DEM_Demand!F218</f>
        <v>Aggregated DemandSolidWasteHistorical LF waste</v>
      </c>
    </row>
    <row r="219" spans="1:6" x14ac:dyDescent="0.25">
      <c r="A219" t="str">
        <f>SLDWAS_DEM_Demand!A219</f>
        <v>TO</v>
      </c>
      <c r="B219">
        <f>SLDWAS_DEM_Demand!B219</f>
        <v>2037</v>
      </c>
      <c r="C219" t="str">
        <f>SLDWAS_DEM_Demand!C219</f>
        <v>ADEMSLDWASHISTK</v>
      </c>
      <c r="D219">
        <f>VLOOKUP(C219,'Tuning parameter'!$H$19:$AR$28,HLOOKUP('BAP-WAS-1_Demand'!B219,'Tuning parameter'!$J$17:$AR$18,2,FALSE),FALSE)</f>
        <v>130.97377381468539</v>
      </c>
      <c r="E219" t="str">
        <f>SLDWAS_DEM_Demand!E219</f>
        <v>kt</v>
      </c>
      <c r="F219" t="str">
        <f>SLDWAS_DEM_Demand!F219</f>
        <v>Aggregated DemandSolidWasteHistorical LF waste</v>
      </c>
    </row>
    <row r="220" spans="1:6" x14ac:dyDescent="0.25">
      <c r="A220" t="str">
        <f>SLDWAS_DEM_Demand!A220</f>
        <v>TO</v>
      </c>
      <c r="B220">
        <f>SLDWAS_DEM_Demand!B220</f>
        <v>2037</v>
      </c>
      <c r="C220" t="str">
        <f>SLDWAS_DEM_Demand!C220</f>
        <v>ADEMSLDWASHISAH</v>
      </c>
      <c r="D220">
        <f>VLOOKUP(C220,'Tuning parameter'!$H$19:$AR$28,HLOOKUP('BAP-WAS-1_Demand'!B220,'Tuning parameter'!$J$17:$AR$18,2,FALSE),FALSE)</f>
        <v>414.96153046657378</v>
      </c>
      <c r="E220" t="str">
        <f>SLDWAS_DEM_Demand!E220</f>
        <v>kt</v>
      </c>
      <c r="F220" t="str">
        <f>SLDWAS_DEM_Demand!F220</f>
        <v>Aggregated DemandSolidWasteHistorical LF waste</v>
      </c>
    </row>
    <row r="221" spans="1:6" x14ac:dyDescent="0.25">
      <c r="A221" t="str">
        <f>SLDWAS_DEM_Demand!A221</f>
        <v>TO</v>
      </c>
      <c r="B221">
        <f>SLDWAS_DEM_Demand!B221</f>
        <v>2037</v>
      </c>
      <c r="C221" t="str">
        <f>SLDWAS_DEM_Demand!C221</f>
        <v>ADEMSLDWASHISCF</v>
      </c>
      <c r="D221">
        <f>VLOOKUP(C221,'Tuning parameter'!$H$19:$AR$28,HLOOKUP('BAP-WAS-1_Demand'!B221,'Tuning parameter'!$J$17:$AR$18,2,FALSE),FALSE)</f>
        <v>1113.4079851347872</v>
      </c>
      <c r="E221" t="str">
        <f>SLDWAS_DEM_Demand!E221</f>
        <v>kt</v>
      </c>
      <c r="F221" t="str">
        <f>SLDWAS_DEM_Demand!F221</f>
        <v>Aggregated DemandSolidWasteHistorical LF waste</v>
      </c>
    </row>
    <row r="222" spans="1:6" x14ac:dyDescent="0.25">
      <c r="A222" t="str">
        <f>SLDWAS_DEM_Demand!A222</f>
        <v>TO</v>
      </c>
      <c r="B222">
        <f>SLDWAS_DEM_Demand!B222</f>
        <v>2038</v>
      </c>
      <c r="C222" t="str">
        <f>SLDWAS_DEM_Demand!C222</f>
        <v>ADEMSLDWASGRB</v>
      </c>
      <c r="D222">
        <f>VLOOKUP(C222,'Tuning parameter'!$H$19:$AR$28,HLOOKUP('BAP-WAS-1_Demand'!B222,'Tuning parameter'!$J$17:$AR$18,2,FALSE),FALSE)</f>
        <v>415.36718335281802</v>
      </c>
      <c r="E222" t="str">
        <f>SLDWAS_DEM_Demand!E222</f>
        <v>kt</v>
      </c>
      <c r="F222" t="str">
        <f>SLDWAS_DEM_Demand!F222</f>
        <v>Aggregated DemandSolidWasteGreen Bin</v>
      </c>
    </row>
    <row r="223" spans="1:6" x14ac:dyDescent="0.25">
      <c r="A223" t="str">
        <f>SLDWAS_DEM_Demand!A223</f>
        <v>TO</v>
      </c>
      <c r="B223">
        <f>SLDWAS_DEM_Demand!B223</f>
        <v>2038</v>
      </c>
      <c r="C223" t="str">
        <f>SLDWAS_DEM_Demand!C223</f>
        <v>ADEMSLDWASREC</v>
      </c>
      <c r="D223">
        <f>VLOOKUP(C223,'Tuning parameter'!$H$19:$AR$28,HLOOKUP('BAP-WAS-1_Demand'!B223,'Tuning parameter'!$J$17:$AR$18,2,FALSE),FALSE)</f>
        <v>395.35800273945989</v>
      </c>
      <c r="E223" t="str">
        <f>SLDWAS_DEM_Demand!E223</f>
        <v>kt</v>
      </c>
      <c r="F223" t="str">
        <f>SLDWAS_DEM_Demand!F223</f>
        <v>Aggregated DemandSolidWasteRecycled</v>
      </c>
    </row>
    <row r="224" spans="1:6" x14ac:dyDescent="0.25">
      <c r="A224" t="str">
        <f>SLDWAS_DEM_Demand!A224</f>
        <v>TO</v>
      </c>
      <c r="B224">
        <f>SLDWAS_DEM_Demand!B224</f>
        <v>2038</v>
      </c>
      <c r="C224" t="str">
        <f>SLDWAS_DEM_Demand!C224</f>
        <v>ADEMSLDWASLDF</v>
      </c>
      <c r="D224">
        <f>VLOOKUP(C224,'Tuning parameter'!$H$19:$AR$28,HLOOKUP('BAP-WAS-1_Demand'!B224,'Tuning parameter'!$J$17:$AR$18,2,FALSE),FALSE)</f>
        <v>347.45365118240488</v>
      </c>
      <c r="E224" t="str">
        <f>SLDWAS_DEM_Demand!E224</f>
        <v>kt</v>
      </c>
      <c r="F224" t="str">
        <f>SLDWAS_DEM_Demand!F224</f>
        <v>Aggregated DemandSolidWasteLandfill</v>
      </c>
    </row>
    <row r="225" spans="1:6" x14ac:dyDescent="0.25">
      <c r="A225" t="str">
        <f>SLDWAS_DEM_Demand!A225</f>
        <v>TO</v>
      </c>
      <c r="B225">
        <f>SLDWAS_DEM_Demand!B225</f>
        <v>2038</v>
      </c>
      <c r="C225" t="str">
        <f>SLDWAS_DEM_Demand!C225</f>
        <v>ADEMSLDWASHISGL</v>
      </c>
      <c r="D225">
        <f>VLOOKUP(C225,'Tuning parameter'!$H$19:$AR$28,HLOOKUP('BAP-WAS-1_Demand'!B225,'Tuning parameter'!$J$17:$AR$18,2,FALSE),FALSE)</f>
        <v>6632.5536302037181</v>
      </c>
      <c r="E225" t="str">
        <f>SLDWAS_DEM_Demand!E225</f>
        <v>kt</v>
      </c>
      <c r="F225" t="str">
        <f>SLDWAS_DEM_Demand!F225</f>
        <v>Aggregated DemandSolidWasteHistorical LF waste</v>
      </c>
    </row>
    <row r="226" spans="1:6" x14ac:dyDescent="0.25">
      <c r="A226" t="str">
        <f>SLDWAS_DEM_Demand!A226</f>
        <v>TO</v>
      </c>
      <c r="B226">
        <f>SLDWAS_DEM_Demand!B226</f>
        <v>2038</v>
      </c>
      <c r="C226" t="str">
        <f>SLDWAS_DEM_Demand!C226</f>
        <v>ADEMSLDWASHISBW</v>
      </c>
      <c r="D226">
        <f>VLOOKUP(C226,'Tuning parameter'!$H$19:$AR$28,HLOOKUP('BAP-WAS-1_Demand'!B226,'Tuning parameter'!$J$17:$AR$18,2,FALSE),FALSE)</f>
        <v>1848.4643925881082</v>
      </c>
      <c r="E226" t="str">
        <f>SLDWAS_DEM_Demand!E226</f>
        <v>kt</v>
      </c>
      <c r="F226" t="str">
        <f>SLDWAS_DEM_Demand!F226</f>
        <v>Aggregated DemandSolidWasteHistorical LF waste</v>
      </c>
    </row>
    <row r="227" spans="1:6" x14ac:dyDescent="0.25">
      <c r="A227" t="str">
        <f>SLDWAS_DEM_Demand!A227</f>
        <v>TO</v>
      </c>
      <c r="B227">
        <f>SLDWAS_DEM_Demand!B227</f>
        <v>2038</v>
      </c>
      <c r="C227" t="str">
        <f>SLDWAS_DEM_Demand!C227</f>
        <v>ADEMSLDWASHISKV</v>
      </c>
      <c r="D227">
        <f>VLOOKUP(C227,'Tuning parameter'!$H$19:$AR$28,HLOOKUP('BAP-WAS-1_Demand'!B227,'Tuning parameter'!$J$17:$AR$18,2,FALSE),FALSE)</f>
        <v>3893.5282257346134</v>
      </c>
      <c r="E227" t="str">
        <f>SLDWAS_DEM_Demand!E227</f>
        <v>kt</v>
      </c>
      <c r="F227" t="str">
        <f>SLDWAS_DEM_Demand!F227</f>
        <v>Aggregated DemandSolidWasteHistorical LF waste</v>
      </c>
    </row>
    <row r="228" spans="1:6" x14ac:dyDescent="0.25">
      <c r="A228" t="str">
        <f>SLDWAS_DEM_Demand!A228</f>
        <v>TO</v>
      </c>
      <c r="B228">
        <f>SLDWAS_DEM_Demand!B228</f>
        <v>2038</v>
      </c>
      <c r="C228" t="str">
        <f>SLDWAS_DEM_Demand!C228</f>
        <v>ADEMSLDWASHISBR</v>
      </c>
      <c r="D228">
        <f>VLOOKUP(C228,'Tuning parameter'!$H$19:$AR$28,HLOOKUP('BAP-WAS-1_Demand'!B228,'Tuning parameter'!$J$17:$AR$18,2,FALSE),FALSE)</f>
        <v>657.40249870952266</v>
      </c>
      <c r="E228" t="str">
        <f>SLDWAS_DEM_Demand!E228</f>
        <v>kt</v>
      </c>
      <c r="F228" t="str">
        <f>SLDWAS_DEM_Demand!F228</f>
        <v>Aggregated DemandSolidWasteHistorical LF waste</v>
      </c>
    </row>
    <row r="229" spans="1:6" x14ac:dyDescent="0.25">
      <c r="A229" t="str">
        <f>SLDWAS_DEM_Demand!A229</f>
        <v>TO</v>
      </c>
      <c r="B229">
        <f>SLDWAS_DEM_Demand!B229</f>
        <v>2038</v>
      </c>
      <c r="C229" t="str">
        <f>SLDWAS_DEM_Demand!C229</f>
        <v>ADEMSLDWASHISTK</v>
      </c>
      <c r="D229">
        <f>VLOOKUP(C229,'Tuning parameter'!$H$19:$AR$28,HLOOKUP('BAP-WAS-1_Demand'!B229,'Tuning parameter'!$J$17:$AR$18,2,FALSE),FALSE)</f>
        <v>125.21059795301723</v>
      </c>
      <c r="E229" t="str">
        <f>SLDWAS_DEM_Demand!E229</f>
        <v>kt</v>
      </c>
      <c r="F229" t="str">
        <f>SLDWAS_DEM_Demand!F229</f>
        <v>Aggregated DemandSolidWasteHistorical LF waste</v>
      </c>
    </row>
    <row r="230" spans="1:6" x14ac:dyDescent="0.25">
      <c r="A230" t="str">
        <f>SLDWAS_DEM_Demand!A230</f>
        <v>TO</v>
      </c>
      <c r="B230">
        <f>SLDWAS_DEM_Demand!B230</f>
        <v>2038</v>
      </c>
      <c r="C230" t="str">
        <f>SLDWAS_DEM_Demand!C230</f>
        <v>ADEMSLDWASHISAH</v>
      </c>
      <c r="D230">
        <f>VLOOKUP(C230,'Tuning parameter'!$H$19:$AR$28,HLOOKUP('BAP-WAS-1_Demand'!B230,'Tuning parameter'!$J$17:$AR$18,2,FALSE),FALSE)</f>
        <v>396.70217818365376</v>
      </c>
      <c r="E230" t="str">
        <f>SLDWAS_DEM_Demand!E230</f>
        <v>kt</v>
      </c>
      <c r="F230" t="str">
        <f>SLDWAS_DEM_Demand!F230</f>
        <v>Aggregated DemandSolidWasteHistorical LF waste</v>
      </c>
    </row>
    <row r="231" spans="1:6" x14ac:dyDescent="0.25">
      <c r="A231" t="str">
        <f>SLDWAS_DEM_Demand!A231</f>
        <v>TO</v>
      </c>
      <c r="B231">
        <f>SLDWAS_DEM_Demand!B231</f>
        <v>2038</v>
      </c>
      <c r="C231" t="str">
        <f>SLDWAS_DEM_Demand!C231</f>
        <v>ADEMSLDWASHISCF</v>
      </c>
      <c r="D231">
        <f>VLOOKUP(C231,'Tuning parameter'!$H$19:$AR$28,HLOOKUP('BAP-WAS-1_Demand'!B231,'Tuning parameter'!$J$17:$AR$18,2,FALSE),FALSE)</f>
        <v>1064.4152300417222</v>
      </c>
      <c r="E231" t="str">
        <f>SLDWAS_DEM_Demand!E231</f>
        <v>kt</v>
      </c>
      <c r="F231" t="str">
        <f>SLDWAS_DEM_Demand!F231</f>
        <v>Aggregated DemandSolidWasteHistorical LF waste</v>
      </c>
    </row>
    <row r="232" spans="1:6" x14ac:dyDescent="0.25">
      <c r="A232" t="str">
        <f>SLDWAS_DEM_Demand!A232</f>
        <v>TO</v>
      </c>
      <c r="B232">
        <f>SLDWAS_DEM_Demand!B232</f>
        <v>2039</v>
      </c>
      <c r="C232" t="str">
        <f>SLDWAS_DEM_Demand!C232</f>
        <v>ADEMSLDWASGRB</v>
      </c>
      <c r="D232">
        <f>VLOOKUP(C232,'Tuning parameter'!$H$19:$AR$28,HLOOKUP('BAP-WAS-1_Demand'!B232,'Tuning parameter'!$J$17:$AR$18,2,FALSE),FALSE)</f>
        <v>417.44000898901709</v>
      </c>
      <c r="E232" t="str">
        <f>SLDWAS_DEM_Demand!E232</f>
        <v>kt</v>
      </c>
      <c r="F232" t="str">
        <f>SLDWAS_DEM_Demand!F232</f>
        <v>Aggregated DemandSolidWasteGreen Bin</v>
      </c>
    </row>
    <row r="233" spans="1:6" x14ac:dyDescent="0.25">
      <c r="A233" t="str">
        <f>SLDWAS_DEM_Demand!A233</f>
        <v>TO</v>
      </c>
      <c r="B233">
        <f>SLDWAS_DEM_Demand!B233</f>
        <v>2039</v>
      </c>
      <c r="C233" t="str">
        <f>SLDWAS_DEM_Demand!C233</f>
        <v>ADEMSLDWASREC</v>
      </c>
      <c r="D233">
        <f>VLOOKUP(C233,'Tuning parameter'!$H$19:$AR$28,HLOOKUP('BAP-WAS-1_Demand'!B233,'Tuning parameter'!$J$17:$AR$18,2,FALSE),FALSE)</f>
        <v>397.33097565691514</v>
      </c>
      <c r="E233" t="str">
        <f>SLDWAS_DEM_Demand!E233</f>
        <v>kt</v>
      </c>
      <c r="F233" t="str">
        <f>SLDWAS_DEM_Demand!F233</f>
        <v>Aggregated DemandSolidWasteRecycled</v>
      </c>
    </row>
    <row r="234" spans="1:6" x14ac:dyDescent="0.25">
      <c r="A234" t="str">
        <f>SLDWAS_DEM_Demand!A234</f>
        <v>TO</v>
      </c>
      <c r="B234">
        <f>SLDWAS_DEM_Demand!B234</f>
        <v>2039</v>
      </c>
      <c r="C234" t="str">
        <f>SLDWAS_DEM_Demand!C234</f>
        <v>ADEMSLDWASLDF</v>
      </c>
      <c r="D234">
        <f>VLOOKUP(C234,'Tuning parameter'!$H$19:$AR$28,HLOOKUP('BAP-WAS-1_Demand'!B234,'Tuning parameter'!$J$17:$AR$18,2,FALSE),FALSE)</f>
        <v>349.18756484825667</v>
      </c>
      <c r="E234" t="str">
        <f>SLDWAS_DEM_Demand!E234</f>
        <v>kt</v>
      </c>
      <c r="F234" t="str">
        <f>SLDWAS_DEM_Demand!F234</f>
        <v>Aggregated DemandSolidWasteLandfill</v>
      </c>
    </row>
    <row r="235" spans="1:6" x14ac:dyDescent="0.25">
      <c r="A235" t="str">
        <f>SLDWAS_DEM_Demand!A235</f>
        <v>TO</v>
      </c>
      <c r="B235">
        <f>SLDWAS_DEM_Demand!B235</f>
        <v>2039</v>
      </c>
      <c r="C235" t="str">
        <f>SLDWAS_DEM_Demand!C235</f>
        <v>ADEMSLDWASHISGL</v>
      </c>
      <c r="D235">
        <f>VLOOKUP(C235,'Tuning parameter'!$H$19:$AR$28,HLOOKUP('BAP-WAS-1_Demand'!B235,'Tuning parameter'!$J$17:$AR$18,2,FALSE),FALSE)</f>
        <v>6672.8693841818349</v>
      </c>
      <c r="E235" t="str">
        <f>SLDWAS_DEM_Demand!E235</f>
        <v>kt</v>
      </c>
      <c r="F235" t="str">
        <f>SLDWAS_DEM_Demand!F235</f>
        <v>Aggregated DemandSolidWasteHistorical LF waste</v>
      </c>
    </row>
    <row r="236" spans="1:6" x14ac:dyDescent="0.25">
      <c r="A236" t="str">
        <f>SLDWAS_DEM_Demand!A236</f>
        <v>TO</v>
      </c>
      <c r="B236">
        <f>SLDWAS_DEM_Demand!B236</f>
        <v>2039</v>
      </c>
      <c r="C236" t="str">
        <f>SLDWAS_DEM_Demand!C236</f>
        <v>ADEMSLDWASHISBW</v>
      </c>
      <c r="D236">
        <f>VLOOKUP(C236,'Tuning parameter'!$H$19:$AR$28,HLOOKUP('BAP-WAS-1_Demand'!B236,'Tuning parameter'!$J$17:$AR$18,2,FALSE),FALSE)</f>
        <v>1767.1273045723817</v>
      </c>
      <c r="E236" t="str">
        <f>SLDWAS_DEM_Demand!E236</f>
        <v>kt</v>
      </c>
      <c r="F236" t="str">
        <f>SLDWAS_DEM_Demand!F236</f>
        <v>Aggregated DemandSolidWasteHistorical LF waste</v>
      </c>
    </row>
    <row r="237" spans="1:6" x14ac:dyDescent="0.25">
      <c r="A237" t="str">
        <f>SLDWAS_DEM_Demand!A237</f>
        <v>TO</v>
      </c>
      <c r="B237">
        <f>SLDWAS_DEM_Demand!B237</f>
        <v>2039</v>
      </c>
      <c r="C237" t="str">
        <f>SLDWAS_DEM_Demand!C237</f>
        <v>ADEMSLDWASHISKV</v>
      </c>
      <c r="D237">
        <f>VLOOKUP(C237,'Tuning parameter'!$H$19:$AR$28,HLOOKUP('BAP-WAS-1_Demand'!B237,'Tuning parameter'!$J$17:$AR$18,2,FALSE),FALSE)</f>
        <v>3722.2031792483881</v>
      </c>
      <c r="E237" t="str">
        <f>SLDWAS_DEM_Demand!E237</f>
        <v>kt</v>
      </c>
      <c r="F237" t="str">
        <f>SLDWAS_DEM_Demand!F237</f>
        <v>Aggregated DemandSolidWasteHistorical LF waste</v>
      </c>
    </row>
    <row r="238" spans="1:6" x14ac:dyDescent="0.25">
      <c r="A238" t="str">
        <f>SLDWAS_DEM_Demand!A238</f>
        <v>TO</v>
      </c>
      <c r="B238">
        <f>SLDWAS_DEM_Demand!B238</f>
        <v>2039</v>
      </c>
      <c r="C238" t="str">
        <f>SLDWAS_DEM_Demand!C238</f>
        <v>ADEMSLDWASHISBR</v>
      </c>
      <c r="D238">
        <f>VLOOKUP(C238,'Tuning parameter'!$H$19:$AR$28,HLOOKUP('BAP-WAS-1_Demand'!B238,'Tuning parameter'!$J$17:$AR$18,2,FALSE),FALSE)</f>
        <v>628.47513331709126</v>
      </c>
      <c r="E238" t="str">
        <f>SLDWAS_DEM_Demand!E238</f>
        <v>kt</v>
      </c>
      <c r="F238" t="str">
        <f>SLDWAS_DEM_Demand!F238</f>
        <v>Aggregated DemandSolidWasteHistorical LF waste</v>
      </c>
    </row>
    <row r="239" spans="1:6" x14ac:dyDescent="0.25">
      <c r="A239" t="str">
        <f>SLDWAS_DEM_Demand!A239</f>
        <v>TO</v>
      </c>
      <c r="B239">
        <f>SLDWAS_DEM_Demand!B239</f>
        <v>2039</v>
      </c>
      <c r="C239" t="str">
        <f>SLDWAS_DEM_Demand!C239</f>
        <v>ADEMSLDWASHISTK</v>
      </c>
      <c r="D239">
        <f>VLOOKUP(C239,'Tuning parameter'!$H$19:$AR$28,HLOOKUP('BAP-WAS-1_Demand'!B239,'Tuning parameter'!$J$17:$AR$18,2,FALSE),FALSE)</f>
        <v>119.70101634190117</v>
      </c>
      <c r="E239" t="str">
        <f>SLDWAS_DEM_Demand!E239</f>
        <v>kt</v>
      </c>
      <c r="F239" t="str">
        <f>SLDWAS_DEM_Demand!F239</f>
        <v>Aggregated DemandSolidWasteHistorical LF waste</v>
      </c>
    </row>
    <row r="240" spans="1:6" x14ac:dyDescent="0.25">
      <c r="A240" t="str">
        <f>SLDWAS_DEM_Demand!A240</f>
        <v>TO</v>
      </c>
      <c r="B240">
        <f>SLDWAS_DEM_Demand!B240</f>
        <v>2039</v>
      </c>
      <c r="C240" t="str">
        <f>SLDWAS_DEM_Demand!C240</f>
        <v>ADEMSLDWASHISAH</v>
      </c>
      <c r="D240">
        <f>VLOOKUP(C240,'Tuning parameter'!$H$19:$AR$28,HLOOKUP('BAP-WAS-1_Demand'!B240,'Tuning parameter'!$J$17:$AR$18,2,FALSE),FALSE)</f>
        <v>379.24628338127866</v>
      </c>
      <c r="E240" t="str">
        <f>SLDWAS_DEM_Demand!E240</f>
        <v>kt</v>
      </c>
      <c r="F240" t="str">
        <f>SLDWAS_DEM_Demand!F240</f>
        <v>Aggregated DemandSolidWasteHistorical LF waste</v>
      </c>
    </row>
    <row r="241" spans="1:6" x14ac:dyDescent="0.25">
      <c r="A241" t="str">
        <f>SLDWAS_DEM_Demand!A241</f>
        <v>TO</v>
      </c>
      <c r="B241">
        <f>SLDWAS_DEM_Demand!B241</f>
        <v>2039</v>
      </c>
      <c r="C241" t="str">
        <f>SLDWAS_DEM_Demand!C241</f>
        <v>ADEMSLDWASHISCF</v>
      </c>
      <c r="D241">
        <f>VLOOKUP(C241,'Tuning parameter'!$H$19:$AR$28,HLOOKUP('BAP-WAS-1_Demand'!B241,'Tuning parameter'!$J$17:$AR$18,2,FALSE),FALSE)</f>
        <v>1017.578279544686</v>
      </c>
      <c r="E241" t="str">
        <f>SLDWAS_DEM_Demand!E241</f>
        <v>kt</v>
      </c>
      <c r="F241" t="str">
        <f>SLDWAS_DEM_Demand!F241</f>
        <v>Aggregated DemandSolidWasteHistorical LF waste</v>
      </c>
    </row>
    <row r="242" spans="1:6" x14ac:dyDescent="0.25">
      <c r="A242" t="str">
        <f>SLDWAS_DEM_Demand!A242</f>
        <v>TO</v>
      </c>
      <c r="B242">
        <f>SLDWAS_DEM_Demand!B242</f>
        <v>2040</v>
      </c>
      <c r="C242" t="str">
        <f>SLDWAS_DEM_Demand!C242</f>
        <v>ADEMSLDWASGRB</v>
      </c>
      <c r="D242">
        <f>VLOOKUP(C242,'Tuning parameter'!$H$19:$AR$28,HLOOKUP('BAP-WAS-1_Demand'!B242,'Tuning parameter'!$J$17:$AR$18,2,FALSE),FALSE)</f>
        <v>419.60969920777035</v>
      </c>
      <c r="E242" t="str">
        <f>SLDWAS_DEM_Demand!E242</f>
        <v>kt</v>
      </c>
      <c r="F242" t="str">
        <f>SLDWAS_DEM_Demand!F242</f>
        <v>Aggregated DemandSolidWasteGreen Bin</v>
      </c>
    </row>
    <row r="243" spans="1:6" x14ac:dyDescent="0.25">
      <c r="A243" t="str">
        <f>SLDWAS_DEM_Demand!A243</f>
        <v>TO</v>
      </c>
      <c r="B243">
        <f>SLDWAS_DEM_Demand!B243</f>
        <v>2040</v>
      </c>
      <c r="C243" t="str">
        <f>SLDWAS_DEM_Demand!C243</f>
        <v>ADEMSLDWASREC</v>
      </c>
      <c r="D243">
        <f>VLOOKUP(C243,'Tuning parameter'!$H$19:$AR$28,HLOOKUP('BAP-WAS-1_Demand'!B243,'Tuning parameter'!$J$17:$AR$18,2,FALSE),FALSE)</f>
        <v>399.396146969982</v>
      </c>
      <c r="E243" t="str">
        <f>SLDWAS_DEM_Demand!E243</f>
        <v>kt</v>
      </c>
      <c r="F243" t="str">
        <f>SLDWAS_DEM_Demand!F243</f>
        <v>Aggregated DemandSolidWasteRecycled</v>
      </c>
    </row>
    <row r="244" spans="1:6" x14ac:dyDescent="0.25">
      <c r="A244" t="str">
        <f>SLDWAS_DEM_Demand!A244</f>
        <v>TO</v>
      </c>
      <c r="B244">
        <f>SLDWAS_DEM_Demand!B244</f>
        <v>2040</v>
      </c>
      <c r="C244" t="str">
        <f>SLDWAS_DEM_Demand!C244</f>
        <v>ADEMSLDWASLDF</v>
      </c>
      <c r="D244">
        <f>VLOOKUP(C244,'Tuning parameter'!$H$19:$AR$28,HLOOKUP('BAP-WAS-1_Demand'!B244,'Tuning parameter'!$J$17:$AR$18,2,FALSE),FALSE)</f>
        <v>351.00250550475107</v>
      </c>
      <c r="E244" t="str">
        <f>SLDWAS_DEM_Demand!E244</f>
        <v>kt</v>
      </c>
      <c r="F244" t="str">
        <f>SLDWAS_DEM_Demand!F244</f>
        <v>Aggregated DemandSolidWasteLandfill</v>
      </c>
    </row>
    <row r="245" spans="1:6" x14ac:dyDescent="0.25">
      <c r="A245" t="str">
        <f>SLDWAS_DEM_Demand!A245</f>
        <v>TO</v>
      </c>
      <c r="B245">
        <f>SLDWAS_DEM_Demand!B245</f>
        <v>2040</v>
      </c>
      <c r="C245" t="str">
        <f>SLDWAS_DEM_Demand!C245</f>
        <v>ADEMSLDWASHISGL</v>
      </c>
      <c r="D245">
        <f>VLOOKUP(C245,'Tuning parameter'!$H$19:$AR$28,HLOOKUP('BAP-WAS-1_Demand'!B245,'Tuning parameter'!$J$17:$AR$18,2,FALSE),FALSE)</f>
        <v>6713.0687605613884</v>
      </c>
      <c r="E245" t="str">
        <f>SLDWAS_DEM_Demand!E245</f>
        <v>kt</v>
      </c>
      <c r="F245" t="str">
        <f>SLDWAS_DEM_Demand!F245</f>
        <v>Aggregated DemandSolidWasteHistorical LF waste</v>
      </c>
    </row>
    <row r="246" spans="1:6" x14ac:dyDescent="0.25">
      <c r="A246" t="str">
        <f>SLDWAS_DEM_Demand!A246</f>
        <v>TO</v>
      </c>
      <c r="B246">
        <f>SLDWAS_DEM_Demand!B246</f>
        <v>2040</v>
      </c>
      <c r="C246" t="str">
        <f>SLDWAS_DEM_Demand!C246</f>
        <v>ADEMSLDWASHISBW</v>
      </c>
      <c r="D246">
        <f>VLOOKUP(C246,'Tuning parameter'!$H$19:$AR$28,HLOOKUP('BAP-WAS-1_Demand'!B246,'Tuning parameter'!$J$17:$AR$18,2,FALSE),FALSE)</f>
        <v>1689.3692532497105</v>
      </c>
      <c r="E246" t="str">
        <f>SLDWAS_DEM_Demand!E246</f>
        <v>kt</v>
      </c>
      <c r="F246" t="str">
        <f>SLDWAS_DEM_Demand!F246</f>
        <v>Aggregated DemandSolidWasteHistorical LF waste</v>
      </c>
    </row>
    <row r="247" spans="1:6" x14ac:dyDescent="0.25">
      <c r="A247" t="str">
        <f>SLDWAS_DEM_Demand!A247</f>
        <v>TO</v>
      </c>
      <c r="B247">
        <f>SLDWAS_DEM_Demand!B247</f>
        <v>2040</v>
      </c>
      <c r="C247" t="str">
        <f>SLDWAS_DEM_Demand!C247</f>
        <v>ADEMSLDWASHISKV</v>
      </c>
      <c r="D247">
        <f>VLOOKUP(C247,'Tuning parameter'!$H$19:$AR$28,HLOOKUP('BAP-WAS-1_Demand'!B247,'Tuning parameter'!$J$17:$AR$18,2,FALSE),FALSE)</f>
        <v>3558.4168662326178</v>
      </c>
      <c r="E247" t="str">
        <f>SLDWAS_DEM_Demand!E247</f>
        <v>kt</v>
      </c>
      <c r="F247" t="str">
        <f>SLDWAS_DEM_Demand!F247</f>
        <v>Aggregated DemandSolidWasteHistorical LF waste</v>
      </c>
    </row>
    <row r="248" spans="1:6" x14ac:dyDescent="0.25">
      <c r="A248" t="str">
        <f>SLDWAS_DEM_Demand!A248</f>
        <v>TO</v>
      </c>
      <c r="B248">
        <f>SLDWAS_DEM_Demand!B248</f>
        <v>2040</v>
      </c>
      <c r="C248" t="str">
        <f>SLDWAS_DEM_Demand!C248</f>
        <v>ADEMSLDWASHISBR</v>
      </c>
      <c r="D248">
        <f>VLOOKUP(C248,'Tuning parameter'!$H$19:$AR$28,HLOOKUP('BAP-WAS-1_Demand'!B248,'Tuning parameter'!$J$17:$AR$18,2,FALSE),FALSE)</f>
        <v>600.82064484586101</v>
      </c>
      <c r="E248" t="str">
        <f>SLDWAS_DEM_Demand!E248</f>
        <v>kt</v>
      </c>
      <c r="F248" t="str">
        <f>SLDWAS_DEM_Demand!F248</f>
        <v>Aggregated DemandSolidWasteHistorical LF waste</v>
      </c>
    </row>
    <row r="249" spans="1:6" x14ac:dyDescent="0.25">
      <c r="A249" t="str">
        <f>SLDWAS_DEM_Demand!A249</f>
        <v>TO</v>
      </c>
      <c r="B249">
        <f>SLDWAS_DEM_Demand!B249</f>
        <v>2040</v>
      </c>
      <c r="C249" t="str">
        <f>SLDWAS_DEM_Demand!C249</f>
        <v>ADEMSLDWASHISTK</v>
      </c>
      <c r="D249">
        <f>VLOOKUP(C249,'Tuning parameter'!$H$19:$AR$28,HLOOKUP('BAP-WAS-1_Demand'!B249,'Tuning parameter'!$J$17:$AR$18,2,FALSE),FALSE)</f>
        <v>114.43387019572026</v>
      </c>
      <c r="E249" t="str">
        <f>SLDWAS_DEM_Demand!E249</f>
        <v>kt</v>
      </c>
      <c r="F249" t="str">
        <f>SLDWAS_DEM_Demand!F249</f>
        <v>Aggregated DemandSolidWasteHistorical LF waste</v>
      </c>
    </row>
    <row r="250" spans="1:6" x14ac:dyDescent="0.25">
      <c r="A250" t="str">
        <f>SLDWAS_DEM_Demand!A250</f>
        <v>TO</v>
      </c>
      <c r="B250">
        <f>SLDWAS_DEM_Demand!B250</f>
        <v>2040</v>
      </c>
      <c r="C250" t="str">
        <f>SLDWAS_DEM_Demand!C250</f>
        <v>ADEMSLDWASHISAH</v>
      </c>
      <c r="D250">
        <f>VLOOKUP(C250,'Tuning parameter'!$H$19:$AR$28,HLOOKUP('BAP-WAS-1_Demand'!B250,'Tuning parameter'!$J$17:$AR$18,2,FALSE),FALSE)</f>
        <v>362.55849190706459</v>
      </c>
      <c r="E250" t="str">
        <f>SLDWAS_DEM_Demand!E250</f>
        <v>kt</v>
      </c>
      <c r="F250" t="str">
        <f>SLDWAS_DEM_Demand!F250</f>
        <v>Aggregated DemandSolidWasteHistorical LF waste</v>
      </c>
    </row>
    <row r="251" spans="1:6" x14ac:dyDescent="0.25">
      <c r="A251" t="str">
        <f>SLDWAS_DEM_Demand!A251</f>
        <v>TO</v>
      </c>
      <c r="B251">
        <f>SLDWAS_DEM_Demand!B251</f>
        <v>2040</v>
      </c>
      <c r="C251" t="str">
        <f>SLDWAS_DEM_Demand!C251</f>
        <v>ADEMSLDWASHISCF</v>
      </c>
      <c r="D251">
        <f>VLOOKUP(C251,'Tuning parameter'!$H$19:$AR$28,HLOOKUP('BAP-WAS-1_Demand'!B251,'Tuning parameter'!$J$17:$AR$18,2,FALSE),FALSE)</f>
        <v>972.80227281277826</v>
      </c>
      <c r="E251" t="str">
        <f>SLDWAS_DEM_Demand!E251</f>
        <v>kt</v>
      </c>
      <c r="F251" t="str">
        <f>SLDWAS_DEM_Demand!F251</f>
        <v>Aggregated DemandSolidWasteHistorical LF waste</v>
      </c>
    </row>
    <row r="252" spans="1:6" x14ac:dyDescent="0.25">
      <c r="A252" t="str">
        <f>SLDWAS_DEM_Demand!A252</f>
        <v>TO</v>
      </c>
      <c r="B252">
        <f>SLDWAS_DEM_Demand!B252</f>
        <v>2041</v>
      </c>
      <c r="C252" t="str">
        <f>SLDWAS_DEM_Demand!C252</f>
        <v>ADEMSLDWASGRB</v>
      </c>
      <c r="D252">
        <f>VLOOKUP(C252,'Tuning parameter'!$H$19:$AR$28,HLOOKUP('BAP-WAS-1_Demand'!B252,'Tuning parameter'!$J$17:$AR$18,2,FALSE),FALSE)</f>
        <v>421.90237349446255</v>
      </c>
      <c r="E252" t="str">
        <f>SLDWAS_DEM_Demand!E252</f>
        <v>kt</v>
      </c>
      <c r="F252" t="str">
        <f>SLDWAS_DEM_Demand!F252</f>
        <v>Aggregated DemandSolidWasteGreen Bin</v>
      </c>
    </row>
    <row r="253" spans="1:6" x14ac:dyDescent="0.25">
      <c r="A253" t="str">
        <f>SLDWAS_DEM_Demand!A253</f>
        <v>TO</v>
      </c>
      <c r="B253">
        <f>SLDWAS_DEM_Demand!B253</f>
        <v>2041</v>
      </c>
      <c r="C253" t="str">
        <f>SLDWAS_DEM_Demand!C253</f>
        <v>ADEMSLDWASREC</v>
      </c>
      <c r="D253">
        <f>VLOOKUP(C253,'Tuning parameter'!$H$19:$AR$28,HLOOKUP('BAP-WAS-1_Demand'!B253,'Tuning parameter'!$J$17:$AR$18,2,FALSE),FALSE)</f>
        <v>401.57837792911101</v>
      </c>
      <c r="E253" t="str">
        <f>SLDWAS_DEM_Demand!E253</f>
        <v>kt</v>
      </c>
      <c r="F253" t="str">
        <f>SLDWAS_DEM_Demand!F253</f>
        <v>Aggregated DemandSolidWasteRecycled</v>
      </c>
    </row>
    <row r="254" spans="1:6" x14ac:dyDescent="0.25">
      <c r="A254" t="str">
        <f>SLDWAS_DEM_Demand!A254</f>
        <v>TO</v>
      </c>
      <c r="B254">
        <f>SLDWAS_DEM_Demand!B254</f>
        <v>2041</v>
      </c>
      <c r="C254" t="str">
        <f>SLDWAS_DEM_Demand!C254</f>
        <v>ADEMSLDWASLDF</v>
      </c>
      <c r="D254">
        <f>VLOOKUP(C254,'Tuning parameter'!$H$19:$AR$28,HLOOKUP('BAP-WAS-1_Demand'!B254,'Tuning parameter'!$J$17:$AR$18,2,FALSE),FALSE)</f>
        <v>352.92032203867439</v>
      </c>
      <c r="E254" t="str">
        <f>SLDWAS_DEM_Demand!E254</f>
        <v>kt</v>
      </c>
      <c r="F254" t="str">
        <f>SLDWAS_DEM_Demand!F254</f>
        <v>Aggregated DemandSolidWasteLandfill</v>
      </c>
    </row>
    <row r="255" spans="1:6" x14ac:dyDescent="0.25">
      <c r="A255" t="str">
        <f>SLDWAS_DEM_Demand!A255</f>
        <v>TO</v>
      </c>
      <c r="B255">
        <f>SLDWAS_DEM_Demand!B255</f>
        <v>2041</v>
      </c>
      <c r="C255" t="str">
        <f>SLDWAS_DEM_Demand!C255</f>
        <v>ADEMSLDWASHISGL</v>
      </c>
      <c r="D255">
        <f>VLOOKUP(C255,'Tuning parameter'!$H$19:$AR$28,HLOOKUP('BAP-WAS-1_Demand'!B255,'Tuning parameter'!$J$17:$AR$18,2,FALSE),FALSE)</f>
        <v>6753.2343418487872</v>
      </c>
      <c r="E255" t="str">
        <f>SLDWAS_DEM_Demand!E255</f>
        <v>kt</v>
      </c>
      <c r="F255" t="str">
        <f>SLDWAS_DEM_Demand!F255</f>
        <v>Aggregated DemandSolidWasteHistorical LF waste</v>
      </c>
    </row>
    <row r="256" spans="1:6" x14ac:dyDescent="0.25">
      <c r="A256" t="str">
        <f>SLDWAS_DEM_Demand!A256</f>
        <v>TO</v>
      </c>
      <c r="B256">
        <f>SLDWAS_DEM_Demand!B256</f>
        <v>2041</v>
      </c>
      <c r="C256" t="str">
        <f>SLDWAS_DEM_Demand!C256</f>
        <v>ADEMSLDWASHISBW</v>
      </c>
      <c r="D256">
        <f>VLOOKUP(C256,'Tuning parameter'!$H$19:$AR$28,HLOOKUP('BAP-WAS-1_Demand'!B256,'Tuning parameter'!$J$17:$AR$18,2,FALSE),FALSE)</f>
        <v>1615.0327519929874</v>
      </c>
      <c r="E256" t="str">
        <f>SLDWAS_DEM_Demand!E256</f>
        <v>kt</v>
      </c>
      <c r="F256" t="str">
        <f>SLDWAS_DEM_Demand!F256</f>
        <v>Aggregated DemandSolidWasteHistorical LF waste</v>
      </c>
    </row>
    <row r="257" spans="1:6" x14ac:dyDescent="0.25">
      <c r="A257" t="str">
        <f>SLDWAS_DEM_Demand!A257</f>
        <v>TO</v>
      </c>
      <c r="B257">
        <f>SLDWAS_DEM_Demand!B257</f>
        <v>2041</v>
      </c>
      <c r="C257" t="str">
        <f>SLDWAS_DEM_Demand!C257</f>
        <v>ADEMSLDWASHISKV</v>
      </c>
      <c r="D257">
        <f>VLOOKUP(C257,'Tuning parameter'!$H$19:$AR$28,HLOOKUP('BAP-WAS-1_Demand'!B257,'Tuning parameter'!$J$17:$AR$18,2,FALSE),FALSE)</f>
        <v>3401.8375634308122</v>
      </c>
      <c r="E257" t="str">
        <f>SLDWAS_DEM_Demand!E257</f>
        <v>kt</v>
      </c>
      <c r="F257" t="str">
        <f>SLDWAS_DEM_Demand!F257</f>
        <v>Aggregated DemandSolidWasteHistorical LF waste</v>
      </c>
    </row>
    <row r="258" spans="1:6" x14ac:dyDescent="0.25">
      <c r="A258" t="str">
        <f>SLDWAS_DEM_Demand!A258</f>
        <v>TO</v>
      </c>
      <c r="B258">
        <f>SLDWAS_DEM_Demand!B258</f>
        <v>2041</v>
      </c>
      <c r="C258" t="str">
        <f>SLDWAS_DEM_Demand!C258</f>
        <v>ADEMSLDWASHISBR</v>
      </c>
      <c r="D258">
        <f>VLOOKUP(C258,'Tuning parameter'!$H$19:$AR$28,HLOOKUP('BAP-WAS-1_Demand'!B258,'Tuning parameter'!$J$17:$AR$18,2,FALSE),FALSE)</f>
        <v>574.38302350598235</v>
      </c>
      <c r="E258" t="str">
        <f>SLDWAS_DEM_Demand!E258</f>
        <v>kt</v>
      </c>
      <c r="F258" t="str">
        <f>SLDWAS_DEM_Demand!F258</f>
        <v>Aggregated DemandSolidWasteHistorical LF waste</v>
      </c>
    </row>
    <row r="259" spans="1:6" x14ac:dyDescent="0.25">
      <c r="A259" t="str">
        <f>SLDWAS_DEM_Demand!A259</f>
        <v>TO</v>
      </c>
      <c r="B259">
        <f>SLDWAS_DEM_Demand!B259</f>
        <v>2041</v>
      </c>
      <c r="C259" t="str">
        <f>SLDWAS_DEM_Demand!C259</f>
        <v>ADEMSLDWASHISTK</v>
      </c>
      <c r="D259">
        <f>VLOOKUP(C259,'Tuning parameter'!$H$19:$AR$28,HLOOKUP('BAP-WAS-1_Demand'!B259,'Tuning parameter'!$J$17:$AR$18,2,FALSE),FALSE)</f>
        <v>109.39849174352437</v>
      </c>
      <c r="E259" t="str">
        <f>SLDWAS_DEM_Demand!E259</f>
        <v>kt</v>
      </c>
      <c r="F259" t="str">
        <f>SLDWAS_DEM_Demand!F259</f>
        <v>Aggregated DemandSolidWasteHistorical LF waste</v>
      </c>
    </row>
    <row r="260" spans="1:6" x14ac:dyDescent="0.25">
      <c r="A260" t="str">
        <f>SLDWAS_DEM_Demand!A260</f>
        <v>TO</v>
      </c>
      <c r="B260">
        <f>SLDWAS_DEM_Demand!B260</f>
        <v>2041</v>
      </c>
      <c r="C260" t="str">
        <f>SLDWAS_DEM_Demand!C260</f>
        <v>ADEMSLDWASHISAH</v>
      </c>
      <c r="D260">
        <f>VLOOKUP(C260,'Tuning parameter'!$H$19:$AR$28,HLOOKUP('BAP-WAS-1_Demand'!B260,'Tuning parameter'!$J$17:$AR$18,2,FALSE),FALSE)</f>
        <v>346.6050052803601</v>
      </c>
      <c r="E260" t="str">
        <f>SLDWAS_DEM_Demand!E260</f>
        <v>kt</v>
      </c>
      <c r="F260" t="str">
        <f>SLDWAS_DEM_Demand!F260</f>
        <v>Aggregated DemandSolidWasteHistorical LF waste</v>
      </c>
    </row>
    <row r="261" spans="1:6" x14ac:dyDescent="0.25">
      <c r="A261" t="str">
        <f>SLDWAS_DEM_Demand!A261</f>
        <v>TO</v>
      </c>
      <c r="B261">
        <f>SLDWAS_DEM_Demand!B261</f>
        <v>2041</v>
      </c>
      <c r="C261" t="str">
        <f>SLDWAS_DEM_Demand!C261</f>
        <v>ADEMSLDWASHISCF</v>
      </c>
      <c r="D261">
        <f>VLOOKUP(C261,'Tuning parameter'!$H$19:$AR$28,HLOOKUP('BAP-WAS-1_Demand'!B261,'Tuning parameter'!$J$17:$AR$18,2,FALSE),FALSE)</f>
        <v>929.99652313053207</v>
      </c>
      <c r="E261" t="str">
        <f>SLDWAS_DEM_Demand!E261</f>
        <v>kt</v>
      </c>
      <c r="F261" t="str">
        <f>SLDWAS_DEM_Demand!F261</f>
        <v>Aggregated DemandSolidWasteHistorical LF waste</v>
      </c>
    </row>
    <row r="262" spans="1:6" x14ac:dyDescent="0.25">
      <c r="A262" t="str">
        <f>SLDWAS_DEM_Demand!A262</f>
        <v>TO</v>
      </c>
      <c r="B262">
        <f>SLDWAS_DEM_Demand!B262</f>
        <v>2042</v>
      </c>
      <c r="C262" t="str">
        <f>SLDWAS_DEM_Demand!C262</f>
        <v>ADEMSLDWASGRB</v>
      </c>
      <c r="D262">
        <f>VLOOKUP(C262,'Tuning parameter'!$H$19:$AR$28,HLOOKUP('BAP-WAS-1_Demand'!B262,'Tuning parameter'!$J$17:$AR$18,2,FALSE),FALSE)</f>
        <v>424.31698610329028</v>
      </c>
      <c r="E262" t="str">
        <f>SLDWAS_DEM_Demand!E262</f>
        <v>kt</v>
      </c>
      <c r="F262" t="str">
        <f>SLDWAS_DEM_Demand!F262</f>
        <v>Aggregated DemandSolidWasteGreen Bin</v>
      </c>
    </row>
    <row r="263" spans="1:6" x14ac:dyDescent="0.25">
      <c r="A263" t="str">
        <f>SLDWAS_DEM_Demand!A263</f>
        <v>TO</v>
      </c>
      <c r="B263">
        <f>SLDWAS_DEM_Demand!B263</f>
        <v>2042</v>
      </c>
      <c r="C263" t="str">
        <f>SLDWAS_DEM_Demand!C263</f>
        <v>ADEMSLDWASREC</v>
      </c>
      <c r="D263">
        <f>VLOOKUP(C263,'Tuning parameter'!$H$19:$AR$28,HLOOKUP('BAP-WAS-1_Demand'!B263,'Tuning parameter'!$J$17:$AR$18,2,FALSE),FALSE)</f>
        <v>403.8766731644493</v>
      </c>
      <c r="E263" t="str">
        <f>SLDWAS_DEM_Demand!E263</f>
        <v>kt</v>
      </c>
      <c r="F263" t="str">
        <f>SLDWAS_DEM_Demand!F263</f>
        <v>Aggregated DemandSolidWasteRecycled</v>
      </c>
    </row>
    <row r="264" spans="1:6" x14ac:dyDescent="0.25">
      <c r="A264" t="str">
        <f>SLDWAS_DEM_Demand!A264</f>
        <v>TO</v>
      </c>
      <c r="B264">
        <f>SLDWAS_DEM_Demand!B264</f>
        <v>2042</v>
      </c>
      <c r="C264" t="str">
        <f>SLDWAS_DEM_Demand!C264</f>
        <v>ADEMSLDWASLDF</v>
      </c>
      <c r="D264">
        <f>VLOOKUP(C264,'Tuning parameter'!$H$19:$AR$28,HLOOKUP('BAP-WAS-1_Demand'!B264,'Tuning parameter'!$J$17:$AR$18,2,FALSE),FALSE)</f>
        <v>354.94013968617423</v>
      </c>
      <c r="E264" t="str">
        <f>SLDWAS_DEM_Demand!E264</f>
        <v>kt</v>
      </c>
      <c r="F264" t="str">
        <f>SLDWAS_DEM_Demand!F264</f>
        <v>Aggregated DemandSolidWasteLandfill</v>
      </c>
    </row>
    <row r="265" spans="1:6" x14ac:dyDescent="0.25">
      <c r="A265" t="str">
        <f>SLDWAS_DEM_Demand!A265</f>
        <v>TO</v>
      </c>
      <c r="B265">
        <f>SLDWAS_DEM_Demand!B265</f>
        <v>2042</v>
      </c>
      <c r="C265" t="str">
        <f>SLDWAS_DEM_Demand!C265</f>
        <v>ADEMSLDWASHISGL</v>
      </c>
      <c r="D265">
        <f>VLOOKUP(C265,'Tuning parameter'!$H$19:$AR$28,HLOOKUP('BAP-WAS-1_Demand'!B265,'Tuning parameter'!$J$17:$AR$18,2,FALSE),FALSE)</f>
        <v>6793.465964192952</v>
      </c>
      <c r="E265" t="str">
        <f>SLDWAS_DEM_Demand!E265</f>
        <v>kt</v>
      </c>
      <c r="F265" t="str">
        <f>SLDWAS_DEM_Demand!F265</f>
        <v>Aggregated DemandSolidWasteHistorical LF waste</v>
      </c>
    </row>
    <row r="266" spans="1:6" x14ac:dyDescent="0.25">
      <c r="A266" t="str">
        <f>SLDWAS_DEM_Demand!A266</f>
        <v>TO</v>
      </c>
      <c r="B266">
        <f>SLDWAS_DEM_Demand!B266</f>
        <v>2042</v>
      </c>
      <c r="C266" t="str">
        <f>SLDWAS_DEM_Demand!C266</f>
        <v>ADEMSLDWASHISBW</v>
      </c>
      <c r="D266">
        <f>VLOOKUP(C266,'Tuning parameter'!$H$19:$AR$28,HLOOKUP('BAP-WAS-1_Demand'!B266,'Tuning parameter'!$J$17:$AR$18,2,FALSE),FALSE)</f>
        <v>1543.9672439832777</v>
      </c>
      <c r="E266" t="str">
        <f>SLDWAS_DEM_Demand!E266</f>
        <v>kt</v>
      </c>
      <c r="F266" t="str">
        <f>SLDWAS_DEM_Demand!F266</f>
        <v>Aggregated DemandSolidWasteHistorical LF waste</v>
      </c>
    </row>
    <row r="267" spans="1:6" x14ac:dyDescent="0.25">
      <c r="A267" t="str">
        <f>SLDWAS_DEM_Demand!A267</f>
        <v>TO</v>
      </c>
      <c r="B267">
        <f>SLDWAS_DEM_Demand!B267</f>
        <v>2042</v>
      </c>
      <c r="C267" t="str">
        <f>SLDWAS_DEM_Demand!C267</f>
        <v>ADEMSLDWASHISKV</v>
      </c>
      <c r="D267">
        <f>VLOOKUP(C267,'Tuning parameter'!$H$19:$AR$28,HLOOKUP('BAP-WAS-1_Demand'!B267,'Tuning parameter'!$J$17:$AR$18,2,FALSE),FALSE)</f>
        <v>3252.1481442451054</v>
      </c>
      <c r="E267" t="str">
        <f>SLDWAS_DEM_Demand!E267</f>
        <v>kt</v>
      </c>
      <c r="F267" t="str">
        <f>SLDWAS_DEM_Demand!F267</f>
        <v>Aggregated DemandSolidWasteHistorical LF waste</v>
      </c>
    </row>
    <row r="268" spans="1:6" x14ac:dyDescent="0.25">
      <c r="A268" t="str">
        <f>SLDWAS_DEM_Demand!A268</f>
        <v>TO</v>
      </c>
      <c r="B268">
        <f>SLDWAS_DEM_Demand!B268</f>
        <v>2042</v>
      </c>
      <c r="C268" t="str">
        <f>SLDWAS_DEM_Demand!C268</f>
        <v>ADEMSLDWASHISBR</v>
      </c>
      <c r="D268">
        <f>VLOOKUP(C268,'Tuning parameter'!$H$19:$AR$28,HLOOKUP('BAP-WAS-1_Demand'!B268,'Tuning parameter'!$J$17:$AR$18,2,FALSE),FALSE)</f>
        <v>549.10872407940144</v>
      </c>
      <c r="E268" t="str">
        <f>SLDWAS_DEM_Demand!E268</f>
        <v>kt</v>
      </c>
      <c r="F268" t="str">
        <f>SLDWAS_DEM_Demand!F268</f>
        <v>Aggregated DemandSolidWasteHistorical LF waste</v>
      </c>
    </row>
    <row r="269" spans="1:6" x14ac:dyDescent="0.25">
      <c r="A269" t="str">
        <f>SLDWAS_DEM_Demand!A269</f>
        <v>TO</v>
      </c>
      <c r="B269">
        <f>SLDWAS_DEM_Demand!B269</f>
        <v>2042</v>
      </c>
      <c r="C269" t="str">
        <f>SLDWAS_DEM_Demand!C269</f>
        <v>ADEMSLDWASHISTK</v>
      </c>
      <c r="D269">
        <f>VLOOKUP(C269,'Tuning parameter'!$H$19:$AR$28,HLOOKUP('BAP-WAS-1_Demand'!B269,'Tuning parameter'!$J$17:$AR$18,2,FALSE),FALSE)</f>
        <v>104.58468262314851</v>
      </c>
      <c r="E269" t="str">
        <f>SLDWAS_DEM_Demand!E269</f>
        <v>kt</v>
      </c>
      <c r="F269" t="str">
        <f>SLDWAS_DEM_Demand!F269</f>
        <v>Aggregated DemandSolidWasteHistorical LF waste</v>
      </c>
    </row>
    <row r="270" spans="1:6" x14ac:dyDescent="0.25">
      <c r="A270" t="str">
        <f>SLDWAS_DEM_Demand!A270</f>
        <v>TO</v>
      </c>
      <c r="B270">
        <f>SLDWAS_DEM_Demand!B270</f>
        <v>2042</v>
      </c>
      <c r="C270" t="str">
        <f>SLDWAS_DEM_Demand!C270</f>
        <v>ADEMSLDWASHISAH</v>
      </c>
      <c r="D270">
        <f>VLOOKUP(C270,'Tuning parameter'!$H$19:$AR$28,HLOOKUP('BAP-WAS-1_Demand'!B270,'Tuning parameter'!$J$17:$AR$18,2,FALSE),FALSE)</f>
        <v>331.35351223877251</v>
      </c>
      <c r="E270" t="str">
        <f>SLDWAS_DEM_Demand!E270</f>
        <v>kt</v>
      </c>
      <c r="F270" t="str">
        <f>SLDWAS_DEM_Demand!F270</f>
        <v>Aggregated DemandSolidWasteHistorical LF waste</v>
      </c>
    </row>
    <row r="271" spans="1:6" x14ac:dyDescent="0.25">
      <c r="A271" t="str">
        <f>SLDWAS_DEM_Demand!A271</f>
        <v>TO</v>
      </c>
      <c r="B271">
        <f>SLDWAS_DEM_Demand!B271</f>
        <v>2042</v>
      </c>
      <c r="C271" t="str">
        <f>SLDWAS_DEM_Demand!C271</f>
        <v>ADEMSLDWASHISCF</v>
      </c>
      <c r="D271">
        <f>VLOOKUP(C271,'Tuning parameter'!$H$19:$AR$28,HLOOKUP('BAP-WAS-1_Demand'!B271,'Tuning parameter'!$J$17:$AR$18,2,FALSE),FALSE)</f>
        <v>889.0743342263271</v>
      </c>
      <c r="E271" t="str">
        <f>SLDWAS_DEM_Demand!E271</f>
        <v>kt</v>
      </c>
      <c r="F271" t="str">
        <f>SLDWAS_DEM_Demand!F271</f>
        <v>Aggregated DemandSolidWasteHistorical LF waste</v>
      </c>
    </row>
    <row r="272" spans="1:6" x14ac:dyDescent="0.25">
      <c r="A272" t="str">
        <f>SLDWAS_DEM_Demand!A272</f>
        <v>TO</v>
      </c>
      <c r="B272">
        <f>SLDWAS_DEM_Demand!B272</f>
        <v>2043</v>
      </c>
      <c r="C272" t="str">
        <f>SLDWAS_DEM_Demand!C272</f>
        <v>ADEMSLDWASGRB</v>
      </c>
      <c r="D272">
        <f>VLOOKUP(C272,'Tuning parameter'!$H$19:$AR$28,HLOOKUP('BAP-WAS-1_Demand'!B272,'Tuning parameter'!$J$17:$AR$18,2,FALSE),FALSE)</f>
        <v>426.69832662109513</v>
      </c>
      <c r="E272" t="str">
        <f>SLDWAS_DEM_Demand!E272</f>
        <v>kt</v>
      </c>
      <c r="F272" t="str">
        <f>SLDWAS_DEM_Demand!F272</f>
        <v>Aggregated DemandSolidWasteGreen Bin</v>
      </c>
    </row>
    <row r="273" spans="1:6" x14ac:dyDescent="0.25">
      <c r="A273" t="str">
        <f>SLDWAS_DEM_Demand!A273</f>
        <v>TO</v>
      </c>
      <c r="B273">
        <f>SLDWAS_DEM_Demand!B273</f>
        <v>2043</v>
      </c>
      <c r="C273" t="str">
        <f>SLDWAS_DEM_Demand!C273</f>
        <v>ADEMSLDWASREC</v>
      </c>
      <c r="D273">
        <f>VLOOKUP(C273,'Tuning parameter'!$H$19:$AR$28,HLOOKUP('BAP-WAS-1_Demand'!B273,'Tuning parameter'!$J$17:$AR$18,2,FALSE),FALSE)</f>
        <v>406.14329910095762</v>
      </c>
      <c r="E273" t="str">
        <f>SLDWAS_DEM_Demand!E273</f>
        <v>kt</v>
      </c>
      <c r="F273" t="str">
        <f>SLDWAS_DEM_Demand!F273</f>
        <v>Aggregated DemandSolidWasteRecycled</v>
      </c>
    </row>
    <row r="274" spans="1:6" x14ac:dyDescent="0.25">
      <c r="A274" t="str">
        <f>SLDWAS_DEM_Demand!A274</f>
        <v>TO</v>
      </c>
      <c r="B274">
        <f>SLDWAS_DEM_Demand!B274</f>
        <v>2043</v>
      </c>
      <c r="C274" t="str">
        <f>SLDWAS_DEM_Demand!C274</f>
        <v>ADEMSLDWASLDF</v>
      </c>
      <c r="D274">
        <f>VLOOKUP(C274,'Tuning parameter'!$H$19:$AR$28,HLOOKUP('BAP-WAS-1_Demand'!B274,'Tuning parameter'!$J$17:$AR$18,2,FALSE),FALSE)</f>
        <v>356.93212530945118</v>
      </c>
      <c r="E274" t="str">
        <f>SLDWAS_DEM_Demand!E274</f>
        <v>kt</v>
      </c>
      <c r="F274" t="str">
        <f>SLDWAS_DEM_Demand!F274</f>
        <v>Aggregated DemandSolidWasteLandfill</v>
      </c>
    </row>
    <row r="275" spans="1:6" x14ac:dyDescent="0.25">
      <c r="A275" t="str">
        <f>SLDWAS_DEM_Demand!A275</f>
        <v>TO</v>
      </c>
      <c r="B275">
        <f>SLDWAS_DEM_Demand!B275</f>
        <v>2043</v>
      </c>
      <c r="C275" t="str">
        <f>SLDWAS_DEM_Demand!C275</f>
        <v>ADEMSLDWASHISGL</v>
      </c>
      <c r="D275">
        <f>VLOOKUP(C275,'Tuning parameter'!$H$19:$AR$28,HLOOKUP('BAP-WAS-1_Demand'!B275,'Tuning parameter'!$J$17:$AR$18,2,FALSE),FALSE)</f>
        <v>6833.8582344288061</v>
      </c>
      <c r="E275" t="str">
        <f>SLDWAS_DEM_Demand!E275</f>
        <v>kt</v>
      </c>
      <c r="F275" t="str">
        <f>SLDWAS_DEM_Demand!F275</f>
        <v>Aggregated DemandSolidWasteHistorical LF waste</v>
      </c>
    </row>
    <row r="276" spans="1:6" x14ac:dyDescent="0.25">
      <c r="A276" t="str">
        <f>SLDWAS_DEM_Demand!A276</f>
        <v>TO</v>
      </c>
      <c r="B276">
        <f>SLDWAS_DEM_Demand!B276</f>
        <v>2043</v>
      </c>
      <c r="C276" t="str">
        <f>SLDWAS_DEM_Demand!C276</f>
        <v>ADEMSLDWASHISBW</v>
      </c>
      <c r="D276">
        <f>VLOOKUP(C276,'Tuning parameter'!$H$19:$AR$28,HLOOKUP('BAP-WAS-1_Demand'!B276,'Tuning parameter'!$J$17:$AR$18,2,FALSE),FALSE)</f>
        <v>1476.0287972808053</v>
      </c>
      <c r="E276" t="str">
        <f>SLDWAS_DEM_Demand!E276</f>
        <v>kt</v>
      </c>
      <c r="F276" t="str">
        <f>SLDWAS_DEM_Demand!F276</f>
        <v>Aggregated DemandSolidWasteHistorical LF waste</v>
      </c>
    </row>
    <row r="277" spans="1:6" x14ac:dyDescent="0.25">
      <c r="A277" t="str">
        <f>SLDWAS_DEM_Demand!A277</f>
        <v>TO</v>
      </c>
      <c r="B277">
        <f>SLDWAS_DEM_Demand!B277</f>
        <v>2043</v>
      </c>
      <c r="C277" t="str">
        <f>SLDWAS_DEM_Demand!C277</f>
        <v>ADEMSLDWASHISKV</v>
      </c>
      <c r="D277">
        <f>VLOOKUP(C277,'Tuning parameter'!$H$19:$AR$28,HLOOKUP('BAP-WAS-1_Demand'!B277,'Tuning parameter'!$J$17:$AR$18,2,FALSE),FALSE)</f>
        <v>3109.045436446509</v>
      </c>
      <c r="E277" t="str">
        <f>SLDWAS_DEM_Demand!E277</f>
        <v>kt</v>
      </c>
      <c r="F277" t="str">
        <f>SLDWAS_DEM_Demand!F277</f>
        <v>Aggregated DemandSolidWasteHistorical LF waste</v>
      </c>
    </row>
    <row r="278" spans="1:6" x14ac:dyDescent="0.25">
      <c r="A278" t="str">
        <f>SLDWAS_DEM_Demand!A278</f>
        <v>TO</v>
      </c>
      <c r="B278">
        <f>SLDWAS_DEM_Demand!B278</f>
        <v>2043</v>
      </c>
      <c r="C278" t="str">
        <f>SLDWAS_DEM_Demand!C278</f>
        <v>ADEMSLDWASHISBR</v>
      </c>
      <c r="D278">
        <f>VLOOKUP(C278,'Tuning parameter'!$H$19:$AR$28,HLOOKUP('BAP-WAS-1_Demand'!B278,'Tuning parameter'!$J$17:$AR$18,2,FALSE),FALSE)</f>
        <v>524.94655747249419</v>
      </c>
      <c r="E278" t="str">
        <f>SLDWAS_DEM_Demand!E278</f>
        <v>kt</v>
      </c>
      <c r="F278" t="str">
        <f>SLDWAS_DEM_Demand!F278</f>
        <v>Aggregated DemandSolidWasteHistorical LF waste</v>
      </c>
    </row>
    <row r="279" spans="1:6" x14ac:dyDescent="0.25">
      <c r="A279" t="str">
        <f>SLDWAS_DEM_Demand!A279</f>
        <v>TO</v>
      </c>
      <c r="B279">
        <f>SLDWAS_DEM_Demand!B279</f>
        <v>2043</v>
      </c>
      <c r="C279" t="str">
        <f>SLDWAS_DEM_Demand!C279</f>
        <v>ADEMSLDWASHISTK</v>
      </c>
      <c r="D279">
        <f>VLOOKUP(C279,'Tuning parameter'!$H$19:$AR$28,HLOOKUP('BAP-WAS-1_Demand'!B279,'Tuning parameter'!$J$17:$AR$18,2,FALSE),FALSE)</f>
        <v>99.982693226043907</v>
      </c>
      <c r="E279" t="str">
        <f>SLDWAS_DEM_Demand!E279</f>
        <v>kt</v>
      </c>
      <c r="F279" t="str">
        <f>SLDWAS_DEM_Demand!F279</f>
        <v>Aggregated DemandSolidWasteHistorical LF waste</v>
      </c>
    </row>
    <row r="280" spans="1:6" x14ac:dyDescent="0.25">
      <c r="A280" t="str">
        <f>SLDWAS_DEM_Demand!A280</f>
        <v>TO</v>
      </c>
      <c r="B280">
        <f>SLDWAS_DEM_Demand!B280</f>
        <v>2043</v>
      </c>
      <c r="C280" t="str">
        <f>SLDWAS_DEM_Demand!C280</f>
        <v>ADEMSLDWASHISAH</v>
      </c>
      <c r="D280">
        <f>VLOOKUP(C280,'Tuning parameter'!$H$19:$AR$28,HLOOKUP('BAP-WAS-1_Demand'!B280,'Tuning parameter'!$J$17:$AR$18,2,FALSE),FALSE)</f>
        <v>316.77312329681979</v>
      </c>
      <c r="E280" t="str">
        <f>SLDWAS_DEM_Demand!E280</f>
        <v>kt</v>
      </c>
      <c r="F280" t="str">
        <f>SLDWAS_DEM_Demand!F280</f>
        <v>Aggregated DemandSolidWasteHistorical LF waste</v>
      </c>
    </row>
    <row r="281" spans="1:6" x14ac:dyDescent="0.25">
      <c r="A281" t="str">
        <f>SLDWAS_DEM_Demand!A281</f>
        <v>TO</v>
      </c>
      <c r="B281">
        <f>SLDWAS_DEM_Demand!B281</f>
        <v>2043</v>
      </c>
      <c r="C281" t="str">
        <f>SLDWAS_DEM_Demand!C281</f>
        <v>ADEMSLDWASHISCF</v>
      </c>
      <c r="D281">
        <f>VLOOKUP(C281,'Tuning parameter'!$H$19:$AR$28,HLOOKUP('BAP-WAS-1_Demand'!B281,'Tuning parameter'!$J$17:$AR$18,2,FALSE),FALSE)</f>
        <v>849.95282468280845</v>
      </c>
      <c r="E281" t="str">
        <f>SLDWAS_DEM_Demand!E281</f>
        <v>kt</v>
      </c>
      <c r="F281" t="str">
        <f>SLDWAS_DEM_Demand!F281</f>
        <v>Aggregated DemandSolidWasteHistorical LF waste</v>
      </c>
    </row>
    <row r="282" spans="1:6" x14ac:dyDescent="0.25">
      <c r="A282" t="str">
        <f>SLDWAS_DEM_Demand!A282</f>
        <v>TO</v>
      </c>
      <c r="B282">
        <f>SLDWAS_DEM_Demand!B282</f>
        <v>2044</v>
      </c>
      <c r="C282" t="str">
        <f>SLDWAS_DEM_Demand!C282</f>
        <v>ADEMSLDWASGRB</v>
      </c>
      <c r="D282">
        <f>VLOOKUP(C282,'Tuning parameter'!$H$19:$AR$28,HLOOKUP('BAP-WAS-1_Demand'!B282,'Tuning parameter'!$J$17:$AR$18,2,FALSE),FALSE)</f>
        <v>429.00429461353417</v>
      </c>
      <c r="E282" t="str">
        <f>SLDWAS_DEM_Demand!E282</f>
        <v>kt</v>
      </c>
      <c r="F282" t="str">
        <f>SLDWAS_DEM_Demand!F282</f>
        <v>Aggregated DemandSolidWasteGreen Bin</v>
      </c>
    </row>
    <row r="283" spans="1:6" x14ac:dyDescent="0.25">
      <c r="A283" t="str">
        <f>SLDWAS_DEM_Demand!A283</f>
        <v>TO</v>
      </c>
      <c r="B283">
        <f>SLDWAS_DEM_Demand!B283</f>
        <v>2044</v>
      </c>
      <c r="C283" t="str">
        <f>SLDWAS_DEM_Demand!C283</f>
        <v>ADEMSLDWASREC</v>
      </c>
      <c r="D283">
        <f>VLOOKUP(C283,'Tuning parameter'!$H$19:$AR$28,HLOOKUP('BAP-WAS-1_Demand'!B283,'Tuning parameter'!$J$17:$AR$18,2,FALSE),FALSE)</f>
        <v>408.33818337783475</v>
      </c>
      <c r="E283" t="str">
        <f>SLDWAS_DEM_Demand!E283</f>
        <v>kt</v>
      </c>
      <c r="F283" t="str">
        <f>SLDWAS_DEM_Demand!F283</f>
        <v>Aggregated DemandSolidWasteRecycled</v>
      </c>
    </row>
    <row r="284" spans="1:6" x14ac:dyDescent="0.25">
      <c r="A284" t="str">
        <f>SLDWAS_DEM_Demand!A284</f>
        <v>TO</v>
      </c>
      <c r="B284">
        <f>SLDWAS_DEM_Demand!B284</f>
        <v>2044</v>
      </c>
      <c r="C284" t="str">
        <f>SLDWAS_DEM_Demand!C284</f>
        <v>ADEMSLDWASLDF</v>
      </c>
      <c r="D284">
        <f>VLOOKUP(C284,'Tuning parameter'!$H$19:$AR$28,HLOOKUP('BAP-WAS-1_Demand'!B284,'Tuning parameter'!$J$17:$AR$18,2,FALSE),FALSE)</f>
        <v>358.86106199630103</v>
      </c>
      <c r="E284" t="str">
        <f>SLDWAS_DEM_Demand!E284</f>
        <v>kt</v>
      </c>
      <c r="F284" t="str">
        <f>SLDWAS_DEM_Demand!F284</f>
        <v>Aggregated DemandSolidWasteLandfill</v>
      </c>
    </row>
    <row r="285" spans="1:6" x14ac:dyDescent="0.25">
      <c r="A285" t="str">
        <f>SLDWAS_DEM_Demand!A285</f>
        <v>TO</v>
      </c>
      <c r="B285">
        <f>SLDWAS_DEM_Demand!B285</f>
        <v>2044</v>
      </c>
      <c r="C285" t="str">
        <f>SLDWAS_DEM_Demand!C285</f>
        <v>ADEMSLDWASHISGL</v>
      </c>
      <c r="D285">
        <f>VLOOKUP(C285,'Tuning parameter'!$H$19:$AR$28,HLOOKUP('BAP-WAS-1_Demand'!B285,'Tuning parameter'!$J$17:$AR$18,2,FALSE),FALSE)</f>
        <v>6874.3774762995054</v>
      </c>
      <c r="E285" t="str">
        <f>SLDWAS_DEM_Demand!E285</f>
        <v>kt</v>
      </c>
      <c r="F285" t="str">
        <f>SLDWAS_DEM_Demand!F285</f>
        <v>Aggregated DemandSolidWasteHistorical LF waste</v>
      </c>
    </row>
    <row r="286" spans="1:6" x14ac:dyDescent="0.25">
      <c r="A286" t="str">
        <f>SLDWAS_DEM_Demand!A286</f>
        <v>TO</v>
      </c>
      <c r="B286">
        <f>SLDWAS_DEM_Demand!B286</f>
        <v>2044</v>
      </c>
      <c r="C286" t="str">
        <f>SLDWAS_DEM_Demand!C286</f>
        <v>ADEMSLDWASHISBW</v>
      </c>
      <c r="D286">
        <f>VLOOKUP(C286,'Tuning parameter'!$H$19:$AR$28,HLOOKUP('BAP-WAS-1_Demand'!B286,'Tuning parameter'!$J$17:$AR$18,2,FALSE),FALSE)</f>
        <v>1411.0798133135886</v>
      </c>
      <c r="E286" t="str">
        <f>SLDWAS_DEM_Demand!E286</f>
        <v>kt</v>
      </c>
      <c r="F286" t="str">
        <f>SLDWAS_DEM_Demand!F286</f>
        <v>Aggregated DemandSolidWasteHistorical LF waste</v>
      </c>
    </row>
    <row r="287" spans="1:6" x14ac:dyDescent="0.25">
      <c r="A287" t="str">
        <f>SLDWAS_DEM_Demand!A287</f>
        <v>TO</v>
      </c>
      <c r="B287">
        <f>SLDWAS_DEM_Demand!B287</f>
        <v>2044</v>
      </c>
      <c r="C287" t="str">
        <f>SLDWAS_DEM_Demand!C287</f>
        <v>ADEMSLDWASHISKV</v>
      </c>
      <c r="D287">
        <f>VLOOKUP(C287,'Tuning parameter'!$H$19:$AR$28,HLOOKUP('BAP-WAS-1_Demand'!B287,'Tuning parameter'!$J$17:$AR$18,2,FALSE),FALSE)</f>
        <v>2972.239608147554</v>
      </c>
      <c r="E287" t="str">
        <f>SLDWAS_DEM_Demand!E287</f>
        <v>kt</v>
      </c>
      <c r="F287" t="str">
        <f>SLDWAS_DEM_Demand!F287</f>
        <v>Aggregated DemandSolidWasteHistorical LF waste</v>
      </c>
    </row>
    <row r="288" spans="1:6" x14ac:dyDescent="0.25">
      <c r="A288" t="str">
        <f>SLDWAS_DEM_Demand!A288</f>
        <v>TO</v>
      </c>
      <c r="B288">
        <f>SLDWAS_DEM_Demand!B288</f>
        <v>2044</v>
      </c>
      <c r="C288" t="str">
        <f>SLDWAS_DEM_Demand!C288</f>
        <v>ADEMSLDWASHISBR</v>
      </c>
      <c r="D288">
        <f>VLOOKUP(C288,'Tuning parameter'!$H$19:$AR$28,HLOOKUP('BAP-WAS-1_Demand'!B288,'Tuning parameter'!$J$17:$AR$18,2,FALSE),FALSE)</f>
        <v>501.84758704065911</v>
      </c>
      <c r="E288" t="str">
        <f>SLDWAS_DEM_Demand!E288</f>
        <v>kt</v>
      </c>
      <c r="F288" t="str">
        <f>SLDWAS_DEM_Demand!F288</f>
        <v>Aggregated DemandSolidWasteHistorical LF waste</v>
      </c>
    </row>
    <row r="289" spans="1:6" x14ac:dyDescent="0.25">
      <c r="A289" t="str">
        <f>SLDWAS_DEM_Demand!A289</f>
        <v>TO</v>
      </c>
      <c r="B289">
        <f>SLDWAS_DEM_Demand!B289</f>
        <v>2044</v>
      </c>
      <c r="C289" t="str">
        <f>SLDWAS_DEM_Demand!C289</f>
        <v>ADEMSLDWASHISTK</v>
      </c>
      <c r="D289">
        <f>VLOOKUP(C289,'Tuning parameter'!$H$19:$AR$28,HLOOKUP('BAP-WAS-1_Demand'!B289,'Tuning parameter'!$J$17:$AR$18,2,FALSE),FALSE)</f>
        <v>95.583202950989332</v>
      </c>
      <c r="E289" t="str">
        <f>SLDWAS_DEM_Demand!E289</f>
        <v>kt</v>
      </c>
      <c r="F289" t="str">
        <f>SLDWAS_DEM_Demand!F289</f>
        <v>Aggregated DemandSolidWasteHistorical LF waste</v>
      </c>
    </row>
    <row r="290" spans="1:6" x14ac:dyDescent="0.25">
      <c r="A290" t="str">
        <f>SLDWAS_DEM_Demand!A290</f>
        <v>TO</v>
      </c>
      <c r="B290">
        <f>SLDWAS_DEM_Demand!B290</f>
        <v>2044</v>
      </c>
      <c r="C290" t="str">
        <f>SLDWAS_DEM_Demand!C290</f>
        <v>ADEMSLDWASHISAH</v>
      </c>
      <c r="D290">
        <f>VLOOKUP(C290,'Tuning parameter'!$H$19:$AR$28,HLOOKUP('BAP-WAS-1_Demand'!B290,'Tuning parameter'!$J$17:$AR$18,2,FALSE),FALSE)</f>
        <v>302.83430818416582</v>
      </c>
      <c r="E290" t="str">
        <f>SLDWAS_DEM_Demand!E290</f>
        <v>kt</v>
      </c>
      <c r="F290" t="str">
        <f>SLDWAS_DEM_Demand!F290</f>
        <v>Aggregated DemandSolidWasteHistorical LF waste</v>
      </c>
    </row>
    <row r="291" spans="1:6" x14ac:dyDescent="0.25">
      <c r="A291" t="str">
        <f>SLDWAS_DEM_Demand!A291</f>
        <v>TO</v>
      </c>
      <c r="B291">
        <f>SLDWAS_DEM_Demand!B291</f>
        <v>2044</v>
      </c>
      <c r="C291" t="str">
        <f>SLDWAS_DEM_Demand!C291</f>
        <v>ADEMSLDWASHISCF</v>
      </c>
      <c r="D291">
        <f>VLOOKUP(C291,'Tuning parameter'!$H$19:$AR$28,HLOOKUP('BAP-WAS-1_Demand'!B291,'Tuning parameter'!$J$17:$AR$18,2,FALSE),FALSE)</f>
        <v>812.55276007369525</v>
      </c>
      <c r="E291" t="str">
        <f>SLDWAS_DEM_Demand!E291</f>
        <v>kt</v>
      </c>
      <c r="F291" t="str">
        <f>SLDWAS_DEM_Demand!F291</f>
        <v>Aggregated DemandSolidWasteHistorical LF waste</v>
      </c>
    </row>
    <row r="292" spans="1:6" x14ac:dyDescent="0.25">
      <c r="A292" t="str">
        <f>SLDWAS_DEM_Demand!A292</f>
        <v>TO</v>
      </c>
      <c r="B292">
        <f>SLDWAS_DEM_Demand!B292</f>
        <v>2045</v>
      </c>
      <c r="C292" t="str">
        <f>SLDWAS_DEM_Demand!C292</f>
        <v>ADEMSLDWASGRB</v>
      </c>
      <c r="D292">
        <f>VLOOKUP(C292,'Tuning parameter'!$H$19:$AR$28,HLOOKUP('BAP-WAS-1_Demand'!B292,'Tuning parameter'!$J$17:$AR$18,2,FALSE),FALSE)</f>
        <v>431.20292019815275</v>
      </c>
      <c r="E292" t="str">
        <f>SLDWAS_DEM_Demand!E292</f>
        <v>kt</v>
      </c>
      <c r="F292" t="str">
        <f>SLDWAS_DEM_Demand!F292</f>
        <v>Aggregated DemandSolidWasteGreen Bin</v>
      </c>
    </row>
    <row r="293" spans="1:6" x14ac:dyDescent="0.25">
      <c r="A293" t="str">
        <f>SLDWAS_DEM_Demand!A293</f>
        <v>TO</v>
      </c>
      <c r="B293">
        <f>SLDWAS_DEM_Demand!B293</f>
        <v>2045</v>
      </c>
      <c r="C293" t="str">
        <f>SLDWAS_DEM_Demand!C293</f>
        <v>ADEMSLDWASREC</v>
      </c>
      <c r="D293">
        <f>VLOOKUP(C293,'Tuning parameter'!$H$19:$AR$28,HLOOKUP('BAP-WAS-1_Demand'!B293,'Tuning parameter'!$J$17:$AR$18,2,FALSE),FALSE)</f>
        <v>410.43089617447453</v>
      </c>
      <c r="E293" t="str">
        <f>SLDWAS_DEM_Demand!E293</f>
        <v>kt</v>
      </c>
      <c r="F293" t="str">
        <f>SLDWAS_DEM_Demand!F293</f>
        <v>Aggregated DemandSolidWasteRecycled</v>
      </c>
    </row>
    <row r="294" spans="1:6" x14ac:dyDescent="0.25">
      <c r="A294" t="str">
        <f>SLDWAS_DEM_Demand!A294</f>
        <v>TO</v>
      </c>
      <c r="B294">
        <f>SLDWAS_DEM_Demand!B294</f>
        <v>2045</v>
      </c>
      <c r="C294" t="str">
        <f>SLDWAS_DEM_Demand!C294</f>
        <v>ADEMSLDWASLDF</v>
      </c>
      <c r="D294">
        <f>VLOOKUP(C294,'Tuning parameter'!$H$19:$AR$28,HLOOKUP('BAP-WAS-1_Demand'!B294,'Tuning parameter'!$J$17:$AR$18,2,FALSE),FALSE)</f>
        <v>360.7002070168403</v>
      </c>
      <c r="E294" t="str">
        <f>SLDWAS_DEM_Demand!E294</f>
        <v>kt</v>
      </c>
      <c r="F294" t="str">
        <f>SLDWAS_DEM_Demand!F294</f>
        <v>Aggregated DemandSolidWasteLandfill</v>
      </c>
    </row>
    <row r="295" spans="1:6" x14ac:dyDescent="0.25">
      <c r="A295" t="str">
        <f>SLDWAS_DEM_Demand!A295</f>
        <v>TO</v>
      </c>
      <c r="B295">
        <f>SLDWAS_DEM_Demand!B295</f>
        <v>2045</v>
      </c>
      <c r="C295" t="str">
        <f>SLDWAS_DEM_Demand!C295</f>
        <v>ADEMSLDWASHISGL</v>
      </c>
      <c r="D295">
        <f>VLOOKUP(C295,'Tuning parameter'!$H$19:$AR$28,HLOOKUP('BAP-WAS-1_Demand'!B295,'Tuning parameter'!$J$17:$AR$18,2,FALSE),FALSE)</f>
        <v>6914.9578281089234</v>
      </c>
      <c r="E295" t="str">
        <f>SLDWAS_DEM_Demand!E295</f>
        <v>kt</v>
      </c>
      <c r="F295" t="str">
        <f>SLDWAS_DEM_Demand!F295</f>
        <v>Aggregated DemandSolidWasteHistorical LF waste</v>
      </c>
    </row>
    <row r="296" spans="1:6" x14ac:dyDescent="0.25">
      <c r="A296" t="str">
        <f>SLDWAS_DEM_Demand!A296</f>
        <v>TO</v>
      </c>
      <c r="B296">
        <f>SLDWAS_DEM_Demand!B296</f>
        <v>2045</v>
      </c>
      <c r="C296" t="str">
        <f>SLDWAS_DEM_Demand!C296</f>
        <v>ADEMSLDWASHISBW</v>
      </c>
      <c r="D296">
        <f>VLOOKUP(C296,'Tuning parameter'!$H$19:$AR$28,HLOOKUP('BAP-WAS-1_Demand'!B296,'Tuning parameter'!$J$17:$AR$18,2,FALSE),FALSE)</f>
        <v>1348.9887481933115</v>
      </c>
      <c r="E296" t="str">
        <f>SLDWAS_DEM_Demand!E296</f>
        <v>kt</v>
      </c>
      <c r="F296" t="str">
        <f>SLDWAS_DEM_Demand!F296</f>
        <v>Aggregated DemandSolidWasteHistorical LF waste</v>
      </c>
    </row>
    <row r="297" spans="1:6" x14ac:dyDescent="0.25">
      <c r="A297" t="str">
        <f>SLDWAS_DEM_Demand!A297</f>
        <v>TO</v>
      </c>
      <c r="B297">
        <f>SLDWAS_DEM_Demand!B297</f>
        <v>2045</v>
      </c>
      <c r="C297" t="str">
        <f>SLDWAS_DEM_Demand!C297</f>
        <v>ADEMSLDWASHISKV</v>
      </c>
      <c r="D297">
        <f>VLOOKUP(C297,'Tuning parameter'!$H$19:$AR$28,HLOOKUP('BAP-WAS-1_Demand'!B297,'Tuning parameter'!$J$17:$AR$18,2,FALSE),FALSE)</f>
        <v>2841.4535807936613</v>
      </c>
      <c r="E297" t="str">
        <f>SLDWAS_DEM_Demand!E297</f>
        <v>kt</v>
      </c>
      <c r="F297" t="str">
        <f>SLDWAS_DEM_Demand!F297</f>
        <v>Aggregated DemandSolidWasteHistorical LF waste</v>
      </c>
    </row>
    <row r="298" spans="1:6" x14ac:dyDescent="0.25">
      <c r="A298" t="str">
        <f>SLDWAS_DEM_Demand!A298</f>
        <v>TO</v>
      </c>
      <c r="B298">
        <f>SLDWAS_DEM_Demand!B298</f>
        <v>2045</v>
      </c>
      <c r="C298" t="str">
        <f>SLDWAS_DEM_Demand!C298</f>
        <v>ADEMSLDWASHISBR</v>
      </c>
      <c r="D298">
        <f>VLOOKUP(C298,'Tuning parameter'!$H$19:$AR$28,HLOOKUP('BAP-WAS-1_Demand'!B298,'Tuning parameter'!$J$17:$AR$18,2,FALSE),FALSE)</f>
        <v>479.76502947488751</v>
      </c>
      <c r="E298" t="str">
        <f>SLDWAS_DEM_Demand!E298</f>
        <v>kt</v>
      </c>
      <c r="F298" t="str">
        <f>SLDWAS_DEM_Demand!F298</f>
        <v>Aggregated DemandSolidWasteHistorical LF waste</v>
      </c>
    </row>
    <row r="299" spans="1:6" x14ac:dyDescent="0.25">
      <c r="A299" t="str">
        <f>SLDWAS_DEM_Demand!A299</f>
        <v>TO</v>
      </c>
      <c r="B299">
        <f>SLDWAS_DEM_Demand!B299</f>
        <v>2045</v>
      </c>
      <c r="C299" t="str">
        <f>SLDWAS_DEM_Demand!C299</f>
        <v>ADEMSLDWASHISTK</v>
      </c>
      <c r="D299">
        <f>VLOOKUP(C299,'Tuning parameter'!$H$19:$AR$28,HLOOKUP('BAP-WAS-1_Demand'!B299,'Tuning parameter'!$J$17:$AR$18,2,FALSE),FALSE)</f>
        <v>91.377301326687913</v>
      </c>
      <c r="E299" t="str">
        <f>SLDWAS_DEM_Demand!E299</f>
        <v>kt</v>
      </c>
      <c r="F299" t="str">
        <f>SLDWAS_DEM_Demand!F299</f>
        <v>Aggregated DemandSolidWasteHistorical LF waste</v>
      </c>
    </row>
    <row r="300" spans="1:6" x14ac:dyDescent="0.25">
      <c r="A300" t="str">
        <f>SLDWAS_DEM_Demand!A300</f>
        <v>TO</v>
      </c>
      <c r="B300">
        <f>SLDWAS_DEM_Demand!B300</f>
        <v>2045</v>
      </c>
      <c r="C300" t="str">
        <f>SLDWAS_DEM_Demand!C300</f>
        <v>ADEMSLDWASHISAH</v>
      </c>
      <c r="D300">
        <f>VLOOKUP(C300,'Tuning parameter'!$H$19:$AR$28,HLOOKUP('BAP-WAS-1_Demand'!B300,'Tuning parameter'!$J$17:$AR$18,2,FALSE),FALSE)</f>
        <v>289.5088360367314</v>
      </c>
      <c r="E300" t="str">
        <f>SLDWAS_DEM_Demand!E300</f>
        <v>kt</v>
      </c>
      <c r="F300" t="str">
        <f>SLDWAS_DEM_Demand!F300</f>
        <v>Aggregated DemandSolidWasteHistorical LF waste</v>
      </c>
    </row>
    <row r="301" spans="1:6" x14ac:dyDescent="0.25">
      <c r="A301" t="str">
        <f>SLDWAS_DEM_Demand!A301</f>
        <v>TO</v>
      </c>
      <c r="B301">
        <f>SLDWAS_DEM_Demand!B301</f>
        <v>2045</v>
      </c>
      <c r="C301" t="str">
        <f>SLDWAS_DEM_Demand!C301</f>
        <v>ADEMSLDWASHISCF</v>
      </c>
      <c r="D301">
        <f>VLOOKUP(C301,'Tuning parameter'!$H$19:$AR$28,HLOOKUP('BAP-WAS-1_Demand'!B301,'Tuning parameter'!$J$17:$AR$18,2,FALSE),FALSE)</f>
        <v>776.7983924869875</v>
      </c>
      <c r="E301" t="str">
        <f>SLDWAS_DEM_Demand!E301</f>
        <v>kt</v>
      </c>
      <c r="F301" t="str">
        <f>SLDWAS_DEM_Demand!F301</f>
        <v>Aggregated DemandSolidWasteHistorical LF waste</v>
      </c>
    </row>
    <row r="302" spans="1:6" x14ac:dyDescent="0.25">
      <c r="A302" t="str">
        <f>SLDWAS_DEM_Demand!A302</f>
        <v>TO</v>
      </c>
      <c r="B302">
        <f>SLDWAS_DEM_Demand!B302</f>
        <v>2046</v>
      </c>
      <c r="C302" t="str">
        <f>SLDWAS_DEM_Demand!C302</f>
        <v>ADEMSLDWASGRB</v>
      </c>
      <c r="D302">
        <f>VLOOKUP(C302,'Tuning parameter'!$H$19:$AR$28,HLOOKUP('BAP-WAS-1_Demand'!B302,'Tuning parameter'!$J$17:$AR$18,2,FALSE),FALSE)</f>
        <v>433.30466049369784</v>
      </c>
      <c r="E302" t="str">
        <f>SLDWAS_DEM_Demand!E302</f>
        <v>kt</v>
      </c>
      <c r="F302" t="str">
        <f>SLDWAS_DEM_Demand!F302</f>
        <v>Aggregated DemandSolidWasteGreen Bin</v>
      </c>
    </row>
    <row r="303" spans="1:6" x14ac:dyDescent="0.25">
      <c r="A303" t="str">
        <f>SLDWAS_DEM_Demand!A303</f>
        <v>TO</v>
      </c>
      <c r="B303">
        <f>SLDWAS_DEM_Demand!B303</f>
        <v>2046</v>
      </c>
      <c r="C303" t="str">
        <f>SLDWAS_DEM_Demand!C303</f>
        <v>ADEMSLDWASREC</v>
      </c>
      <c r="D303">
        <f>VLOOKUP(C303,'Tuning parameter'!$H$19:$AR$28,HLOOKUP('BAP-WAS-1_Demand'!B303,'Tuning parameter'!$J$17:$AR$18,2,FALSE),FALSE)</f>
        <v>412.43139086646363</v>
      </c>
      <c r="E303" t="str">
        <f>SLDWAS_DEM_Demand!E303</f>
        <v>kt</v>
      </c>
      <c r="F303" t="str">
        <f>SLDWAS_DEM_Demand!F303</f>
        <v>Aggregated DemandSolidWasteRecycled</v>
      </c>
    </row>
    <row r="304" spans="1:6" x14ac:dyDescent="0.25">
      <c r="A304" t="str">
        <f>SLDWAS_DEM_Demand!A304</f>
        <v>TO</v>
      </c>
      <c r="B304">
        <f>SLDWAS_DEM_Demand!B304</f>
        <v>2046</v>
      </c>
      <c r="C304" t="str">
        <f>SLDWAS_DEM_Demand!C304</f>
        <v>ADEMSLDWASLDF</v>
      </c>
      <c r="D304">
        <f>VLOOKUP(C304,'Tuning parameter'!$H$19:$AR$28,HLOOKUP('BAP-WAS-1_Demand'!B304,'Tuning parameter'!$J$17:$AR$18,2,FALSE),FALSE)</f>
        <v>362.45830772578358</v>
      </c>
      <c r="E304" t="str">
        <f>SLDWAS_DEM_Demand!E304</f>
        <v>kt</v>
      </c>
      <c r="F304" t="str">
        <f>SLDWAS_DEM_Demand!F304</f>
        <v>Aggregated DemandSolidWasteLandfill</v>
      </c>
    </row>
    <row r="305" spans="1:6" x14ac:dyDescent="0.25">
      <c r="A305" t="str">
        <f>SLDWAS_DEM_Demand!A305</f>
        <v>TO</v>
      </c>
      <c r="B305">
        <f>SLDWAS_DEM_Demand!B305</f>
        <v>2046</v>
      </c>
      <c r="C305" t="str">
        <f>SLDWAS_DEM_Demand!C305</f>
        <v>ADEMSLDWASHISGL</v>
      </c>
      <c r="D305">
        <f>VLOOKUP(C305,'Tuning parameter'!$H$19:$AR$28,HLOOKUP('BAP-WAS-1_Demand'!B305,'Tuning parameter'!$J$17:$AR$18,2,FALSE),FALSE)</f>
        <v>6955.5107602589896</v>
      </c>
      <c r="E305" t="str">
        <f>SLDWAS_DEM_Demand!E305</f>
        <v>kt</v>
      </c>
      <c r="F305" t="str">
        <f>SLDWAS_DEM_Demand!F305</f>
        <v>Aggregated DemandSolidWasteHistorical LF waste</v>
      </c>
    </row>
    <row r="306" spans="1:6" x14ac:dyDescent="0.25">
      <c r="A306" t="str">
        <f>SLDWAS_DEM_Demand!A306</f>
        <v>TO</v>
      </c>
      <c r="B306">
        <f>SLDWAS_DEM_Demand!B306</f>
        <v>2046</v>
      </c>
      <c r="C306" t="str">
        <f>SLDWAS_DEM_Demand!C306</f>
        <v>ADEMSLDWASHISBW</v>
      </c>
      <c r="D306">
        <f>VLOOKUP(C306,'Tuning parameter'!$H$19:$AR$28,HLOOKUP('BAP-WAS-1_Demand'!B306,'Tuning parameter'!$J$17:$AR$18,2,FALSE),FALSE)</f>
        <v>1289.6298462939915</v>
      </c>
      <c r="E306" t="str">
        <f>SLDWAS_DEM_Demand!E306</f>
        <v>kt</v>
      </c>
      <c r="F306" t="str">
        <f>SLDWAS_DEM_Demand!F306</f>
        <v>Aggregated DemandSolidWasteHistorical LF waste</v>
      </c>
    </row>
    <row r="307" spans="1:6" x14ac:dyDescent="0.25">
      <c r="A307" t="str">
        <f>SLDWAS_DEM_Demand!A307</f>
        <v>TO</v>
      </c>
      <c r="B307">
        <f>SLDWAS_DEM_Demand!B307</f>
        <v>2046</v>
      </c>
      <c r="C307" t="str">
        <f>SLDWAS_DEM_Demand!C307</f>
        <v>ADEMSLDWASHISKV</v>
      </c>
      <c r="D307">
        <f>VLOOKUP(C307,'Tuning parameter'!$H$19:$AR$28,HLOOKUP('BAP-WAS-1_Demand'!B307,'Tuning parameter'!$J$17:$AR$18,2,FALSE),FALSE)</f>
        <v>2716.4224679843846</v>
      </c>
      <c r="E307" t="str">
        <f>SLDWAS_DEM_Demand!E307</f>
        <v>kt</v>
      </c>
      <c r="F307" t="str">
        <f>SLDWAS_DEM_Demand!F307</f>
        <v>Aggregated DemandSolidWasteHistorical LF waste</v>
      </c>
    </row>
    <row r="308" spans="1:6" x14ac:dyDescent="0.25">
      <c r="A308" t="str">
        <f>SLDWAS_DEM_Demand!A308</f>
        <v>TO</v>
      </c>
      <c r="B308">
        <f>SLDWAS_DEM_Demand!B308</f>
        <v>2046</v>
      </c>
      <c r="C308" t="str">
        <f>SLDWAS_DEM_Demand!C308</f>
        <v>ADEMSLDWASHISBR</v>
      </c>
      <c r="D308">
        <f>VLOOKUP(C308,'Tuning parameter'!$H$19:$AR$28,HLOOKUP('BAP-WAS-1_Demand'!B308,'Tuning parameter'!$J$17:$AR$18,2,FALSE),FALSE)</f>
        <v>458.65416004957552</v>
      </c>
      <c r="E308" t="str">
        <f>SLDWAS_DEM_Demand!E308</f>
        <v>kt</v>
      </c>
      <c r="F308" t="str">
        <f>SLDWAS_DEM_Demand!F308</f>
        <v>Aggregated DemandSolidWasteHistorical LF waste</v>
      </c>
    </row>
    <row r="309" spans="1:6" x14ac:dyDescent="0.25">
      <c r="A309" t="str">
        <f>SLDWAS_DEM_Demand!A309</f>
        <v>TO</v>
      </c>
      <c r="B309">
        <f>SLDWAS_DEM_Demand!B309</f>
        <v>2046</v>
      </c>
      <c r="C309" t="str">
        <f>SLDWAS_DEM_Demand!C309</f>
        <v>ADEMSLDWASHISTK</v>
      </c>
      <c r="D309">
        <f>VLOOKUP(C309,'Tuning parameter'!$H$19:$AR$28,HLOOKUP('BAP-WAS-1_Demand'!B309,'Tuning parameter'!$J$17:$AR$18,2,FALSE),FALSE)</f>
        <v>87.356469965018022</v>
      </c>
      <c r="E309" t="str">
        <f>SLDWAS_DEM_Demand!E309</f>
        <v>kt</v>
      </c>
      <c r="F309" t="str">
        <f>SLDWAS_DEM_Demand!F309</f>
        <v>Aggregated DemandSolidWasteHistorical LF waste</v>
      </c>
    </row>
    <row r="310" spans="1:6" x14ac:dyDescent="0.25">
      <c r="A310" t="str">
        <f>SLDWAS_DEM_Demand!A310</f>
        <v>TO</v>
      </c>
      <c r="B310">
        <f>SLDWAS_DEM_Demand!B310</f>
        <v>2046</v>
      </c>
      <c r="C310" t="str">
        <f>SLDWAS_DEM_Demand!C310</f>
        <v>ADEMSLDWASHISAH</v>
      </c>
      <c r="D310">
        <f>VLOOKUP(C310,'Tuning parameter'!$H$19:$AR$28,HLOOKUP('BAP-WAS-1_Demand'!B310,'Tuning parameter'!$J$17:$AR$18,2,FALSE),FALSE)</f>
        <v>276.76971821954703</v>
      </c>
      <c r="E310" t="str">
        <f>SLDWAS_DEM_Demand!E310</f>
        <v>kt</v>
      </c>
      <c r="F310" t="str">
        <f>SLDWAS_DEM_Demand!F310</f>
        <v>Aggregated DemandSolidWasteHistorical LF waste</v>
      </c>
    </row>
    <row r="311" spans="1:6" x14ac:dyDescent="0.25">
      <c r="A311" t="str">
        <f>SLDWAS_DEM_Demand!A311</f>
        <v>TO</v>
      </c>
      <c r="B311">
        <f>SLDWAS_DEM_Demand!B311</f>
        <v>2046</v>
      </c>
      <c r="C311" t="str">
        <f>SLDWAS_DEM_Demand!C311</f>
        <v>ADEMSLDWASHISCF</v>
      </c>
      <c r="D311">
        <f>VLOOKUP(C311,'Tuning parameter'!$H$19:$AR$28,HLOOKUP('BAP-WAS-1_Demand'!B311,'Tuning parameter'!$J$17:$AR$18,2,FALSE),FALSE)</f>
        <v>742.6173071095601</v>
      </c>
      <c r="E311" t="str">
        <f>SLDWAS_DEM_Demand!E311</f>
        <v>kt</v>
      </c>
      <c r="F311" t="str">
        <f>SLDWAS_DEM_Demand!F311</f>
        <v>Aggregated DemandSolidWasteHistorical LF waste</v>
      </c>
    </row>
    <row r="312" spans="1:6" x14ac:dyDescent="0.25">
      <c r="A312" t="str">
        <f>SLDWAS_DEM_Demand!A312</f>
        <v>TO</v>
      </c>
      <c r="B312">
        <f>SLDWAS_DEM_Demand!B312</f>
        <v>2047</v>
      </c>
      <c r="C312" t="str">
        <f>SLDWAS_DEM_Demand!C312</f>
        <v>ADEMSLDWASGRB</v>
      </c>
      <c r="D312">
        <f>VLOOKUP(C312,'Tuning parameter'!$H$19:$AR$28,HLOOKUP('BAP-WAS-1_Demand'!B312,'Tuning parameter'!$J$17:$AR$18,2,FALSE),FALSE)</f>
        <v>435.35221168611741</v>
      </c>
      <c r="E312" t="str">
        <f>SLDWAS_DEM_Demand!E312</f>
        <v>kt</v>
      </c>
      <c r="F312" t="str">
        <f>SLDWAS_DEM_Demand!F312</f>
        <v>Aggregated DemandSolidWasteGreen Bin</v>
      </c>
    </row>
    <row r="313" spans="1:6" x14ac:dyDescent="0.25">
      <c r="A313" t="str">
        <f>SLDWAS_DEM_Demand!A313</f>
        <v>TO</v>
      </c>
      <c r="B313">
        <f>SLDWAS_DEM_Demand!B313</f>
        <v>2047</v>
      </c>
      <c r="C313" t="str">
        <f>SLDWAS_DEM_Demand!C313</f>
        <v>ADEMSLDWASREC</v>
      </c>
      <c r="D313">
        <f>VLOOKUP(C313,'Tuning parameter'!$H$19:$AR$28,HLOOKUP('BAP-WAS-1_Demand'!B313,'Tuning parameter'!$J$17:$AR$18,2,FALSE),FALSE)</f>
        <v>414.38030686750022</v>
      </c>
      <c r="E313" t="str">
        <f>SLDWAS_DEM_Demand!E313</f>
        <v>kt</v>
      </c>
      <c r="F313" t="str">
        <f>SLDWAS_DEM_Demand!F313</f>
        <v>Aggregated DemandSolidWasteRecycled</v>
      </c>
    </row>
    <row r="314" spans="1:6" x14ac:dyDescent="0.25">
      <c r="A314" t="str">
        <f>SLDWAS_DEM_Demand!A314</f>
        <v>TO</v>
      </c>
      <c r="B314">
        <f>SLDWAS_DEM_Demand!B314</f>
        <v>2047</v>
      </c>
      <c r="C314" t="str">
        <f>SLDWAS_DEM_Demand!C314</f>
        <v>ADEMSLDWASLDF</v>
      </c>
      <c r="D314">
        <f>VLOOKUP(C314,'Tuning parameter'!$H$19:$AR$28,HLOOKUP('BAP-WAS-1_Demand'!B314,'Tuning parameter'!$J$17:$AR$18,2,FALSE),FALSE)</f>
        <v>364.17107938012191</v>
      </c>
      <c r="E314" t="str">
        <f>SLDWAS_DEM_Demand!E314</f>
        <v>kt</v>
      </c>
      <c r="F314" t="str">
        <f>SLDWAS_DEM_Demand!F314</f>
        <v>Aggregated DemandSolidWasteLandfill</v>
      </c>
    </row>
    <row r="315" spans="1:6" x14ac:dyDescent="0.25">
      <c r="A315" t="str">
        <f>SLDWAS_DEM_Demand!A315</f>
        <v>TO</v>
      </c>
      <c r="B315">
        <f>SLDWAS_DEM_Demand!B315</f>
        <v>2047</v>
      </c>
      <c r="C315" t="str">
        <f>SLDWAS_DEM_Demand!C315</f>
        <v>ADEMSLDWASHISGL</v>
      </c>
      <c r="D315">
        <f>VLOOKUP(C315,'Tuning parameter'!$H$19:$AR$28,HLOOKUP('BAP-WAS-1_Demand'!B315,'Tuning parameter'!$J$17:$AR$18,2,FALSE),FALSE)</f>
        <v>6995.9600011259608</v>
      </c>
      <c r="E315" t="str">
        <f>SLDWAS_DEM_Demand!E315</f>
        <v>kt</v>
      </c>
      <c r="F315" t="str">
        <f>SLDWAS_DEM_Demand!F315</f>
        <v>Aggregated DemandSolidWasteHistorical LF waste</v>
      </c>
    </row>
    <row r="316" spans="1:6" x14ac:dyDescent="0.25">
      <c r="A316" t="str">
        <f>SLDWAS_DEM_Demand!A316</f>
        <v>TO</v>
      </c>
      <c r="B316">
        <f>SLDWAS_DEM_Demand!B316</f>
        <v>2047</v>
      </c>
      <c r="C316" t="str">
        <f>SLDWAS_DEM_Demand!C316</f>
        <v>ADEMSLDWASHISBW</v>
      </c>
      <c r="D316">
        <f>VLOOKUP(C316,'Tuning parameter'!$H$19:$AR$28,HLOOKUP('BAP-WAS-1_Demand'!B316,'Tuning parameter'!$J$17:$AR$18,2,FALSE),FALSE)</f>
        <v>1232.8828855538636</v>
      </c>
      <c r="E316" t="str">
        <f>SLDWAS_DEM_Demand!E316</f>
        <v>kt</v>
      </c>
      <c r="F316" t="str">
        <f>SLDWAS_DEM_Demand!F316</f>
        <v>Aggregated DemandSolidWasteHistorical LF waste</v>
      </c>
    </row>
    <row r="317" spans="1:6" x14ac:dyDescent="0.25">
      <c r="A317" t="str">
        <f>SLDWAS_DEM_Demand!A317</f>
        <v>TO</v>
      </c>
      <c r="B317">
        <f>SLDWAS_DEM_Demand!B317</f>
        <v>2047</v>
      </c>
      <c r="C317" t="str">
        <f>SLDWAS_DEM_Demand!C317</f>
        <v>ADEMSLDWASHISKV</v>
      </c>
      <c r="D317">
        <f>VLOOKUP(C317,'Tuning parameter'!$H$19:$AR$28,HLOOKUP('BAP-WAS-1_Demand'!B317,'Tuning parameter'!$J$17:$AR$18,2,FALSE),FALSE)</f>
        <v>2596.893038987926</v>
      </c>
      <c r="E317" t="str">
        <f>SLDWAS_DEM_Demand!E317</f>
        <v>kt</v>
      </c>
      <c r="F317" t="str">
        <f>SLDWAS_DEM_Demand!F317</f>
        <v>Aggregated DemandSolidWasteHistorical LF waste</v>
      </c>
    </row>
    <row r="318" spans="1:6" x14ac:dyDescent="0.25">
      <c r="A318" t="str">
        <f>SLDWAS_DEM_Demand!A318</f>
        <v>TO</v>
      </c>
      <c r="B318">
        <f>SLDWAS_DEM_Demand!B318</f>
        <v>2047</v>
      </c>
      <c r="C318" t="str">
        <f>SLDWAS_DEM_Demand!C318</f>
        <v>ADEMSLDWASHISBR</v>
      </c>
      <c r="D318">
        <f>VLOOKUP(C318,'Tuning parameter'!$H$19:$AR$28,HLOOKUP('BAP-WAS-1_Demand'!B318,'Tuning parameter'!$J$17:$AR$18,2,FALSE),FALSE)</f>
        <v>438.47222203966976</v>
      </c>
      <c r="E318" t="str">
        <f>SLDWAS_DEM_Demand!E318</f>
        <v>kt</v>
      </c>
      <c r="F318" t="str">
        <f>SLDWAS_DEM_Demand!F318</f>
        <v>Aggregated DemandSolidWasteHistorical LF waste</v>
      </c>
    </row>
    <row r="319" spans="1:6" x14ac:dyDescent="0.25">
      <c r="A319" t="str">
        <f>SLDWAS_DEM_Demand!A319</f>
        <v>TO</v>
      </c>
      <c r="B319">
        <f>SLDWAS_DEM_Demand!B319</f>
        <v>2047</v>
      </c>
      <c r="C319" t="str">
        <f>SLDWAS_DEM_Demand!C319</f>
        <v>ADEMSLDWASHISTK</v>
      </c>
      <c r="D319">
        <f>VLOOKUP(C319,'Tuning parameter'!$H$19:$AR$28,HLOOKUP('BAP-WAS-1_Demand'!B319,'Tuning parameter'!$J$17:$AR$18,2,FALSE),FALSE)</f>
        <v>83.512565308386044</v>
      </c>
      <c r="E319" t="str">
        <f>SLDWAS_DEM_Demand!E319</f>
        <v>kt</v>
      </c>
      <c r="F319" t="str">
        <f>SLDWAS_DEM_Demand!F319</f>
        <v>Aggregated DemandSolidWasteHistorical LF waste</v>
      </c>
    </row>
    <row r="320" spans="1:6" x14ac:dyDescent="0.25">
      <c r="A320" t="str">
        <f>SLDWAS_DEM_Demand!A320</f>
        <v>TO</v>
      </c>
      <c r="B320">
        <f>SLDWAS_DEM_Demand!B320</f>
        <v>2047</v>
      </c>
      <c r="C320" t="str">
        <f>SLDWAS_DEM_Demand!C320</f>
        <v>ADEMSLDWASHISAH</v>
      </c>
      <c r="D320">
        <f>VLOOKUP(C320,'Tuning parameter'!$H$19:$AR$28,HLOOKUP('BAP-WAS-1_Demand'!B320,'Tuning parameter'!$J$17:$AR$18,2,FALSE),FALSE)</f>
        <v>264.59115366554363</v>
      </c>
      <c r="E320" t="str">
        <f>SLDWAS_DEM_Demand!E320</f>
        <v>kt</v>
      </c>
      <c r="F320" t="str">
        <f>SLDWAS_DEM_Demand!F320</f>
        <v>Aggregated DemandSolidWasteHistorical LF waste</v>
      </c>
    </row>
    <row r="321" spans="1:6" x14ac:dyDescent="0.25">
      <c r="A321" t="str">
        <f>SLDWAS_DEM_Demand!A321</f>
        <v>TO</v>
      </c>
      <c r="B321">
        <f>SLDWAS_DEM_Demand!B321</f>
        <v>2047</v>
      </c>
      <c r="C321" t="str">
        <f>SLDWAS_DEM_Demand!C321</f>
        <v>ADEMSLDWASHISCF</v>
      </c>
      <c r="D321">
        <f>VLOOKUP(C321,'Tuning parameter'!$H$19:$AR$28,HLOOKUP('BAP-WAS-1_Demand'!B321,'Tuning parameter'!$J$17:$AR$18,2,FALSE),FALSE)</f>
        <v>709.94027556241724</v>
      </c>
      <c r="E321" t="str">
        <f>SLDWAS_DEM_Demand!E321</f>
        <v>kt</v>
      </c>
      <c r="F321" t="str">
        <f>SLDWAS_DEM_Demand!F321</f>
        <v>Aggregated DemandSolidWasteHistorical LF waste</v>
      </c>
    </row>
    <row r="322" spans="1:6" x14ac:dyDescent="0.25">
      <c r="A322" t="str">
        <f>SLDWAS_DEM_Demand!A322</f>
        <v>TO</v>
      </c>
      <c r="B322">
        <f>SLDWAS_DEM_Demand!B322</f>
        <v>2048</v>
      </c>
      <c r="C322" t="str">
        <f>SLDWAS_DEM_Demand!C322</f>
        <v>ADEMSLDWASGRB</v>
      </c>
      <c r="D322">
        <f>VLOOKUP(C322,'Tuning parameter'!$H$19:$AR$28,HLOOKUP('BAP-WAS-1_Demand'!B322,'Tuning parameter'!$J$17:$AR$18,2,FALSE),FALSE)</f>
        <v>437.39841208416686</v>
      </c>
      <c r="E322" t="str">
        <f>SLDWAS_DEM_Demand!E322</f>
        <v>kt</v>
      </c>
      <c r="F322" t="str">
        <f>SLDWAS_DEM_Demand!F322</f>
        <v>Aggregated DemandSolidWasteGreen Bin</v>
      </c>
    </row>
    <row r="323" spans="1:6" x14ac:dyDescent="0.25">
      <c r="A323" t="str">
        <f>SLDWAS_DEM_Demand!A323</f>
        <v>TO</v>
      </c>
      <c r="B323">
        <f>SLDWAS_DEM_Demand!B323</f>
        <v>2048</v>
      </c>
      <c r="C323" t="str">
        <f>SLDWAS_DEM_Demand!C323</f>
        <v>ADEMSLDWASREC</v>
      </c>
      <c r="D323">
        <f>VLOOKUP(C323,'Tuning parameter'!$H$19:$AR$28,HLOOKUP('BAP-WAS-1_Demand'!B323,'Tuning parameter'!$J$17:$AR$18,2,FALSE),FALSE)</f>
        <v>416.32793714499945</v>
      </c>
      <c r="E323" t="str">
        <f>SLDWAS_DEM_Demand!E323</f>
        <v>kt</v>
      </c>
      <c r="F323" t="str">
        <f>SLDWAS_DEM_Demand!F323</f>
        <v>Aggregated DemandSolidWasteRecycled</v>
      </c>
    </row>
    <row r="324" spans="1:6" x14ac:dyDescent="0.25">
      <c r="A324" t="str">
        <f>SLDWAS_DEM_Demand!A324</f>
        <v>TO</v>
      </c>
      <c r="B324">
        <f>SLDWAS_DEM_Demand!B324</f>
        <v>2048</v>
      </c>
      <c r="C324" t="str">
        <f>SLDWAS_DEM_Demand!C324</f>
        <v>ADEMSLDWASLDF</v>
      </c>
      <c r="D324">
        <f>VLOOKUP(C324,'Tuning parameter'!$H$19:$AR$28,HLOOKUP('BAP-WAS-1_Demand'!B324,'Tuning parameter'!$J$17:$AR$18,2,FALSE),FALSE)</f>
        <v>365.88272109821423</v>
      </c>
      <c r="E324" t="str">
        <f>SLDWAS_DEM_Demand!E324</f>
        <v>kt</v>
      </c>
      <c r="F324" t="str">
        <f>SLDWAS_DEM_Demand!F324</f>
        <v>Aggregated DemandSolidWasteLandfill</v>
      </c>
    </row>
    <row r="325" spans="1:6" x14ac:dyDescent="0.25">
      <c r="A325" t="str">
        <f>SLDWAS_DEM_Demand!A325</f>
        <v>TO</v>
      </c>
      <c r="B325">
        <f>SLDWAS_DEM_Demand!B325</f>
        <v>2048</v>
      </c>
      <c r="C325" t="str">
        <f>SLDWAS_DEM_Demand!C325</f>
        <v>ADEMSLDWASHISGL</v>
      </c>
      <c r="D325">
        <f>VLOOKUP(C325,'Tuning parameter'!$H$19:$AR$28,HLOOKUP('BAP-WAS-1_Demand'!B325,'Tuning parameter'!$J$17:$AR$18,2,FALSE),FALSE)</f>
        <v>7036.2667789253483</v>
      </c>
      <c r="E325" t="str">
        <f>SLDWAS_DEM_Demand!E325</f>
        <v>kt</v>
      </c>
      <c r="F325" t="str">
        <f>SLDWAS_DEM_Demand!F325</f>
        <v>Aggregated DemandSolidWasteHistorical LF waste</v>
      </c>
    </row>
    <row r="326" spans="1:6" x14ac:dyDescent="0.25">
      <c r="A326" t="str">
        <f>SLDWAS_DEM_Demand!A326</f>
        <v>TO</v>
      </c>
      <c r="B326">
        <f>SLDWAS_DEM_Demand!B326</f>
        <v>2048</v>
      </c>
      <c r="C326" t="str">
        <f>SLDWAS_DEM_Demand!C326</f>
        <v>ADEMSLDWASHISBW</v>
      </c>
      <c r="D326">
        <f>VLOOKUP(C326,'Tuning parameter'!$H$19:$AR$28,HLOOKUP('BAP-WAS-1_Demand'!B326,'Tuning parameter'!$J$17:$AR$18,2,FALSE),FALSE)</f>
        <v>1178.6329339846195</v>
      </c>
      <c r="E326" t="str">
        <f>SLDWAS_DEM_Demand!E326</f>
        <v>kt</v>
      </c>
      <c r="F326" t="str">
        <f>SLDWAS_DEM_Demand!F326</f>
        <v>Aggregated DemandSolidWasteHistorical LF waste</v>
      </c>
    </row>
    <row r="327" spans="1:6" x14ac:dyDescent="0.25">
      <c r="A327" t="str">
        <f>SLDWAS_DEM_Demand!A327</f>
        <v>TO</v>
      </c>
      <c r="B327">
        <f>SLDWAS_DEM_Demand!B327</f>
        <v>2048</v>
      </c>
      <c r="C327" t="str">
        <f>SLDWAS_DEM_Demand!C327</f>
        <v>ADEMSLDWASHISKV</v>
      </c>
      <c r="D327">
        <f>VLOOKUP(C327,'Tuning parameter'!$H$19:$AR$28,HLOOKUP('BAP-WAS-1_Demand'!B327,'Tuning parameter'!$J$17:$AR$18,2,FALSE),FALSE)</f>
        <v>2482.6232058623636</v>
      </c>
      <c r="E327" t="str">
        <f>SLDWAS_DEM_Demand!E327</f>
        <v>kt</v>
      </c>
      <c r="F327" t="str">
        <f>SLDWAS_DEM_Demand!F327</f>
        <v>Aggregated DemandSolidWasteHistorical LF waste</v>
      </c>
    </row>
    <row r="328" spans="1:6" x14ac:dyDescent="0.25">
      <c r="A328" t="str">
        <f>SLDWAS_DEM_Demand!A328</f>
        <v>TO</v>
      </c>
      <c r="B328">
        <f>SLDWAS_DEM_Demand!B328</f>
        <v>2048</v>
      </c>
      <c r="C328" t="str">
        <f>SLDWAS_DEM_Demand!C328</f>
        <v>ADEMSLDWASHISBR</v>
      </c>
      <c r="D328">
        <f>VLOOKUP(C328,'Tuning parameter'!$H$19:$AR$28,HLOOKUP('BAP-WAS-1_Demand'!B328,'Tuning parameter'!$J$17:$AR$18,2,FALSE),FALSE)</f>
        <v>419.17834012368809</v>
      </c>
      <c r="E328" t="str">
        <f>SLDWAS_DEM_Demand!E328</f>
        <v>kt</v>
      </c>
      <c r="F328" t="str">
        <f>SLDWAS_DEM_Demand!F328</f>
        <v>Aggregated DemandSolidWasteHistorical LF waste</v>
      </c>
    </row>
    <row r="329" spans="1:6" x14ac:dyDescent="0.25">
      <c r="A329" t="str">
        <f>SLDWAS_DEM_Demand!A329</f>
        <v>TO</v>
      </c>
      <c r="B329">
        <f>SLDWAS_DEM_Demand!B329</f>
        <v>2048</v>
      </c>
      <c r="C329" t="str">
        <f>SLDWAS_DEM_Demand!C329</f>
        <v>ADEMSLDWASHISTK</v>
      </c>
      <c r="D329">
        <f>VLOOKUP(C329,'Tuning parameter'!$H$19:$AR$28,HLOOKUP('BAP-WAS-1_Demand'!B329,'Tuning parameter'!$J$17:$AR$18,2,FALSE),FALSE)</f>
        <v>79.837802136239375</v>
      </c>
      <c r="E329" t="str">
        <f>SLDWAS_DEM_Demand!E329</f>
        <v>kt</v>
      </c>
      <c r="F329" t="str">
        <f>SLDWAS_DEM_Demand!F329</f>
        <v>Aggregated DemandSolidWasteHistorical LF waste</v>
      </c>
    </row>
    <row r="330" spans="1:6" x14ac:dyDescent="0.25">
      <c r="A330" t="str">
        <f>SLDWAS_DEM_Demand!A330</f>
        <v>TO</v>
      </c>
      <c r="B330">
        <f>SLDWAS_DEM_Demand!B330</f>
        <v>2048</v>
      </c>
      <c r="C330" t="str">
        <f>SLDWAS_DEM_Demand!C330</f>
        <v>ADEMSLDWASHISAH</v>
      </c>
      <c r="D330">
        <f>VLOOKUP(C330,'Tuning parameter'!$H$19:$AR$28,HLOOKUP('BAP-WAS-1_Demand'!B330,'Tuning parameter'!$J$17:$AR$18,2,FALSE),FALSE)</f>
        <v>252.94847661957448</v>
      </c>
      <c r="E330" t="str">
        <f>SLDWAS_DEM_Demand!E330</f>
        <v>kt</v>
      </c>
      <c r="F330" t="str">
        <f>SLDWAS_DEM_Demand!F330</f>
        <v>Aggregated DemandSolidWasteHistorical LF waste</v>
      </c>
    </row>
    <row r="331" spans="1:6" x14ac:dyDescent="0.25">
      <c r="A331" t="str">
        <f>SLDWAS_DEM_Demand!A331</f>
        <v>TO</v>
      </c>
      <c r="B331">
        <f>SLDWAS_DEM_Demand!B331</f>
        <v>2048</v>
      </c>
      <c r="C331" t="str">
        <f>SLDWAS_DEM_Demand!C331</f>
        <v>ADEMSLDWASHISCF</v>
      </c>
      <c r="D331">
        <f>VLOOKUP(C331,'Tuning parameter'!$H$19:$AR$28,HLOOKUP('BAP-WAS-1_Demand'!B331,'Tuning parameter'!$J$17:$AR$18,2,FALSE),FALSE)</f>
        <v>678.7011156895677</v>
      </c>
      <c r="E331" t="str">
        <f>SLDWAS_DEM_Demand!E331</f>
        <v>kt</v>
      </c>
      <c r="F331" t="str">
        <f>SLDWAS_DEM_Demand!F331</f>
        <v>Aggregated DemandSolidWasteHistorical LF waste</v>
      </c>
    </row>
    <row r="332" spans="1:6" x14ac:dyDescent="0.25">
      <c r="A332" t="str">
        <f>SLDWAS_DEM_Demand!A332</f>
        <v>TO</v>
      </c>
      <c r="B332">
        <f>SLDWAS_DEM_Demand!B332</f>
        <v>2049</v>
      </c>
      <c r="C332" t="str">
        <f>SLDWAS_DEM_Demand!C332</f>
        <v>ADEMSLDWASGRB</v>
      </c>
      <c r="D332">
        <f>VLOOKUP(C332,'Tuning parameter'!$H$19:$AR$28,HLOOKUP('BAP-WAS-1_Demand'!B332,'Tuning parameter'!$J$17:$AR$18,2,FALSE),FALSE)</f>
        <v>439.48686226034738</v>
      </c>
      <c r="E332" t="str">
        <f>SLDWAS_DEM_Demand!E332</f>
        <v>kt</v>
      </c>
      <c r="F332" t="str">
        <f>SLDWAS_DEM_Demand!F332</f>
        <v>Aggregated DemandSolidWasteGreen Bin</v>
      </c>
    </row>
    <row r="333" spans="1:6" x14ac:dyDescent="0.25">
      <c r="A333" t="str">
        <f>SLDWAS_DEM_Demand!A333</f>
        <v>TO</v>
      </c>
      <c r="B333">
        <f>SLDWAS_DEM_Demand!B333</f>
        <v>2049</v>
      </c>
      <c r="C333" t="str">
        <f>SLDWAS_DEM_Demand!C333</f>
        <v>ADEMSLDWASREC</v>
      </c>
      <c r="D333">
        <f>VLOOKUP(C333,'Tuning parameter'!$H$19:$AR$28,HLOOKUP('BAP-WAS-1_Demand'!B333,'Tuning parameter'!$J$17:$AR$18,2,FALSE),FALSE)</f>
        <v>418.3157819328585</v>
      </c>
      <c r="E333" t="str">
        <f>SLDWAS_DEM_Demand!E333</f>
        <v>kt</v>
      </c>
      <c r="F333" t="str">
        <f>SLDWAS_DEM_Demand!F333</f>
        <v>Aggregated DemandSolidWasteRecycled</v>
      </c>
    </row>
    <row r="334" spans="1:6" x14ac:dyDescent="0.25">
      <c r="A334" t="str">
        <f>SLDWAS_DEM_Demand!A334</f>
        <v>TO</v>
      </c>
      <c r="B334">
        <f>SLDWAS_DEM_Demand!B334</f>
        <v>2049</v>
      </c>
      <c r="C334" t="str">
        <f>SLDWAS_DEM_Demand!C334</f>
        <v>ADEMSLDWASLDF</v>
      </c>
      <c r="D334">
        <f>VLOOKUP(C334,'Tuning parameter'!$H$19:$AR$28,HLOOKUP('BAP-WAS-1_Demand'!B334,'Tuning parameter'!$J$17:$AR$18,2,FALSE),FALSE)</f>
        <v>367.62970465423109</v>
      </c>
      <c r="E334" t="str">
        <f>SLDWAS_DEM_Demand!E334</f>
        <v>kt</v>
      </c>
      <c r="F334" t="str">
        <f>SLDWAS_DEM_Demand!F334</f>
        <v>Aggregated DemandSolidWasteLandfill</v>
      </c>
    </row>
    <row r="335" spans="1:6" x14ac:dyDescent="0.25">
      <c r="A335" t="str">
        <f>SLDWAS_DEM_Demand!A335</f>
        <v>TO</v>
      </c>
      <c r="B335">
        <f>SLDWAS_DEM_Demand!B335</f>
        <v>2049</v>
      </c>
      <c r="C335" t="str">
        <f>SLDWAS_DEM_Demand!C335</f>
        <v>ADEMSLDWASHISGL</v>
      </c>
      <c r="D335">
        <f>VLOOKUP(C335,'Tuning parameter'!$H$19:$AR$28,HLOOKUP('BAP-WAS-1_Demand'!B335,'Tuning parameter'!$J$17:$AR$18,2,FALSE),FALSE)</f>
        <v>7076.4362821746663</v>
      </c>
      <c r="E335" t="str">
        <f>SLDWAS_DEM_Demand!E335</f>
        <v>kt</v>
      </c>
      <c r="F335" t="str">
        <f>SLDWAS_DEM_Demand!F335</f>
        <v>Aggregated DemandSolidWasteHistorical LF waste</v>
      </c>
    </row>
    <row r="336" spans="1:6" x14ac:dyDescent="0.25">
      <c r="A336" t="str">
        <f>SLDWAS_DEM_Demand!A336</f>
        <v>TO</v>
      </c>
      <c r="B336">
        <f>SLDWAS_DEM_Demand!B336</f>
        <v>2049</v>
      </c>
      <c r="C336" t="str">
        <f>SLDWAS_DEM_Demand!C336</f>
        <v>ADEMSLDWASHISBW</v>
      </c>
      <c r="D336">
        <f>VLOOKUP(C336,'Tuning parameter'!$H$19:$AR$28,HLOOKUP('BAP-WAS-1_Demand'!B336,'Tuning parameter'!$J$17:$AR$18,2,FALSE),FALSE)</f>
        <v>1126.7701168948547</v>
      </c>
      <c r="E336" t="str">
        <f>SLDWAS_DEM_Demand!E336</f>
        <v>kt</v>
      </c>
      <c r="F336" t="str">
        <f>SLDWAS_DEM_Demand!F336</f>
        <v>Aggregated DemandSolidWasteHistorical LF waste</v>
      </c>
    </row>
    <row r="337" spans="1:6" x14ac:dyDescent="0.25">
      <c r="A337" t="str">
        <f>SLDWAS_DEM_Demand!A337</f>
        <v>TO</v>
      </c>
      <c r="B337">
        <f>SLDWAS_DEM_Demand!B337</f>
        <v>2049</v>
      </c>
      <c r="C337" t="str">
        <f>SLDWAS_DEM_Demand!C337</f>
        <v>ADEMSLDWASHISKV</v>
      </c>
      <c r="D337">
        <f>VLOOKUP(C337,'Tuning parameter'!$H$19:$AR$28,HLOOKUP('BAP-WAS-1_Demand'!B337,'Tuning parameter'!$J$17:$AR$18,2,FALSE),FALSE)</f>
        <v>2373.3815331448372</v>
      </c>
      <c r="E337" t="str">
        <f>SLDWAS_DEM_Demand!E337</f>
        <v>kt</v>
      </c>
      <c r="F337" t="str">
        <f>SLDWAS_DEM_Demand!F337</f>
        <v>Aggregated DemandSolidWasteHistorical LF waste</v>
      </c>
    </row>
    <row r="338" spans="1:6" x14ac:dyDescent="0.25">
      <c r="A338" t="str">
        <f>SLDWAS_DEM_Demand!A338</f>
        <v>TO</v>
      </c>
      <c r="B338">
        <f>SLDWAS_DEM_Demand!B338</f>
        <v>2049</v>
      </c>
      <c r="C338" t="str">
        <f>SLDWAS_DEM_Demand!C338</f>
        <v>ADEMSLDWASHISBR</v>
      </c>
      <c r="D338">
        <f>VLOOKUP(C338,'Tuning parameter'!$H$19:$AR$28,HLOOKUP('BAP-WAS-1_Demand'!B338,'Tuning parameter'!$J$17:$AR$18,2,FALSE),FALSE)</f>
        <v>400.73343759722451</v>
      </c>
      <c r="E338" t="str">
        <f>SLDWAS_DEM_Demand!E338</f>
        <v>kt</v>
      </c>
      <c r="F338" t="str">
        <f>SLDWAS_DEM_Demand!F338</f>
        <v>Aggregated DemandSolidWasteHistorical LF waste</v>
      </c>
    </row>
    <row r="339" spans="1:6" x14ac:dyDescent="0.25">
      <c r="A339" t="str">
        <f>SLDWAS_DEM_Demand!A339</f>
        <v>TO</v>
      </c>
      <c r="B339">
        <f>SLDWAS_DEM_Demand!B339</f>
        <v>2049</v>
      </c>
      <c r="C339" t="str">
        <f>SLDWAS_DEM_Demand!C339</f>
        <v>ADEMSLDWASHISTK</v>
      </c>
      <c r="D339">
        <f>VLOOKUP(C339,'Tuning parameter'!$H$19:$AR$28,HLOOKUP('BAP-WAS-1_Demand'!B339,'Tuning parameter'!$J$17:$AR$18,2,FALSE),FALSE)</f>
        <v>76.324737797334123</v>
      </c>
      <c r="E339" t="str">
        <f>SLDWAS_DEM_Demand!E339</f>
        <v>kt</v>
      </c>
      <c r="F339" t="str">
        <f>SLDWAS_DEM_Demand!F339</f>
        <v>Aggregated DemandSolidWasteHistorical LF waste</v>
      </c>
    </row>
    <row r="340" spans="1:6" x14ac:dyDescent="0.25">
      <c r="A340" t="str">
        <f>SLDWAS_DEM_Demand!A340</f>
        <v>TO</v>
      </c>
      <c r="B340">
        <f>SLDWAS_DEM_Demand!B340</f>
        <v>2049</v>
      </c>
      <c r="C340" t="str">
        <f>SLDWAS_DEM_Demand!C340</f>
        <v>ADEMSLDWASHISAH</v>
      </c>
      <c r="D340">
        <f>VLOOKUP(C340,'Tuning parameter'!$H$19:$AR$28,HLOOKUP('BAP-WAS-1_Demand'!B340,'Tuning parameter'!$J$17:$AR$18,2,FALSE),FALSE)</f>
        <v>241.81810668183198</v>
      </c>
      <c r="E340" t="str">
        <f>SLDWAS_DEM_Demand!E340</f>
        <v>kt</v>
      </c>
      <c r="F340" t="str">
        <f>SLDWAS_DEM_Demand!F340</f>
        <v>Aggregated DemandSolidWasteHistorical LF waste</v>
      </c>
    </row>
    <row r="341" spans="1:6" x14ac:dyDescent="0.25">
      <c r="A341" t="str">
        <f>SLDWAS_DEM_Demand!A341</f>
        <v>TO</v>
      </c>
      <c r="B341">
        <f>SLDWAS_DEM_Demand!B341</f>
        <v>2049</v>
      </c>
      <c r="C341" t="str">
        <f>SLDWAS_DEM_Demand!C341</f>
        <v>ADEMSLDWASHISCF</v>
      </c>
      <c r="D341">
        <f>VLOOKUP(C341,'Tuning parameter'!$H$19:$AR$28,HLOOKUP('BAP-WAS-1_Demand'!B341,'Tuning parameter'!$J$17:$AR$18,2,FALSE),FALSE)</f>
        <v>648.83655751654237</v>
      </c>
      <c r="E341" t="str">
        <f>SLDWAS_DEM_Demand!E341</f>
        <v>kt</v>
      </c>
      <c r="F341" t="str">
        <f>SLDWAS_DEM_Demand!F341</f>
        <v>Aggregated DemandSolidWasteHistorical LF waste</v>
      </c>
    </row>
    <row r="342" spans="1:6" x14ac:dyDescent="0.25">
      <c r="A342" t="str">
        <f>SLDWAS_DEM_Demand!A342</f>
        <v>TO</v>
      </c>
      <c r="B342">
        <f>SLDWAS_DEM_Demand!B342</f>
        <v>2050</v>
      </c>
      <c r="C342" t="str">
        <f>SLDWAS_DEM_Demand!C342</f>
        <v>ADEMSLDWASGRB</v>
      </c>
      <c r="D342">
        <f>VLOOKUP(C342,'Tuning parameter'!$H$19:$AR$28,HLOOKUP('BAP-WAS-1_Demand'!B342,'Tuning parameter'!$J$17:$AR$18,2,FALSE),FALSE)</f>
        <v>441.64122222853939</v>
      </c>
      <c r="E342" t="str">
        <f>SLDWAS_DEM_Demand!E342</f>
        <v>kt</v>
      </c>
      <c r="F342" t="str">
        <f>SLDWAS_DEM_Demand!F342</f>
        <v>Aggregated DemandSolidWasteGreen Bin</v>
      </c>
    </row>
    <row r="343" spans="1:6" x14ac:dyDescent="0.25">
      <c r="A343" t="str">
        <f>SLDWAS_DEM_Demand!A343</f>
        <v>TO</v>
      </c>
      <c r="B343">
        <f>SLDWAS_DEM_Demand!B343</f>
        <v>2050</v>
      </c>
      <c r="C343" t="str">
        <f>SLDWAS_DEM_Demand!C343</f>
        <v>ADEMSLDWASREC</v>
      </c>
      <c r="D343">
        <f>VLOOKUP(C343,'Tuning parameter'!$H$19:$AR$28,HLOOKUP('BAP-WAS-1_Demand'!B343,'Tuning parameter'!$J$17:$AR$18,2,FALSE),FALSE)</f>
        <v>420.36636148835203</v>
      </c>
      <c r="E343" t="str">
        <f>SLDWAS_DEM_Demand!E343</f>
        <v>kt</v>
      </c>
      <c r="F343" t="str">
        <f>SLDWAS_DEM_Demand!F343</f>
        <v>Aggregated DemandSolidWasteRecycled</v>
      </c>
    </row>
    <row r="344" spans="1:6" x14ac:dyDescent="0.25">
      <c r="A344" t="str">
        <f>SLDWAS_DEM_Demand!A344</f>
        <v>TO</v>
      </c>
      <c r="B344">
        <f>SLDWAS_DEM_Demand!B344</f>
        <v>2050</v>
      </c>
      <c r="C344" t="str">
        <f>SLDWAS_DEM_Demand!C344</f>
        <v>ADEMSLDWASLDF</v>
      </c>
      <c r="D344">
        <f>VLOOKUP(C344,'Tuning parameter'!$H$19:$AR$28,HLOOKUP('BAP-WAS-1_Demand'!B344,'Tuning parameter'!$J$17:$AR$18,2,FALSE),FALSE)</f>
        <v>369.4318215929535</v>
      </c>
      <c r="E344" t="str">
        <f>SLDWAS_DEM_Demand!E344</f>
        <v>kt</v>
      </c>
      <c r="F344" t="str">
        <f>SLDWAS_DEM_Demand!F344</f>
        <v>Aggregated DemandSolidWasteLandfill</v>
      </c>
    </row>
    <row r="345" spans="1:6" x14ac:dyDescent="0.25">
      <c r="A345" t="str">
        <f>SLDWAS_DEM_Demand!A345</f>
        <v>TO</v>
      </c>
      <c r="B345">
        <f>SLDWAS_DEM_Demand!B345</f>
        <v>2050</v>
      </c>
      <c r="C345" t="str">
        <f>SLDWAS_DEM_Demand!C345</f>
        <v>ADEMSLDWASHISGL</v>
      </c>
      <c r="D345">
        <f>VLOOKUP(C345,'Tuning parameter'!$H$19:$AR$28,HLOOKUP('BAP-WAS-1_Demand'!B345,'Tuning parameter'!$J$17:$AR$18,2,FALSE),FALSE)</f>
        <v>7116.5083380078568</v>
      </c>
      <c r="E345" t="str">
        <f>SLDWAS_DEM_Demand!E345</f>
        <v>kt</v>
      </c>
      <c r="F345" t="str">
        <f>SLDWAS_DEM_Demand!F345</f>
        <v>Aggregated DemandSolidWasteHistorical LF waste</v>
      </c>
    </row>
    <row r="346" spans="1:6" x14ac:dyDescent="0.25">
      <c r="A346" t="str">
        <f>SLDWAS_DEM_Demand!A346</f>
        <v>TO</v>
      </c>
      <c r="B346">
        <f>SLDWAS_DEM_Demand!B346</f>
        <v>2050</v>
      </c>
      <c r="C346" t="str">
        <f>SLDWAS_DEM_Demand!C346</f>
        <v>ADEMSLDWASHISBW</v>
      </c>
      <c r="D346">
        <f>VLOOKUP(C346,'Tuning parameter'!$H$19:$AR$28,HLOOKUP('BAP-WAS-1_Demand'!B346,'Tuning parameter'!$J$17:$AR$18,2,FALSE),FALSE)</f>
        <v>1077.1893943562684</v>
      </c>
      <c r="E346" t="str">
        <f>SLDWAS_DEM_Demand!E346</f>
        <v>kt</v>
      </c>
      <c r="F346" t="str">
        <f>SLDWAS_DEM_Demand!F346</f>
        <v>Aggregated DemandSolidWasteHistorical LF waste</v>
      </c>
    </row>
    <row r="347" spans="1:6" x14ac:dyDescent="0.25">
      <c r="A347" t="str">
        <f>SLDWAS_DEM_Demand!A347</f>
        <v>TO</v>
      </c>
      <c r="B347">
        <f>SLDWAS_DEM_Demand!B347</f>
        <v>2050</v>
      </c>
      <c r="C347" t="str">
        <f>SLDWAS_DEM_Demand!C347</f>
        <v>ADEMSLDWASHISKV</v>
      </c>
      <c r="D347">
        <f>VLOOKUP(C347,'Tuning parameter'!$H$19:$AR$28,HLOOKUP('BAP-WAS-1_Demand'!B347,'Tuning parameter'!$J$17:$AR$18,2,FALSE),FALSE)</f>
        <v>2268.9467691156469</v>
      </c>
      <c r="E347" t="str">
        <f>SLDWAS_DEM_Demand!E347</f>
        <v>kt</v>
      </c>
      <c r="F347" t="str">
        <f>SLDWAS_DEM_Demand!F347</f>
        <v>Aggregated DemandSolidWasteHistorical LF waste</v>
      </c>
    </row>
    <row r="348" spans="1:6" x14ac:dyDescent="0.25">
      <c r="A348" t="str">
        <f>SLDWAS_DEM_Demand!A348</f>
        <v>TO</v>
      </c>
      <c r="B348">
        <f>SLDWAS_DEM_Demand!B348</f>
        <v>2050</v>
      </c>
      <c r="C348" t="str">
        <f>SLDWAS_DEM_Demand!C348</f>
        <v>ADEMSLDWASHISBR</v>
      </c>
      <c r="D348">
        <f>VLOOKUP(C348,'Tuning parameter'!$H$19:$AR$28,HLOOKUP('BAP-WAS-1_Demand'!B348,'Tuning parameter'!$J$17:$AR$18,2,FALSE),FALSE)</f>
        <v>383.10015722926823</v>
      </c>
      <c r="E348" t="str">
        <f>SLDWAS_DEM_Demand!E348</f>
        <v>kt</v>
      </c>
      <c r="F348" t="str">
        <f>SLDWAS_DEM_Demand!F348</f>
        <v>Aggregated DemandSolidWasteHistorical LF waste</v>
      </c>
    </row>
    <row r="349" spans="1:6" x14ac:dyDescent="0.25">
      <c r="A349" t="str">
        <f>SLDWAS_DEM_Demand!A349</f>
        <v>TO</v>
      </c>
      <c r="B349">
        <f>SLDWAS_DEM_Demand!B349</f>
        <v>2050</v>
      </c>
      <c r="C349" t="str">
        <f>SLDWAS_DEM_Demand!C349</f>
        <v>ADEMSLDWASHISTK</v>
      </c>
      <c r="D349">
        <f>VLOOKUP(C349,'Tuning parameter'!$H$19:$AR$28,HLOOKUP('BAP-WAS-1_Demand'!B349,'Tuning parameter'!$J$17:$AR$18,2,FALSE),FALSE)</f>
        <v>72.966257135823028</v>
      </c>
      <c r="E349" t="str">
        <f>SLDWAS_DEM_Demand!E349</f>
        <v>kt</v>
      </c>
      <c r="F349" t="str">
        <f>SLDWAS_DEM_Demand!F349</f>
        <v>Aggregated DemandSolidWasteHistorical LF waste</v>
      </c>
    </row>
    <row r="350" spans="1:6" x14ac:dyDescent="0.25">
      <c r="A350" t="str">
        <f>SLDWAS_DEM_Demand!A350</f>
        <v>TO</v>
      </c>
      <c r="B350">
        <f>SLDWAS_DEM_Demand!B350</f>
        <v>2050</v>
      </c>
      <c r="C350" t="str">
        <f>SLDWAS_DEM_Demand!C350</f>
        <v>ADEMSLDWASHISAH</v>
      </c>
      <c r="D350">
        <f>VLOOKUP(C350,'Tuning parameter'!$H$19:$AR$28,HLOOKUP('BAP-WAS-1_Demand'!B350,'Tuning parameter'!$J$17:$AR$18,2,FALSE),FALSE)</f>
        <v>231.17750104947925</v>
      </c>
      <c r="E350" t="str">
        <f>SLDWAS_DEM_Demand!E350</f>
        <v>kt</v>
      </c>
      <c r="F350" t="str">
        <f>SLDWAS_DEM_Demand!F350</f>
        <v>Aggregated DemandSolidWasteHistorical LF waste</v>
      </c>
    </row>
    <row r="351" spans="1:6" x14ac:dyDescent="0.25">
      <c r="A351" t="str">
        <f>SLDWAS_DEM_Demand!A351</f>
        <v>TO</v>
      </c>
      <c r="B351">
        <f>SLDWAS_DEM_Demand!B351</f>
        <v>2050</v>
      </c>
      <c r="C351" t="str">
        <f>SLDWAS_DEM_Demand!C351</f>
        <v>ADEMSLDWASHISCF</v>
      </c>
      <c r="D351">
        <f>VLOOKUP(C351,'Tuning parameter'!$H$19:$AR$28,HLOOKUP('BAP-WAS-1_Demand'!B351,'Tuning parameter'!$J$17:$AR$18,2,FALSE),FALSE)</f>
        <v>620.28611510707185</v>
      </c>
      <c r="E351" t="str">
        <f>SLDWAS_DEM_Demand!E351</f>
        <v>kt</v>
      </c>
      <c r="F351" t="str">
        <f>SLDWAS_DEM_Demand!F351</f>
        <v>Aggregated DemandSolidWasteHistorical LF waste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SLDWAS_DEM_Demand</vt:lpstr>
      <vt:lpstr>Tuning parameter</vt:lpstr>
      <vt:lpstr>Parameters</vt:lpstr>
      <vt:lpstr>BAP-WAS-1_Demand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esmia</dc:creator>
  <cp:lastModifiedBy>esmia</cp:lastModifiedBy>
  <dcterms:created xsi:type="dcterms:W3CDTF">2023-01-19T16:39:44Z</dcterms:created>
  <dcterms:modified xsi:type="dcterms:W3CDTF">2023-02-28T21:56:19Z</dcterms:modified>
</cp:coreProperties>
</file>