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50-BDG-11\"/>
    </mc:Choice>
  </mc:AlternateContent>
  <xr:revisionPtr revIDLastSave="0" documentId="13_ncr:1_{296EA28B-A0EB-49C5-9239-D2BA99DFCE4C}" xr6:coauthVersionLast="47" xr6:coauthVersionMax="47" xr10:uidLastSave="{00000000-0000-0000-0000-000000000000}"/>
  <bookViews>
    <workbookView xWindow="2868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NZ50-11_groups" sheetId="2" r:id="rId4"/>
    <sheet name="NZ50-11_tech_groups" sheetId="3" r:id="rId5"/>
    <sheet name="NZ50-11_MinGenGroupTarget" sheetId="4" r:id="rId6"/>
    <sheet name="NZ50-11_MinGenGroupWeight" sheetId="5" r:id="rId7"/>
  </sheets>
  <definedNames>
    <definedName name="_xlnm._FilterDatabase" localSheetId="0" hidden="1">Demand!$A$1:$J$5</definedName>
    <definedName name="_xlnm._FilterDatabase" localSheetId="1" hidden="1">ISO!$A$1:$G$13</definedName>
    <definedName name="_xlnm._FilterDatabase" localSheetId="5" hidden="1">'NZ50-11_MinGenGroupTarget'!$A$1:$D$4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B15" i="3"/>
  <c r="A16" i="3"/>
  <c r="B16" i="3"/>
  <c r="A17" i="3"/>
  <c r="B17" i="3"/>
  <c r="B14" i="3"/>
  <c r="A14" i="3"/>
  <c r="B3" i="3"/>
  <c r="B4" i="3"/>
  <c r="B5" i="3"/>
  <c r="B6" i="3"/>
  <c r="B7" i="3"/>
  <c r="B8" i="3"/>
  <c r="B9" i="3"/>
  <c r="B10" i="3"/>
  <c r="B11" i="3"/>
  <c r="B12" i="3"/>
  <c r="B13" i="3"/>
  <c r="A3" i="3"/>
  <c r="A4" i="3"/>
  <c r="A5" i="3"/>
  <c r="A6" i="3"/>
  <c r="A7" i="3"/>
  <c r="A8" i="3"/>
  <c r="A9" i="3"/>
  <c r="A10" i="3"/>
  <c r="A11" i="3"/>
  <c r="A12" i="3"/>
  <c r="A13" i="3"/>
  <c r="A3" i="6"/>
  <c r="A4" i="6"/>
  <c r="A5" i="6"/>
  <c r="A6" i="6"/>
  <c r="A7" i="6"/>
  <c r="A8" i="6"/>
  <c r="A9" i="6"/>
  <c r="A10" i="6"/>
  <c r="A11" i="6"/>
  <c r="A12" i="6"/>
  <c r="A13" i="6"/>
  <c r="A2" i="6"/>
  <c r="A3" i="7"/>
  <c r="A4" i="7"/>
  <c r="A5" i="7"/>
  <c r="A2" i="7"/>
  <c r="G6" i="11" l="1"/>
  <c r="G4" i="11"/>
  <c r="C12" i="5" l="1"/>
  <c r="C13" i="5"/>
  <c r="C14" i="5"/>
  <c r="A2" i="2"/>
  <c r="C3" i="5"/>
  <c r="C4" i="5"/>
  <c r="C5" i="5"/>
  <c r="C6" i="5"/>
  <c r="C7" i="5"/>
  <c r="C8" i="5"/>
  <c r="C9" i="5"/>
  <c r="C10" i="5"/>
  <c r="C11" i="5"/>
  <c r="C15" i="5"/>
  <c r="C16" i="5"/>
  <c r="C1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D17" i="5"/>
  <c r="G5" i="11"/>
  <c r="D16" i="5" s="1"/>
  <c r="D15" i="5"/>
  <c r="G3" i="11"/>
  <c r="D14" i="5" s="1"/>
  <c r="A2" i="3" l="1"/>
  <c r="B2" i="5" s="1"/>
  <c r="B2" i="3" l="1"/>
  <c r="C2" i="5" s="1"/>
  <c r="B2" i="4"/>
  <c r="A5" i="2"/>
  <c r="B5" i="4" s="1"/>
  <c r="A4" i="2"/>
  <c r="B4" i="4" s="1"/>
  <c r="A3" i="2"/>
  <c r="B3" i="4" s="1"/>
</calcChain>
</file>

<file path=xl/sharedStrings.xml><?xml version="1.0" encoding="utf-8"?>
<sst xmlns="http://schemas.openxmlformats.org/spreadsheetml/2006/main" count="149" uniqueCount="47">
  <si>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</si>
  <si>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</si>
  <si>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</si>
  <si>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</si>
  <si>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</si>
  <si>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</si>
  <si>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</si>
  <si>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</si>
  <si>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</si>
  <si>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</si>
  <si>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</si>
  <si>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</si>
  <si>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</si>
  <si>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</si>
  <si>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</si>
  <si>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periods</t>
  </si>
  <si>
    <t>max_act_g</t>
  </si>
  <si>
    <t xml:space="preserve">Type 1 </t>
  </si>
  <si>
    <t>ZTM</t>
  </si>
  <si>
    <t>Energy thermal decrease</t>
  </si>
  <si>
    <t>Initial efficiency (TJ/Mm2)</t>
  </si>
  <si>
    <t>NewOld</t>
  </si>
  <si>
    <t>Old</t>
  </si>
  <si>
    <t>PUBBDGHSPOldSH</t>
  </si>
  <si>
    <t>PUBBDGMUNOldSH</t>
  </si>
  <si>
    <t>PUBBDGPSIOldSH</t>
  </si>
  <si>
    <t>PUBBDGSBDOldSH</t>
  </si>
  <si>
    <t>PUB</t>
  </si>
  <si>
    <t>HSP</t>
  </si>
  <si>
    <t>MUN</t>
  </si>
  <si>
    <t>PSI</t>
  </si>
  <si>
    <t>SBD</t>
  </si>
  <si>
    <t>Share of retrofitted units by 2050</t>
  </si>
  <si>
    <t>Efficiency gain 2050 (TJ/Mm2)</t>
  </si>
  <si>
    <t>Efficiency gain 2023 (TJ/Mm2)</t>
  </si>
  <si>
    <t>PUBBDGHSPOldSHZTM___HIGETHOS_23</t>
  </si>
  <si>
    <t>PUBBDGHSPOldSHZTM___MEDETHOS_23</t>
  </si>
  <si>
    <t>PUBBDGMUNOldSHZTM___HIGETHOS_23</t>
  </si>
  <si>
    <t>PUBBDGMUNOldSHZTM___MEDETHOS_23</t>
  </si>
  <si>
    <t>PUBBDGPSIOldSHZTM___HIGETHOS_23</t>
  </si>
  <si>
    <t>PUBBDGPSIOldSHZTM___MEDETHOS_23</t>
  </si>
  <si>
    <t>PUBBDGSBDOldSHZTM___HIGETHOS_23</t>
  </si>
  <si>
    <t>PUBBDGSBDOldSHZTM___MEDETHOS_23</t>
  </si>
  <si>
    <t>PUBBDGHSPOldSHZTM___STDETHOS_23</t>
  </si>
  <si>
    <t>PUBBDGMUNOldSHZTM___STDETHOS_23</t>
  </si>
  <si>
    <t>PUBBDGPSIOldSHZTM___STDETHOS_23</t>
  </si>
  <si>
    <t>PUBBDGSBDOldSHZTM___STDETHOS_23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</si>
</sst>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9" fontId="0" fillId="2" borderId="1" xfId="1" applyFont="1" applyFill="1" applyBorder="1"/>
  </cellXfs>
  <cellStyles count="3">
    <cellStyle name="Normal" xfId="0" builtinId="0"/>
    <cellStyle name="Normal 2" xfId="2" xr:uid="{DDB0E04B-6ED8-42AD-AF8A-A48330EC94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5"/>
  <sheetViews>
    <sheetView workbookViewId="0">
      <selection activeCell="G13" sqref="G13"/>
    </sheetView>
  </sheetViews>
  <sheetFormatPr defaultRowHeight="15" x14ac:dyDescent="0.25"/>
  <cols>
    <col min="1" max="1" width="27.57031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</row>
    <row r="2" spans="1:7" x14ac:dyDescent="0.25">
      <c r="A2" t="str">
        <f>"NZ50-BDG-11-"&amp;B2&amp;C2&amp;D2&amp;"-TH"</f>
        <v>NZ50-BDG-11-PUBBDGHSP-TH</v>
      </c>
      <c r="B2" t="s">
        <v>27</v>
      </c>
      <c r="C2" t="s">
        <v>6</v>
      </c>
      <c r="D2" t="s">
        <v>28</v>
      </c>
      <c r="E2" t="s">
        <v>22</v>
      </c>
      <c r="F2" t="s">
        <v>7</v>
      </c>
      <c r="G2" t="s">
        <v>23</v>
      </c>
    </row>
    <row r="3" spans="1:7" x14ac:dyDescent="0.25">
      <c r="A3" t="str">
        <f t="shared" ref="A3:A5" si="0">"NZ50-BDG-11-"&amp;B3&amp;C3&amp;D3&amp;"-TH"</f>
        <v>NZ50-BDG-11-PUBBDGMUN-TH</v>
      </c>
      <c r="B3" t="s">
        <v>27</v>
      </c>
      <c r="C3" t="s">
        <v>6</v>
      </c>
      <c r="D3" t="s">
        <v>29</v>
      </c>
      <c r="E3" t="s">
        <v>22</v>
      </c>
      <c r="F3" t="s">
        <v>7</v>
      </c>
      <c r="G3" t="s">
        <v>24</v>
      </c>
    </row>
    <row r="4" spans="1:7" x14ac:dyDescent="0.25">
      <c r="A4" t="str">
        <f t="shared" si="0"/>
        <v>NZ50-BDG-11-PUBBDGPSI-TH</v>
      </c>
      <c r="B4" t="s">
        <v>27</v>
      </c>
      <c r="C4" t="s">
        <v>6</v>
      </c>
      <c r="D4" t="s">
        <v>30</v>
      </c>
      <c r="E4" t="s">
        <v>22</v>
      </c>
      <c r="F4" t="s">
        <v>7</v>
      </c>
      <c r="G4" t="s">
        <v>25</v>
      </c>
    </row>
    <row r="5" spans="1:7" x14ac:dyDescent="0.25">
      <c r="A5" t="str">
        <f t="shared" si="0"/>
        <v>NZ50-BDG-11-PUBBDGSBD-TH</v>
      </c>
      <c r="B5" t="s">
        <v>27</v>
      </c>
      <c r="C5" t="s">
        <v>6</v>
      </c>
      <c r="D5" t="s">
        <v>31</v>
      </c>
      <c r="E5" t="s">
        <v>22</v>
      </c>
      <c r="F5" t="s">
        <v>7</v>
      </c>
      <c r="G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13"/>
  <sheetViews>
    <sheetView workbookViewId="0">
      <selection activeCell="G8" sqref="G8"/>
    </sheetView>
  </sheetViews>
  <sheetFormatPr defaultRowHeight="15" x14ac:dyDescent="0.25"/>
  <cols>
    <col min="1" max="1" width="27.5703125" bestFit="1" customWidth="1"/>
    <col min="2" max="6" width="7.5703125" bestFit="1" customWidth="1"/>
    <col min="7" max="7" width="39.5703125" bestFit="1" customWidth="1"/>
    <col min="8" max="8" width="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</row>
    <row r="2" spans="1:7" x14ac:dyDescent="0.25">
      <c r="A2" t="str">
        <f>"NZ50-BDG-11-"&amp;B2&amp;C2&amp;D2&amp;"-TH"</f>
        <v>NZ50-BDG-11-PUBBDGHSP-TH</v>
      </c>
      <c r="B2" t="s">
        <v>27</v>
      </c>
      <c r="C2" t="s">
        <v>6</v>
      </c>
      <c r="D2" t="s">
        <v>28</v>
      </c>
      <c r="E2" t="s">
        <v>7</v>
      </c>
      <c r="F2" t="s">
        <v>18</v>
      </c>
      <c r="G2" t="s">
        <v>35</v>
      </c>
    </row>
    <row r="3" spans="1:7" x14ac:dyDescent="0.25">
      <c r="A3" t="str">
        <f t="shared" ref="A3:A13" si="0">"NZ50-BDG-11-"&amp;B3&amp;C3&amp;D3&amp;"-TH"</f>
        <v>NZ50-BDG-11-PUBBDGHSP-TH</v>
      </c>
      <c r="B3" t="s">
        <v>27</v>
      </c>
      <c r="C3" t="s">
        <v>6</v>
      </c>
      <c r="D3" t="s">
        <v>28</v>
      </c>
      <c r="E3" t="s">
        <v>7</v>
      </c>
      <c r="F3" t="s">
        <v>18</v>
      </c>
      <c r="G3" t="s">
        <v>43</v>
      </c>
    </row>
    <row r="4" spans="1:7" x14ac:dyDescent="0.25">
      <c r="A4" t="str">
        <f t="shared" si="0"/>
        <v>NZ50-BDG-11-PUBBDGHSP-TH</v>
      </c>
      <c r="B4" t="s">
        <v>27</v>
      </c>
      <c r="C4" t="s">
        <v>6</v>
      </c>
      <c r="D4" t="s">
        <v>28</v>
      </c>
      <c r="E4" t="s">
        <v>7</v>
      </c>
      <c r="F4" t="s">
        <v>18</v>
      </c>
      <c r="G4" t="s">
        <v>36</v>
      </c>
    </row>
    <row r="5" spans="1:7" x14ac:dyDescent="0.25">
      <c r="A5" t="str">
        <f t="shared" si="0"/>
        <v>NZ50-BDG-11-PUBBDGMUN-TH</v>
      </c>
      <c r="B5" t="s">
        <v>27</v>
      </c>
      <c r="C5" t="s">
        <v>6</v>
      </c>
      <c r="D5" t="s">
        <v>29</v>
      </c>
      <c r="E5" t="s">
        <v>7</v>
      </c>
      <c r="F5" t="s">
        <v>18</v>
      </c>
      <c r="G5" t="s">
        <v>37</v>
      </c>
    </row>
    <row r="6" spans="1:7" x14ac:dyDescent="0.25">
      <c r="A6" t="str">
        <f t="shared" si="0"/>
        <v>NZ50-BDG-11-PUBBDGMUN-TH</v>
      </c>
      <c r="B6" t="s">
        <v>27</v>
      </c>
      <c r="C6" t="s">
        <v>6</v>
      </c>
      <c r="D6" t="s">
        <v>29</v>
      </c>
      <c r="E6" t="s">
        <v>7</v>
      </c>
      <c r="F6" t="s">
        <v>18</v>
      </c>
      <c r="G6" t="s">
        <v>44</v>
      </c>
    </row>
    <row r="7" spans="1:7" x14ac:dyDescent="0.25">
      <c r="A7" t="str">
        <f t="shared" si="0"/>
        <v>NZ50-BDG-11-PUBBDGMUN-TH</v>
      </c>
      <c r="B7" t="s">
        <v>27</v>
      </c>
      <c r="C7" t="s">
        <v>6</v>
      </c>
      <c r="D7" t="s">
        <v>29</v>
      </c>
      <c r="E7" t="s">
        <v>7</v>
      </c>
      <c r="F7" t="s">
        <v>18</v>
      </c>
      <c r="G7" t="s">
        <v>38</v>
      </c>
    </row>
    <row r="8" spans="1:7" x14ac:dyDescent="0.25">
      <c r="A8" t="str">
        <f t="shared" si="0"/>
        <v>NZ50-BDG-11-PUBBDGPSI-TH</v>
      </c>
      <c r="B8" t="s">
        <v>27</v>
      </c>
      <c r="C8" t="s">
        <v>6</v>
      </c>
      <c r="D8" t="s">
        <v>30</v>
      </c>
      <c r="E8" t="s">
        <v>7</v>
      </c>
      <c r="F8" t="s">
        <v>18</v>
      </c>
      <c r="G8" t="s">
        <v>39</v>
      </c>
    </row>
    <row r="9" spans="1:7" x14ac:dyDescent="0.25">
      <c r="A9" t="str">
        <f t="shared" si="0"/>
        <v>NZ50-BDG-11-PUBBDGPSI-TH</v>
      </c>
      <c r="B9" t="s">
        <v>27</v>
      </c>
      <c r="C9" t="s">
        <v>6</v>
      </c>
      <c r="D9" t="s">
        <v>30</v>
      </c>
      <c r="E9" t="s">
        <v>7</v>
      </c>
      <c r="F9" t="s">
        <v>18</v>
      </c>
      <c r="G9" t="s">
        <v>45</v>
      </c>
    </row>
    <row r="10" spans="1:7" x14ac:dyDescent="0.25">
      <c r="A10" t="str">
        <f t="shared" si="0"/>
        <v>NZ50-BDG-11-PUBBDGPSI-TH</v>
      </c>
      <c r="B10" t="s">
        <v>27</v>
      </c>
      <c r="C10" t="s">
        <v>6</v>
      </c>
      <c r="D10" t="s">
        <v>30</v>
      </c>
      <c r="E10" t="s">
        <v>7</v>
      </c>
      <c r="F10" t="s">
        <v>18</v>
      </c>
      <c r="G10" t="s">
        <v>40</v>
      </c>
    </row>
    <row r="11" spans="1:7" x14ac:dyDescent="0.25">
      <c r="A11" t="str">
        <f t="shared" si="0"/>
        <v>NZ50-BDG-11-PUBBDGSBD-TH</v>
      </c>
      <c r="B11" t="s">
        <v>27</v>
      </c>
      <c r="C11" t="s">
        <v>6</v>
      </c>
      <c r="D11" t="s">
        <v>31</v>
      </c>
      <c r="E11" t="s">
        <v>7</v>
      </c>
      <c r="F11" t="s">
        <v>18</v>
      </c>
      <c r="G11" t="s">
        <v>41</v>
      </c>
    </row>
    <row r="12" spans="1:7" x14ac:dyDescent="0.25">
      <c r="A12" t="str">
        <f t="shared" si="0"/>
        <v>NZ50-BDG-11-PUBBDGSBD-TH</v>
      </c>
      <c r="B12" t="s">
        <v>27</v>
      </c>
      <c r="C12" t="s">
        <v>6</v>
      </c>
      <c r="D12" t="s">
        <v>31</v>
      </c>
      <c r="E12" t="s">
        <v>7</v>
      </c>
      <c r="F12" t="s">
        <v>18</v>
      </c>
      <c r="G12" t="s">
        <v>46</v>
      </c>
    </row>
    <row r="13" spans="1:7" x14ac:dyDescent="0.25">
      <c r="A13" t="str">
        <f t="shared" si="0"/>
        <v>NZ50-BDG-11-PUBBDGSBD-TH</v>
      </c>
      <c r="B13" t="s">
        <v>27</v>
      </c>
      <c r="C13" t="s">
        <v>6</v>
      </c>
      <c r="D13" t="s">
        <v>31</v>
      </c>
      <c r="E13" t="s">
        <v>7</v>
      </c>
      <c r="F13" t="s">
        <v>18</v>
      </c>
      <c r="G1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2:G11"/>
  <sheetViews>
    <sheetView workbookViewId="0">
      <selection activeCell="D8" sqref="D8:F15"/>
    </sheetView>
  </sheetViews>
  <sheetFormatPr defaultRowHeight="15" x14ac:dyDescent="0.25"/>
  <cols>
    <col min="2" max="2" width="5.140625" bestFit="1" customWidth="1"/>
    <col min="3" max="3" width="23.28515625" bestFit="1" customWidth="1"/>
    <col min="4" max="4" width="24.5703125" bestFit="1" customWidth="1"/>
    <col min="5" max="5" width="30.28515625" bestFit="1" customWidth="1"/>
    <col min="6" max="6" width="30.28515625" customWidth="1"/>
    <col min="7" max="7" width="22.42578125" customWidth="1"/>
  </cols>
  <sheetData>
    <row r="2" spans="2:7" x14ac:dyDescent="0.25">
      <c r="B2" s="2"/>
      <c r="C2" s="2" t="s">
        <v>19</v>
      </c>
      <c r="D2" s="2" t="s">
        <v>20</v>
      </c>
      <c r="E2" s="2" t="s">
        <v>32</v>
      </c>
      <c r="F2" s="2" t="s">
        <v>34</v>
      </c>
      <c r="G2" s="2" t="s">
        <v>33</v>
      </c>
    </row>
    <row r="3" spans="2:7" x14ac:dyDescent="0.25">
      <c r="B3" s="2" t="s">
        <v>28</v>
      </c>
      <c r="C3" s="5">
        <v>0.75</v>
      </c>
      <c r="D3" s="3">
        <v>910.78195536103374</v>
      </c>
      <c r="E3" s="6">
        <v>1</v>
      </c>
      <c r="F3" s="4">
        <v>0</v>
      </c>
      <c r="G3" s="4">
        <f>(C3)*D3*E3</f>
        <v>683.08646652077528</v>
      </c>
    </row>
    <row r="4" spans="2:7" x14ac:dyDescent="0.25">
      <c r="B4" s="2" t="s">
        <v>29</v>
      </c>
      <c r="C4" s="5">
        <v>0.75</v>
      </c>
      <c r="D4" s="3">
        <v>602.22717835313586</v>
      </c>
      <c r="E4" s="6">
        <v>1</v>
      </c>
      <c r="F4" s="4">
        <v>0</v>
      </c>
      <c r="G4" s="4">
        <f>(C4)*D4*E4</f>
        <v>451.67038376485186</v>
      </c>
    </row>
    <row r="5" spans="2:7" x14ac:dyDescent="0.25">
      <c r="B5" s="2" t="s">
        <v>30</v>
      </c>
      <c r="C5" s="5">
        <v>0.75</v>
      </c>
      <c r="D5" s="3">
        <v>769.178576819721</v>
      </c>
      <c r="E5" s="6">
        <v>1</v>
      </c>
      <c r="F5" s="4">
        <v>0</v>
      </c>
      <c r="G5" s="4">
        <f>(C5)*D5*E5</f>
        <v>576.88393261479075</v>
      </c>
    </row>
    <row r="6" spans="2:7" x14ac:dyDescent="0.25">
      <c r="B6" s="2" t="s">
        <v>31</v>
      </c>
      <c r="C6" s="5">
        <v>0.75</v>
      </c>
      <c r="D6" s="3">
        <v>408.07736060700665</v>
      </c>
      <c r="E6" s="6">
        <v>1</v>
      </c>
      <c r="F6" s="4">
        <v>0</v>
      </c>
      <c r="G6" s="4">
        <f>(C6)*D6*E6</f>
        <v>306.05802045525502</v>
      </c>
    </row>
    <row r="11" spans="2:7" x14ac:dyDescent="0.25">
      <c r="E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5"/>
  <sheetViews>
    <sheetView workbookViewId="0">
      <selection activeCell="A5" sqref="A2:A5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ISO!A2</f>
        <v>NZ50-BDG-11-PUBBDGHSP-TH</v>
      </c>
    </row>
    <row r="3" spans="1:2" x14ac:dyDescent="0.25">
      <c r="A3" t="str">
        <f>ISO!A5</f>
        <v>NZ50-BDG-11-PUBBDGMUN-TH</v>
      </c>
    </row>
    <row r="4" spans="1:2" x14ac:dyDescent="0.25">
      <c r="A4" t="str">
        <f>ISO!A8</f>
        <v>NZ50-BDG-11-PUBBDGPSI-TH</v>
      </c>
    </row>
    <row r="5" spans="1:2" x14ac:dyDescent="0.25">
      <c r="A5" t="str">
        <f>ISO!A11</f>
        <v>NZ50-BDG-11-PUBBDGSBD-TH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7"/>
  <sheetViews>
    <sheetView workbookViewId="0">
      <selection activeCell="M20" sqref="M20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ISO!G2</f>
        <v>PUBBDGHSPOldSHZTM___HIGETHOS_23</v>
      </c>
      <c r="B2" t="str">
        <f>ISO!A2</f>
        <v>NZ50-BDG-11-PUBBDGHSP-TH</v>
      </c>
    </row>
    <row r="3" spans="1:3" x14ac:dyDescent="0.25">
      <c r="A3" t="str">
        <f>ISO!G3</f>
        <v>PUBBDGHSPOldSHZTM___STDETHOS_23</v>
      </c>
      <c r="B3" t="str">
        <f>ISO!A3</f>
        <v>NZ50-BDG-11-PUBBDGHSP-TH</v>
      </c>
    </row>
    <row r="4" spans="1:3" x14ac:dyDescent="0.25">
      <c r="A4" t="str">
        <f>ISO!G4</f>
        <v>PUBBDGHSPOldSHZTM___MEDETHOS_23</v>
      </c>
      <c r="B4" t="str">
        <f>ISO!A4</f>
        <v>NZ50-BDG-11-PUBBDGHSP-TH</v>
      </c>
    </row>
    <row r="5" spans="1:3" x14ac:dyDescent="0.25">
      <c r="A5" t="str">
        <f>ISO!G5</f>
        <v>PUBBDGMUNOldSHZTM___HIGETHOS_23</v>
      </c>
      <c r="B5" t="str">
        <f>ISO!A5</f>
        <v>NZ50-BDG-11-PUBBDGMUN-TH</v>
      </c>
    </row>
    <row r="6" spans="1:3" x14ac:dyDescent="0.25">
      <c r="A6" t="str">
        <f>ISO!G6</f>
        <v>PUBBDGMUNOldSHZTM___STDETHOS_23</v>
      </c>
      <c r="B6" t="str">
        <f>ISO!A6</f>
        <v>NZ50-BDG-11-PUBBDGMUN-TH</v>
      </c>
    </row>
    <row r="7" spans="1:3" x14ac:dyDescent="0.25">
      <c r="A7" t="str">
        <f>ISO!G7</f>
        <v>PUBBDGMUNOldSHZTM___MEDETHOS_23</v>
      </c>
      <c r="B7" t="str">
        <f>ISO!A7</f>
        <v>NZ50-BDG-11-PUBBDGMUN-TH</v>
      </c>
    </row>
    <row r="8" spans="1:3" x14ac:dyDescent="0.25">
      <c r="A8" t="str">
        <f>ISO!G8</f>
        <v>PUBBDGPSIOldSHZTM___HIGETHOS_23</v>
      </c>
      <c r="B8" t="str">
        <f>ISO!A8</f>
        <v>NZ50-BDG-11-PUBBDGPSI-TH</v>
      </c>
    </row>
    <row r="9" spans="1:3" x14ac:dyDescent="0.25">
      <c r="A9" t="str">
        <f>ISO!G9</f>
        <v>PUBBDGPSIOldSHZTM___STDETHOS_23</v>
      </c>
      <c r="B9" t="str">
        <f>ISO!A9</f>
        <v>NZ50-BDG-11-PUBBDGPSI-TH</v>
      </c>
    </row>
    <row r="10" spans="1:3" x14ac:dyDescent="0.25">
      <c r="A10" t="str">
        <f>ISO!G10</f>
        <v>PUBBDGPSIOldSHZTM___MEDETHOS_23</v>
      </c>
      <c r="B10" t="str">
        <f>ISO!A10</f>
        <v>NZ50-BDG-11-PUBBDGPSI-TH</v>
      </c>
    </row>
    <row r="11" spans="1:3" x14ac:dyDescent="0.25">
      <c r="A11" t="str">
        <f>ISO!G11</f>
        <v>PUBBDGSBDOldSHZTM___HIGETHOS_23</v>
      </c>
      <c r="B11" t="str">
        <f>ISO!A11</f>
        <v>NZ50-BDG-11-PUBBDGSBD-TH</v>
      </c>
    </row>
    <row r="12" spans="1:3" x14ac:dyDescent="0.25">
      <c r="A12" t="str">
        <f>ISO!G12</f>
        <v>PUBBDGSBDOldSHZTM___STDETHOS_23</v>
      </c>
      <c r="B12" t="str">
        <f>ISO!A12</f>
        <v>NZ50-BDG-11-PUBBDGSBD-TH</v>
      </c>
    </row>
    <row r="13" spans="1:3" x14ac:dyDescent="0.25">
      <c r="A13" t="str">
        <f>ISO!G13</f>
        <v>PUBBDGSBDOldSHZTM___MEDETHOS_23</v>
      </c>
      <c r="B13" t="str">
        <f>ISO!A13</f>
        <v>NZ50-BDG-11-PUBBDGSBD-TH</v>
      </c>
    </row>
    <row r="14" spans="1:3" x14ac:dyDescent="0.25">
      <c r="A14" t="str">
        <f>Demand!G2</f>
        <v>PUBBDGHSPOldSH</v>
      </c>
      <c r="B14" t="str">
        <f>Demand!A2</f>
        <v>NZ50-BDG-11-PUBBDGHSP-TH</v>
      </c>
    </row>
    <row r="15" spans="1:3" x14ac:dyDescent="0.25">
      <c r="A15" t="str">
        <f>Demand!G3</f>
        <v>PUBBDGMUNOldSH</v>
      </c>
      <c r="B15" t="str">
        <f>Demand!A3</f>
        <v>NZ50-BDG-11-PUBBDGMUN-TH</v>
      </c>
    </row>
    <row r="16" spans="1:3" x14ac:dyDescent="0.25">
      <c r="A16" t="str">
        <f>Demand!G4</f>
        <v>PUBBDGPSIOldSH</v>
      </c>
      <c r="B16" t="str">
        <f>Demand!A4</f>
        <v>NZ50-BDG-11-PUBBDGPSI-TH</v>
      </c>
    </row>
    <row r="17" spans="1:2" x14ac:dyDescent="0.25">
      <c r="A17" t="str">
        <f>Demand!G5</f>
        <v>PUBBDGSBDOldSH</v>
      </c>
      <c r="B17" t="str">
        <f>Demand!A5</f>
        <v>NZ50-BDG-11-PUBBDGSBD-TH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5"/>
  <sheetViews>
    <sheetView workbookViewId="0">
      <selection activeCell="D5" sqref="D5"/>
    </sheetView>
  </sheetViews>
  <sheetFormatPr defaultRowHeight="15" x14ac:dyDescent="0.25"/>
  <cols>
    <col min="1" max="1" width="7.7109375" bestFit="1" customWidth="1"/>
    <col min="2" max="2" width="45.140625" customWidth="1"/>
    <col min="3" max="3" width="12.28515625" bestFit="1" customWidth="1"/>
    <col min="4" max="4" width="9.85546875" bestFit="1" customWidth="1"/>
  </cols>
  <sheetData>
    <row r="1" spans="1:4" x14ac:dyDescent="0.25">
      <c r="A1" t="s">
        <v>15</v>
      </c>
      <c r="B1" t="s">
        <v>9</v>
      </c>
      <c r="C1" t="s">
        <v>16</v>
      </c>
      <c r="D1" t="s">
        <v>10</v>
      </c>
    </row>
    <row r="2" spans="1:4" x14ac:dyDescent="0.25">
      <c r="A2">
        <v>2050</v>
      </c>
      <c r="B2" t="str">
        <f>'NZ50-11_groups'!A2</f>
        <v>NZ50-BDG-11-PUBBDGHSP-TH</v>
      </c>
      <c r="C2">
        <v>0</v>
      </c>
    </row>
    <row r="3" spans="1:4" x14ac:dyDescent="0.25">
      <c r="A3">
        <v>2050</v>
      </c>
      <c r="B3" t="str">
        <f>'NZ50-11_groups'!A3</f>
        <v>NZ50-BDG-11-PUBBDGMUN-TH</v>
      </c>
      <c r="C3">
        <v>0</v>
      </c>
    </row>
    <row r="4" spans="1:4" x14ac:dyDescent="0.25">
      <c r="A4">
        <v>2050</v>
      </c>
      <c r="B4" t="str">
        <f>'NZ50-11_groups'!A4</f>
        <v>NZ50-BDG-11-PUBBDGPSI-TH</v>
      </c>
      <c r="C4">
        <v>0</v>
      </c>
    </row>
    <row r="5" spans="1:4" x14ac:dyDescent="0.25">
      <c r="A5">
        <v>2050</v>
      </c>
      <c r="B5" t="str">
        <f>'NZ50-11_groups'!A5</f>
        <v>NZ50-BDG-11-PUBBDGSBD-TH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40"/>
  <sheetViews>
    <sheetView tabSelected="1" workbookViewId="0">
      <selection activeCell="G19" sqref="G19"/>
    </sheetView>
  </sheetViews>
  <sheetFormatPr defaultRowHeight="15" x14ac:dyDescent="0.25"/>
  <cols>
    <col min="2" max="2" width="37.28515625" bestFit="1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'NZ50-11_tech_groups'!A2</f>
        <v>PUBBDGHSPOldSHZTM___HIGETHOS_23</v>
      </c>
      <c r="C2" t="str">
        <f>'NZ50-11_tech_groups'!B2</f>
        <v>NZ50-BDG-11-PUBBDGHSP-TH</v>
      </c>
      <c r="D2">
        <v>1</v>
      </c>
    </row>
    <row r="3" spans="1:5" x14ac:dyDescent="0.25">
      <c r="A3" t="s">
        <v>13</v>
      </c>
      <c r="B3" t="str">
        <f>'NZ50-11_tech_groups'!A3</f>
        <v>PUBBDGHSPOldSHZTM___STDETHOS_23</v>
      </c>
      <c r="C3" t="str">
        <f>'NZ50-11_tech_groups'!B3</f>
        <v>NZ50-BDG-11-PUBBDGHSP-TH</v>
      </c>
      <c r="D3">
        <v>1</v>
      </c>
    </row>
    <row r="4" spans="1:5" x14ac:dyDescent="0.25">
      <c r="A4" t="s">
        <v>13</v>
      </c>
      <c r="B4" t="str">
        <f>'NZ50-11_tech_groups'!A4</f>
        <v>PUBBDGHSPOldSHZTM___MEDETHOS_23</v>
      </c>
      <c r="C4" t="str">
        <f>'NZ50-11_tech_groups'!B4</f>
        <v>NZ50-BDG-11-PUBBDGHSP-TH</v>
      </c>
      <c r="D4">
        <v>1</v>
      </c>
    </row>
    <row r="5" spans="1:5" x14ac:dyDescent="0.25">
      <c r="A5" t="s">
        <v>13</v>
      </c>
      <c r="B5" t="str">
        <f>'NZ50-11_tech_groups'!A5</f>
        <v>PUBBDGMUNOldSHZTM___HIGETHOS_23</v>
      </c>
      <c r="C5" t="str">
        <f>'NZ50-11_tech_groups'!B5</f>
        <v>NZ50-BDG-11-PUBBDGMUN-TH</v>
      </c>
      <c r="D5">
        <v>1</v>
      </c>
    </row>
    <row r="6" spans="1:5" x14ac:dyDescent="0.25">
      <c r="A6" t="s">
        <v>13</v>
      </c>
      <c r="B6" t="str">
        <f>'NZ50-11_tech_groups'!A6</f>
        <v>PUBBDGMUNOldSHZTM___STDETHOS_23</v>
      </c>
      <c r="C6" t="str">
        <f>'NZ50-11_tech_groups'!B6</f>
        <v>NZ50-BDG-11-PUBBDGMUN-TH</v>
      </c>
      <c r="D6">
        <v>1</v>
      </c>
    </row>
    <row r="7" spans="1:5" x14ac:dyDescent="0.25">
      <c r="A7" t="s">
        <v>13</v>
      </c>
      <c r="B7" t="str">
        <f>'NZ50-11_tech_groups'!A7</f>
        <v>PUBBDGMUNOldSHZTM___MEDETHOS_23</v>
      </c>
      <c r="C7" t="str">
        <f>'NZ50-11_tech_groups'!B7</f>
        <v>NZ50-BDG-11-PUBBDGMUN-TH</v>
      </c>
      <c r="D7">
        <v>1</v>
      </c>
    </row>
    <row r="8" spans="1:5" x14ac:dyDescent="0.25">
      <c r="A8" t="s">
        <v>13</v>
      </c>
      <c r="B8" t="str">
        <f>'NZ50-11_tech_groups'!A8</f>
        <v>PUBBDGPSIOldSHZTM___HIGETHOS_23</v>
      </c>
      <c r="C8" t="str">
        <f>'NZ50-11_tech_groups'!B8</f>
        <v>NZ50-BDG-11-PUBBDGPSI-TH</v>
      </c>
      <c r="D8">
        <v>1</v>
      </c>
    </row>
    <row r="9" spans="1:5" x14ac:dyDescent="0.25">
      <c r="A9" t="s">
        <v>13</v>
      </c>
      <c r="B9" t="str">
        <f>'NZ50-11_tech_groups'!A9</f>
        <v>PUBBDGPSIOldSHZTM___STDETHOS_23</v>
      </c>
      <c r="C9" t="str">
        <f>'NZ50-11_tech_groups'!B9</f>
        <v>NZ50-BDG-11-PUBBDGPSI-TH</v>
      </c>
      <c r="D9">
        <v>1</v>
      </c>
    </row>
    <row r="10" spans="1:5" x14ac:dyDescent="0.25">
      <c r="A10" t="s">
        <v>13</v>
      </c>
      <c r="B10" t="str">
        <f>'NZ50-11_tech_groups'!A10</f>
        <v>PUBBDGPSIOldSHZTM___MEDETHOS_23</v>
      </c>
      <c r="C10" t="str">
        <f>'NZ50-11_tech_groups'!B10</f>
        <v>NZ50-BDG-11-PUBBDGPSI-TH</v>
      </c>
      <c r="D10">
        <v>1</v>
      </c>
    </row>
    <row r="11" spans="1:5" x14ac:dyDescent="0.25">
      <c r="A11" t="s">
        <v>13</v>
      </c>
      <c r="B11" t="str">
        <f>'NZ50-11_tech_groups'!A11</f>
        <v>PUBBDGSBDOldSHZTM___HIGETHOS_23</v>
      </c>
      <c r="C11" t="str">
        <f>'NZ50-11_tech_groups'!B11</f>
        <v>NZ50-BDG-11-PUBBDGSBD-TH</v>
      </c>
      <c r="D11">
        <v>1</v>
      </c>
    </row>
    <row r="12" spans="1:5" x14ac:dyDescent="0.25">
      <c r="A12" t="s">
        <v>13</v>
      </c>
      <c r="B12" t="str">
        <f>'NZ50-11_tech_groups'!A12</f>
        <v>PUBBDGSBDOldSHZTM___STDETHOS_23</v>
      </c>
      <c r="C12" t="str">
        <f>'NZ50-11_tech_groups'!B12</f>
        <v>NZ50-BDG-11-PUBBDGSBD-TH</v>
      </c>
      <c r="D12">
        <v>1</v>
      </c>
    </row>
    <row r="13" spans="1:5" x14ac:dyDescent="0.25">
      <c r="A13" t="s">
        <v>13</v>
      </c>
      <c r="B13" t="str">
        <f>'NZ50-11_tech_groups'!A13</f>
        <v>PUBBDGSBDOldSHZTM___MEDETHOS_23</v>
      </c>
      <c r="C13" t="str">
        <f>'NZ50-11_tech_groups'!B13</f>
        <v>NZ50-BDG-11-PUBBDGSBD-TH</v>
      </c>
      <c r="D13">
        <v>1</v>
      </c>
    </row>
    <row r="14" spans="1:5" x14ac:dyDescent="0.25">
      <c r="A14" t="s">
        <v>13</v>
      </c>
      <c r="B14" t="str">
        <f>'NZ50-11_tech_groups'!A14</f>
        <v>PUBBDGHSPOldSH</v>
      </c>
      <c r="C14" t="str">
        <f>'NZ50-11_tech_groups'!B14</f>
        <v>NZ50-BDG-11-PUBBDGHSP-TH</v>
      </c>
      <c r="D14" s="1">
        <f>-Target!G3</f>
        <v>-683.08646652077528</v>
      </c>
    </row>
    <row r="15" spans="1:5" x14ac:dyDescent="0.25">
      <c r="A15" t="s">
        <v>13</v>
      </c>
      <c r="B15" t="str">
        <f>'NZ50-11_tech_groups'!A15</f>
        <v>PUBBDGMUNOldSH</v>
      </c>
      <c r="C15" t="str">
        <f>'NZ50-11_tech_groups'!B15</f>
        <v>NZ50-BDG-11-PUBBDGMUN-TH</v>
      </c>
      <c r="D15" s="1">
        <f>-Target!G4</f>
        <v>-451.67038376485186</v>
      </c>
    </row>
    <row r="16" spans="1:5" x14ac:dyDescent="0.25">
      <c r="A16" t="s">
        <v>13</v>
      </c>
      <c r="B16" t="str">
        <f>'NZ50-11_tech_groups'!A16</f>
        <v>PUBBDGPSIOldSH</v>
      </c>
      <c r="C16" t="str">
        <f>'NZ50-11_tech_groups'!B16</f>
        <v>NZ50-BDG-11-PUBBDGPSI-TH</v>
      </c>
      <c r="D16" s="1">
        <f>-Target!G5</f>
        <v>-576.88393261479075</v>
      </c>
    </row>
    <row r="17" spans="1:4" x14ac:dyDescent="0.25">
      <c r="A17" t="s">
        <v>13</v>
      </c>
      <c r="B17" t="str">
        <f>'NZ50-11_tech_groups'!A17</f>
        <v>PUBBDGSBDOldSH</v>
      </c>
      <c r="C17" t="str">
        <f>'NZ50-11_tech_groups'!B17</f>
        <v>NZ50-BDG-11-PUBBDGSBD-TH</v>
      </c>
      <c r="D17" s="1">
        <f>-Target!G6</f>
        <v>-306.05802045525502</v>
      </c>
    </row>
    <row r="18" spans="1:4" x14ac:dyDescent="0.25">
      <c r="D18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NZ50-11_groups</vt:lpstr>
      <vt:lpstr>NZ50-11_tech_groups</vt:lpstr>
      <vt:lpstr>NZ50-11_MinGenGroupTarget</vt:lpstr>
      <vt:lpstr>NZ50-11_MinGenGroupWeight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2023-04-05T20:34:10Z</dcterms:modified>
</cp:coreProperties>
</file>