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50-BDG-3\"/>
    </mc:Choice>
  </mc:AlternateContent>
  <xr:revisionPtr revIDLastSave="0" documentId="13_ncr:1_{6A20EF8E-2C0A-4132-BD23-AE39E91A1607}" xr6:coauthVersionLast="47" xr6:coauthVersionMax="47" xr10:uidLastSave="{00000000-0000-0000-0000-000000000000}"/>
  <bookViews>
    <workbookView xWindow="-12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NZ50-3_groups" sheetId="2" r:id="rId4"/>
    <sheet name="NZ50-3_tech_groups" sheetId="3" r:id="rId5"/>
    <sheet name="NZ50-3_MinGenGroupTarget" sheetId="4" r:id="rId6"/>
    <sheet name="NZ50-3_MinGenGroupWeight" sheetId="5" r:id="rId7"/>
  </sheets>
  <definedNames>
    <definedName name="_xlnm._FilterDatabase" localSheetId="0" hidden="1">Demand!$A$1:$G$1</definedName>
    <definedName name="_xlnm._FilterDatabase" localSheetId="5" hidden="1">'NZ50-3_MinGenGroupTarget'!$A$1:$D$4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2" i="6"/>
  <c r="A2" i="2"/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27" i="5" l="1"/>
  <c r="D27" i="5" s="1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14" i="5"/>
  <c r="B15" i="5"/>
  <c r="B16" i="5"/>
  <c r="D16" i="5" s="1"/>
  <c r="B17" i="5"/>
  <c r="B18" i="5"/>
  <c r="B19" i="5"/>
  <c r="B20" i="5"/>
  <c r="B21" i="5"/>
  <c r="B22" i="5"/>
  <c r="B23" i="5"/>
  <c r="B24" i="5"/>
  <c r="B25" i="5"/>
  <c r="B26" i="5"/>
  <c r="B3" i="3"/>
  <c r="B4" i="3"/>
  <c r="B5" i="3"/>
  <c r="B6" i="3"/>
  <c r="B7" i="3"/>
  <c r="B8" i="3"/>
  <c r="B9" i="3"/>
  <c r="B10" i="3"/>
  <c r="B11" i="3"/>
  <c r="B12" i="3"/>
  <c r="B13" i="3"/>
  <c r="A35" i="3"/>
  <c r="A36" i="3"/>
  <c r="A37" i="3"/>
  <c r="A38" i="3"/>
  <c r="A39" i="3"/>
  <c r="A40" i="3"/>
  <c r="A27" i="3"/>
  <c r="A28" i="3"/>
  <c r="A29" i="3"/>
  <c r="A30" i="3"/>
  <c r="A31" i="3"/>
  <c r="A32" i="3"/>
  <c r="A33" i="3"/>
  <c r="A34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7"/>
  <c r="B14" i="3" s="1"/>
  <c r="A3" i="7"/>
  <c r="B15" i="3" s="1"/>
  <c r="A4" i="7"/>
  <c r="B16" i="3" s="1"/>
  <c r="A5" i="7"/>
  <c r="C17" i="5" s="1"/>
  <c r="A6" i="7"/>
  <c r="C18" i="5" s="1"/>
  <c r="A7" i="7"/>
  <c r="C19" i="5" s="1"/>
  <c r="A8" i="7"/>
  <c r="C20" i="5" s="1"/>
  <c r="A9" i="7"/>
  <c r="C21" i="5" s="1"/>
  <c r="A10" i="7"/>
  <c r="C22" i="5" s="1"/>
  <c r="A11" i="7"/>
  <c r="C23" i="5" s="1"/>
  <c r="A12" i="7"/>
  <c r="B24" i="3" s="1"/>
  <c r="A13" i="7"/>
  <c r="B25" i="3" s="1"/>
  <c r="A14" i="7"/>
  <c r="A3" i="2" s="1"/>
  <c r="A15" i="7"/>
  <c r="B27" i="3" s="1"/>
  <c r="A16" i="7"/>
  <c r="B28" i="3" s="1"/>
  <c r="A17" i="7"/>
  <c r="B29" i="3" s="1"/>
  <c r="A18" i="7"/>
  <c r="B30" i="3" s="1"/>
  <c r="A19" i="7"/>
  <c r="B31" i="3" s="1"/>
  <c r="A20" i="7"/>
  <c r="B32" i="3" s="1"/>
  <c r="A21" i="7"/>
  <c r="B33" i="3" s="1"/>
  <c r="A22" i="7"/>
  <c r="B34" i="3" s="1"/>
  <c r="A23" i="7"/>
  <c r="B35" i="3" s="1"/>
  <c r="A24" i="7"/>
  <c r="B36" i="3" s="1"/>
  <c r="A25" i="7"/>
  <c r="B37" i="3" s="1"/>
  <c r="A26" i="7"/>
  <c r="B38" i="3" s="1"/>
  <c r="A27" i="7"/>
  <c r="A28" i="7"/>
  <c r="B40" i="3" s="1"/>
  <c r="H6" i="11"/>
  <c r="H7" i="11"/>
  <c r="D17" i="5" s="1"/>
  <c r="H8" i="11"/>
  <c r="H9" i="11"/>
  <c r="H10" i="11"/>
  <c r="H11" i="11"/>
  <c r="H12" i="11"/>
  <c r="H13" i="11"/>
  <c r="H14" i="11"/>
  <c r="H15" i="11"/>
  <c r="H16" i="11"/>
  <c r="D26" i="5" s="1"/>
  <c r="H17" i="11"/>
  <c r="H18" i="11"/>
  <c r="D28" i="5" s="1"/>
  <c r="H19" i="11"/>
  <c r="D29" i="5" s="1"/>
  <c r="H20" i="11"/>
  <c r="D30" i="5" s="1"/>
  <c r="H21" i="11"/>
  <c r="D31" i="5" s="1"/>
  <c r="H22" i="11"/>
  <c r="D32" i="5" s="1"/>
  <c r="H23" i="11"/>
  <c r="H24" i="11"/>
  <c r="H25" i="11"/>
  <c r="H26" i="11"/>
  <c r="H27" i="11"/>
  <c r="H28" i="11"/>
  <c r="H29" i="11"/>
  <c r="H30" i="11"/>
  <c r="D40" i="5" s="1"/>
  <c r="H4" i="11"/>
  <c r="D14" i="5" s="1"/>
  <c r="H5" i="11"/>
  <c r="D15" i="5" s="1"/>
  <c r="D39" i="5" l="1"/>
  <c r="D23" i="5"/>
  <c r="D38" i="5"/>
  <c r="D33" i="5"/>
  <c r="D37" i="5"/>
  <c r="D22" i="5"/>
  <c r="D21" i="5"/>
  <c r="C35" i="5"/>
  <c r="D36" i="5"/>
  <c r="D35" i="5"/>
  <c r="B20" i="3"/>
  <c r="B18" i="3"/>
  <c r="C30" i="5"/>
  <c r="D20" i="5"/>
  <c r="D34" i="5"/>
  <c r="D19" i="5"/>
  <c r="D18" i="5"/>
  <c r="A4" i="2"/>
  <c r="B39" i="3"/>
  <c r="B23" i="3"/>
  <c r="C16" i="5"/>
  <c r="B22" i="3"/>
  <c r="C25" i="5"/>
  <c r="C14" i="5"/>
  <c r="B21" i="3"/>
  <c r="C24" i="5"/>
  <c r="C40" i="5"/>
  <c r="C34" i="5"/>
  <c r="C29" i="5"/>
  <c r="C15" i="5"/>
  <c r="C26" i="5"/>
  <c r="B19" i="3"/>
  <c r="C39" i="5"/>
  <c r="C33" i="5"/>
  <c r="C28" i="5"/>
  <c r="B17" i="3"/>
  <c r="C38" i="5"/>
  <c r="C32" i="5"/>
  <c r="C27" i="5"/>
  <c r="B26" i="3"/>
  <c r="C37" i="5"/>
  <c r="D25" i="5"/>
  <c r="D24" i="5"/>
  <c r="C36" i="5"/>
  <c r="C31" i="5"/>
  <c r="C3" i="5" l="1"/>
  <c r="C4" i="5"/>
  <c r="C5" i="5"/>
  <c r="C6" i="5"/>
  <c r="C7" i="5"/>
  <c r="C8" i="5"/>
  <c r="C9" i="5"/>
  <c r="C10" i="5"/>
  <c r="C11" i="5"/>
  <c r="C12" i="5"/>
  <c r="C1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B2" i="3"/>
  <c r="A3" i="3"/>
  <c r="A4" i="3"/>
  <c r="A5" i="3"/>
  <c r="A6" i="3"/>
  <c r="A7" i="3"/>
  <c r="A8" i="3"/>
  <c r="A9" i="3"/>
  <c r="A10" i="3"/>
  <c r="A11" i="3"/>
  <c r="A12" i="3"/>
  <c r="A13" i="3"/>
  <c r="A2" i="3"/>
  <c r="B4" i="4" l="1"/>
  <c r="B3" i="4"/>
  <c r="B2" i="4" l="1"/>
</calcChain>
</file>

<file path=xl/sharedStrings.xml><?xml version="1.0" encoding="utf-8"?>
<sst xmlns="http://schemas.openxmlformats.org/spreadsheetml/2006/main" count="282" uniqueCount="44">
  <si>
    <t>Label</t>
  </si>
  <si>
    <t>Owner</t>
  </si>
  <si>
    <t>Sector</t>
  </si>
  <si>
    <t>Bdg_type</t>
  </si>
  <si>
    <t>EndUse</t>
  </si>
  <si>
    <t>ID TEMOA</t>
  </si>
  <si>
    <t>RES</t>
  </si>
  <si>
    <t>BDG</t>
  </si>
  <si>
    <t>SAT</t>
  </si>
  <si>
    <t>SH</t>
  </si>
  <si>
    <t>SDE</t>
  </si>
  <si>
    <t>tech</t>
  </si>
  <si>
    <t>group_name</t>
  </si>
  <si>
    <t>notes</t>
  </si>
  <si>
    <t>tech_desc</t>
  </si>
  <si>
    <t>regions</t>
  </si>
  <si>
    <t>TO</t>
  </si>
  <si>
    <t>act_fraction</t>
  </si>
  <si>
    <t>APA</t>
  </si>
  <si>
    <t>Vintage</t>
  </si>
  <si>
    <t>periods</t>
  </si>
  <si>
    <t>max_act_g</t>
  </si>
  <si>
    <t xml:space="preserve">Type 1 </t>
  </si>
  <si>
    <t>ZPT</t>
  </si>
  <si>
    <t>ZTM</t>
  </si>
  <si>
    <t>RESBDGAPAOldSHZPT___STDETHOS_23</t>
  </si>
  <si>
    <t>RESBDGAPAOldSHZTM___HIGETHOS_23</t>
  </si>
  <si>
    <t>RESBDGAPAOldSHZTM___MEDETHOS_23</t>
  </si>
  <si>
    <t>RESBDGAPAOldSHZTM___STDETHOS_23</t>
  </si>
  <si>
    <t>RESBDGSATOldSHZPT___STDETHOS_23</t>
  </si>
  <si>
    <t>RESBDGSATOldSHZTM___HIGETHOS_23</t>
  </si>
  <si>
    <t>RESBDGSATOldSHZTM___MEDETHOS_23</t>
  </si>
  <si>
    <t>RESBDGSATOldSHZTM___STDETHOS_23</t>
  </si>
  <si>
    <t>RESBDGSDEOldSHZPT___STDETHOS_23</t>
  </si>
  <si>
    <t>RESBDGSDEOldSHZTM___HIGETHOS_23</t>
  </si>
  <si>
    <t>RESBDGSDEOldSHZTM___MEDETHOS_23</t>
  </si>
  <si>
    <t>RESBDGSDEOldSHZTM___STDETHOS_23</t>
  </si>
  <si>
    <t>Initial efficiency (TJ/Mm2)</t>
  </si>
  <si>
    <t>Share of retrofitted units in 2050</t>
  </si>
  <si>
    <t>Efficiency gain (TJ/Mm2)</t>
  </si>
  <si>
    <t>Type of building</t>
  </si>
  <si>
    <t>ID</t>
  </si>
  <si>
    <t>Input</t>
  </si>
  <si>
    <t>Thermal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</si>
</sst>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9" fontId="0" fillId="2" borderId="1" xfId="1" applyFont="1" applyFill="1" applyBorder="1"/>
  </cellXfs>
  <cellStyles count="3">
    <cellStyle name="Normal" xfId="0" builtinId="0"/>
    <cellStyle name="Normal 2" xfId="2" xr:uid="{9AAEA233-D847-4905-9A54-00518A9CC9D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28"/>
  <sheetViews>
    <sheetView workbookViewId="0">
      <selection activeCell="D39" sqref="D39"/>
    </sheetView>
  </sheetViews>
  <sheetFormatPr defaultRowHeight="15" x14ac:dyDescent="0.25"/>
  <cols>
    <col min="1" max="1" width="22.57031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</row>
    <row r="2" spans="1:7" x14ac:dyDescent="0.25">
      <c r="A2" t="str">
        <f t="shared" ref="A2:A28" si="0">"NZ50-BDG-3-"&amp;B2&amp;C2&amp;"-"&amp;D2</f>
        <v>NZ50-BDG-3-RESBDG-SDE</v>
      </c>
      <c r="B2" t="s">
        <v>6</v>
      </c>
      <c r="C2" t="s">
        <v>7</v>
      </c>
      <c r="D2" t="s">
        <v>10</v>
      </c>
      <c r="E2">
        <v>1960</v>
      </c>
      <c r="F2" t="s">
        <v>9</v>
      </c>
      <c r="G2" t="str">
        <f t="shared" ref="G2:G28" si="1">B2&amp;C2&amp;D2&amp;E2&amp;F2</f>
        <v>RESBDGSDE1960SH</v>
      </c>
    </row>
    <row r="3" spans="1:7" x14ac:dyDescent="0.25">
      <c r="A3" t="str">
        <f t="shared" si="0"/>
        <v>NZ50-BDG-3-RESBDG-SDE</v>
      </c>
      <c r="B3" t="s">
        <v>6</v>
      </c>
      <c r="C3" t="s">
        <v>7</v>
      </c>
      <c r="D3" t="s">
        <v>10</v>
      </c>
      <c r="E3">
        <v>1977</v>
      </c>
      <c r="F3" t="s">
        <v>9</v>
      </c>
      <c r="G3" t="str">
        <f t="shared" si="1"/>
        <v>RESBDGSDE1977SH</v>
      </c>
    </row>
    <row r="4" spans="1:7" x14ac:dyDescent="0.25">
      <c r="A4" t="str">
        <f t="shared" si="0"/>
        <v>NZ50-BDG-3-RESBDG-SDE</v>
      </c>
      <c r="B4" t="s">
        <v>6</v>
      </c>
      <c r="C4" t="s">
        <v>7</v>
      </c>
      <c r="D4" t="s">
        <v>10</v>
      </c>
      <c r="E4">
        <v>1983</v>
      </c>
      <c r="F4" t="s">
        <v>9</v>
      </c>
      <c r="G4" t="str">
        <f t="shared" si="1"/>
        <v>RESBDGSDE1983SH</v>
      </c>
    </row>
    <row r="5" spans="1:7" x14ac:dyDescent="0.25">
      <c r="A5" t="str">
        <f t="shared" si="0"/>
        <v>NZ50-BDG-3-RESBDG-SDE</v>
      </c>
      <c r="B5" t="s">
        <v>6</v>
      </c>
      <c r="C5" t="s">
        <v>7</v>
      </c>
      <c r="D5" t="s">
        <v>10</v>
      </c>
      <c r="E5">
        <v>1995</v>
      </c>
      <c r="F5" t="s">
        <v>9</v>
      </c>
      <c r="G5" t="str">
        <f t="shared" si="1"/>
        <v>RESBDGSDE1995SH</v>
      </c>
    </row>
    <row r="6" spans="1:7" x14ac:dyDescent="0.25">
      <c r="A6" t="str">
        <f t="shared" si="0"/>
        <v>NZ50-BDG-3-RESBDG-SDE</v>
      </c>
      <c r="B6" t="s">
        <v>6</v>
      </c>
      <c r="C6" t="s">
        <v>7</v>
      </c>
      <c r="D6" t="s">
        <v>10</v>
      </c>
      <c r="E6">
        <v>2000</v>
      </c>
      <c r="F6" t="s">
        <v>9</v>
      </c>
      <c r="G6" t="str">
        <f t="shared" si="1"/>
        <v>RESBDGSDE2000SH</v>
      </c>
    </row>
    <row r="7" spans="1:7" x14ac:dyDescent="0.25">
      <c r="A7" t="str">
        <f t="shared" si="0"/>
        <v>NZ50-BDG-3-RESBDG-SDE</v>
      </c>
      <c r="B7" t="s">
        <v>6</v>
      </c>
      <c r="C7" t="s">
        <v>7</v>
      </c>
      <c r="D7" t="s">
        <v>10</v>
      </c>
      <c r="E7">
        <v>2005</v>
      </c>
      <c r="F7" t="s">
        <v>9</v>
      </c>
      <c r="G7" t="str">
        <f t="shared" si="1"/>
        <v>RESBDGSDE2005SH</v>
      </c>
    </row>
    <row r="8" spans="1:7" x14ac:dyDescent="0.25">
      <c r="A8" t="str">
        <f t="shared" si="0"/>
        <v>NZ50-BDG-3-RESBDG-SDE</v>
      </c>
      <c r="B8" t="s">
        <v>6</v>
      </c>
      <c r="C8" t="s">
        <v>7</v>
      </c>
      <c r="D8" t="s">
        <v>10</v>
      </c>
      <c r="E8">
        <v>2010</v>
      </c>
      <c r="F8" t="s">
        <v>9</v>
      </c>
      <c r="G8" t="str">
        <f t="shared" si="1"/>
        <v>RESBDGSDE2010SH</v>
      </c>
    </row>
    <row r="9" spans="1:7" x14ac:dyDescent="0.25">
      <c r="A9" t="str">
        <f t="shared" si="0"/>
        <v>NZ50-BDG-3-RESBDG-SDE</v>
      </c>
      <c r="B9" t="s">
        <v>6</v>
      </c>
      <c r="C9" t="s">
        <v>7</v>
      </c>
      <c r="D9" t="s">
        <v>10</v>
      </c>
      <c r="E9">
        <v>2015</v>
      </c>
      <c r="F9" t="s">
        <v>9</v>
      </c>
      <c r="G9" t="str">
        <f t="shared" si="1"/>
        <v>RESBDGSDE2015SH</v>
      </c>
    </row>
    <row r="10" spans="1:7" x14ac:dyDescent="0.25">
      <c r="A10" t="str">
        <f t="shared" si="0"/>
        <v>NZ50-BDG-3-RESBDG-SDE</v>
      </c>
      <c r="B10" t="s">
        <v>6</v>
      </c>
      <c r="C10" t="s">
        <v>7</v>
      </c>
      <c r="D10" t="s">
        <v>10</v>
      </c>
      <c r="E10">
        <v>2020</v>
      </c>
      <c r="F10" t="s">
        <v>9</v>
      </c>
      <c r="G10" t="str">
        <f t="shared" si="1"/>
        <v>RESBDGSDE2020SH</v>
      </c>
    </row>
    <row r="11" spans="1:7" x14ac:dyDescent="0.25">
      <c r="A11" t="str">
        <f t="shared" si="0"/>
        <v>NZ50-BDG-3-RESBDG-SAT</v>
      </c>
      <c r="B11" t="s">
        <v>6</v>
      </c>
      <c r="C11" t="s">
        <v>7</v>
      </c>
      <c r="D11" t="s">
        <v>8</v>
      </c>
      <c r="E11">
        <v>1960</v>
      </c>
      <c r="F11" t="s">
        <v>9</v>
      </c>
      <c r="G11" t="str">
        <f t="shared" si="1"/>
        <v>RESBDGSAT1960SH</v>
      </c>
    </row>
    <row r="12" spans="1:7" x14ac:dyDescent="0.25">
      <c r="A12" t="str">
        <f t="shared" si="0"/>
        <v>NZ50-BDG-3-RESBDG-SAT</v>
      </c>
      <c r="B12" t="s">
        <v>6</v>
      </c>
      <c r="C12" t="s">
        <v>7</v>
      </c>
      <c r="D12" t="s">
        <v>8</v>
      </c>
      <c r="E12">
        <v>1977</v>
      </c>
      <c r="F12" t="s">
        <v>9</v>
      </c>
      <c r="G12" t="str">
        <f t="shared" si="1"/>
        <v>RESBDGSAT1977SH</v>
      </c>
    </row>
    <row r="13" spans="1:7" x14ac:dyDescent="0.25">
      <c r="A13" t="str">
        <f t="shared" si="0"/>
        <v>NZ50-BDG-3-RESBDG-SAT</v>
      </c>
      <c r="B13" t="s">
        <v>6</v>
      </c>
      <c r="C13" t="s">
        <v>7</v>
      </c>
      <c r="D13" t="s">
        <v>8</v>
      </c>
      <c r="E13">
        <v>1983</v>
      </c>
      <c r="F13" t="s">
        <v>9</v>
      </c>
      <c r="G13" t="str">
        <f t="shared" si="1"/>
        <v>RESBDGSAT1983SH</v>
      </c>
    </row>
    <row r="14" spans="1:7" x14ac:dyDescent="0.25">
      <c r="A14" t="str">
        <f t="shared" si="0"/>
        <v>NZ50-BDG-3-RESBDG-SAT</v>
      </c>
      <c r="B14" t="s">
        <v>6</v>
      </c>
      <c r="C14" t="s">
        <v>7</v>
      </c>
      <c r="D14" t="s">
        <v>8</v>
      </c>
      <c r="E14">
        <v>1995</v>
      </c>
      <c r="F14" t="s">
        <v>9</v>
      </c>
      <c r="G14" t="str">
        <f t="shared" si="1"/>
        <v>RESBDGSAT1995SH</v>
      </c>
    </row>
    <row r="15" spans="1:7" x14ac:dyDescent="0.25">
      <c r="A15" t="str">
        <f t="shared" si="0"/>
        <v>NZ50-BDG-3-RESBDG-SAT</v>
      </c>
      <c r="B15" t="s">
        <v>6</v>
      </c>
      <c r="C15" t="s">
        <v>7</v>
      </c>
      <c r="D15" t="s">
        <v>8</v>
      </c>
      <c r="E15">
        <v>2000</v>
      </c>
      <c r="F15" t="s">
        <v>9</v>
      </c>
      <c r="G15" t="str">
        <f t="shared" si="1"/>
        <v>RESBDGSAT2000SH</v>
      </c>
    </row>
    <row r="16" spans="1:7" x14ac:dyDescent="0.25">
      <c r="A16" t="str">
        <f t="shared" si="0"/>
        <v>NZ50-BDG-3-RESBDG-SAT</v>
      </c>
      <c r="B16" t="s">
        <v>6</v>
      </c>
      <c r="C16" t="s">
        <v>7</v>
      </c>
      <c r="D16" t="s">
        <v>8</v>
      </c>
      <c r="E16">
        <v>2005</v>
      </c>
      <c r="F16" t="s">
        <v>9</v>
      </c>
      <c r="G16" t="str">
        <f t="shared" si="1"/>
        <v>RESBDGSAT2005SH</v>
      </c>
    </row>
    <row r="17" spans="1:7" x14ac:dyDescent="0.25">
      <c r="A17" t="str">
        <f t="shared" si="0"/>
        <v>NZ50-BDG-3-RESBDG-SAT</v>
      </c>
      <c r="B17" t="s">
        <v>6</v>
      </c>
      <c r="C17" t="s">
        <v>7</v>
      </c>
      <c r="D17" t="s">
        <v>8</v>
      </c>
      <c r="E17">
        <v>2010</v>
      </c>
      <c r="F17" t="s">
        <v>9</v>
      </c>
      <c r="G17" t="str">
        <f t="shared" si="1"/>
        <v>RESBDGSAT2010SH</v>
      </c>
    </row>
    <row r="18" spans="1:7" x14ac:dyDescent="0.25">
      <c r="A18" t="str">
        <f t="shared" si="0"/>
        <v>NZ50-BDG-3-RESBDG-SAT</v>
      </c>
      <c r="B18" t="s">
        <v>6</v>
      </c>
      <c r="C18" t="s">
        <v>7</v>
      </c>
      <c r="D18" t="s">
        <v>8</v>
      </c>
      <c r="E18">
        <v>2015</v>
      </c>
      <c r="F18" t="s">
        <v>9</v>
      </c>
      <c r="G18" t="str">
        <f t="shared" si="1"/>
        <v>RESBDGSAT2015SH</v>
      </c>
    </row>
    <row r="19" spans="1:7" x14ac:dyDescent="0.25">
      <c r="A19" t="str">
        <f t="shared" si="0"/>
        <v>NZ50-BDG-3-RESBDG-SAT</v>
      </c>
      <c r="B19" t="s">
        <v>6</v>
      </c>
      <c r="C19" t="s">
        <v>7</v>
      </c>
      <c r="D19" t="s">
        <v>8</v>
      </c>
      <c r="E19">
        <v>2020</v>
      </c>
      <c r="F19" t="s">
        <v>9</v>
      </c>
      <c r="G19" t="str">
        <f t="shared" si="1"/>
        <v>RESBDGSAT2020SH</v>
      </c>
    </row>
    <row r="20" spans="1:7" x14ac:dyDescent="0.25">
      <c r="A20" t="str">
        <f t="shared" si="0"/>
        <v>NZ50-BDG-3-RESBDG-APA</v>
      </c>
      <c r="B20" t="s">
        <v>6</v>
      </c>
      <c r="C20" t="s">
        <v>7</v>
      </c>
      <c r="D20" t="s">
        <v>18</v>
      </c>
      <c r="E20">
        <v>1960</v>
      </c>
      <c r="F20" t="s">
        <v>9</v>
      </c>
      <c r="G20" t="str">
        <f t="shared" si="1"/>
        <v>RESBDGAPA1960SH</v>
      </c>
    </row>
    <row r="21" spans="1:7" x14ac:dyDescent="0.25">
      <c r="A21" t="str">
        <f t="shared" si="0"/>
        <v>NZ50-BDG-3-RESBDG-APA</v>
      </c>
      <c r="B21" t="s">
        <v>6</v>
      </c>
      <c r="C21" t="s">
        <v>7</v>
      </c>
      <c r="D21" t="s">
        <v>18</v>
      </c>
      <c r="E21">
        <v>1977</v>
      </c>
      <c r="F21" t="s">
        <v>9</v>
      </c>
      <c r="G21" t="str">
        <f t="shared" si="1"/>
        <v>RESBDGAPA1977SH</v>
      </c>
    </row>
    <row r="22" spans="1:7" x14ac:dyDescent="0.25">
      <c r="A22" t="str">
        <f t="shared" si="0"/>
        <v>NZ50-BDG-3-RESBDG-APA</v>
      </c>
      <c r="B22" t="s">
        <v>6</v>
      </c>
      <c r="C22" t="s">
        <v>7</v>
      </c>
      <c r="D22" t="s">
        <v>18</v>
      </c>
      <c r="E22">
        <v>1983</v>
      </c>
      <c r="F22" t="s">
        <v>9</v>
      </c>
      <c r="G22" t="str">
        <f t="shared" si="1"/>
        <v>RESBDGAPA1983SH</v>
      </c>
    </row>
    <row r="23" spans="1:7" x14ac:dyDescent="0.25">
      <c r="A23" t="str">
        <f t="shared" si="0"/>
        <v>NZ50-BDG-3-RESBDG-APA</v>
      </c>
      <c r="B23" t="s">
        <v>6</v>
      </c>
      <c r="C23" t="s">
        <v>7</v>
      </c>
      <c r="D23" t="s">
        <v>18</v>
      </c>
      <c r="E23">
        <v>1995</v>
      </c>
      <c r="F23" t="s">
        <v>9</v>
      </c>
      <c r="G23" t="str">
        <f t="shared" si="1"/>
        <v>RESBDGAPA1995SH</v>
      </c>
    </row>
    <row r="24" spans="1:7" x14ac:dyDescent="0.25">
      <c r="A24" t="str">
        <f t="shared" si="0"/>
        <v>NZ50-BDG-3-RESBDG-APA</v>
      </c>
      <c r="B24" t="s">
        <v>6</v>
      </c>
      <c r="C24" t="s">
        <v>7</v>
      </c>
      <c r="D24" t="s">
        <v>18</v>
      </c>
      <c r="E24">
        <v>2000</v>
      </c>
      <c r="F24" t="s">
        <v>9</v>
      </c>
      <c r="G24" t="str">
        <f t="shared" si="1"/>
        <v>RESBDGAPA2000SH</v>
      </c>
    </row>
    <row r="25" spans="1:7" x14ac:dyDescent="0.25">
      <c r="A25" t="str">
        <f t="shared" si="0"/>
        <v>NZ50-BDG-3-RESBDG-APA</v>
      </c>
      <c r="B25" t="s">
        <v>6</v>
      </c>
      <c r="C25" t="s">
        <v>7</v>
      </c>
      <c r="D25" t="s">
        <v>18</v>
      </c>
      <c r="E25">
        <v>2005</v>
      </c>
      <c r="F25" t="s">
        <v>9</v>
      </c>
      <c r="G25" t="str">
        <f t="shared" si="1"/>
        <v>RESBDGAPA2005SH</v>
      </c>
    </row>
    <row r="26" spans="1:7" x14ac:dyDescent="0.25">
      <c r="A26" t="str">
        <f t="shared" si="0"/>
        <v>NZ50-BDG-3-RESBDG-APA</v>
      </c>
      <c r="B26" t="s">
        <v>6</v>
      </c>
      <c r="C26" t="s">
        <v>7</v>
      </c>
      <c r="D26" t="s">
        <v>18</v>
      </c>
      <c r="E26">
        <v>2010</v>
      </c>
      <c r="F26" t="s">
        <v>9</v>
      </c>
      <c r="G26" t="str">
        <f t="shared" si="1"/>
        <v>RESBDGAPA2010SH</v>
      </c>
    </row>
    <row r="27" spans="1:7" x14ac:dyDescent="0.25">
      <c r="A27" t="str">
        <f t="shared" si="0"/>
        <v>NZ50-BDG-3-RESBDG-APA</v>
      </c>
      <c r="B27" t="s">
        <v>6</v>
      </c>
      <c r="C27" t="s">
        <v>7</v>
      </c>
      <c r="D27" t="s">
        <v>18</v>
      </c>
      <c r="E27">
        <v>2015</v>
      </c>
      <c r="F27" t="s">
        <v>9</v>
      </c>
      <c r="G27" t="str">
        <f t="shared" si="1"/>
        <v>RESBDGAPA2015SH</v>
      </c>
    </row>
    <row r="28" spans="1:7" x14ac:dyDescent="0.25">
      <c r="A28" t="str">
        <f t="shared" si="0"/>
        <v>NZ50-BDG-3-RESBDG-APA</v>
      </c>
      <c r="B28" t="s">
        <v>6</v>
      </c>
      <c r="C28" t="s">
        <v>7</v>
      </c>
      <c r="D28" t="s">
        <v>18</v>
      </c>
      <c r="E28">
        <v>2020</v>
      </c>
      <c r="F28" t="s">
        <v>9</v>
      </c>
      <c r="G28" t="str">
        <f t="shared" si="1"/>
        <v>RESBDGAPA2020SH</v>
      </c>
    </row>
  </sheetData>
  <autoFilter ref="A1:G1" xr:uid="{D2AAAA13-15C0-4316-9EBA-E4221A5F39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13"/>
  <sheetViews>
    <sheetView workbookViewId="0">
      <selection activeCell="A2" sqref="A2:A13"/>
    </sheetView>
  </sheetViews>
  <sheetFormatPr defaultRowHeight="15" x14ac:dyDescent="0.25"/>
  <cols>
    <col min="1" max="1" width="22.42578125" bestFit="1" customWidth="1"/>
    <col min="2" max="2" width="7" bestFit="1" customWidth="1"/>
    <col min="3" max="3" width="6.5703125" bestFit="1" customWidth="1"/>
    <col min="4" max="4" width="7.28515625" bestFit="1" customWidth="1"/>
    <col min="5" max="5" width="7.85546875" bestFit="1" customWidth="1"/>
    <col min="6" max="7" width="19.42578125" bestFit="1" customWidth="1"/>
    <col min="8" max="8" width="27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5</v>
      </c>
    </row>
    <row r="2" spans="1:7" x14ac:dyDescent="0.25">
      <c r="A2" t="str">
        <f>"NZ50-BDG-3-"&amp;B2&amp;C2&amp;"-"&amp;D2</f>
        <v>NZ50-BDG-3-RESBDG-APA</v>
      </c>
      <c r="B2" t="s">
        <v>6</v>
      </c>
      <c r="C2" t="s">
        <v>7</v>
      </c>
      <c r="D2" t="s">
        <v>18</v>
      </c>
      <c r="E2" t="s">
        <v>9</v>
      </c>
      <c r="F2" t="s">
        <v>23</v>
      </c>
      <c r="G2" t="s">
        <v>25</v>
      </c>
    </row>
    <row r="3" spans="1:7" x14ac:dyDescent="0.25">
      <c r="A3" t="str">
        <f t="shared" ref="A3:A13" si="0">"NZ50-BDG-3-"&amp;B3&amp;C3&amp;"-"&amp;D3</f>
        <v>NZ50-BDG-3-RESBDG-APA</v>
      </c>
      <c r="B3" t="s">
        <v>6</v>
      </c>
      <c r="C3" t="s">
        <v>7</v>
      </c>
      <c r="D3" t="s">
        <v>18</v>
      </c>
      <c r="E3" t="s">
        <v>9</v>
      </c>
      <c r="F3" t="s">
        <v>24</v>
      </c>
      <c r="G3" t="s">
        <v>26</v>
      </c>
    </row>
    <row r="4" spans="1:7" x14ac:dyDescent="0.25">
      <c r="A4" t="str">
        <f t="shared" si="0"/>
        <v>NZ50-BDG-3-RESBDG-APA</v>
      </c>
      <c r="B4" t="s">
        <v>6</v>
      </c>
      <c r="C4" t="s">
        <v>7</v>
      </c>
      <c r="D4" t="s">
        <v>18</v>
      </c>
      <c r="E4" t="s">
        <v>9</v>
      </c>
      <c r="F4" t="s">
        <v>24</v>
      </c>
      <c r="G4" t="s">
        <v>27</v>
      </c>
    </row>
    <row r="5" spans="1:7" x14ac:dyDescent="0.25">
      <c r="A5" t="str">
        <f t="shared" si="0"/>
        <v>NZ50-BDG-3-RESBDG-APA</v>
      </c>
      <c r="B5" t="s">
        <v>6</v>
      </c>
      <c r="C5" t="s">
        <v>7</v>
      </c>
      <c r="D5" t="s">
        <v>18</v>
      </c>
      <c r="E5" t="s">
        <v>9</v>
      </c>
      <c r="F5" t="s">
        <v>24</v>
      </c>
      <c r="G5" t="s">
        <v>28</v>
      </c>
    </row>
    <row r="6" spans="1:7" x14ac:dyDescent="0.25">
      <c r="A6" t="str">
        <f t="shared" si="0"/>
        <v>NZ50-BDG-3-RESBDG-SAT</v>
      </c>
      <c r="B6" t="s">
        <v>6</v>
      </c>
      <c r="C6" t="s">
        <v>7</v>
      </c>
      <c r="D6" t="s">
        <v>8</v>
      </c>
      <c r="E6" t="s">
        <v>9</v>
      </c>
      <c r="F6" t="s">
        <v>23</v>
      </c>
      <c r="G6" t="s">
        <v>29</v>
      </c>
    </row>
    <row r="7" spans="1:7" x14ac:dyDescent="0.25">
      <c r="A7" t="str">
        <f t="shared" si="0"/>
        <v>NZ50-BDG-3-RESBDG-SAT</v>
      </c>
      <c r="B7" t="s">
        <v>6</v>
      </c>
      <c r="C7" t="s">
        <v>7</v>
      </c>
      <c r="D7" t="s">
        <v>8</v>
      </c>
      <c r="E7" t="s">
        <v>9</v>
      </c>
      <c r="F7" t="s">
        <v>24</v>
      </c>
      <c r="G7" t="s">
        <v>30</v>
      </c>
    </row>
    <row r="8" spans="1:7" x14ac:dyDescent="0.25">
      <c r="A8" t="str">
        <f t="shared" si="0"/>
        <v>NZ50-BDG-3-RESBDG-SAT</v>
      </c>
      <c r="B8" t="s">
        <v>6</v>
      </c>
      <c r="C8" t="s">
        <v>7</v>
      </c>
      <c r="D8" t="s">
        <v>8</v>
      </c>
      <c r="E8" t="s">
        <v>9</v>
      </c>
      <c r="F8" t="s">
        <v>24</v>
      </c>
      <c r="G8" t="s">
        <v>31</v>
      </c>
    </row>
    <row r="9" spans="1:7" x14ac:dyDescent="0.25">
      <c r="A9" t="str">
        <f t="shared" si="0"/>
        <v>NZ50-BDG-3-RESBDG-SAT</v>
      </c>
      <c r="B9" t="s">
        <v>6</v>
      </c>
      <c r="C9" t="s">
        <v>7</v>
      </c>
      <c r="D9" t="s">
        <v>8</v>
      </c>
      <c r="E9" t="s">
        <v>9</v>
      </c>
      <c r="F9" t="s">
        <v>24</v>
      </c>
      <c r="G9" t="s">
        <v>32</v>
      </c>
    </row>
    <row r="10" spans="1:7" x14ac:dyDescent="0.25">
      <c r="A10" t="str">
        <f t="shared" si="0"/>
        <v>NZ50-BDG-3-RESBDG-SDE</v>
      </c>
      <c r="B10" t="s">
        <v>6</v>
      </c>
      <c r="C10" t="s">
        <v>7</v>
      </c>
      <c r="D10" t="s">
        <v>10</v>
      </c>
      <c r="E10" t="s">
        <v>9</v>
      </c>
      <c r="F10" t="s">
        <v>23</v>
      </c>
      <c r="G10" t="s">
        <v>33</v>
      </c>
    </row>
    <row r="11" spans="1:7" x14ac:dyDescent="0.25">
      <c r="A11" t="str">
        <f t="shared" si="0"/>
        <v>NZ50-BDG-3-RESBDG-SDE</v>
      </c>
      <c r="B11" t="s">
        <v>6</v>
      </c>
      <c r="C11" t="s">
        <v>7</v>
      </c>
      <c r="D11" t="s">
        <v>10</v>
      </c>
      <c r="E11" t="s">
        <v>9</v>
      </c>
      <c r="F11" t="s">
        <v>24</v>
      </c>
      <c r="G11" t="s">
        <v>34</v>
      </c>
    </row>
    <row r="12" spans="1:7" x14ac:dyDescent="0.25">
      <c r="A12" t="str">
        <f t="shared" si="0"/>
        <v>NZ50-BDG-3-RESBDG-SDE</v>
      </c>
      <c r="B12" t="s">
        <v>6</v>
      </c>
      <c r="C12" t="s">
        <v>7</v>
      </c>
      <c r="D12" t="s">
        <v>10</v>
      </c>
      <c r="E12" t="s">
        <v>9</v>
      </c>
      <c r="F12" t="s">
        <v>24</v>
      </c>
      <c r="G12" t="s">
        <v>35</v>
      </c>
    </row>
    <row r="13" spans="1:7" x14ac:dyDescent="0.25">
      <c r="A13" t="str">
        <f t="shared" si="0"/>
        <v>NZ50-BDG-3-RESBDG-SDE</v>
      </c>
      <c r="B13" t="s">
        <v>6</v>
      </c>
      <c r="C13" t="s">
        <v>7</v>
      </c>
      <c r="D13" t="s">
        <v>10</v>
      </c>
      <c r="E13" t="s">
        <v>9</v>
      </c>
      <c r="F13" t="s">
        <v>24</v>
      </c>
      <c r="G1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3:K30"/>
  <sheetViews>
    <sheetView topLeftCell="A15" workbookViewId="0">
      <selection activeCell="H34" sqref="H34"/>
    </sheetView>
  </sheetViews>
  <sheetFormatPr defaultRowHeight="15" x14ac:dyDescent="0.25"/>
  <cols>
    <col min="2" max="2" width="8.28515625" bestFit="1" customWidth="1"/>
    <col min="3" max="3" width="15.42578125" bestFit="1" customWidth="1"/>
    <col min="4" max="4" width="7.85546875" bestFit="1" customWidth="1"/>
    <col min="5" max="5" width="23.28515625" bestFit="1" customWidth="1"/>
    <col min="6" max="6" width="24.5703125" bestFit="1" customWidth="1"/>
    <col min="7" max="7" width="30.28515625" bestFit="1" customWidth="1"/>
    <col min="8" max="8" width="23" bestFit="1" customWidth="1"/>
  </cols>
  <sheetData>
    <row r="3" spans="2:11" x14ac:dyDescent="0.25">
      <c r="B3" s="2" t="s">
        <v>41</v>
      </c>
      <c r="C3" s="2" t="s">
        <v>40</v>
      </c>
      <c r="D3" s="2" t="s">
        <v>19</v>
      </c>
      <c r="E3" s="2" t="s">
        <v>43</v>
      </c>
      <c r="F3" s="2" t="s">
        <v>37</v>
      </c>
      <c r="G3" s="2" t="s">
        <v>38</v>
      </c>
      <c r="H3" s="2" t="s">
        <v>39</v>
      </c>
    </row>
    <row r="4" spans="2:11" x14ac:dyDescent="0.25">
      <c r="B4" s="2" t="str">
        <f t="shared" ref="B4:B30" si="0">C4&amp;D4</f>
        <v>SDE1960</v>
      </c>
      <c r="C4" s="3" t="s">
        <v>10</v>
      </c>
      <c r="D4" s="3">
        <v>1960</v>
      </c>
      <c r="E4" s="4">
        <v>0.75</v>
      </c>
      <c r="F4" s="3">
        <v>692.07653899999991</v>
      </c>
      <c r="G4" s="5">
        <v>1</v>
      </c>
      <c r="H4" s="3">
        <f t="shared" ref="H4:H30" si="1">(E4)*F4*G4</f>
        <v>519.05740424999999</v>
      </c>
      <c r="J4" s="4"/>
      <c r="K4" t="s">
        <v>42</v>
      </c>
    </row>
    <row r="5" spans="2:11" x14ac:dyDescent="0.25">
      <c r="B5" s="2" t="str">
        <f t="shared" si="0"/>
        <v>SDE1977</v>
      </c>
      <c r="C5" s="3" t="s">
        <v>10</v>
      </c>
      <c r="D5" s="3">
        <v>1977</v>
      </c>
      <c r="E5" s="4">
        <v>0.75</v>
      </c>
      <c r="F5" s="3">
        <v>561.08483899999987</v>
      </c>
      <c r="G5" s="5">
        <v>1</v>
      </c>
      <c r="H5" s="3">
        <f t="shared" si="1"/>
        <v>420.81362924999991</v>
      </c>
    </row>
    <row r="6" spans="2:11" x14ac:dyDescent="0.25">
      <c r="B6" s="2" t="str">
        <f t="shared" si="0"/>
        <v>SDE1983</v>
      </c>
      <c r="C6" s="3" t="s">
        <v>10</v>
      </c>
      <c r="D6" s="3">
        <v>1983</v>
      </c>
      <c r="E6" s="4">
        <v>0.75</v>
      </c>
      <c r="F6" s="3">
        <v>476.922439</v>
      </c>
      <c r="G6" s="5">
        <v>1</v>
      </c>
      <c r="H6" s="3">
        <f t="shared" si="1"/>
        <v>357.69182925000001</v>
      </c>
    </row>
    <row r="7" spans="2:11" x14ac:dyDescent="0.25">
      <c r="B7" s="2" t="str">
        <f t="shared" si="0"/>
        <v>SDE1995</v>
      </c>
      <c r="C7" s="2" t="s">
        <v>10</v>
      </c>
      <c r="D7" s="2">
        <v>1995</v>
      </c>
      <c r="E7" s="4">
        <v>0.75</v>
      </c>
      <c r="F7" s="2">
        <v>405.38346799999994</v>
      </c>
      <c r="G7" s="5">
        <v>1</v>
      </c>
      <c r="H7" s="3">
        <f t="shared" si="1"/>
        <v>304.03760099999994</v>
      </c>
    </row>
    <row r="8" spans="2:11" x14ac:dyDescent="0.25">
      <c r="B8" s="2" t="str">
        <f t="shared" si="0"/>
        <v>SDE2000</v>
      </c>
      <c r="C8" s="2" t="s">
        <v>10</v>
      </c>
      <c r="D8" s="2">
        <v>2000</v>
      </c>
      <c r="E8" s="4">
        <v>0.75</v>
      </c>
      <c r="F8" s="2">
        <v>344.57613399999997</v>
      </c>
      <c r="G8" s="5">
        <v>1</v>
      </c>
      <c r="H8" s="3">
        <f t="shared" si="1"/>
        <v>258.43210049999999</v>
      </c>
    </row>
    <row r="9" spans="2:11" x14ac:dyDescent="0.25">
      <c r="B9" s="2" t="str">
        <f t="shared" si="0"/>
        <v>SDE2005</v>
      </c>
      <c r="C9" s="2" t="s">
        <v>10</v>
      </c>
      <c r="D9" s="2">
        <v>2005</v>
      </c>
      <c r="E9" s="4">
        <v>0.75</v>
      </c>
      <c r="F9" s="2">
        <v>334.23924099999999</v>
      </c>
      <c r="G9" s="5">
        <v>1</v>
      </c>
      <c r="H9" s="3">
        <f t="shared" si="1"/>
        <v>250.67943074999999</v>
      </c>
    </row>
    <row r="10" spans="2:11" x14ac:dyDescent="0.25">
      <c r="B10" s="2" t="str">
        <f t="shared" si="0"/>
        <v>SDE2010</v>
      </c>
      <c r="C10" s="2" t="s">
        <v>10</v>
      </c>
      <c r="D10" s="2">
        <v>2010</v>
      </c>
      <c r="E10" s="4">
        <v>0.75</v>
      </c>
      <c r="F10" s="2">
        <v>300.81540999999999</v>
      </c>
      <c r="G10" s="5">
        <v>1</v>
      </c>
      <c r="H10" s="3">
        <f t="shared" si="1"/>
        <v>225.6115575</v>
      </c>
    </row>
    <row r="11" spans="2:11" x14ac:dyDescent="0.25">
      <c r="B11" s="2" t="str">
        <f t="shared" si="0"/>
        <v>SDE2015</v>
      </c>
      <c r="C11" s="2" t="s">
        <v>10</v>
      </c>
      <c r="D11" s="2">
        <v>2015</v>
      </c>
      <c r="E11" s="4">
        <v>0.75</v>
      </c>
      <c r="F11" s="2">
        <v>285.77417400000002</v>
      </c>
      <c r="G11" s="5">
        <v>1</v>
      </c>
      <c r="H11" s="3">
        <f t="shared" si="1"/>
        <v>214.33063050000001</v>
      </c>
    </row>
    <row r="12" spans="2:11" x14ac:dyDescent="0.25">
      <c r="B12" s="2" t="str">
        <f t="shared" si="0"/>
        <v>SDE2020</v>
      </c>
      <c r="C12" s="2" t="s">
        <v>10</v>
      </c>
      <c r="D12" s="2">
        <v>2020</v>
      </c>
      <c r="E12" s="4">
        <v>0.75</v>
      </c>
      <c r="F12" s="2">
        <v>271.48518599999994</v>
      </c>
      <c r="G12" s="5">
        <v>1</v>
      </c>
      <c r="H12" s="3">
        <f t="shared" si="1"/>
        <v>203.61388949999997</v>
      </c>
    </row>
    <row r="13" spans="2:11" x14ac:dyDescent="0.25">
      <c r="B13" s="2" t="str">
        <f t="shared" si="0"/>
        <v>SAT1960</v>
      </c>
      <c r="C13" s="2" t="s">
        <v>8</v>
      </c>
      <c r="D13" s="2">
        <v>1960</v>
      </c>
      <c r="E13" s="4">
        <v>0.75</v>
      </c>
      <c r="F13" s="2">
        <v>622.86879199999987</v>
      </c>
      <c r="G13" s="5">
        <v>1</v>
      </c>
      <c r="H13" s="3">
        <f t="shared" si="1"/>
        <v>467.15159399999993</v>
      </c>
    </row>
    <row r="14" spans="2:11" x14ac:dyDescent="0.25">
      <c r="B14" s="2" t="str">
        <f t="shared" si="0"/>
        <v>SAT1977</v>
      </c>
      <c r="C14" s="2" t="s">
        <v>8</v>
      </c>
      <c r="D14" s="2">
        <v>1977</v>
      </c>
      <c r="E14" s="4">
        <v>0.75</v>
      </c>
      <c r="F14" s="2">
        <v>504.97626200000002</v>
      </c>
      <c r="G14" s="5">
        <v>1</v>
      </c>
      <c r="H14" s="3">
        <f t="shared" si="1"/>
        <v>378.73219649999999</v>
      </c>
    </row>
    <row r="15" spans="2:11" x14ac:dyDescent="0.25">
      <c r="B15" s="2" t="str">
        <f t="shared" si="0"/>
        <v>SAT1983</v>
      </c>
      <c r="C15" s="2" t="s">
        <v>8</v>
      </c>
      <c r="D15" s="2">
        <v>1983</v>
      </c>
      <c r="E15" s="4">
        <v>0.75</v>
      </c>
      <c r="F15" s="2">
        <v>429.23010199999999</v>
      </c>
      <c r="G15" s="5">
        <v>1</v>
      </c>
      <c r="H15" s="3">
        <f t="shared" si="1"/>
        <v>321.92257649999999</v>
      </c>
    </row>
    <row r="16" spans="2:11" x14ac:dyDescent="0.25">
      <c r="B16" s="2" t="str">
        <f t="shared" si="0"/>
        <v>SAT1995</v>
      </c>
      <c r="C16" s="2" t="s">
        <v>8</v>
      </c>
      <c r="D16" s="2">
        <v>1995</v>
      </c>
      <c r="E16" s="4">
        <v>0.75</v>
      </c>
      <c r="F16" s="2">
        <v>364.84493499999996</v>
      </c>
      <c r="G16" s="5">
        <v>1</v>
      </c>
      <c r="H16" s="3">
        <f t="shared" si="1"/>
        <v>273.63370124999994</v>
      </c>
    </row>
    <row r="17" spans="2:8" x14ac:dyDescent="0.25">
      <c r="B17" s="2" t="str">
        <f t="shared" si="0"/>
        <v>SAT2000</v>
      </c>
      <c r="C17" s="2" t="s">
        <v>8</v>
      </c>
      <c r="D17" s="2">
        <v>2000</v>
      </c>
      <c r="E17" s="4">
        <v>0.75</v>
      </c>
      <c r="F17" s="2">
        <v>310.11889300000001</v>
      </c>
      <c r="G17" s="5">
        <v>1</v>
      </c>
      <c r="H17" s="3">
        <f t="shared" si="1"/>
        <v>232.58916975</v>
      </c>
    </row>
    <row r="18" spans="2:8" x14ac:dyDescent="0.25">
      <c r="B18" s="2" t="str">
        <f t="shared" si="0"/>
        <v>SAT2005</v>
      </c>
      <c r="C18" s="2" t="s">
        <v>8</v>
      </c>
      <c r="D18" s="2">
        <v>2005</v>
      </c>
      <c r="E18" s="4">
        <v>0.75</v>
      </c>
      <c r="F18" s="2">
        <v>300.81540999999999</v>
      </c>
      <c r="G18" s="5">
        <v>1</v>
      </c>
      <c r="H18" s="3">
        <f t="shared" si="1"/>
        <v>225.6115575</v>
      </c>
    </row>
    <row r="19" spans="2:8" x14ac:dyDescent="0.25">
      <c r="B19" s="2" t="str">
        <f t="shared" si="0"/>
        <v>SAT2010</v>
      </c>
      <c r="C19" s="2" t="s">
        <v>8</v>
      </c>
      <c r="D19" s="2">
        <v>2010</v>
      </c>
      <c r="E19" s="4">
        <v>0.75</v>
      </c>
      <c r="F19" s="2">
        <v>270.73386899999997</v>
      </c>
      <c r="G19" s="5">
        <v>1</v>
      </c>
      <c r="H19" s="3">
        <f t="shared" si="1"/>
        <v>203.05040174999999</v>
      </c>
    </row>
    <row r="20" spans="2:8" x14ac:dyDescent="0.25">
      <c r="B20" s="2" t="str">
        <f t="shared" si="0"/>
        <v>SAT2015</v>
      </c>
      <c r="C20" s="2" t="s">
        <v>8</v>
      </c>
      <c r="D20" s="2">
        <v>2015</v>
      </c>
      <c r="E20" s="4">
        <v>0.75</v>
      </c>
      <c r="F20" s="2">
        <v>257.19712899999996</v>
      </c>
      <c r="G20" s="5">
        <v>1</v>
      </c>
      <c r="H20" s="3">
        <f t="shared" si="1"/>
        <v>192.89784674999999</v>
      </c>
    </row>
    <row r="21" spans="2:8" x14ac:dyDescent="0.25">
      <c r="B21" s="2" t="str">
        <f t="shared" si="0"/>
        <v>SAT2020</v>
      </c>
      <c r="C21" s="2" t="s">
        <v>8</v>
      </c>
      <c r="D21" s="2">
        <v>2020</v>
      </c>
      <c r="E21" s="4">
        <v>0.75</v>
      </c>
      <c r="F21" s="2">
        <v>244.33722600000002</v>
      </c>
      <c r="G21" s="5">
        <v>1</v>
      </c>
      <c r="H21" s="3">
        <f t="shared" si="1"/>
        <v>183.25291950000002</v>
      </c>
    </row>
    <row r="22" spans="2:8" x14ac:dyDescent="0.25">
      <c r="B22" s="2" t="str">
        <f t="shared" si="0"/>
        <v>APA1960</v>
      </c>
      <c r="C22" s="2" t="s">
        <v>18</v>
      </c>
      <c r="D22" s="2">
        <v>1960</v>
      </c>
      <c r="E22" s="4">
        <v>0.75</v>
      </c>
      <c r="F22" s="2">
        <v>484.4532979999999</v>
      </c>
      <c r="G22" s="5">
        <v>1</v>
      </c>
      <c r="H22" s="3">
        <f t="shared" si="1"/>
        <v>363.33997349999993</v>
      </c>
    </row>
    <row r="23" spans="2:8" x14ac:dyDescent="0.25">
      <c r="B23" s="2" t="str">
        <f t="shared" si="0"/>
        <v>APA1977</v>
      </c>
      <c r="C23" s="2" t="s">
        <v>18</v>
      </c>
      <c r="D23" s="2">
        <v>1977</v>
      </c>
      <c r="E23" s="4">
        <v>0.75</v>
      </c>
      <c r="F23" s="2">
        <v>392.75910799999997</v>
      </c>
      <c r="G23" s="5">
        <v>1</v>
      </c>
      <c r="H23" s="3">
        <f t="shared" si="1"/>
        <v>294.56933099999998</v>
      </c>
    </row>
    <row r="24" spans="2:8" x14ac:dyDescent="0.25">
      <c r="B24" s="2" t="str">
        <f t="shared" si="0"/>
        <v>APA1983</v>
      </c>
      <c r="C24" s="2" t="s">
        <v>18</v>
      </c>
      <c r="D24" s="2">
        <v>1983</v>
      </c>
      <c r="E24" s="4">
        <v>0.75</v>
      </c>
      <c r="F24" s="2">
        <v>333.84542800000003</v>
      </c>
      <c r="G24" s="5">
        <v>1</v>
      </c>
      <c r="H24" s="3">
        <f t="shared" si="1"/>
        <v>250.38407100000001</v>
      </c>
    </row>
    <row r="25" spans="2:8" x14ac:dyDescent="0.25">
      <c r="B25" s="2" t="str">
        <f t="shared" si="0"/>
        <v>APA1995</v>
      </c>
      <c r="C25" s="2" t="s">
        <v>18</v>
      </c>
      <c r="D25" s="2">
        <v>1995</v>
      </c>
      <c r="E25" s="4">
        <v>0.75</v>
      </c>
      <c r="F25" s="2">
        <v>283.7688</v>
      </c>
      <c r="G25" s="5">
        <v>1</v>
      </c>
      <c r="H25" s="3">
        <f t="shared" si="1"/>
        <v>212.82659999999998</v>
      </c>
    </row>
    <row r="26" spans="2:8" x14ac:dyDescent="0.25">
      <c r="B26" s="2" t="str">
        <f t="shared" si="0"/>
        <v>APA2000</v>
      </c>
      <c r="C26" s="2" t="s">
        <v>18</v>
      </c>
      <c r="D26" s="2">
        <v>2000</v>
      </c>
      <c r="E26" s="4">
        <v>0.75</v>
      </c>
      <c r="F26" s="2">
        <v>241.20347999999998</v>
      </c>
      <c r="G26" s="5">
        <v>1</v>
      </c>
      <c r="H26" s="3">
        <f t="shared" si="1"/>
        <v>180.90260999999998</v>
      </c>
    </row>
    <row r="27" spans="2:8" x14ac:dyDescent="0.25">
      <c r="B27" s="2" t="str">
        <f t="shared" si="0"/>
        <v>APA2005</v>
      </c>
      <c r="C27" s="2" t="s">
        <v>18</v>
      </c>
      <c r="D27" s="2">
        <v>2005</v>
      </c>
      <c r="E27" s="4">
        <v>0.75</v>
      </c>
      <c r="F27" s="2">
        <v>233.96681700000002</v>
      </c>
      <c r="G27" s="5">
        <v>1</v>
      </c>
      <c r="H27" s="3">
        <f t="shared" si="1"/>
        <v>175.47511275000002</v>
      </c>
    </row>
    <row r="28" spans="2:8" x14ac:dyDescent="0.25">
      <c r="B28" s="2" t="str">
        <f t="shared" si="0"/>
        <v>APA2010</v>
      </c>
      <c r="C28" s="2" t="s">
        <v>18</v>
      </c>
      <c r="D28" s="2">
        <v>2010</v>
      </c>
      <c r="E28" s="4">
        <v>0.75</v>
      </c>
      <c r="F28" s="2">
        <v>210.570787</v>
      </c>
      <c r="G28" s="5">
        <v>1</v>
      </c>
      <c r="H28" s="3">
        <f t="shared" si="1"/>
        <v>157.92809025</v>
      </c>
    </row>
    <row r="29" spans="2:8" x14ac:dyDescent="0.25">
      <c r="B29" s="2" t="str">
        <f t="shared" si="0"/>
        <v>APA2015</v>
      </c>
      <c r="C29" s="2" t="s">
        <v>18</v>
      </c>
      <c r="D29" s="2">
        <v>2015</v>
      </c>
      <c r="E29" s="4">
        <v>0.75</v>
      </c>
      <c r="F29" s="2">
        <v>200.04210799999998</v>
      </c>
      <c r="G29" s="5">
        <v>1</v>
      </c>
      <c r="H29" s="3">
        <f t="shared" si="1"/>
        <v>150.03158099999999</v>
      </c>
    </row>
    <row r="30" spans="2:8" x14ac:dyDescent="0.25">
      <c r="B30" s="2" t="str">
        <f t="shared" si="0"/>
        <v>APA2020</v>
      </c>
      <c r="C30" s="2" t="s">
        <v>18</v>
      </c>
      <c r="D30" s="2">
        <v>2020</v>
      </c>
      <c r="E30" s="4">
        <v>0.75</v>
      </c>
      <c r="F30" s="2">
        <v>190.03944399999997</v>
      </c>
      <c r="G30" s="5">
        <v>1</v>
      </c>
      <c r="H30" s="3">
        <f t="shared" si="1"/>
        <v>142.52958299999997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4"/>
  <sheetViews>
    <sheetView workbookViewId="0">
      <selection activeCell="A2" sqref="A2:A4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tr">
        <f>Demand!A7</f>
        <v>NZ50-BDG-3-RESBDG-SDE</v>
      </c>
    </row>
    <row r="3" spans="1:2" x14ac:dyDescent="0.25">
      <c r="A3" t="str">
        <f>Demand!A14</f>
        <v>NZ50-BDG-3-RESBDG-SAT</v>
      </c>
    </row>
    <row r="4" spans="1:2" x14ac:dyDescent="0.25">
      <c r="A4" t="str">
        <f>Demand!A27</f>
        <v>NZ50-BDG-3-RESBDG-APA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40"/>
  <sheetViews>
    <sheetView workbookViewId="0">
      <selection activeCell="A2" sqref="A2:A40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tr">
        <f>ISO!G2</f>
        <v>RESBDGAPAOldSHZPT___STDETHOS_23</v>
      </c>
      <c r="B2" t="str">
        <f>ISO!A2</f>
        <v>NZ50-BDG-3-RESBDG-APA</v>
      </c>
    </row>
    <row r="3" spans="1:3" x14ac:dyDescent="0.25">
      <c r="A3" t="str">
        <f>ISO!G3</f>
        <v>RESBDGAPAOldSHZTM___HIGETHOS_23</v>
      </c>
      <c r="B3" t="str">
        <f>ISO!A3</f>
        <v>NZ50-BDG-3-RESBDG-APA</v>
      </c>
    </row>
    <row r="4" spans="1:3" x14ac:dyDescent="0.25">
      <c r="A4" t="str">
        <f>ISO!G4</f>
        <v>RESBDGAPAOldSHZTM___MEDETHOS_23</v>
      </c>
      <c r="B4" t="str">
        <f>ISO!A4</f>
        <v>NZ50-BDG-3-RESBDG-APA</v>
      </c>
    </row>
    <row r="5" spans="1:3" x14ac:dyDescent="0.25">
      <c r="A5" t="str">
        <f>ISO!G5</f>
        <v>RESBDGAPAOldSHZTM___STDETHOS_23</v>
      </c>
      <c r="B5" t="str">
        <f>ISO!A5</f>
        <v>NZ50-BDG-3-RESBDG-APA</v>
      </c>
    </row>
    <row r="6" spans="1:3" x14ac:dyDescent="0.25">
      <c r="A6" t="str">
        <f>ISO!G6</f>
        <v>RESBDGSATOldSHZPT___STDETHOS_23</v>
      </c>
      <c r="B6" t="str">
        <f>ISO!A6</f>
        <v>NZ50-BDG-3-RESBDG-SAT</v>
      </c>
    </row>
    <row r="7" spans="1:3" x14ac:dyDescent="0.25">
      <c r="A7" t="str">
        <f>ISO!G7</f>
        <v>RESBDGSATOldSHZTM___HIGETHOS_23</v>
      </c>
      <c r="B7" t="str">
        <f>ISO!A7</f>
        <v>NZ50-BDG-3-RESBDG-SAT</v>
      </c>
    </row>
    <row r="8" spans="1:3" x14ac:dyDescent="0.25">
      <c r="A8" t="str">
        <f>ISO!G8</f>
        <v>RESBDGSATOldSHZTM___MEDETHOS_23</v>
      </c>
      <c r="B8" t="str">
        <f>ISO!A8</f>
        <v>NZ50-BDG-3-RESBDG-SAT</v>
      </c>
    </row>
    <row r="9" spans="1:3" x14ac:dyDescent="0.25">
      <c r="A9" t="str">
        <f>ISO!G9</f>
        <v>RESBDGSATOldSHZTM___STDETHOS_23</v>
      </c>
      <c r="B9" t="str">
        <f>ISO!A9</f>
        <v>NZ50-BDG-3-RESBDG-SAT</v>
      </c>
    </row>
    <row r="10" spans="1:3" x14ac:dyDescent="0.25">
      <c r="A10" t="str">
        <f>ISO!G10</f>
        <v>RESBDGSDEOldSHZPT___STDETHOS_23</v>
      </c>
      <c r="B10" t="str">
        <f>ISO!A10</f>
        <v>NZ50-BDG-3-RESBDG-SDE</v>
      </c>
    </row>
    <row r="11" spans="1:3" x14ac:dyDescent="0.25">
      <c r="A11" t="str">
        <f>ISO!G11</f>
        <v>RESBDGSDEOldSHZTM___HIGETHOS_23</v>
      </c>
      <c r="B11" t="str">
        <f>ISO!A11</f>
        <v>NZ50-BDG-3-RESBDG-SDE</v>
      </c>
    </row>
    <row r="12" spans="1:3" x14ac:dyDescent="0.25">
      <c r="A12" t="str">
        <f>ISO!G12</f>
        <v>RESBDGSDEOldSHZTM___MEDETHOS_23</v>
      </c>
      <c r="B12" t="str">
        <f>ISO!A12</f>
        <v>NZ50-BDG-3-RESBDG-SDE</v>
      </c>
    </row>
    <row r="13" spans="1:3" x14ac:dyDescent="0.25">
      <c r="A13" t="str">
        <f>ISO!G13</f>
        <v>RESBDGSDEOldSHZTM___STDETHOS_23</v>
      </c>
      <c r="B13" t="str">
        <f>ISO!A13</f>
        <v>NZ50-BDG-3-RESBDG-SDE</v>
      </c>
    </row>
    <row r="14" spans="1:3" x14ac:dyDescent="0.25">
      <c r="A14" t="str">
        <f>Demand!G2</f>
        <v>RESBDGSDE1960SH</v>
      </c>
      <c r="B14" t="str">
        <f>Demand!A2</f>
        <v>NZ50-BDG-3-RESBDG-SDE</v>
      </c>
    </row>
    <row r="15" spans="1:3" x14ac:dyDescent="0.25">
      <c r="A15" t="str">
        <f>Demand!G3</f>
        <v>RESBDGSDE1977SH</v>
      </c>
      <c r="B15" t="str">
        <f>Demand!A3</f>
        <v>NZ50-BDG-3-RESBDG-SDE</v>
      </c>
    </row>
    <row r="16" spans="1:3" x14ac:dyDescent="0.25">
      <c r="A16" t="str">
        <f>Demand!G4</f>
        <v>RESBDGSDE1983SH</v>
      </c>
      <c r="B16" t="str">
        <f>Demand!A4</f>
        <v>NZ50-BDG-3-RESBDG-SDE</v>
      </c>
    </row>
    <row r="17" spans="1:2" x14ac:dyDescent="0.25">
      <c r="A17" t="str">
        <f>Demand!G5</f>
        <v>RESBDGSDE1995SH</v>
      </c>
      <c r="B17" t="str">
        <f>Demand!A5</f>
        <v>NZ50-BDG-3-RESBDG-SDE</v>
      </c>
    </row>
    <row r="18" spans="1:2" x14ac:dyDescent="0.25">
      <c r="A18" t="str">
        <f>Demand!G6</f>
        <v>RESBDGSDE2000SH</v>
      </c>
      <c r="B18" t="str">
        <f>Demand!A6</f>
        <v>NZ50-BDG-3-RESBDG-SDE</v>
      </c>
    </row>
    <row r="19" spans="1:2" x14ac:dyDescent="0.25">
      <c r="A19" t="str">
        <f>Demand!G7</f>
        <v>RESBDGSDE2005SH</v>
      </c>
      <c r="B19" t="str">
        <f>Demand!A7</f>
        <v>NZ50-BDG-3-RESBDG-SDE</v>
      </c>
    </row>
    <row r="20" spans="1:2" x14ac:dyDescent="0.25">
      <c r="A20" t="str">
        <f>Demand!G8</f>
        <v>RESBDGSDE2010SH</v>
      </c>
      <c r="B20" t="str">
        <f>Demand!A8</f>
        <v>NZ50-BDG-3-RESBDG-SDE</v>
      </c>
    </row>
    <row r="21" spans="1:2" x14ac:dyDescent="0.25">
      <c r="A21" t="str">
        <f>Demand!G9</f>
        <v>RESBDGSDE2015SH</v>
      </c>
      <c r="B21" t="str">
        <f>Demand!A9</f>
        <v>NZ50-BDG-3-RESBDG-SDE</v>
      </c>
    </row>
    <row r="22" spans="1:2" x14ac:dyDescent="0.25">
      <c r="A22" t="str">
        <f>Demand!G10</f>
        <v>RESBDGSDE2020SH</v>
      </c>
      <c r="B22" t="str">
        <f>Demand!A10</f>
        <v>NZ50-BDG-3-RESBDG-SDE</v>
      </c>
    </row>
    <row r="23" spans="1:2" x14ac:dyDescent="0.25">
      <c r="A23" t="str">
        <f>Demand!G11</f>
        <v>RESBDGSAT1960SH</v>
      </c>
      <c r="B23" t="str">
        <f>Demand!A11</f>
        <v>NZ50-BDG-3-RESBDG-SAT</v>
      </c>
    </row>
    <row r="24" spans="1:2" x14ac:dyDescent="0.25">
      <c r="A24" t="str">
        <f>Demand!G12</f>
        <v>RESBDGSAT1977SH</v>
      </c>
      <c r="B24" t="str">
        <f>Demand!A12</f>
        <v>NZ50-BDG-3-RESBDG-SAT</v>
      </c>
    </row>
    <row r="25" spans="1:2" x14ac:dyDescent="0.25">
      <c r="A25" t="str">
        <f>Demand!G13</f>
        <v>RESBDGSAT1983SH</v>
      </c>
      <c r="B25" t="str">
        <f>Demand!A13</f>
        <v>NZ50-BDG-3-RESBDG-SAT</v>
      </c>
    </row>
    <row r="26" spans="1:2" x14ac:dyDescent="0.25">
      <c r="A26" t="str">
        <f>Demand!G14</f>
        <v>RESBDGSAT1995SH</v>
      </c>
      <c r="B26" t="str">
        <f>Demand!A14</f>
        <v>NZ50-BDG-3-RESBDG-SAT</v>
      </c>
    </row>
    <row r="27" spans="1:2" x14ac:dyDescent="0.25">
      <c r="A27" t="str">
        <f>Demand!G15</f>
        <v>RESBDGSAT2000SH</v>
      </c>
      <c r="B27" t="str">
        <f>Demand!A15</f>
        <v>NZ50-BDG-3-RESBDG-SAT</v>
      </c>
    </row>
    <row r="28" spans="1:2" x14ac:dyDescent="0.25">
      <c r="A28" t="str">
        <f>Demand!G16</f>
        <v>RESBDGSAT2005SH</v>
      </c>
      <c r="B28" t="str">
        <f>Demand!A16</f>
        <v>NZ50-BDG-3-RESBDG-SAT</v>
      </c>
    </row>
    <row r="29" spans="1:2" x14ac:dyDescent="0.25">
      <c r="A29" t="str">
        <f>Demand!G17</f>
        <v>RESBDGSAT2010SH</v>
      </c>
      <c r="B29" t="str">
        <f>Demand!A17</f>
        <v>NZ50-BDG-3-RESBDG-SAT</v>
      </c>
    </row>
    <row r="30" spans="1:2" x14ac:dyDescent="0.25">
      <c r="A30" t="str">
        <f>Demand!G18</f>
        <v>RESBDGSAT2015SH</v>
      </c>
      <c r="B30" t="str">
        <f>Demand!A18</f>
        <v>NZ50-BDG-3-RESBDG-SAT</v>
      </c>
    </row>
    <row r="31" spans="1:2" x14ac:dyDescent="0.25">
      <c r="A31" t="str">
        <f>Demand!G19</f>
        <v>RESBDGSAT2020SH</v>
      </c>
      <c r="B31" t="str">
        <f>Demand!A19</f>
        <v>NZ50-BDG-3-RESBDG-SAT</v>
      </c>
    </row>
    <row r="32" spans="1:2" x14ac:dyDescent="0.25">
      <c r="A32" t="str">
        <f>Demand!G20</f>
        <v>RESBDGAPA1960SH</v>
      </c>
      <c r="B32" t="str">
        <f>Demand!A20</f>
        <v>NZ50-BDG-3-RESBDG-APA</v>
      </c>
    </row>
    <row r="33" spans="1:2" x14ac:dyDescent="0.25">
      <c r="A33" t="str">
        <f>Demand!G21</f>
        <v>RESBDGAPA1977SH</v>
      </c>
      <c r="B33" t="str">
        <f>Demand!A21</f>
        <v>NZ50-BDG-3-RESBDG-APA</v>
      </c>
    </row>
    <row r="34" spans="1:2" x14ac:dyDescent="0.25">
      <c r="A34" t="str">
        <f>Demand!G22</f>
        <v>RESBDGAPA1983SH</v>
      </c>
      <c r="B34" t="str">
        <f>Demand!A22</f>
        <v>NZ50-BDG-3-RESBDG-APA</v>
      </c>
    </row>
    <row r="35" spans="1:2" x14ac:dyDescent="0.25">
      <c r="A35" t="str">
        <f>Demand!G23</f>
        <v>RESBDGAPA1995SH</v>
      </c>
      <c r="B35" t="str">
        <f>Demand!A23</f>
        <v>NZ50-BDG-3-RESBDG-APA</v>
      </c>
    </row>
    <row r="36" spans="1:2" x14ac:dyDescent="0.25">
      <c r="A36" t="str">
        <f>Demand!G24</f>
        <v>RESBDGAPA2000SH</v>
      </c>
      <c r="B36" t="str">
        <f>Demand!A24</f>
        <v>NZ50-BDG-3-RESBDG-APA</v>
      </c>
    </row>
    <row r="37" spans="1:2" x14ac:dyDescent="0.25">
      <c r="A37" t="str">
        <f>Demand!G25</f>
        <v>RESBDGAPA2005SH</v>
      </c>
      <c r="B37" t="str">
        <f>Demand!A25</f>
        <v>NZ50-BDG-3-RESBDG-APA</v>
      </c>
    </row>
    <row r="38" spans="1:2" x14ac:dyDescent="0.25">
      <c r="A38" t="str">
        <f>Demand!G26</f>
        <v>RESBDGAPA2010SH</v>
      </c>
      <c r="B38" t="str">
        <f>Demand!A26</f>
        <v>NZ50-BDG-3-RESBDG-APA</v>
      </c>
    </row>
    <row r="39" spans="1:2" x14ac:dyDescent="0.25">
      <c r="A39" t="str">
        <f>Demand!G27</f>
        <v>RESBDGAPA2015SH</v>
      </c>
      <c r="B39" t="str">
        <f>Demand!A27</f>
        <v>NZ50-BDG-3-RESBDG-APA</v>
      </c>
    </row>
    <row r="40" spans="1:2" x14ac:dyDescent="0.25">
      <c r="A40" t="str">
        <f>Demand!G28</f>
        <v>RESBDGAPA2020SH</v>
      </c>
      <c r="B40" t="str">
        <f>Demand!A28</f>
        <v>NZ50-BDG-3-RESBDG-APA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4"/>
  <sheetViews>
    <sheetView workbookViewId="0">
      <selection activeCell="U10" sqref="U10"/>
    </sheetView>
  </sheetViews>
  <sheetFormatPr defaultRowHeight="15" x14ac:dyDescent="0.25"/>
  <cols>
    <col min="1" max="1" width="7.7109375" bestFit="1" customWidth="1"/>
    <col min="2" max="2" width="23.28515625" bestFit="1" customWidth="1"/>
    <col min="3" max="3" width="12.28515625" bestFit="1" customWidth="1"/>
    <col min="4" max="4" width="9.85546875" bestFit="1" customWidth="1"/>
  </cols>
  <sheetData>
    <row r="1" spans="1:4" x14ac:dyDescent="0.25">
      <c r="A1" t="s">
        <v>20</v>
      </c>
      <c r="B1" t="s">
        <v>12</v>
      </c>
      <c r="C1" t="s">
        <v>21</v>
      </c>
      <c r="D1" t="s">
        <v>13</v>
      </c>
    </row>
    <row r="2" spans="1:4" x14ac:dyDescent="0.25">
      <c r="A2">
        <v>2050</v>
      </c>
      <c r="B2" t="str">
        <f>'NZ50-3_groups'!$A$2</f>
        <v>NZ50-BDG-3-RESBDG-SDE</v>
      </c>
      <c r="C2">
        <v>0</v>
      </c>
    </row>
    <row r="3" spans="1:4" x14ac:dyDescent="0.25">
      <c r="A3">
        <v>2050</v>
      </c>
      <c r="B3" t="str">
        <f>'NZ50-3_groups'!$A$3</f>
        <v>NZ50-BDG-3-RESBDG-SAT</v>
      </c>
      <c r="C3">
        <v>0</v>
      </c>
    </row>
    <row r="4" spans="1:4" x14ac:dyDescent="0.25">
      <c r="A4">
        <v>2050</v>
      </c>
      <c r="B4" t="str">
        <f>'NZ50-3_groups'!$A$4</f>
        <v>NZ50-BDG-3-RESBDG-APA</v>
      </c>
      <c r="C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37"/>
  <sheetViews>
    <sheetView tabSelected="1" workbookViewId="0">
      <selection activeCell="C10" sqref="C10"/>
    </sheetView>
  </sheetViews>
  <sheetFormatPr defaultRowHeight="15" x14ac:dyDescent="0.25"/>
  <cols>
    <col min="1" max="1" width="9.140625" customWidth="1"/>
    <col min="2" max="2" width="37.28515625" customWidth="1"/>
    <col min="3" max="3" width="39.140625" customWidth="1"/>
    <col min="4" max="4" width="11.140625" customWidth="1"/>
  </cols>
  <sheetData>
    <row r="1" spans="1:5" x14ac:dyDescent="0.25">
      <c r="A1" t="s">
        <v>15</v>
      </c>
      <c r="B1" t="s">
        <v>11</v>
      </c>
      <c r="C1" t="s">
        <v>12</v>
      </c>
      <c r="D1" t="s">
        <v>17</v>
      </c>
      <c r="E1" t="s">
        <v>14</v>
      </c>
    </row>
    <row r="2" spans="1:5" x14ac:dyDescent="0.25">
      <c r="A2" t="s">
        <v>16</v>
      </c>
      <c r="B2" t="str">
        <f>ISO!G2</f>
        <v>RESBDGAPAOldSHZPT___STDETHOS_23</v>
      </c>
      <c r="C2" t="str">
        <f>ISO!A2</f>
        <v>NZ50-BDG-3-RESBDG-APA</v>
      </c>
      <c r="D2">
        <v>1</v>
      </c>
    </row>
    <row r="3" spans="1:5" x14ac:dyDescent="0.25">
      <c r="A3" t="s">
        <v>16</v>
      </c>
      <c r="B3" t="str">
        <f>ISO!G3</f>
        <v>RESBDGAPAOldSHZTM___HIGETHOS_23</v>
      </c>
      <c r="C3" t="str">
        <f>ISO!A3</f>
        <v>NZ50-BDG-3-RESBDG-APA</v>
      </c>
      <c r="D3">
        <v>1</v>
      </c>
    </row>
    <row r="4" spans="1:5" x14ac:dyDescent="0.25">
      <c r="A4" t="s">
        <v>16</v>
      </c>
      <c r="B4" t="str">
        <f>ISO!G4</f>
        <v>RESBDGAPAOldSHZTM___MEDETHOS_23</v>
      </c>
      <c r="C4" t="str">
        <f>ISO!A4</f>
        <v>NZ50-BDG-3-RESBDG-APA</v>
      </c>
      <c r="D4">
        <v>1</v>
      </c>
    </row>
    <row r="5" spans="1:5" x14ac:dyDescent="0.25">
      <c r="A5" t="s">
        <v>16</v>
      </c>
      <c r="B5" t="str">
        <f>ISO!G5</f>
        <v>RESBDGAPAOldSHZTM___STDETHOS_23</v>
      </c>
      <c r="C5" t="str">
        <f>ISO!A5</f>
        <v>NZ50-BDG-3-RESBDG-APA</v>
      </c>
      <c r="D5">
        <v>1</v>
      </c>
    </row>
    <row r="6" spans="1:5" x14ac:dyDescent="0.25">
      <c r="A6" t="s">
        <v>16</v>
      </c>
      <c r="B6" t="str">
        <f>ISO!G6</f>
        <v>RESBDGSATOldSHZPT___STDETHOS_23</v>
      </c>
      <c r="C6" t="str">
        <f>ISO!A6</f>
        <v>NZ50-BDG-3-RESBDG-SAT</v>
      </c>
      <c r="D6">
        <v>1</v>
      </c>
    </row>
    <row r="7" spans="1:5" x14ac:dyDescent="0.25">
      <c r="A7" t="s">
        <v>16</v>
      </c>
      <c r="B7" t="str">
        <f>ISO!G7</f>
        <v>RESBDGSATOldSHZTM___HIGETHOS_23</v>
      </c>
      <c r="C7" t="str">
        <f>ISO!A7</f>
        <v>NZ50-BDG-3-RESBDG-SAT</v>
      </c>
      <c r="D7">
        <v>1</v>
      </c>
    </row>
    <row r="8" spans="1:5" x14ac:dyDescent="0.25">
      <c r="A8" t="s">
        <v>16</v>
      </c>
      <c r="B8" t="str">
        <f>ISO!G8</f>
        <v>RESBDGSATOldSHZTM___MEDETHOS_23</v>
      </c>
      <c r="C8" t="str">
        <f>ISO!A8</f>
        <v>NZ50-BDG-3-RESBDG-SAT</v>
      </c>
      <c r="D8">
        <v>1</v>
      </c>
    </row>
    <row r="9" spans="1:5" x14ac:dyDescent="0.25">
      <c r="A9" t="s">
        <v>16</v>
      </c>
      <c r="B9" t="str">
        <f>ISO!G9</f>
        <v>RESBDGSATOldSHZTM___STDETHOS_23</v>
      </c>
      <c r="C9" t="str">
        <f>ISO!A9</f>
        <v>NZ50-BDG-3-RESBDG-SAT</v>
      </c>
      <c r="D9">
        <v>1</v>
      </c>
    </row>
    <row r="10" spans="1:5" x14ac:dyDescent="0.25">
      <c r="A10" t="s">
        <v>16</v>
      </c>
      <c r="B10" t="str">
        <f>ISO!G10</f>
        <v>RESBDGSDEOldSHZPT___STDETHOS_23</v>
      </c>
      <c r="C10" t="str">
        <f>ISO!A10</f>
        <v>NZ50-BDG-3-RESBDG-SDE</v>
      </c>
      <c r="D10">
        <v>1</v>
      </c>
    </row>
    <row r="11" spans="1:5" x14ac:dyDescent="0.25">
      <c r="A11" t="s">
        <v>16</v>
      </c>
      <c r="B11" t="str">
        <f>ISO!G11</f>
        <v>RESBDGSDEOldSHZTM___HIGETHOS_23</v>
      </c>
      <c r="C11" t="str">
        <f>ISO!A11</f>
        <v>NZ50-BDG-3-RESBDG-SDE</v>
      </c>
      <c r="D11">
        <v>1</v>
      </c>
    </row>
    <row r="12" spans="1:5" x14ac:dyDescent="0.25">
      <c r="A12" t="s">
        <v>16</v>
      </c>
      <c r="B12" t="str">
        <f>ISO!G12</f>
        <v>RESBDGSDEOldSHZTM___MEDETHOS_23</v>
      </c>
      <c r="C12" t="str">
        <f>ISO!A12</f>
        <v>NZ50-BDG-3-RESBDG-SDE</v>
      </c>
      <c r="D12">
        <v>1</v>
      </c>
    </row>
    <row r="13" spans="1:5" ht="15" customHeight="1" x14ac:dyDescent="0.25">
      <c r="A13" t="s">
        <v>16</v>
      </c>
      <c r="B13" t="str">
        <f>ISO!G13</f>
        <v>RESBDGSDEOldSHZTM___STDETHOS_23</v>
      </c>
      <c r="C13" t="str">
        <f>ISO!A13</f>
        <v>NZ50-BDG-3-RESBDG-SDE</v>
      </c>
      <c r="D13">
        <v>1</v>
      </c>
    </row>
    <row r="14" spans="1:5" x14ac:dyDescent="0.25">
      <c r="A14" t="s">
        <v>16</v>
      </c>
      <c r="B14" t="str">
        <f>Demand!G2</f>
        <v>RESBDGSDE1960SH</v>
      </c>
      <c r="C14" t="str">
        <f>Demand!A2</f>
        <v>NZ50-BDG-3-RESBDG-SDE</v>
      </c>
      <c r="D14" s="1">
        <f>-_xlfn.XLOOKUP(LEFT(RIGHT(B14,9),7),Target!B:B,Target!H:H)</f>
        <v>-519.05740424999999</v>
      </c>
    </row>
    <row r="15" spans="1:5" x14ac:dyDescent="0.25">
      <c r="A15" t="s">
        <v>16</v>
      </c>
      <c r="B15" t="str">
        <f>Demand!G3</f>
        <v>RESBDGSDE1977SH</v>
      </c>
      <c r="C15" t="str">
        <f>Demand!A3</f>
        <v>NZ50-BDG-3-RESBDG-SDE</v>
      </c>
      <c r="D15" s="1">
        <f>-_xlfn.XLOOKUP(LEFT(RIGHT(B15,9),7),Target!B:B,Target!H:H)</f>
        <v>-420.81362924999991</v>
      </c>
    </row>
    <row r="16" spans="1:5" x14ac:dyDescent="0.25">
      <c r="A16" t="s">
        <v>16</v>
      </c>
      <c r="B16" t="str">
        <f>Demand!G4</f>
        <v>RESBDGSDE1983SH</v>
      </c>
      <c r="C16" t="str">
        <f>Demand!A4</f>
        <v>NZ50-BDG-3-RESBDG-SDE</v>
      </c>
      <c r="D16" s="1">
        <f>-_xlfn.XLOOKUP(LEFT(RIGHT(B16,9),7),Target!B:B,Target!H:H)</f>
        <v>-357.69182925000001</v>
      </c>
    </row>
    <row r="17" spans="1:4" x14ac:dyDescent="0.25">
      <c r="A17" t="s">
        <v>16</v>
      </c>
      <c r="B17" t="str">
        <f>Demand!G5</f>
        <v>RESBDGSDE1995SH</v>
      </c>
      <c r="C17" t="str">
        <f>Demand!A5</f>
        <v>NZ50-BDG-3-RESBDG-SDE</v>
      </c>
      <c r="D17" s="1">
        <f>-_xlfn.XLOOKUP(LEFT(RIGHT(B17,9),7),Target!B:B,Target!H:H)</f>
        <v>-304.03760099999994</v>
      </c>
    </row>
    <row r="18" spans="1:4" x14ac:dyDescent="0.25">
      <c r="A18" t="s">
        <v>16</v>
      </c>
      <c r="B18" t="str">
        <f>Demand!G6</f>
        <v>RESBDGSDE2000SH</v>
      </c>
      <c r="C18" t="str">
        <f>Demand!A6</f>
        <v>NZ50-BDG-3-RESBDG-SDE</v>
      </c>
      <c r="D18" s="1">
        <f>-_xlfn.XLOOKUP(LEFT(RIGHT(B18,9),7),Target!B:B,Target!H:H)</f>
        <v>-258.43210049999999</v>
      </c>
    </row>
    <row r="19" spans="1:4" x14ac:dyDescent="0.25">
      <c r="A19" t="s">
        <v>16</v>
      </c>
      <c r="B19" t="str">
        <f>Demand!G7</f>
        <v>RESBDGSDE2005SH</v>
      </c>
      <c r="C19" t="str">
        <f>Demand!A7</f>
        <v>NZ50-BDG-3-RESBDG-SDE</v>
      </c>
      <c r="D19" s="1">
        <f>-_xlfn.XLOOKUP(LEFT(RIGHT(B19,9),7),Target!B:B,Target!H:H)</f>
        <v>-250.67943074999999</v>
      </c>
    </row>
    <row r="20" spans="1:4" x14ac:dyDescent="0.25">
      <c r="A20" t="s">
        <v>16</v>
      </c>
      <c r="B20" t="str">
        <f>Demand!G8</f>
        <v>RESBDGSDE2010SH</v>
      </c>
      <c r="C20" t="str">
        <f>Demand!A8</f>
        <v>NZ50-BDG-3-RESBDG-SDE</v>
      </c>
      <c r="D20" s="1">
        <f>-_xlfn.XLOOKUP(LEFT(RIGHT(B20,9),7),Target!B:B,Target!H:H)</f>
        <v>-225.6115575</v>
      </c>
    </row>
    <row r="21" spans="1:4" x14ac:dyDescent="0.25">
      <c r="A21" t="s">
        <v>16</v>
      </c>
      <c r="B21" t="str">
        <f>Demand!G9</f>
        <v>RESBDGSDE2015SH</v>
      </c>
      <c r="C21" t="str">
        <f>Demand!A9</f>
        <v>NZ50-BDG-3-RESBDG-SDE</v>
      </c>
      <c r="D21" s="1">
        <f>-_xlfn.XLOOKUP(LEFT(RIGHT(B21,9),7),Target!B:B,Target!H:H)</f>
        <v>-214.33063050000001</v>
      </c>
    </row>
    <row r="22" spans="1:4" x14ac:dyDescent="0.25">
      <c r="A22" t="s">
        <v>16</v>
      </c>
      <c r="B22" t="str">
        <f>Demand!G10</f>
        <v>RESBDGSDE2020SH</v>
      </c>
      <c r="C22" t="str">
        <f>Demand!A10</f>
        <v>NZ50-BDG-3-RESBDG-SDE</v>
      </c>
      <c r="D22" s="1">
        <f>-_xlfn.XLOOKUP(LEFT(RIGHT(B22,9),7),Target!B:B,Target!H:H)</f>
        <v>-203.61388949999997</v>
      </c>
    </row>
    <row r="23" spans="1:4" x14ac:dyDescent="0.25">
      <c r="A23" t="s">
        <v>16</v>
      </c>
      <c r="B23" t="str">
        <f>Demand!G11</f>
        <v>RESBDGSAT1960SH</v>
      </c>
      <c r="C23" t="str">
        <f>Demand!A11</f>
        <v>NZ50-BDG-3-RESBDG-SAT</v>
      </c>
      <c r="D23" s="1">
        <f>-_xlfn.XLOOKUP(LEFT(RIGHT(B23,9),7),Target!B:B,Target!H:H)</f>
        <v>-467.15159399999993</v>
      </c>
    </row>
    <row r="24" spans="1:4" x14ac:dyDescent="0.25">
      <c r="A24" t="s">
        <v>16</v>
      </c>
      <c r="B24" t="str">
        <f>Demand!G12</f>
        <v>RESBDGSAT1977SH</v>
      </c>
      <c r="C24" t="str">
        <f>Demand!A12</f>
        <v>NZ50-BDG-3-RESBDG-SAT</v>
      </c>
      <c r="D24" s="1">
        <f>-_xlfn.XLOOKUP(LEFT(RIGHT(B24,9),7),Target!B:B,Target!H:H)</f>
        <v>-378.73219649999999</v>
      </c>
    </row>
    <row r="25" spans="1:4" x14ac:dyDescent="0.25">
      <c r="A25" t="s">
        <v>16</v>
      </c>
      <c r="B25" t="str">
        <f>Demand!G13</f>
        <v>RESBDGSAT1983SH</v>
      </c>
      <c r="C25" t="str">
        <f>Demand!A13</f>
        <v>NZ50-BDG-3-RESBDG-SAT</v>
      </c>
      <c r="D25" s="1">
        <f>-_xlfn.XLOOKUP(LEFT(RIGHT(B25,9),7),Target!B:B,Target!H:H)</f>
        <v>-321.92257649999999</v>
      </c>
    </row>
    <row r="26" spans="1:4" x14ac:dyDescent="0.25">
      <c r="A26" t="s">
        <v>16</v>
      </c>
      <c r="B26" t="str">
        <f>Demand!G14</f>
        <v>RESBDGSAT1995SH</v>
      </c>
      <c r="C26" t="str">
        <f>Demand!A14</f>
        <v>NZ50-BDG-3-RESBDG-SAT</v>
      </c>
      <c r="D26" s="1">
        <f>-_xlfn.XLOOKUP(LEFT(RIGHT(B26,9),7),Target!B:B,Target!H:H)</f>
        <v>-273.63370124999994</v>
      </c>
    </row>
    <row r="27" spans="1:4" x14ac:dyDescent="0.25">
      <c r="A27" t="s">
        <v>16</v>
      </c>
      <c r="B27" t="str">
        <f>Demand!G15</f>
        <v>RESBDGSAT2000SH</v>
      </c>
      <c r="C27" t="str">
        <f>Demand!A15</f>
        <v>NZ50-BDG-3-RESBDG-SAT</v>
      </c>
      <c r="D27" s="1">
        <f>-_xlfn.XLOOKUP(LEFT(RIGHT(B27,9),7),Target!B:B,Target!H:H)</f>
        <v>-232.58916975</v>
      </c>
    </row>
    <row r="28" spans="1:4" x14ac:dyDescent="0.25">
      <c r="A28" t="s">
        <v>16</v>
      </c>
      <c r="B28" t="str">
        <f>Demand!G16</f>
        <v>RESBDGSAT2005SH</v>
      </c>
      <c r="C28" t="str">
        <f>Demand!A16</f>
        <v>NZ50-BDG-3-RESBDG-SAT</v>
      </c>
      <c r="D28" s="1">
        <f>-_xlfn.XLOOKUP(LEFT(RIGHT(B28,9),7),Target!B:B,Target!H:H)</f>
        <v>-225.6115575</v>
      </c>
    </row>
    <row r="29" spans="1:4" x14ac:dyDescent="0.25">
      <c r="A29" t="s">
        <v>16</v>
      </c>
      <c r="B29" t="str">
        <f>Demand!G17</f>
        <v>RESBDGSAT2010SH</v>
      </c>
      <c r="C29" t="str">
        <f>Demand!A17</f>
        <v>NZ50-BDG-3-RESBDG-SAT</v>
      </c>
      <c r="D29" s="1">
        <f>-_xlfn.XLOOKUP(LEFT(RIGHT(B29,9),7),Target!B:B,Target!H:H)</f>
        <v>-203.05040174999999</v>
      </c>
    </row>
    <row r="30" spans="1:4" x14ac:dyDescent="0.25">
      <c r="A30" t="s">
        <v>16</v>
      </c>
      <c r="B30" t="str">
        <f>Demand!G18</f>
        <v>RESBDGSAT2015SH</v>
      </c>
      <c r="C30" t="str">
        <f>Demand!A18</f>
        <v>NZ50-BDG-3-RESBDG-SAT</v>
      </c>
      <c r="D30" s="1">
        <f>-_xlfn.XLOOKUP(LEFT(RIGHT(B30,9),7),Target!B:B,Target!H:H)</f>
        <v>-192.89784674999999</v>
      </c>
    </row>
    <row r="31" spans="1:4" x14ac:dyDescent="0.25">
      <c r="A31" t="s">
        <v>16</v>
      </c>
      <c r="B31" t="str">
        <f>Demand!G19</f>
        <v>RESBDGSAT2020SH</v>
      </c>
      <c r="C31" t="str">
        <f>Demand!A19</f>
        <v>NZ50-BDG-3-RESBDG-SAT</v>
      </c>
      <c r="D31" s="1">
        <f>-_xlfn.XLOOKUP(LEFT(RIGHT(B31,9),7),Target!B:B,Target!H:H)</f>
        <v>-183.25291950000002</v>
      </c>
    </row>
    <row r="32" spans="1:4" x14ac:dyDescent="0.25">
      <c r="A32" t="s">
        <v>16</v>
      </c>
      <c r="B32" t="str">
        <f>Demand!G20</f>
        <v>RESBDGAPA1960SH</v>
      </c>
      <c r="C32" t="str">
        <f>Demand!A20</f>
        <v>NZ50-BDG-3-RESBDG-APA</v>
      </c>
      <c r="D32" s="1">
        <f>-_xlfn.XLOOKUP(LEFT(RIGHT(B32,9),7),Target!B:B,Target!H:H)</f>
        <v>-363.33997349999993</v>
      </c>
    </row>
    <row r="33" spans="1:4" x14ac:dyDescent="0.25">
      <c r="A33" t="s">
        <v>16</v>
      </c>
      <c r="B33" t="str">
        <f>Demand!G21</f>
        <v>RESBDGAPA1977SH</v>
      </c>
      <c r="C33" t="str">
        <f>Demand!A21</f>
        <v>NZ50-BDG-3-RESBDG-APA</v>
      </c>
      <c r="D33" s="1">
        <f>-_xlfn.XLOOKUP(LEFT(RIGHT(B33,9),7),Target!B:B,Target!H:H)</f>
        <v>-294.56933099999998</v>
      </c>
    </row>
    <row r="34" spans="1:4" x14ac:dyDescent="0.25">
      <c r="A34" t="s">
        <v>16</v>
      </c>
      <c r="B34" t="str">
        <f>Demand!G22</f>
        <v>RESBDGAPA1983SH</v>
      </c>
      <c r="C34" t="str">
        <f>Demand!A22</f>
        <v>NZ50-BDG-3-RESBDG-APA</v>
      </c>
      <c r="D34" s="1">
        <f>-_xlfn.XLOOKUP(LEFT(RIGHT(B34,9),7),Target!B:B,Target!H:H)</f>
        <v>-250.38407100000001</v>
      </c>
    </row>
    <row r="35" spans="1:4" x14ac:dyDescent="0.25">
      <c r="A35" t="s">
        <v>16</v>
      </c>
      <c r="B35" t="str">
        <f>Demand!G23</f>
        <v>RESBDGAPA1995SH</v>
      </c>
      <c r="C35" t="str">
        <f>Demand!A23</f>
        <v>NZ50-BDG-3-RESBDG-APA</v>
      </c>
      <c r="D35" s="1">
        <f>-_xlfn.XLOOKUP(LEFT(RIGHT(B35,9),7),Target!B:B,Target!H:H)</f>
        <v>-212.82659999999998</v>
      </c>
    </row>
    <row r="36" spans="1:4" x14ac:dyDescent="0.25">
      <c r="A36" t="s">
        <v>16</v>
      </c>
      <c r="B36" t="str">
        <f>Demand!G24</f>
        <v>RESBDGAPA2000SH</v>
      </c>
      <c r="C36" t="str">
        <f>Demand!A24</f>
        <v>NZ50-BDG-3-RESBDG-APA</v>
      </c>
      <c r="D36" s="1">
        <f>-_xlfn.XLOOKUP(LEFT(RIGHT(B36,9),7),Target!B:B,Target!H:H)</f>
        <v>-180.90260999999998</v>
      </c>
    </row>
    <row r="37" spans="1:4" x14ac:dyDescent="0.25">
      <c r="A37" t="s">
        <v>16</v>
      </c>
      <c r="B37" t="str">
        <f>Demand!G25</f>
        <v>RESBDGAPA2005SH</v>
      </c>
      <c r="C37" t="str">
        <f>Demand!A25</f>
        <v>NZ50-BDG-3-RESBDG-APA</v>
      </c>
      <c r="D37" s="1">
        <f>-_xlfn.XLOOKUP(LEFT(RIGHT(B37,9),7),Target!B:B,Target!H:H)</f>
        <v>-175.47511275000002</v>
      </c>
    </row>
    <row r="38" spans="1:4" x14ac:dyDescent="0.25">
      <c r="A38" t="s">
        <v>16</v>
      </c>
      <c r="B38" t="str">
        <f>Demand!G26</f>
        <v>RESBDGAPA2010SH</v>
      </c>
      <c r="C38" t="str">
        <f>Demand!A26</f>
        <v>NZ50-BDG-3-RESBDG-APA</v>
      </c>
      <c r="D38" s="1">
        <f>-_xlfn.XLOOKUP(LEFT(RIGHT(B38,9),7),Target!B:B,Target!H:H)</f>
        <v>-157.92809025</v>
      </c>
    </row>
    <row r="39" spans="1:4" x14ac:dyDescent="0.25">
      <c r="A39" t="s">
        <v>16</v>
      </c>
      <c r="B39" t="str">
        <f>Demand!G27</f>
        <v>RESBDGAPA2015SH</v>
      </c>
      <c r="C39" t="str">
        <f>Demand!A27</f>
        <v>NZ50-BDG-3-RESBDG-APA</v>
      </c>
      <c r="D39" s="1">
        <f>-_xlfn.XLOOKUP(LEFT(RIGHT(B39,9),7),Target!B:B,Target!H:H)</f>
        <v>-150.03158099999999</v>
      </c>
    </row>
    <row r="40" spans="1:4" x14ac:dyDescent="0.25">
      <c r="A40" t="s">
        <v>16</v>
      </c>
      <c r="B40" t="str">
        <f>Demand!G28</f>
        <v>RESBDGAPA2020SH</v>
      </c>
      <c r="C40" t="str">
        <f>Demand!A28</f>
        <v>NZ50-BDG-3-RESBDG-APA</v>
      </c>
      <c r="D40" s="1">
        <f>-_xlfn.XLOOKUP(LEFT(RIGHT(B40,9),7),Target!B:B,Target!H:H)</f>
        <v>-142.52958299999997</v>
      </c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NZ50-3_groups</vt:lpstr>
      <vt:lpstr>NZ50-3_tech_groups</vt:lpstr>
      <vt:lpstr>NZ50-3_MinGenGroupTarget</vt:lpstr>
      <vt:lpstr>NZ50-3_MinGenGroupWeight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2023-04-06T15:57:52Z</dcterms:modified>
</cp:coreProperties>
</file>