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4_Energy\NZ50-ENE-2\"/>
    </mc:Choice>
  </mc:AlternateContent>
  <xr:revisionPtr revIDLastSave="0" documentId="13_ncr:1_{1B7A6E61-2027-480C-9253-FDC1E8CE2C09}" xr6:coauthVersionLast="47" xr6:coauthVersionMax="47" xr10:uidLastSave="{00000000-0000-0000-0000-000000000000}"/>
  <bookViews>
    <workbookView xWindow="28680" yWindow="-120" windowWidth="29040" windowHeight="15840" activeTab="1" xr2:uid="{9231CC9A-FC03-4CCF-B823-5CB78778276D}"/>
  </bookViews>
  <sheets>
    <sheet name="Capacity Target" sheetId="12" r:id="rId1"/>
    <sheet name="NZ50-2_MinCapacity" sheetId="4" r:id="rId2"/>
  </sheets>
  <definedNames>
    <definedName name="_xlnm._FilterDatabase" localSheetId="0" hidden="1">'Capacity Target'!$A$1:$I$120</definedName>
    <definedName name="_xlnm._FilterDatabase" localSheetId="1" hidden="1">'NZ50-2_MinCapacity'!$A$1:$F$28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F19" i="12"/>
  <c r="F20" i="12"/>
  <c r="F21" i="12"/>
  <c r="A21" i="12"/>
  <c r="A20" i="12"/>
  <c r="A19" i="12"/>
  <c r="A18" i="12"/>
  <c r="J13" i="12"/>
  <c r="J14" i="12"/>
  <c r="F12" i="12" l="1"/>
  <c r="F11" i="12"/>
  <c r="F17" i="12"/>
  <c r="F13" i="12"/>
  <c r="F10" i="12"/>
  <c r="F16" i="12"/>
  <c r="F9" i="12"/>
  <c r="F8" i="12"/>
  <c r="J11" i="12"/>
  <c r="F18" i="12" s="1"/>
  <c r="J12" i="12"/>
  <c r="F15" i="12" l="1"/>
  <c r="F7" i="12"/>
  <c r="F6" i="12"/>
  <c r="F5" i="12"/>
  <c r="F2" i="12"/>
  <c r="F14" i="12"/>
  <c r="F4" i="12"/>
  <c r="F3" i="12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2" i="4"/>
  <c r="D2" i="4" s="1"/>
</calcChain>
</file>

<file path=xl/sharedStrings.xml><?xml version="1.0" encoding="utf-8"?>
<sst xmlns="http://schemas.openxmlformats.org/spreadsheetml/2006/main" count="141" uniqueCount="50">
  <si>
    <t>TO</t>
  </si>
  <si>
    <t>tech</t>
  </si>
  <si>
    <t>regions</t>
  </si>
  <si>
    <t>periods</t>
  </si>
  <si>
    <t>ID</t>
  </si>
  <si>
    <t>Type_1</t>
  </si>
  <si>
    <t>ID TEMOA</t>
  </si>
  <si>
    <t>Owner</t>
  </si>
  <si>
    <t>Sector</t>
  </si>
  <si>
    <t>COM</t>
  </si>
  <si>
    <t>BDG</t>
  </si>
  <si>
    <t>IND</t>
  </si>
  <si>
    <t>PUB</t>
  </si>
  <si>
    <t>RES</t>
  </si>
  <si>
    <t>PV</t>
  </si>
  <si>
    <t>WT</t>
  </si>
  <si>
    <t>BAT</t>
  </si>
  <si>
    <t>MW</t>
  </si>
  <si>
    <t>Min capacity</t>
  </si>
  <si>
    <t>RESBDG</t>
  </si>
  <si>
    <t>COMBDG</t>
  </si>
  <si>
    <t>PUBBDG</t>
  </si>
  <si>
    <t>INDBDG</t>
  </si>
  <si>
    <t>Min Share</t>
  </si>
  <si>
    <t>mincap</t>
  </si>
  <si>
    <t>mincap_units</t>
  </si>
  <si>
    <t>mincap_notes</t>
  </si>
  <si>
    <t>RESBDGELCPRDPVDCEBEP_23</t>
  </si>
  <si>
    <t>RESBDGELCPRDPVDCEMEP_23</t>
  </si>
  <si>
    <t>RESBDGELCPRDPVDCEPOP_23</t>
  </si>
  <si>
    <t>COMBDGELCPRDPVDCEBEP_23</t>
  </si>
  <si>
    <t>COMBDGELCPRDPVDCEMEP_23</t>
  </si>
  <si>
    <t>COMBDGELCPRDPVDCEPOP_23</t>
  </si>
  <si>
    <t>PUBBDGELCPRDPVDCEBEP_23</t>
  </si>
  <si>
    <t>PUBBDGELCPRDPVDCEMEP_23</t>
  </si>
  <si>
    <t>PUBBDGELCPRDPVDCEPOP_23</t>
  </si>
  <si>
    <t>INDBDGELCPRDPVDCEBEP_23</t>
  </si>
  <si>
    <t>INDBDGELCPRDPVDCEMEP_23</t>
  </si>
  <si>
    <t>INDBDGELCPRDPVDCEPOP_23</t>
  </si>
  <si>
    <t>RESBDGELCPRDWTDCESTD_23</t>
  </si>
  <si>
    <t>COMBDGELCPRDWTDCESTD_23</t>
  </si>
  <si>
    <t>PUBBDGELCPRDWTDCESTD_23</t>
  </si>
  <si>
    <t>INDBDGELCPRDWTDCESTD_23</t>
  </si>
  <si>
    <t>RESBDGELCSTGBATDCE8HR_23</t>
  </si>
  <si>
    <t>COMBDGELCSTGBATDCE8HR_23</t>
  </si>
  <si>
    <t>PUBBDGELCSTGBATDCE8HR_23</t>
  </si>
  <si>
    <t>INDBDGELCSTGBATDCE8HR_23</t>
  </si>
  <si>
    <t>2016 floor area</t>
  </si>
  <si>
    <t>Form factor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</si>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</sst>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DD29-B30D-4073-ACD1-00E14016AA2B}">
  <sheetPr>
    <tabColor rgb="FF92D050"/>
  </sheetPr>
  <dimension ref="A1:S21"/>
  <sheetViews>
    <sheetView zoomScale="85" zoomScaleNormal="85" workbookViewId="0">
      <selection activeCell="H26" sqref="H26"/>
    </sheetView>
  </sheetViews>
  <sheetFormatPr defaultRowHeight="15" x14ac:dyDescent="0.25"/>
  <cols>
    <col min="3" max="3" width="6.5703125" bestFit="1" customWidth="1"/>
    <col min="4" max="4" width="12.28515625" bestFit="1" customWidth="1"/>
    <col min="5" max="5" width="29.140625" bestFit="1" customWidth="1"/>
    <col min="6" max="7" width="15.42578125" customWidth="1"/>
    <col min="10" max="10" width="10.42578125" bestFit="1" customWidth="1"/>
    <col min="11" max="11" width="14.140625" bestFit="1" customWidth="1"/>
    <col min="12" max="12" width="11.42578125" bestFit="1" customWidth="1"/>
    <col min="17" max="17" width="9.85546875" customWidth="1"/>
  </cols>
  <sheetData>
    <row r="1" spans="1:19" x14ac:dyDescent="0.25">
      <c r="A1" t="s">
        <v>4</v>
      </c>
      <c r="B1" t="s">
        <v>7</v>
      </c>
      <c r="C1" t="s">
        <v>8</v>
      </c>
      <c r="D1" t="s">
        <v>5</v>
      </c>
      <c r="E1" t="s">
        <v>6</v>
      </c>
      <c r="F1" t="s">
        <v>18</v>
      </c>
    </row>
    <row r="2" spans="1:19" x14ac:dyDescent="0.25">
      <c r="A2" t="s">
        <v>14</v>
      </c>
      <c r="B2" t="s">
        <v>13</v>
      </c>
      <c r="C2" t="s">
        <v>10</v>
      </c>
      <c r="D2" t="s">
        <v>14</v>
      </c>
      <c r="E2" t="s">
        <v>27</v>
      </c>
      <c r="F2" s="1">
        <f>VLOOKUP(D2,$I$5:$O$7,7,FALSE)*VLOOKUP(B2&amp;C2,$I$10:$J$15,2,FALSE)/3</f>
        <v>616.9832408377157</v>
      </c>
    </row>
    <row r="3" spans="1:19" ht="13.9" customHeight="1" x14ac:dyDescent="0.25">
      <c r="A3" t="s">
        <v>14</v>
      </c>
      <c r="B3" t="s">
        <v>13</v>
      </c>
      <c r="C3" t="s">
        <v>10</v>
      </c>
      <c r="D3" t="s">
        <v>14</v>
      </c>
      <c r="E3" t="s">
        <v>28</v>
      </c>
      <c r="F3" s="1">
        <f t="shared" ref="F3:F21" si="0">VLOOKUP(D3,$I$5:$O$7,7,FALSE)*VLOOKUP(B3&amp;C3,$I$10:$J$15,2,FALSE)/3</f>
        <v>616.9832408377157</v>
      </c>
      <c r="I3" s="2" t="s">
        <v>17</v>
      </c>
      <c r="J3" s="2">
        <v>2025</v>
      </c>
      <c r="K3" s="2">
        <v>2030</v>
      </c>
      <c r="L3" s="2">
        <v>2035</v>
      </c>
      <c r="M3" s="2">
        <v>2040</v>
      </c>
      <c r="N3" s="2">
        <v>2045</v>
      </c>
      <c r="O3" s="2">
        <v>2050</v>
      </c>
    </row>
    <row r="4" spans="1:19" x14ac:dyDescent="0.25">
      <c r="A4" t="s">
        <v>14</v>
      </c>
      <c r="B4" t="s">
        <v>13</v>
      </c>
      <c r="C4" t="s">
        <v>10</v>
      </c>
      <c r="D4" t="s">
        <v>14</v>
      </c>
      <c r="E4" t="s">
        <v>29</v>
      </c>
      <c r="F4" s="1">
        <f t="shared" si="0"/>
        <v>616.9832408377157</v>
      </c>
      <c r="I4" s="2"/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R4" s="3"/>
      <c r="S4" t="s">
        <v>49</v>
      </c>
    </row>
    <row r="5" spans="1:19" x14ac:dyDescent="0.25">
      <c r="A5" t="s">
        <v>14</v>
      </c>
      <c r="B5" t="s">
        <v>9</v>
      </c>
      <c r="C5" t="s">
        <v>10</v>
      </c>
      <c r="D5" t="s">
        <v>14</v>
      </c>
      <c r="E5" t="s">
        <v>30</v>
      </c>
      <c r="F5" s="1">
        <f t="shared" si="0"/>
        <v>402.55189585489552</v>
      </c>
      <c r="I5" s="2" t="s">
        <v>14</v>
      </c>
      <c r="J5" s="2"/>
      <c r="K5" s="2"/>
      <c r="L5" s="2"/>
      <c r="M5" s="2"/>
      <c r="N5" s="2"/>
      <c r="O5" s="3">
        <v>3675</v>
      </c>
    </row>
    <row r="6" spans="1:19" x14ac:dyDescent="0.25">
      <c r="A6" t="s">
        <v>14</v>
      </c>
      <c r="B6" t="s">
        <v>9</v>
      </c>
      <c r="C6" t="s">
        <v>10</v>
      </c>
      <c r="D6" t="s">
        <v>14</v>
      </c>
      <c r="E6" t="s">
        <v>31</v>
      </c>
      <c r="F6" s="1">
        <f>VLOOKUP(D6,$I$5:$O$7,7,FALSE)*VLOOKUP(B6&amp;C6,$I$10:$J$15,2,FALSE)/3</f>
        <v>402.55189585489552</v>
      </c>
      <c r="I6" s="2" t="s">
        <v>15</v>
      </c>
      <c r="J6" s="2"/>
      <c r="K6" s="2"/>
      <c r="L6" s="2"/>
      <c r="M6" s="2"/>
      <c r="N6" s="2"/>
      <c r="O6" s="3">
        <v>200</v>
      </c>
    </row>
    <row r="7" spans="1:19" x14ac:dyDescent="0.25">
      <c r="A7" t="s">
        <v>14</v>
      </c>
      <c r="B7" t="s">
        <v>9</v>
      </c>
      <c r="C7" t="s">
        <v>10</v>
      </c>
      <c r="D7" t="s">
        <v>14</v>
      </c>
      <c r="E7" t="s">
        <v>32</v>
      </c>
      <c r="F7" s="1">
        <f t="shared" si="0"/>
        <v>402.55189585489552</v>
      </c>
      <c r="I7" s="2" t="s">
        <v>16</v>
      </c>
      <c r="J7" s="2"/>
      <c r="K7" s="2"/>
      <c r="L7" s="2"/>
      <c r="M7" s="2"/>
      <c r="N7" s="2"/>
      <c r="O7" s="3">
        <v>2000</v>
      </c>
    </row>
    <row r="8" spans="1:19" x14ac:dyDescent="0.25">
      <c r="A8" t="s">
        <v>14</v>
      </c>
      <c r="B8" t="s">
        <v>12</v>
      </c>
      <c r="C8" t="s">
        <v>10</v>
      </c>
      <c r="D8" t="s">
        <v>14</v>
      </c>
      <c r="E8" t="s">
        <v>33</v>
      </c>
      <c r="F8" s="1">
        <f t="shared" si="0"/>
        <v>58.131096025861638</v>
      </c>
    </row>
    <row r="9" spans="1:19" x14ac:dyDescent="0.25">
      <c r="A9" t="s">
        <v>14</v>
      </c>
      <c r="B9" t="s">
        <v>12</v>
      </c>
      <c r="C9" t="s">
        <v>10</v>
      </c>
      <c r="D9" t="s">
        <v>14</v>
      </c>
      <c r="E9" t="s">
        <v>34</v>
      </c>
      <c r="F9" s="1">
        <f t="shared" si="0"/>
        <v>58.131096025861638</v>
      </c>
    </row>
    <row r="10" spans="1:19" x14ac:dyDescent="0.25">
      <c r="A10" t="s">
        <v>14</v>
      </c>
      <c r="B10" t="s">
        <v>12</v>
      </c>
      <c r="C10" t="s">
        <v>10</v>
      </c>
      <c r="D10" t="s">
        <v>14</v>
      </c>
      <c r="E10" t="s">
        <v>35</v>
      </c>
      <c r="F10" s="1">
        <f t="shared" si="0"/>
        <v>58.131096025861638</v>
      </c>
      <c r="I10" s="2" t="s">
        <v>8</v>
      </c>
      <c r="J10" s="2" t="s">
        <v>23</v>
      </c>
      <c r="K10" s="2" t="s">
        <v>47</v>
      </c>
      <c r="L10" s="2" t="s">
        <v>48</v>
      </c>
    </row>
    <row r="11" spans="1:19" x14ac:dyDescent="0.25">
      <c r="A11" t="s">
        <v>14</v>
      </c>
      <c r="B11" t="s">
        <v>11</v>
      </c>
      <c r="C11" t="s">
        <v>10</v>
      </c>
      <c r="D11" t="s">
        <v>14</v>
      </c>
      <c r="E11" t="s">
        <v>36</v>
      </c>
      <c r="F11" s="1">
        <f t="shared" si="0"/>
        <v>147.3337672815272</v>
      </c>
      <c r="I11" s="2" t="s">
        <v>19</v>
      </c>
      <c r="J11" s="4">
        <f>K11*L11/SUMPRODUCT($K$11:$K$14,$L$11:$L$14)</f>
        <v>0.50365978843895154</v>
      </c>
      <c r="K11" s="5">
        <v>136</v>
      </c>
      <c r="L11" s="3">
        <v>1</v>
      </c>
    </row>
    <row r="12" spans="1:19" x14ac:dyDescent="0.25">
      <c r="A12" t="s">
        <v>14</v>
      </c>
      <c r="B12" t="s">
        <v>11</v>
      </c>
      <c r="C12" t="s">
        <v>10</v>
      </c>
      <c r="D12" t="s">
        <v>14</v>
      </c>
      <c r="E12" t="s">
        <v>37</v>
      </c>
      <c r="F12" s="1">
        <f t="shared" si="0"/>
        <v>147.3337672815272</v>
      </c>
      <c r="I12" s="2" t="s">
        <v>20</v>
      </c>
      <c r="J12" s="4">
        <f t="shared" ref="J12:J14" si="1">K12*L12/SUMPRODUCT($K$11:$K$14,$L$11:$L$14)</f>
        <v>0.3286137925346086</v>
      </c>
      <c r="K12" s="5">
        <v>70.986768148752162</v>
      </c>
      <c r="L12" s="3">
        <v>1.25</v>
      </c>
    </row>
    <row r="13" spans="1:19" x14ac:dyDescent="0.25">
      <c r="A13" t="s">
        <v>14</v>
      </c>
      <c r="B13" t="s">
        <v>11</v>
      </c>
      <c r="C13" t="s">
        <v>10</v>
      </c>
      <c r="D13" t="s">
        <v>14</v>
      </c>
      <c r="E13" t="s">
        <v>38</v>
      </c>
      <c r="F13" s="1">
        <f t="shared" si="0"/>
        <v>147.3337672815272</v>
      </c>
      <c r="I13" s="2" t="s">
        <v>21</v>
      </c>
      <c r="J13" s="4">
        <f t="shared" si="1"/>
        <v>4.745395593947889E-2</v>
      </c>
      <c r="K13" s="5">
        <v>12.813685261179799</v>
      </c>
      <c r="L13" s="3">
        <v>1</v>
      </c>
    </row>
    <row r="14" spans="1:19" x14ac:dyDescent="0.25">
      <c r="A14" t="s">
        <v>15</v>
      </c>
      <c r="B14" t="s">
        <v>13</v>
      </c>
      <c r="C14" t="s">
        <v>10</v>
      </c>
      <c r="D14" t="s">
        <v>15</v>
      </c>
      <c r="E14" t="s">
        <v>39</v>
      </c>
      <c r="F14" s="1">
        <f>VLOOKUP(D14,$I$5:$O$7,7,FALSE)*VLOOKUP(B14&amp;C14,$I$10:$J$15,2,FALSE)</f>
        <v>100.73195768779031</v>
      </c>
      <c r="I14" s="2" t="s">
        <v>22</v>
      </c>
      <c r="J14" s="4">
        <f t="shared" si="1"/>
        <v>0.12027246308696098</v>
      </c>
      <c r="K14" s="5">
        <v>25.981117183127001</v>
      </c>
      <c r="L14" s="3">
        <v>1.25</v>
      </c>
    </row>
    <row r="15" spans="1:19" x14ac:dyDescent="0.25">
      <c r="A15" t="s">
        <v>15</v>
      </c>
      <c r="B15" t="s">
        <v>9</v>
      </c>
      <c r="C15" t="s">
        <v>10</v>
      </c>
      <c r="D15" t="s">
        <v>15</v>
      </c>
      <c r="E15" t="s">
        <v>40</v>
      </c>
      <c r="F15" s="1">
        <f t="shared" ref="F15:F16" si="2">VLOOKUP(D15,$I$5:$O$7,7,FALSE)*VLOOKUP(B15&amp;C15,$I$10:$J$15,2,FALSE)</f>
        <v>65.722758506921721</v>
      </c>
    </row>
    <row r="16" spans="1:19" x14ac:dyDescent="0.25">
      <c r="A16" t="s">
        <v>15</v>
      </c>
      <c r="B16" t="s">
        <v>12</v>
      </c>
      <c r="C16" t="s">
        <v>10</v>
      </c>
      <c r="D16" t="s">
        <v>15</v>
      </c>
      <c r="E16" t="s">
        <v>41</v>
      </c>
      <c r="F16" s="1">
        <f t="shared" si="2"/>
        <v>9.4907911878957787</v>
      </c>
    </row>
    <row r="17" spans="1:6" x14ac:dyDescent="0.25">
      <c r="A17" t="s">
        <v>15</v>
      </c>
      <c r="B17" t="s">
        <v>11</v>
      </c>
      <c r="C17" t="s">
        <v>10</v>
      </c>
      <c r="D17" t="s">
        <v>15</v>
      </c>
      <c r="E17" t="s">
        <v>42</v>
      </c>
      <c r="F17" s="1">
        <f>VLOOKUP(D17,$I$5:$O$7,7,FALSE)*VLOOKUP(B17&amp;C17,$I$10:$J$15,2,FALSE)</f>
        <v>24.054492617392196</v>
      </c>
    </row>
    <row r="18" spans="1:6" x14ac:dyDescent="0.25">
      <c r="A18" t="str">
        <f>D18</f>
        <v>BAT</v>
      </c>
      <c r="B18" t="s">
        <v>13</v>
      </c>
      <c r="C18" t="s">
        <v>10</v>
      </c>
      <c r="D18" t="s">
        <v>16</v>
      </c>
      <c r="E18" t="s">
        <v>43</v>
      </c>
      <c r="F18" s="1">
        <f>VLOOKUP(D18,$I$5:$O$7,7,FALSE)*VLOOKUP(B18&amp;C18,$I$10:$J$15,2,FALSE)</f>
        <v>1007.319576877903</v>
      </c>
    </row>
    <row r="19" spans="1:6" x14ac:dyDescent="0.25">
      <c r="A19" t="str">
        <f t="shared" ref="A19:A21" si="3">D19</f>
        <v>BAT</v>
      </c>
      <c r="B19" t="s">
        <v>9</v>
      </c>
      <c r="C19" t="s">
        <v>10</v>
      </c>
      <c r="D19" t="s">
        <v>16</v>
      </c>
      <c r="E19" t="s">
        <v>44</v>
      </c>
      <c r="F19" s="1">
        <f t="shared" ref="F19:F21" si="4">VLOOKUP(D19,$I$5:$O$7,7,FALSE)*VLOOKUP(B19&amp;C19,$I$10:$J$15,2,FALSE)</f>
        <v>657.22758506921718</v>
      </c>
    </row>
    <row r="20" spans="1:6" x14ac:dyDescent="0.25">
      <c r="A20" t="str">
        <f t="shared" si="3"/>
        <v>BAT</v>
      </c>
      <c r="B20" t="s">
        <v>12</v>
      </c>
      <c r="C20" t="s">
        <v>10</v>
      </c>
      <c r="D20" t="s">
        <v>16</v>
      </c>
      <c r="E20" t="s">
        <v>45</v>
      </c>
      <c r="F20" s="1">
        <f t="shared" si="4"/>
        <v>94.907911878957776</v>
      </c>
    </row>
    <row r="21" spans="1:6" x14ac:dyDescent="0.25">
      <c r="A21" t="str">
        <f t="shared" si="3"/>
        <v>BAT</v>
      </c>
      <c r="B21" t="s">
        <v>11</v>
      </c>
      <c r="C21" t="s">
        <v>10</v>
      </c>
      <c r="D21" t="s">
        <v>16</v>
      </c>
      <c r="E21" t="s">
        <v>46</v>
      </c>
      <c r="F21" s="1">
        <f t="shared" si="4"/>
        <v>240.54492617392197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>
    <tabColor rgb="FFFFFF00"/>
  </sheetPr>
  <dimension ref="A1:F21"/>
  <sheetViews>
    <sheetView tabSelected="1" workbookViewId="0">
      <selection activeCell="H10" sqref="H10"/>
    </sheetView>
  </sheetViews>
  <sheetFormatPr defaultRowHeight="15" x14ac:dyDescent="0.25"/>
  <cols>
    <col min="3" max="3" width="29.140625" bestFit="1" customWidth="1"/>
    <col min="4" max="4" width="12.28515625" bestFit="1" customWidth="1"/>
    <col min="5" max="5" width="12.85546875" bestFit="1" customWidth="1"/>
  </cols>
  <sheetData>
    <row r="1" spans="1:6" ht="14.25" customHeight="1" x14ac:dyDescent="0.25">
      <c r="A1" t="s">
        <v>2</v>
      </c>
      <c r="B1" t="s">
        <v>3</v>
      </c>
      <c r="C1" t="s">
        <v>1</v>
      </c>
      <c r="D1" t="s">
        <v>24</v>
      </c>
      <c r="E1" t="s">
        <v>25</v>
      </c>
      <c r="F1" t="s">
        <v>26</v>
      </c>
    </row>
    <row r="2" spans="1:6" x14ac:dyDescent="0.25">
      <c r="A2" t="s">
        <v>0</v>
      </c>
      <c r="B2">
        <v>2050</v>
      </c>
      <c r="C2" t="str">
        <f>'Capacity Target'!E2</f>
        <v>RESBDGELCPRDPVDCEBEP_23</v>
      </c>
      <c r="D2">
        <f>VLOOKUP(C2,'Capacity Target'!E:F,2,FALSE)</f>
        <v>616.9832408377157</v>
      </c>
    </row>
    <row r="3" spans="1:6" x14ac:dyDescent="0.25">
      <c r="A3" t="s">
        <v>0</v>
      </c>
      <c r="B3">
        <v>2050</v>
      </c>
      <c r="C3" t="str">
        <f>'Capacity Target'!E3</f>
        <v>RESBDGELCPRDPVDCEMEP_23</v>
      </c>
      <c r="D3">
        <f>VLOOKUP(C3,'Capacity Target'!E:F,2,FALSE)</f>
        <v>616.9832408377157</v>
      </c>
    </row>
    <row r="4" spans="1:6" x14ac:dyDescent="0.25">
      <c r="A4" t="s">
        <v>0</v>
      </c>
      <c r="B4">
        <v>2050</v>
      </c>
      <c r="C4" t="str">
        <f>'Capacity Target'!E4</f>
        <v>RESBDGELCPRDPVDCEPOP_23</v>
      </c>
      <c r="D4">
        <f>VLOOKUP(C4,'Capacity Target'!E:F,2,FALSE)</f>
        <v>616.9832408377157</v>
      </c>
    </row>
    <row r="5" spans="1:6" x14ac:dyDescent="0.25">
      <c r="A5" t="s">
        <v>0</v>
      </c>
      <c r="B5">
        <v>2050</v>
      </c>
      <c r="C5" t="str">
        <f>'Capacity Target'!E5</f>
        <v>COMBDGELCPRDPVDCEBEP_23</v>
      </c>
      <c r="D5">
        <f>VLOOKUP(C5,'Capacity Target'!E:F,2,FALSE)</f>
        <v>402.55189585489552</v>
      </c>
    </row>
    <row r="6" spans="1:6" x14ac:dyDescent="0.25">
      <c r="A6" t="s">
        <v>0</v>
      </c>
      <c r="B6">
        <v>2050</v>
      </c>
      <c r="C6" t="str">
        <f>'Capacity Target'!E6</f>
        <v>COMBDGELCPRDPVDCEMEP_23</v>
      </c>
      <c r="D6">
        <f>VLOOKUP(C6,'Capacity Target'!E:F,2,FALSE)</f>
        <v>402.55189585489552</v>
      </c>
    </row>
    <row r="7" spans="1:6" x14ac:dyDescent="0.25">
      <c r="A7" t="s">
        <v>0</v>
      </c>
      <c r="B7">
        <v>2050</v>
      </c>
      <c r="C7" t="str">
        <f>'Capacity Target'!E7</f>
        <v>COMBDGELCPRDPVDCEPOP_23</v>
      </c>
      <c r="D7">
        <f>VLOOKUP(C7,'Capacity Target'!E:F,2,FALSE)</f>
        <v>402.55189585489552</v>
      </c>
    </row>
    <row r="8" spans="1:6" x14ac:dyDescent="0.25">
      <c r="A8" t="s">
        <v>0</v>
      </c>
      <c r="B8">
        <v>2050</v>
      </c>
      <c r="C8" t="str">
        <f>'Capacity Target'!E8</f>
        <v>PUBBDGELCPRDPVDCEBEP_23</v>
      </c>
      <c r="D8">
        <f>VLOOKUP(C8,'Capacity Target'!E:F,2,FALSE)</f>
        <v>58.131096025861638</v>
      </c>
    </row>
    <row r="9" spans="1:6" x14ac:dyDescent="0.25">
      <c r="A9" t="s">
        <v>0</v>
      </c>
      <c r="B9">
        <v>2050</v>
      </c>
      <c r="C9" t="str">
        <f>'Capacity Target'!E9</f>
        <v>PUBBDGELCPRDPVDCEMEP_23</v>
      </c>
      <c r="D9">
        <f>VLOOKUP(C9,'Capacity Target'!E:F,2,FALSE)</f>
        <v>58.131096025861638</v>
      </c>
    </row>
    <row r="10" spans="1:6" x14ac:dyDescent="0.25">
      <c r="A10" t="s">
        <v>0</v>
      </c>
      <c r="B10">
        <v>2050</v>
      </c>
      <c r="C10" t="str">
        <f>'Capacity Target'!E10</f>
        <v>PUBBDGELCPRDPVDCEPOP_23</v>
      </c>
      <c r="D10">
        <f>VLOOKUP(C10,'Capacity Target'!E:F,2,FALSE)</f>
        <v>58.131096025861638</v>
      </c>
    </row>
    <row r="11" spans="1:6" x14ac:dyDescent="0.25">
      <c r="A11" t="s">
        <v>0</v>
      </c>
      <c r="B11">
        <v>2050</v>
      </c>
      <c r="C11" t="str">
        <f>'Capacity Target'!E11</f>
        <v>INDBDGELCPRDPVDCEBEP_23</v>
      </c>
      <c r="D11">
        <f>VLOOKUP(C11,'Capacity Target'!E:F,2,FALSE)</f>
        <v>147.3337672815272</v>
      </c>
    </row>
    <row r="12" spans="1:6" x14ac:dyDescent="0.25">
      <c r="A12" t="s">
        <v>0</v>
      </c>
      <c r="B12">
        <v>2050</v>
      </c>
      <c r="C12" t="str">
        <f>'Capacity Target'!E12</f>
        <v>INDBDGELCPRDPVDCEMEP_23</v>
      </c>
      <c r="D12">
        <f>VLOOKUP(C12,'Capacity Target'!E:F,2,FALSE)</f>
        <v>147.3337672815272</v>
      </c>
    </row>
    <row r="13" spans="1:6" x14ac:dyDescent="0.25">
      <c r="A13" t="s">
        <v>0</v>
      </c>
      <c r="B13">
        <v>2050</v>
      </c>
      <c r="C13" t="str">
        <f>'Capacity Target'!E13</f>
        <v>INDBDGELCPRDPVDCEPOP_23</v>
      </c>
      <c r="D13">
        <f>VLOOKUP(C13,'Capacity Target'!E:F,2,FALSE)</f>
        <v>147.3337672815272</v>
      </c>
    </row>
    <row r="14" spans="1:6" x14ac:dyDescent="0.25">
      <c r="A14" t="s">
        <v>0</v>
      </c>
      <c r="B14">
        <v>2050</v>
      </c>
      <c r="C14" t="str">
        <f>'Capacity Target'!E14</f>
        <v>RESBDGELCPRDWTDCESTD_23</v>
      </c>
      <c r="D14">
        <f>VLOOKUP(C14,'Capacity Target'!E:F,2,FALSE)</f>
        <v>100.73195768779031</v>
      </c>
    </row>
    <row r="15" spans="1:6" x14ac:dyDescent="0.25">
      <c r="A15" t="s">
        <v>0</v>
      </c>
      <c r="B15">
        <v>2050</v>
      </c>
      <c r="C15" t="str">
        <f>'Capacity Target'!E15</f>
        <v>COMBDGELCPRDWTDCESTD_23</v>
      </c>
      <c r="D15">
        <f>VLOOKUP(C15,'Capacity Target'!E:F,2,FALSE)</f>
        <v>65.722758506921721</v>
      </c>
    </row>
    <row r="16" spans="1:6" x14ac:dyDescent="0.25">
      <c r="A16" t="s">
        <v>0</v>
      </c>
      <c r="B16">
        <v>2050</v>
      </c>
      <c r="C16" t="str">
        <f>'Capacity Target'!E16</f>
        <v>PUBBDGELCPRDWTDCESTD_23</v>
      </c>
      <c r="D16">
        <f>VLOOKUP(C16,'Capacity Target'!E:F,2,FALSE)</f>
        <v>9.4907911878957787</v>
      </c>
    </row>
    <row r="17" spans="1:4" x14ac:dyDescent="0.25">
      <c r="A17" t="s">
        <v>0</v>
      </c>
      <c r="B17">
        <v>2050</v>
      </c>
      <c r="C17" t="str">
        <f>'Capacity Target'!E17</f>
        <v>INDBDGELCPRDWTDCESTD_23</v>
      </c>
      <c r="D17">
        <f>VLOOKUP(C17,'Capacity Target'!E:F,2,FALSE)</f>
        <v>24.054492617392196</v>
      </c>
    </row>
    <row r="18" spans="1:4" x14ac:dyDescent="0.25">
      <c r="A18" t="s">
        <v>0</v>
      </c>
      <c r="B18">
        <v>2050</v>
      </c>
      <c r="C18" t="str">
        <f>'Capacity Target'!E18</f>
        <v>RESBDGELCSTGBATDCE8HR_23</v>
      </c>
      <c r="D18">
        <f>VLOOKUP(C18,'Capacity Target'!E:F,2,FALSE)</f>
        <v>1007.319576877903</v>
      </c>
    </row>
    <row r="19" spans="1:4" x14ac:dyDescent="0.25">
      <c r="A19" t="s">
        <v>0</v>
      </c>
      <c r="B19">
        <v>2050</v>
      </c>
      <c r="C19" t="str">
        <f>'Capacity Target'!E19</f>
        <v>COMBDGELCSTGBATDCE8HR_23</v>
      </c>
      <c r="D19">
        <f>VLOOKUP(C19,'Capacity Target'!E:F,2,FALSE)</f>
        <v>657.22758506921718</v>
      </c>
    </row>
    <row r="20" spans="1:4" x14ac:dyDescent="0.25">
      <c r="A20" t="s">
        <v>0</v>
      </c>
      <c r="B20">
        <v>2050</v>
      </c>
      <c r="C20" t="str">
        <f>'Capacity Target'!E20</f>
        <v>PUBBDGELCSTGBATDCE8HR_23</v>
      </c>
      <c r="D20">
        <f>VLOOKUP(C20,'Capacity Target'!E:F,2,FALSE)</f>
        <v>94.907911878957776</v>
      </c>
    </row>
    <row r="21" spans="1:4" x14ac:dyDescent="0.25">
      <c r="A21" t="s">
        <v>0</v>
      </c>
      <c r="B21">
        <v>2050</v>
      </c>
      <c r="C21" t="str">
        <f>'Capacity Target'!E21</f>
        <v>INDBDGELCSTGBATDCE8HR_23</v>
      </c>
      <c r="D21">
        <f>VLOOKUP(C21,'Capacity Target'!E:F,2,FALSE)</f>
        <v>240.54492617392197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 Target</vt:lpstr>
      <vt:lpstr>NZ50-2_MinCapacity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2023-04-05T19:15:39Z</dcterms:modified>
</cp:coreProperties>
</file>