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xr:revisionPtr revIDLastSave="0" documentId="13_ncr:1_{C1BCD438-C28D-E648-9951-2F47860AC8F6}" xr6:coauthVersionLast="47" xr6:coauthVersionMax="47" xr10:uidLastSave="{00000000-0000-0000-0000-000000000000}"/>
  <bookViews>
    <workbookView xWindow="720" yWindow="4820" windowWidth="21640" windowHeight="17660" xr2:uid="{9B9CC385-3086-6F40-8A53-1EEB496360B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T44" i="1" s="1"/>
  <c r="F44" i="1"/>
  <c r="S43" i="1"/>
  <c r="R43" i="1"/>
  <c r="T43" i="1" s="1"/>
  <c r="F43" i="1"/>
  <c r="F42" i="1" s="1"/>
  <c r="S42" i="1"/>
  <c r="R42" i="1"/>
  <c r="T42" i="1" s="1"/>
  <c r="S41" i="1"/>
  <c r="R41" i="1"/>
  <c r="S40" i="1"/>
  <c r="R40" i="1"/>
  <c r="T40" i="1" s="1"/>
  <c r="S39" i="1"/>
  <c r="R39" i="1"/>
  <c r="T39" i="1" s="1"/>
  <c r="S38" i="1"/>
  <c r="S46" i="1" s="1"/>
  <c r="R38" i="1"/>
  <c r="T38" i="1" s="1"/>
  <c r="S37" i="1"/>
  <c r="R37" i="1"/>
  <c r="S36" i="1"/>
  <c r="R36" i="1"/>
  <c r="S35" i="1"/>
  <c r="R35" i="1"/>
  <c r="T35" i="1" s="1"/>
  <c r="S34" i="1"/>
  <c r="R34" i="1"/>
  <c r="S33" i="1"/>
  <c r="R33" i="1"/>
  <c r="T33" i="1" s="1"/>
  <c r="F41" i="1" s="1"/>
  <c r="S32" i="1"/>
  <c r="R32" i="1"/>
  <c r="S31" i="1"/>
  <c r="R31" i="1"/>
  <c r="T31" i="1" s="1"/>
  <c r="S30" i="1"/>
  <c r="R30" i="1"/>
  <c r="T30" i="1" s="1"/>
  <c r="G23" i="1"/>
  <c r="F23" i="1"/>
  <c r="E23" i="1"/>
  <c r="J23" i="1" s="1"/>
  <c r="K23" i="1" s="1"/>
  <c r="D23" i="1"/>
  <c r="G22" i="1"/>
  <c r="F22" i="1"/>
  <c r="E22" i="1"/>
  <c r="J22" i="1" s="1"/>
  <c r="K22" i="1" s="1"/>
  <c r="D22" i="1"/>
  <c r="U21" i="1"/>
  <c r="T21" i="1"/>
  <c r="S21" i="1"/>
  <c r="R21" i="1"/>
  <c r="U20" i="1"/>
  <c r="T20" i="1"/>
  <c r="T22" i="1" s="1"/>
  <c r="S20" i="1"/>
  <c r="S22" i="1" s="1"/>
  <c r="R20" i="1"/>
  <c r="R22" i="1" s="1"/>
  <c r="G17" i="1"/>
  <c r="F17" i="1"/>
  <c r="E17" i="1"/>
  <c r="D17" i="1"/>
  <c r="G15" i="1"/>
  <c r="F15" i="1"/>
  <c r="E15" i="1"/>
  <c r="D15" i="1"/>
  <c r="H15" i="1" s="1"/>
  <c r="I15" i="1" s="1"/>
  <c r="D14" i="1"/>
  <c r="G13" i="1"/>
  <c r="F13" i="1"/>
  <c r="H13" i="1" s="1"/>
  <c r="I13" i="1" s="1"/>
  <c r="E13" i="1"/>
  <c r="E14" i="1" s="1"/>
  <c r="D13" i="1"/>
  <c r="G11" i="1"/>
  <c r="F11" i="1"/>
  <c r="E11" i="1"/>
  <c r="J11" i="1" s="1"/>
  <c r="K11" i="1" s="1"/>
  <c r="D11" i="1"/>
  <c r="H11" i="1" s="1"/>
  <c r="I11" i="1" s="1"/>
  <c r="G10" i="1"/>
  <c r="F10" i="1"/>
  <c r="F16" i="1" s="1"/>
  <c r="E10" i="1"/>
  <c r="D10" i="1"/>
  <c r="G9" i="1"/>
  <c r="F9" i="1"/>
  <c r="E9" i="1"/>
  <c r="D9" i="1"/>
  <c r="G8" i="1"/>
  <c r="F8" i="1"/>
  <c r="E8" i="1"/>
  <c r="E19" i="1" s="1"/>
  <c r="D8" i="1"/>
  <c r="D12" i="1" s="1"/>
  <c r="T36" i="1" l="1"/>
  <c r="F19" i="1"/>
  <c r="G14" i="1"/>
  <c r="T37" i="1"/>
  <c r="J10" i="1"/>
  <c r="K10" i="1" s="1"/>
  <c r="J9" i="1"/>
  <c r="K9" i="1" s="1"/>
  <c r="H17" i="1"/>
  <c r="I17" i="1" s="1"/>
  <c r="U22" i="1"/>
  <c r="T41" i="1"/>
  <c r="H22" i="1"/>
  <c r="I22" i="1" s="1"/>
  <c r="T34" i="1"/>
  <c r="F12" i="1"/>
  <c r="I12" i="1" s="1"/>
  <c r="E16" i="1"/>
  <c r="H9" i="1"/>
  <c r="I9" i="1" s="1"/>
  <c r="G16" i="1"/>
  <c r="S45" i="1"/>
  <c r="E18" i="1"/>
  <c r="H10" i="1"/>
  <c r="I10" i="1" s="1"/>
  <c r="E12" i="1"/>
  <c r="K12" i="1" s="1"/>
  <c r="D16" i="1"/>
  <c r="I16" i="1" s="1"/>
  <c r="F18" i="1"/>
  <c r="J8" i="1"/>
  <c r="K8" i="1" s="1"/>
  <c r="J17" i="1"/>
  <c r="K17" i="1" s="1"/>
  <c r="K14" i="1"/>
  <c r="H23" i="1"/>
  <c r="I23" i="1" s="1"/>
  <c r="T32" i="1"/>
  <c r="E24" i="1"/>
  <c r="E21" i="1"/>
  <c r="E20" i="1"/>
  <c r="F24" i="1"/>
  <c r="F21" i="1"/>
  <c r="F20" i="1"/>
  <c r="G19" i="1"/>
  <c r="J19" i="1" s="1"/>
  <c r="K19" i="1" s="1"/>
  <c r="H8" i="1"/>
  <c r="I8" i="1" s="1"/>
  <c r="J13" i="1"/>
  <c r="K13" i="1" s="1"/>
  <c r="D18" i="1"/>
  <c r="G12" i="1"/>
  <c r="G18" i="1"/>
  <c r="F14" i="1"/>
  <c r="I14" i="1" s="1"/>
  <c r="J15" i="1"/>
  <c r="K15" i="1" s="1"/>
  <c r="R45" i="1"/>
  <c r="D19" i="1"/>
  <c r="R46" i="1"/>
  <c r="T46" i="1" s="1"/>
  <c r="K16" i="1" l="1"/>
  <c r="K18" i="1"/>
  <c r="E30" i="1"/>
  <c r="T45" i="1"/>
  <c r="I18" i="1"/>
  <c r="G24" i="1"/>
  <c r="J24" i="1" s="1"/>
  <c r="K24" i="1" s="1"/>
  <c r="G21" i="1"/>
  <c r="G20" i="1"/>
  <c r="K20" i="1" s="1"/>
  <c r="K21" i="1"/>
  <c r="D24" i="1"/>
  <c r="H24" i="1" s="1"/>
  <c r="I24" i="1" s="1"/>
  <c r="D21" i="1"/>
  <c r="I21" i="1" s="1"/>
  <c r="D20" i="1"/>
  <c r="I20" i="1" s="1"/>
  <c r="H19" i="1"/>
  <c r="I19" i="1" s="1"/>
  <c r="F40" i="1"/>
  <c r="H41" i="1" s="1"/>
</calcChain>
</file>

<file path=xl/sharedStrings.xml><?xml version="1.0" encoding="utf-8"?>
<sst xmlns="http://schemas.openxmlformats.org/spreadsheetml/2006/main" count="150" uniqueCount="122">
  <si>
    <t>(1) 손익 실적</t>
    <phoneticPr fontId="3" type="noConversion"/>
  </si>
  <si>
    <t>(단위 : 백만원)</t>
    <phoneticPr fontId="3" type="noConversion"/>
  </si>
  <si>
    <t>(2) 결산시 중요 특기 및 반영사항</t>
    <phoneticPr fontId="3" type="noConversion"/>
  </si>
  <si>
    <t>과목</t>
    <phoneticPr fontId="3" type="noConversion"/>
  </si>
  <si>
    <t>당기</t>
    <phoneticPr fontId="3" type="noConversion"/>
  </si>
  <si>
    <t>전기</t>
    <phoneticPr fontId="3" type="noConversion"/>
  </si>
  <si>
    <t>전기대비 증감</t>
    <phoneticPr fontId="3" type="noConversion"/>
  </si>
  <si>
    <t>비고</t>
    <phoneticPr fontId="3" type="noConversion"/>
  </si>
  <si>
    <t>구분</t>
    <phoneticPr fontId="3" type="noConversion"/>
  </si>
  <si>
    <t>세분류</t>
    <phoneticPr fontId="3" type="noConversion"/>
  </si>
  <si>
    <t>2/4분기</t>
    <phoneticPr fontId="3" type="noConversion"/>
  </si>
  <si>
    <t>상반기 누적</t>
    <phoneticPr fontId="3" type="noConversion"/>
  </si>
  <si>
    <t>상반기누적</t>
    <phoneticPr fontId="3" type="noConversion"/>
  </si>
  <si>
    <t>전반기누적</t>
    <phoneticPr fontId="3" type="noConversion"/>
  </si>
  <si>
    <t>금액</t>
    <phoneticPr fontId="3" type="noConversion"/>
  </si>
  <si>
    <t>비율</t>
    <phoneticPr fontId="3" type="noConversion"/>
  </si>
  <si>
    <t>매출액</t>
    <phoneticPr fontId="3" type="noConversion"/>
  </si>
  <si>
    <t>매출원가</t>
    <phoneticPr fontId="3" type="noConversion"/>
  </si>
  <si>
    <t>제품매출원가</t>
    <phoneticPr fontId="3" type="noConversion"/>
  </si>
  <si>
    <t>* 재고자산 폐기</t>
    <phoneticPr fontId="3" type="noConversion"/>
  </si>
  <si>
    <t>제품매출</t>
    <phoneticPr fontId="3" type="noConversion"/>
  </si>
  <si>
    <t>* 전기말 재고자산손실충당금 설정액 환입분</t>
    <phoneticPr fontId="3" type="noConversion"/>
  </si>
  <si>
    <t>상품매출</t>
    <phoneticPr fontId="3" type="noConversion"/>
  </si>
  <si>
    <t>* 반기 연차충당부채 반영</t>
  </si>
  <si>
    <t>상품매출원가</t>
    <phoneticPr fontId="3" type="noConversion"/>
  </si>
  <si>
    <t>(원가율)</t>
    <phoneticPr fontId="3" type="noConversion"/>
  </si>
  <si>
    <t>판관비</t>
    <phoneticPr fontId="3" type="noConversion"/>
  </si>
  <si>
    <t>대손상각비</t>
    <phoneticPr fontId="3" type="noConversion"/>
  </si>
  <si>
    <t>* 매출채권 대손충당금 설정</t>
    <phoneticPr fontId="3" type="noConversion"/>
  </si>
  <si>
    <t>제품원가</t>
    <phoneticPr fontId="3" type="noConversion"/>
  </si>
  <si>
    <t>급여/경상연구</t>
    <phoneticPr fontId="3" type="noConversion"/>
  </si>
  <si>
    <t>* 대여금 현재가치평가 상각+연차충당부채</t>
    <phoneticPr fontId="3" type="noConversion"/>
  </si>
  <si>
    <t>퇴직급여</t>
    <phoneticPr fontId="3" type="noConversion"/>
  </si>
  <si>
    <t>* 계리평가 반영액</t>
    <phoneticPr fontId="3" type="noConversion"/>
  </si>
  <si>
    <t>상품원가</t>
    <phoneticPr fontId="3" type="noConversion"/>
  </si>
  <si>
    <t>*'24.6월 시린지</t>
    <phoneticPr fontId="3" type="noConversion"/>
  </si>
  <si>
    <t>감가상각비</t>
    <phoneticPr fontId="3" type="noConversion"/>
  </si>
  <si>
    <t>* 사용권자산(리스회계) 감가상각 반영</t>
    <phoneticPr fontId="3" type="noConversion"/>
  </si>
  <si>
    <t xml:space="preserve">  단가인상 효과</t>
    <phoneticPr fontId="3" type="noConversion"/>
  </si>
  <si>
    <t>지급임차료</t>
    <phoneticPr fontId="3" type="noConversion"/>
  </si>
  <si>
    <t>* 부동산 임대료 차감(리스회계 반영)</t>
    <phoneticPr fontId="3" type="noConversion"/>
  </si>
  <si>
    <t>차량유지비</t>
    <phoneticPr fontId="3" type="noConversion"/>
  </si>
  <si>
    <t>* 차량렌트비 차감(리스회계 반영)</t>
    <phoneticPr fontId="3" type="noConversion"/>
  </si>
  <si>
    <t>(판관비율)</t>
    <phoneticPr fontId="3" type="noConversion"/>
  </si>
  <si>
    <t>영업외손익</t>
    <phoneticPr fontId="3" type="noConversion"/>
  </si>
  <si>
    <t>이자수익(상각)</t>
    <phoneticPr fontId="3" type="noConversion"/>
  </si>
  <si>
    <t>* 리스회계 및 대여금 현재가치 상각 반영</t>
    <phoneticPr fontId="3" type="noConversion"/>
  </si>
  <si>
    <t>영업이익</t>
    <phoneticPr fontId="3" type="noConversion"/>
  </si>
  <si>
    <t>이자비용(상각)</t>
    <phoneticPr fontId="3" type="noConversion"/>
  </si>
  <si>
    <t>* 리스회계 반영</t>
    <phoneticPr fontId="3" type="noConversion"/>
  </si>
  <si>
    <t>(총영업이익율)</t>
    <phoneticPr fontId="3" type="noConversion"/>
  </si>
  <si>
    <t>[집계]</t>
    <phoneticPr fontId="3" type="noConversion"/>
  </si>
  <si>
    <t>영업이익 영향금액</t>
    <phoneticPr fontId="3" type="noConversion"/>
  </si>
  <si>
    <t>(제품매출기준)</t>
    <phoneticPr fontId="3" type="noConversion"/>
  </si>
  <si>
    <t>영업외손익 영향금액</t>
    <phoneticPr fontId="3" type="noConversion"/>
  </si>
  <si>
    <t>영업외수익</t>
    <phoneticPr fontId="3" type="noConversion"/>
  </si>
  <si>
    <t>세전이익 영향금액</t>
    <phoneticPr fontId="3" type="noConversion"/>
  </si>
  <si>
    <t>영업외비용</t>
    <phoneticPr fontId="3" type="noConversion"/>
  </si>
  <si>
    <t>세전이익</t>
    <phoneticPr fontId="3" type="noConversion"/>
  </si>
  <si>
    <t>(*) 특기 사항 : (설립이래 최초) 분기 기준 제품매출 50억 &amp; 영업이익 20억 초과 달성</t>
    <phoneticPr fontId="3" type="noConversion"/>
  </si>
  <si>
    <t>(3) 전반기('24.1h) 대비 당반기('25.1h) 영업이익 중요 증감 분석</t>
    <phoneticPr fontId="3" type="noConversion"/>
  </si>
  <si>
    <t>(4) 재무상태 요약</t>
    <phoneticPr fontId="3" type="noConversion"/>
  </si>
  <si>
    <t>전반기대비</t>
    <phoneticPr fontId="3" type="noConversion"/>
  </si>
  <si>
    <t>비고(직전분기 대비 특기사항)</t>
    <phoneticPr fontId="3" type="noConversion"/>
  </si>
  <si>
    <t>'25.2Q</t>
    <phoneticPr fontId="3" type="noConversion"/>
  </si>
  <si>
    <t>전기말</t>
    <phoneticPr fontId="3" type="noConversion"/>
  </si>
  <si>
    <t>전기말대비증감</t>
    <phoneticPr fontId="3" type="noConversion"/>
  </si>
  <si>
    <t xml:space="preserve"> [ 전반기 대비 영업이익 증감액]</t>
    <phoneticPr fontId="3" type="noConversion"/>
  </si>
  <si>
    <t>자산총계</t>
    <phoneticPr fontId="3" type="noConversion"/>
  </si>
  <si>
    <t>[1] 제품매출증대효과</t>
    <phoneticPr fontId="3" type="noConversion"/>
  </si>
  <si>
    <r>
      <t xml:space="preserve">* 2Q 제품 평균판가 / 평균원가 / 스프레드 :  24,223원 / 9,282원 / </t>
    </r>
    <r>
      <rPr>
        <sz val="10"/>
        <color rgb="FFFF0000"/>
        <rFont val="KoPub돋움체 Light"/>
        <family val="1"/>
        <charset val="129"/>
      </rPr>
      <t>14,941원</t>
    </r>
    <phoneticPr fontId="3" type="noConversion"/>
  </si>
  <si>
    <t xml:space="preserve">   * 2Q 무상제공수량  6,579EA(1,200)</t>
    <phoneticPr fontId="3" type="noConversion"/>
  </si>
  <si>
    <t>[1]유동자산</t>
    <phoneticPr fontId="3" type="noConversion"/>
  </si>
  <si>
    <t>[2] 제품원가율 상승 효과</t>
    <phoneticPr fontId="3" type="noConversion"/>
  </si>
  <si>
    <r>
      <t xml:space="preserve">* 1Q 제품평균판가 / 평균원가 / 스프레드  :  17,571원 / 8,369원 /  </t>
    </r>
    <r>
      <rPr>
        <sz val="10"/>
        <color rgb="FFFF0000"/>
        <rFont val="KoPub돋움체 Light"/>
        <family val="1"/>
        <charset val="129"/>
      </rPr>
      <t>9,202원</t>
    </r>
    <phoneticPr fontId="3" type="noConversion"/>
  </si>
  <si>
    <t xml:space="preserve">   * 1Q 무상제공수량 13,044EA(6,368)</t>
    <phoneticPr fontId="3" type="noConversion"/>
  </si>
  <si>
    <t xml:space="preserve"> (1)당좌자산</t>
    <phoneticPr fontId="3" type="noConversion"/>
  </si>
  <si>
    <t xml:space="preserve">  [3] 상품매출증가효과</t>
    <phoneticPr fontId="3" type="noConversion"/>
  </si>
  <si>
    <t>* 2Q 대용량 매출수량 및 매출액, 평균판가 : 94,955EA / 4,198백만원 / 44,213원</t>
    <phoneticPr fontId="3" type="noConversion"/>
  </si>
  <si>
    <t xml:space="preserve">   (현금과예금)</t>
    <phoneticPr fontId="3" type="noConversion"/>
  </si>
  <si>
    <t>* "(5) 시재 증감 중요 요인" 참조</t>
    <phoneticPr fontId="3" type="noConversion"/>
  </si>
  <si>
    <t xml:space="preserve">  [4] 상품원가율 상승효과</t>
    <phoneticPr fontId="3" type="noConversion"/>
  </si>
  <si>
    <t>* 1Q 대용량 매출수량 및 매출액, 평균판가 : 75,730EA / 3,129백만원 / 41,324원</t>
    <phoneticPr fontId="3" type="noConversion"/>
  </si>
  <si>
    <t xml:space="preserve">   (매출채권)</t>
    <phoneticPr fontId="3" type="noConversion"/>
  </si>
  <si>
    <t>* 총액 기준 금액(거래처별 현황 별지 시트 참조)</t>
    <phoneticPr fontId="3" type="noConversion"/>
  </si>
  <si>
    <t>[5] 판관비 순증가 효과</t>
    <phoneticPr fontId="3" type="noConversion"/>
  </si>
  <si>
    <t>* 2Q 1CC 매출수량 및 매출액, 평균판가(1Q) : 99,974EA / 505백만원 / 5,058원 (151,567EA / 782백만원 / 5,161원)</t>
    <phoneticPr fontId="3" type="noConversion"/>
  </si>
  <si>
    <t xml:space="preserve"> (2)재고자산</t>
    <phoneticPr fontId="3" type="noConversion"/>
  </si>
  <si>
    <t>(주) 제품스프레드 = 제품평균판가-제품평균원가  /  평균판가와 평균원가 : FOC 등 무상출고분 포함기준</t>
    <phoneticPr fontId="3" type="noConversion"/>
  </si>
  <si>
    <t>[2]투자자산</t>
    <phoneticPr fontId="3" type="noConversion"/>
  </si>
  <si>
    <t>[3]유형자산</t>
    <phoneticPr fontId="3" type="noConversion"/>
  </si>
  <si>
    <t>* 신공장 기계장치, 건설중인자산 등 증가</t>
    <phoneticPr fontId="3" type="noConversion"/>
  </si>
  <si>
    <t>(5) 시재(현금과예금) 증감 중요 요인</t>
    <phoneticPr fontId="3" type="noConversion"/>
  </si>
  <si>
    <t>부채총계</t>
    <phoneticPr fontId="3" type="noConversion"/>
  </si>
  <si>
    <t>[1]유동부채</t>
    <phoneticPr fontId="3" type="noConversion"/>
  </si>
  <si>
    <t xml:space="preserve"> [1] 당반기 세전순이익</t>
    <phoneticPr fontId="3" type="noConversion"/>
  </si>
  <si>
    <t xml:space="preserve"> (외상매입금)</t>
    <phoneticPr fontId="3" type="noConversion"/>
  </si>
  <si>
    <t xml:space="preserve"> [2] 전기말 대비 당분기말 시재 증감액</t>
    <phoneticPr fontId="3" type="noConversion"/>
  </si>
  <si>
    <t xml:space="preserve">* GAP금액  : </t>
    <phoneticPr fontId="3" type="noConversion"/>
  </si>
  <si>
    <t xml:space="preserve"> (단기차입금)</t>
    <phoneticPr fontId="3" type="noConversion"/>
  </si>
  <si>
    <t xml:space="preserve"> [3] 전기말 대비 시재 증감 중요 사항 및 합계액</t>
    <phoneticPr fontId="3" type="noConversion"/>
  </si>
  <si>
    <t xml:space="preserve"> (법인세부채)</t>
    <phoneticPr fontId="3" type="noConversion"/>
  </si>
  <si>
    <t>(1) 매출채권 증가액(순액)</t>
    <phoneticPr fontId="3" type="noConversion"/>
  </si>
  <si>
    <t>자본총계</t>
    <phoneticPr fontId="3" type="noConversion"/>
  </si>
  <si>
    <t>* 자본금 750</t>
    <phoneticPr fontId="3" type="noConversion"/>
  </si>
  <si>
    <t>(2) 재고자산 증가액(순액기준)</t>
    <phoneticPr fontId="3" type="noConversion"/>
  </si>
  <si>
    <t>* 상품 505 / 재공품 154</t>
    <phoneticPr fontId="3" type="noConversion"/>
  </si>
  <si>
    <t>이익잉여금</t>
    <phoneticPr fontId="3" type="noConversion"/>
  </si>
  <si>
    <t>* 당반기 순이익(3,034)</t>
    <phoneticPr fontId="3" type="noConversion"/>
  </si>
  <si>
    <t>(3) 기타 당좌자산 증가액</t>
    <phoneticPr fontId="3" type="noConversion"/>
  </si>
  <si>
    <t>* 미수금 244 / 선급금 169</t>
    <phoneticPr fontId="3" type="noConversion"/>
  </si>
  <si>
    <t>중요비율</t>
    <phoneticPr fontId="3" type="noConversion"/>
  </si>
  <si>
    <t>유동비율</t>
    <phoneticPr fontId="3" type="noConversion"/>
  </si>
  <si>
    <t>(4) 유형자산 증가액(순액)</t>
    <phoneticPr fontId="3" type="noConversion"/>
  </si>
  <si>
    <t>* 건설중인자산 659 / 기계장치 335</t>
    <phoneticPr fontId="3" type="noConversion"/>
  </si>
  <si>
    <t>부채비율</t>
    <phoneticPr fontId="3" type="noConversion"/>
  </si>
  <si>
    <t>(5) 투자자산 증가</t>
    <phoneticPr fontId="3" type="noConversion"/>
  </si>
  <si>
    <t>* 인피니타 지분 인수</t>
    <phoneticPr fontId="3" type="noConversion"/>
  </si>
  <si>
    <t>(6) 당반기 중 '24년 법인세등 납부 유출액</t>
    <phoneticPr fontId="3" type="noConversion"/>
  </si>
  <si>
    <t>* 법인세/지방소득세/농특세</t>
    <phoneticPr fontId="3" type="noConversion"/>
  </si>
  <si>
    <t>(7) 기타 부채의 증가</t>
    <phoneticPr fontId="3" type="noConversion"/>
  </si>
  <si>
    <t>* 외상매입금 258 / 선수금 137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</si>
</sst>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.0%"/>
    <numFmt numFmtId="177" formatCode="_-* #,##0_-;\-* #,##0_-;_-* &quot;-&quot;_-;_-@_-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2"/>
      <color theme="1"/>
      <name val="KoPub돋움체 Light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KoPub돋움체 Light"/>
      <family val="1"/>
      <charset val="129"/>
    </font>
    <font>
      <b/>
      <sz val="10"/>
      <color theme="1"/>
      <name val="KoPub돋움체 Light"/>
      <family val="1"/>
      <charset val="129"/>
    </font>
    <font>
      <b/>
      <sz val="11"/>
      <color theme="1"/>
      <name val="KoPub돋움체 Light"/>
      <family val="1"/>
      <charset val="129"/>
    </font>
    <font>
      <b/>
      <sz val="10"/>
      <color rgb="FFFF0000"/>
      <name val="KoPub돋움체 Light"/>
      <family val="1"/>
      <charset val="129"/>
    </font>
    <font>
      <sz val="10"/>
      <color rgb="FFFF0000"/>
      <name val="KoPub돋움체 Light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theme="0" tint="-0.34998626667073579"/>
      </bottom>
      <diagonal/>
    </border>
    <border>
      <left style="thick">
        <color rgb="FFFF0000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FF0000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ck">
        <color rgb="FFFF0000"/>
      </left>
      <right style="thick">
        <color rgb="FFFF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FF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rgb="FFFF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theme="0" tint="-0.34998626667073579"/>
      </bottom>
      <diagonal/>
    </border>
    <border>
      <left style="thick">
        <color rgb="FFFF0000"/>
      </left>
      <right style="thick">
        <color rgb="FFFF0000"/>
      </right>
      <top style="thin">
        <color theme="0" tint="-0.34998626667073579"/>
      </top>
      <bottom style="dotted">
        <color theme="0" tint="-0.34998626667073579"/>
      </bottom>
      <diagonal/>
    </border>
    <border>
      <left/>
      <right/>
      <top style="thin">
        <color theme="0" tint="-0.34998626667073579"/>
      </top>
      <bottom style="dotted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34998626667073579"/>
      </top>
      <bottom style="thin">
        <color theme="0" tint="-0.34998626667073579"/>
      </bottom>
      <diagonal/>
    </border>
    <border>
      <left style="thick">
        <color rgb="FFFF0000"/>
      </left>
      <right style="thick">
        <color rgb="FFFF0000"/>
      </right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34998626667073579"/>
      </top>
      <bottom style="thin">
        <color theme="0" tint="-0.34998626667073579"/>
      </bottom>
      <diagonal/>
    </border>
    <border>
      <left style="thick">
        <color rgb="FFFF0000"/>
      </left>
      <right style="thick">
        <color rgb="FFFF0000"/>
      </right>
      <top style="thin">
        <color theme="0" tint="-0.34998626667073579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dotted">
        <color theme="0" tint="-0.34998626667073579"/>
      </bottom>
      <diagonal/>
    </border>
    <border>
      <left style="thick">
        <color rgb="FFFF0000"/>
      </left>
      <right style="thick">
        <color rgb="FFFF0000"/>
      </right>
      <top/>
      <bottom style="dotted">
        <color theme="0" tint="-0.3499862666707357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theme="0" tint="-0.34998626667073579"/>
      </bottom>
      <diagonal/>
    </border>
    <border>
      <left style="thick">
        <color rgb="FFFF0000"/>
      </left>
      <right style="thick">
        <color rgb="FFFF0000"/>
      </right>
      <top style="thin">
        <color theme="0" tint="-0.34998626667073579"/>
      </top>
      <bottom style="thick">
        <color rgb="FFFF0000"/>
      </bottom>
      <diagonal/>
    </border>
    <border>
      <left style="thick">
        <color rgb="FFFF0000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ck">
        <color rgb="FFFF0000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ck">
        <color rgb="FFFF0000"/>
      </left>
      <right style="thick">
        <color rgb="FFFF0000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/>
      <diagonal/>
    </border>
    <border>
      <left/>
      <right style="thin">
        <color theme="0" tint="-0.34998626667073579"/>
      </right>
      <top style="dotted">
        <color theme="0" tint="-0.34998626667073579"/>
      </top>
      <bottom/>
      <diagonal/>
    </border>
    <border>
      <left style="thick">
        <color rgb="FFFF0000"/>
      </left>
      <right style="thick">
        <color rgb="FFFF0000"/>
      </right>
      <top style="dotted">
        <color theme="0" tint="-0.34998626667073579"/>
      </top>
      <bottom/>
      <diagonal/>
    </border>
    <border>
      <left style="thick">
        <color rgb="FFFF0000"/>
      </left>
      <right/>
      <top style="dotted">
        <color theme="0" tint="-0.34998626667073579"/>
      </top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thin">
        <color theme="0" tint="-0.34998626667073579"/>
      </right>
      <top style="double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/>
      <diagonal/>
    </border>
    <border>
      <left style="thin">
        <color theme="0" tint="-0.34998626667073579"/>
      </left>
      <right/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 style="thick">
        <color rgb="FFFF0000"/>
      </left>
      <right style="thick">
        <color rgb="FFFF0000"/>
      </right>
      <top style="dotted">
        <color theme="0" tint="-0.34998626667073579"/>
      </top>
      <bottom style="thick">
        <color rgb="FFFF0000"/>
      </bottom>
      <diagonal/>
    </border>
    <border>
      <left style="double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176" fontId="4" fillId="0" borderId="0" xfId="2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6" borderId="6" xfId="0" quotePrefix="1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6" borderId="16" xfId="0" quotePrefix="1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41" fontId="5" fillId="8" borderId="15" xfId="1" applyFont="1" applyFill="1" applyBorder="1">
      <alignment vertical="center"/>
    </xf>
    <xf numFmtId="41" fontId="5" fillId="8" borderId="4" xfId="1" applyFont="1" applyFill="1" applyBorder="1">
      <alignment vertical="center"/>
    </xf>
    <xf numFmtId="41" fontId="5" fillId="8" borderId="1" xfId="1" applyFont="1" applyFill="1" applyBorder="1">
      <alignment vertical="center"/>
    </xf>
    <xf numFmtId="176" fontId="5" fillId="8" borderId="6" xfId="2" applyNumberFormat="1" applyFont="1" applyFill="1" applyBorder="1">
      <alignment vertical="center"/>
    </xf>
    <xf numFmtId="41" fontId="5" fillId="8" borderId="16" xfId="1" applyFont="1" applyFill="1" applyBorder="1">
      <alignment vertical="center"/>
    </xf>
    <xf numFmtId="176" fontId="5" fillId="8" borderId="17" xfId="2" applyNumberFormat="1" applyFont="1" applyFill="1" applyBorder="1">
      <alignment vertical="center"/>
    </xf>
    <xf numFmtId="41" fontId="5" fillId="7" borderId="3" xfId="1" applyFont="1" applyFill="1" applyBorder="1">
      <alignment vertical="center"/>
    </xf>
    <xf numFmtId="41" fontId="5" fillId="0" borderId="0" xfId="1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41" fontId="4" fillId="0" borderId="1" xfId="1" applyFont="1" applyBorder="1">
      <alignment vertical="center"/>
    </xf>
    <xf numFmtId="41" fontId="4" fillId="0" borderId="6" xfId="1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22" xfId="0" applyFont="1" applyFill="1" applyBorder="1" applyAlignment="1">
      <alignment horizontal="center" vertical="center"/>
    </xf>
    <xf numFmtId="41" fontId="5" fillId="9" borderId="23" xfId="1" applyFont="1" applyFill="1" applyBorder="1">
      <alignment vertical="center"/>
    </xf>
    <xf numFmtId="41" fontId="5" fillId="9" borderId="24" xfId="1" applyFont="1" applyFill="1" applyBorder="1">
      <alignment vertical="center"/>
    </xf>
    <xf numFmtId="41" fontId="5" fillId="9" borderId="1" xfId="1" applyFont="1" applyFill="1" applyBorder="1">
      <alignment vertical="center"/>
    </xf>
    <xf numFmtId="176" fontId="5" fillId="9" borderId="6" xfId="2" applyNumberFormat="1" applyFont="1" applyFill="1" applyBorder="1">
      <alignment vertical="center"/>
    </xf>
    <xf numFmtId="41" fontId="5" fillId="9" borderId="16" xfId="1" applyFont="1" applyFill="1" applyBorder="1">
      <alignment vertical="center"/>
    </xf>
    <xf numFmtId="176" fontId="5" fillId="9" borderId="17" xfId="2" applyNumberFormat="1" applyFont="1" applyFill="1" applyBorder="1">
      <alignment vertical="center"/>
    </xf>
    <xf numFmtId="41" fontId="5" fillId="7" borderId="25" xfId="1" applyFont="1" applyFill="1" applyBorder="1">
      <alignment vertical="center"/>
    </xf>
    <xf numFmtId="41" fontId="4" fillId="0" borderId="0" xfId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38" fontId="4" fillId="0" borderId="1" xfId="1" applyNumberFormat="1" applyFont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26" xfId="0" applyFont="1" applyFill="1" applyBorder="1" applyAlignment="1">
      <alignment horizontal="center" vertical="center"/>
    </xf>
    <xf numFmtId="41" fontId="5" fillId="9" borderId="27" xfId="1" applyFont="1" applyFill="1" applyBorder="1">
      <alignment vertical="center"/>
    </xf>
    <xf numFmtId="41" fontId="5" fillId="9" borderId="28" xfId="1" applyFont="1" applyFill="1" applyBorder="1">
      <alignment vertical="center"/>
    </xf>
    <xf numFmtId="41" fontId="5" fillId="7" borderId="29" xfId="1" applyFont="1" applyFill="1" applyBorder="1">
      <alignment vertical="center"/>
    </xf>
    <xf numFmtId="41" fontId="5" fillId="7" borderId="30" xfId="1" applyFont="1" applyFill="1" applyBorder="1">
      <alignment vertical="center"/>
    </xf>
    <xf numFmtId="41" fontId="5" fillId="7" borderId="7" xfId="1" applyFont="1" applyFill="1" applyBorder="1">
      <alignment vertical="center"/>
    </xf>
    <xf numFmtId="41" fontId="5" fillId="7" borderId="1" xfId="1" applyFont="1" applyFill="1" applyBorder="1">
      <alignment vertical="center"/>
    </xf>
    <xf numFmtId="176" fontId="5" fillId="7" borderId="6" xfId="2" applyNumberFormat="1" applyFont="1" applyFill="1" applyBorder="1">
      <alignment vertical="center"/>
    </xf>
    <xf numFmtId="41" fontId="5" fillId="7" borderId="16" xfId="1" applyFont="1" applyFill="1" applyBorder="1">
      <alignment vertical="center"/>
    </xf>
    <xf numFmtId="176" fontId="5" fillId="7" borderId="17" xfId="2" applyNumberFormat="1" applyFont="1" applyFill="1" applyBorder="1">
      <alignment vertical="center"/>
    </xf>
    <xf numFmtId="41" fontId="5" fillId="7" borderId="8" xfId="1" applyFont="1" applyFill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5" fillId="7" borderId="13" xfId="0" applyFont="1" applyFill="1" applyBorder="1">
      <alignment vertical="center"/>
    </xf>
    <xf numFmtId="0" fontId="5" fillId="7" borderId="20" xfId="0" applyFont="1" applyFill="1" applyBorder="1" applyAlignment="1">
      <alignment horizontal="right" vertical="center"/>
    </xf>
    <xf numFmtId="176" fontId="5" fillId="7" borderId="31" xfId="2" applyNumberFormat="1" applyFont="1" applyFill="1" applyBorder="1">
      <alignment vertical="center"/>
    </xf>
    <xf numFmtId="176" fontId="5" fillId="7" borderId="20" xfId="2" applyNumberFormat="1" applyFont="1" applyFill="1" applyBorder="1">
      <alignment vertical="center"/>
    </xf>
    <xf numFmtId="176" fontId="5" fillId="7" borderId="1" xfId="2" applyNumberFormat="1" applyFont="1" applyFill="1" applyBorder="1">
      <alignment vertical="center"/>
    </xf>
    <xf numFmtId="176" fontId="5" fillId="7" borderId="16" xfId="2" applyNumberFormat="1" applyFont="1" applyFill="1" applyBorder="1">
      <alignment vertical="center"/>
    </xf>
    <xf numFmtId="176" fontId="4" fillId="7" borderId="21" xfId="2" applyNumberFormat="1" applyFont="1" applyFill="1" applyBorder="1">
      <alignment vertical="center"/>
    </xf>
    <xf numFmtId="176" fontId="4" fillId="0" borderId="0" xfId="2" applyNumberFormat="1" applyFont="1" applyBorder="1">
      <alignment vertical="center"/>
    </xf>
    <xf numFmtId="38" fontId="4" fillId="0" borderId="6" xfId="1" applyNumberFormat="1" applyFont="1" applyBorder="1">
      <alignment vertical="center"/>
    </xf>
    <xf numFmtId="0" fontId="5" fillId="7" borderId="12" xfId="0" applyFont="1" applyFill="1" applyBorder="1">
      <alignment vertical="center"/>
    </xf>
    <xf numFmtId="0" fontId="5" fillId="0" borderId="2" xfId="0" applyFont="1" applyBorder="1">
      <alignment vertical="center"/>
    </xf>
    <xf numFmtId="41" fontId="5" fillId="0" borderId="30" xfId="1" applyFont="1" applyBorder="1">
      <alignment vertical="center"/>
    </xf>
    <xf numFmtId="41" fontId="5" fillId="0" borderId="7" xfId="1" applyFont="1" applyBorder="1">
      <alignment vertical="center"/>
    </xf>
    <xf numFmtId="41" fontId="5" fillId="0" borderId="1" xfId="1" applyFont="1" applyBorder="1">
      <alignment vertical="center"/>
    </xf>
    <xf numFmtId="176" fontId="5" fillId="0" borderId="6" xfId="2" applyNumberFormat="1" applyFont="1" applyBorder="1">
      <alignment vertical="center"/>
    </xf>
    <xf numFmtId="41" fontId="5" fillId="0" borderId="16" xfId="1" applyFont="1" applyBorder="1">
      <alignment vertical="center"/>
    </xf>
    <xf numFmtId="176" fontId="5" fillId="0" borderId="17" xfId="2" applyNumberFormat="1" applyFont="1" applyBorder="1">
      <alignment vertical="center"/>
    </xf>
    <xf numFmtId="41" fontId="4" fillId="7" borderId="8" xfId="1" applyFont="1" applyFill="1" applyBorder="1">
      <alignment vertical="center"/>
    </xf>
    <xf numFmtId="0" fontId="7" fillId="0" borderId="32" xfId="0" applyFont="1" applyBorder="1" applyAlignment="1">
      <alignment horizontal="right" vertical="center"/>
    </xf>
    <xf numFmtId="176" fontId="7" fillId="0" borderId="33" xfId="2" applyNumberFormat="1" applyFont="1" applyBorder="1">
      <alignment vertical="center"/>
    </xf>
    <xf numFmtId="176" fontId="7" fillId="0" borderId="34" xfId="2" applyNumberFormat="1" applyFont="1" applyBorder="1">
      <alignment vertical="center"/>
    </xf>
    <xf numFmtId="176" fontId="5" fillId="0" borderId="1" xfId="2" applyNumberFormat="1" applyFont="1" applyBorder="1">
      <alignment vertical="center"/>
    </xf>
    <xf numFmtId="176" fontId="5" fillId="0" borderId="16" xfId="2" applyNumberFormat="1" applyFont="1" applyBorder="1">
      <alignment vertical="center"/>
    </xf>
    <xf numFmtId="176" fontId="4" fillId="7" borderId="35" xfId="2" applyNumberFormat="1" applyFont="1" applyFill="1" applyBorder="1">
      <alignment vertical="center"/>
    </xf>
    <xf numFmtId="0" fontId="5" fillId="0" borderId="13" xfId="0" applyFont="1" applyBorder="1">
      <alignment vertical="center"/>
    </xf>
    <xf numFmtId="41" fontId="5" fillId="0" borderId="36" xfId="1" applyFont="1" applyBorder="1">
      <alignment vertical="center"/>
    </xf>
    <xf numFmtId="49" fontId="4" fillId="7" borderId="14" xfId="1" applyNumberFormat="1" applyFont="1" applyFill="1" applyBorder="1">
      <alignment vertical="center"/>
    </xf>
    <xf numFmtId="0" fontId="5" fillId="7" borderId="18" xfId="0" applyFont="1" applyFill="1" applyBorder="1">
      <alignment vertical="center"/>
    </xf>
    <xf numFmtId="0" fontId="5" fillId="0" borderId="19" xfId="0" applyFont="1" applyBorder="1" applyAlignment="1">
      <alignment horizontal="right" vertical="center"/>
    </xf>
    <xf numFmtId="176" fontId="5" fillId="0" borderId="31" xfId="2" applyNumberFormat="1" applyFont="1" applyBorder="1">
      <alignment vertical="center"/>
    </xf>
    <xf numFmtId="176" fontId="5" fillId="0" borderId="20" xfId="2" applyNumberFormat="1" applyFont="1" applyBorder="1">
      <alignment vertical="center"/>
    </xf>
    <xf numFmtId="49" fontId="4" fillId="7" borderId="21" xfId="2" applyNumberFormat="1" applyFont="1" applyFill="1" applyBorder="1">
      <alignment vertical="center"/>
    </xf>
    <xf numFmtId="0" fontId="5" fillId="7" borderId="19" xfId="0" applyFont="1" applyFill="1" applyBorder="1">
      <alignment vertical="center"/>
    </xf>
    <xf numFmtId="0" fontId="5" fillId="7" borderId="37" xfId="0" applyFont="1" applyFill="1" applyBorder="1" applyAlignment="1">
      <alignment horizontal="right" vertical="center"/>
    </xf>
    <xf numFmtId="176" fontId="7" fillId="7" borderId="31" xfId="2" applyNumberFormat="1" applyFont="1" applyFill="1" applyBorder="1">
      <alignment vertical="center"/>
    </xf>
    <xf numFmtId="176" fontId="7" fillId="7" borderId="20" xfId="2" applyNumberFormat="1" applyFont="1" applyFill="1" applyBorder="1">
      <alignment vertical="center"/>
    </xf>
    <xf numFmtId="41" fontId="5" fillId="10" borderId="30" xfId="1" applyFont="1" applyFill="1" applyBorder="1">
      <alignment vertical="center"/>
    </xf>
    <xf numFmtId="41" fontId="5" fillId="10" borderId="7" xfId="1" applyFont="1" applyFill="1" applyBorder="1">
      <alignment vertical="center"/>
    </xf>
    <xf numFmtId="41" fontId="5" fillId="10" borderId="1" xfId="1" applyFont="1" applyFill="1" applyBorder="1">
      <alignment vertical="center"/>
    </xf>
    <xf numFmtId="176" fontId="5" fillId="10" borderId="6" xfId="2" applyNumberFormat="1" applyFont="1" applyFill="1" applyBorder="1">
      <alignment vertical="center"/>
    </xf>
    <xf numFmtId="41" fontId="5" fillId="10" borderId="16" xfId="1" applyFont="1" applyFill="1" applyBorder="1">
      <alignment vertical="center"/>
    </xf>
    <xf numFmtId="176" fontId="5" fillId="10" borderId="17" xfId="2" applyNumberFormat="1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22" xfId="0" applyFont="1" applyFill="1" applyBorder="1" applyAlignment="1">
      <alignment horizontal="right" vertical="center" shrinkToFit="1"/>
    </xf>
    <xf numFmtId="176" fontId="5" fillId="3" borderId="23" xfId="2" applyNumberFormat="1" applyFont="1" applyFill="1" applyBorder="1">
      <alignment vertical="center"/>
    </xf>
    <xf numFmtId="176" fontId="5" fillId="3" borderId="24" xfId="2" applyNumberFormat="1" applyFont="1" applyFill="1" applyBorder="1">
      <alignment vertical="center"/>
    </xf>
    <xf numFmtId="176" fontId="5" fillId="3" borderId="1" xfId="2" applyNumberFormat="1" applyFont="1" applyFill="1" applyBorder="1">
      <alignment vertical="center"/>
    </xf>
    <xf numFmtId="176" fontId="5" fillId="3" borderId="6" xfId="2" applyNumberFormat="1" applyFont="1" applyFill="1" applyBorder="1">
      <alignment vertical="center"/>
    </xf>
    <xf numFmtId="176" fontId="5" fillId="3" borderId="16" xfId="2" applyNumberFormat="1" applyFont="1" applyFill="1" applyBorder="1">
      <alignment vertical="center"/>
    </xf>
    <xf numFmtId="176" fontId="5" fillId="3" borderId="17" xfId="2" applyNumberFormat="1" applyFont="1" applyFill="1" applyBorder="1">
      <alignment vertical="center"/>
    </xf>
    <xf numFmtId="176" fontId="5" fillId="7" borderId="25" xfId="2" applyNumberFormat="1" applyFont="1" applyFill="1" applyBorder="1">
      <alignment vertical="center"/>
    </xf>
    <xf numFmtId="176" fontId="5" fillId="0" borderId="0" xfId="2" applyNumberFormat="1" applyFont="1" applyBorder="1">
      <alignment vertical="center"/>
    </xf>
    <xf numFmtId="0" fontId="5" fillId="7" borderId="1" xfId="0" applyFont="1" applyFill="1" applyBorder="1" applyAlignment="1">
      <alignment vertical="center" shrinkToFit="1"/>
    </xf>
    <xf numFmtId="38" fontId="5" fillId="7" borderId="1" xfId="1" applyNumberFormat="1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3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7" fillId="11" borderId="26" xfId="0" applyFont="1" applyFill="1" applyBorder="1" applyAlignment="1">
      <alignment horizontal="right" vertical="center" shrinkToFit="1"/>
    </xf>
    <xf numFmtId="176" fontId="7" fillId="11" borderId="27" xfId="2" applyNumberFormat="1" applyFont="1" applyFill="1" applyBorder="1">
      <alignment vertical="center"/>
    </xf>
    <xf numFmtId="176" fontId="7" fillId="11" borderId="28" xfId="2" applyNumberFormat="1" applyFont="1" applyFill="1" applyBorder="1">
      <alignment vertical="center"/>
    </xf>
    <xf numFmtId="176" fontId="5" fillId="11" borderId="1" xfId="2" applyNumberFormat="1" applyFont="1" applyFill="1" applyBorder="1">
      <alignment vertical="center"/>
    </xf>
    <xf numFmtId="176" fontId="5" fillId="11" borderId="6" xfId="2" applyNumberFormat="1" applyFont="1" applyFill="1" applyBorder="1">
      <alignment vertical="center"/>
    </xf>
    <xf numFmtId="176" fontId="5" fillId="11" borderId="16" xfId="2" applyNumberFormat="1" applyFont="1" applyFill="1" applyBorder="1">
      <alignment vertical="center"/>
    </xf>
    <xf numFmtId="176" fontId="5" fillId="11" borderId="17" xfId="2" applyNumberFormat="1" applyFont="1" applyFill="1" applyBorder="1">
      <alignment vertical="center"/>
    </xf>
    <xf numFmtId="176" fontId="5" fillId="7" borderId="29" xfId="2" applyNumberFormat="1" applyFont="1" applyFill="1" applyBorder="1">
      <alignment vertical="center"/>
    </xf>
    <xf numFmtId="41" fontId="5" fillId="0" borderId="15" xfId="1" applyFont="1" applyBorder="1">
      <alignment vertical="center"/>
    </xf>
    <xf numFmtId="41" fontId="5" fillId="0" borderId="4" xfId="1" applyFont="1" applyBorder="1">
      <alignment vertical="center"/>
    </xf>
    <xf numFmtId="41" fontId="4" fillId="7" borderId="3" xfId="1" applyFont="1" applyFill="1" applyBorder="1">
      <alignment vertical="center"/>
    </xf>
    <xf numFmtId="41" fontId="5" fillId="10" borderId="38" xfId="1" applyFont="1" applyFill="1" applyBorder="1">
      <alignment vertical="center"/>
    </xf>
    <xf numFmtId="41" fontId="5" fillId="10" borderId="4" xfId="1" applyFont="1" applyFill="1" applyBorder="1">
      <alignment vertical="center"/>
    </xf>
    <xf numFmtId="41" fontId="5" fillId="10" borderId="39" xfId="1" applyFont="1" applyFill="1" applyBorder="1">
      <alignment vertical="center"/>
    </xf>
    <xf numFmtId="176" fontId="5" fillId="10" borderId="40" xfId="2" applyNumberFormat="1" applyFont="1" applyFill="1" applyBorder="1">
      <alignment vertical="center"/>
    </xf>
    <xf numFmtId="41" fontId="5" fillId="8" borderId="3" xfId="1" applyFont="1" applyFill="1" applyBorder="1">
      <alignment vertical="center"/>
    </xf>
    <xf numFmtId="10" fontId="4" fillId="0" borderId="0" xfId="2" applyNumberFormat="1" applyFont="1">
      <alignment vertical="center"/>
    </xf>
    <xf numFmtId="41" fontId="4" fillId="0" borderId="0" xfId="1" applyFont="1">
      <alignment vertical="center"/>
    </xf>
    <xf numFmtId="0" fontId="6" fillId="0" borderId="0" xfId="0" quotePrefix="1" applyFont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177" fontId="5" fillId="0" borderId="1" xfId="0" quotePrefix="1" applyNumberFormat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1" fontId="5" fillId="0" borderId="6" xfId="1" applyFont="1" applyBorder="1">
      <alignment vertical="center"/>
    </xf>
    <xf numFmtId="38" fontId="5" fillId="8" borderId="1" xfId="1" applyNumberFormat="1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3" xfId="0" applyFont="1" applyBorder="1">
      <alignment vertical="center"/>
    </xf>
    <xf numFmtId="41" fontId="4" fillId="0" borderId="13" xfId="1" applyFont="1" applyBorder="1">
      <alignment vertical="center"/>
    </xf>
    <xf numFmtId="41" fontId="4" fillId="0" borderId="22" xfId="1" applyFont="1" applyBorder="1">
      <alignment vertical="center"/>
    </xf>
    <xf numFmtId="41" fontId="4" fillId="0" borderId="25" xfId="1" applyFont="1" applyBorder="1">
      <alignment vertical="center"/>
    </xf>
    <xf numFmtId="41" fontId="4" fillId="0" borderId="41" xfId="1" applyFont="1" applyBorder="1">
      <alignment vertical="center"/>
    </xf>
    <xf numFmtId="49" fontId="4" fillId="0" borderId="13" xfId="1" applyNumberFormat="1" applyFont="1" applyBorder="1">
      <alignment vertical="center"/>
    </xf>
    <xf numFmtId="0" fontId="4" fillId="0" borderId="14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2" xfId="0" applyFont="1" applyBorder="1">
      <alignment vertical="center"/>
    </xf>
    <xf numFmtId="41" fontId="5" fillId="0" borderId="23" xfId="1" applyFont="1" applyBorder="1">
      <alignment vertical="center"/>
    </xf>
    <xf numFmtId="41" fontId="5" fillId="0" borderId="22" xfId="1" applyFont="1" applyBorder="1">
      <alignment vertical="center"/>
    </xf>
    <xf numFmtId="38" fontId="5" fillId="8" borderId="42" xfId="1" applyNumberFormat="1" applyFont="1" applyFill="1" applyBorder="1">
      <alignment vertical="center"/>
    </xf>
    <xf numFmtId="0" fontId="4" fillId="0" borderId="22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41" fontId="4" fillId="0" borderId="43" xfId="1" applyFont="1" applyBorder="1">
      <alignment vertical="center"/>
    </xf>
    <xf numFmtId="41" fontId="4" fillId="0" borderId="44" xfId="1" applyFont="1" applyBorder="1">
      <alignment vertical="center"/>
    </xf>
    <xf numFmtId="38" fontId="4" fillId="0" borderId="42" xfId="1" applyNumberFormat="1" applyFont="1" applyBorder="1">
      <alignment vertical="center"/>
    </xf>
    <xf numFmtId="0" fontId="5" fillId="0" borderId="43" xfId="0" applyFont="1" applyBorder="1">
      <alignment vertical="center"/>
    </xf>
    <xf numFmtId="41" fontId="5" fillId="0" borderId="45" xfId="1" applyFont="1" applyBorder="1">
      <alignment vertical="center"/>
    </xf>
    <xf numFmtId="41" fontId="5" fillId="0" borderId="43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13" xfId="0" applyFont="1" applyBorder="1">
      <alignment vertical="center"/>
    </xf>
    <xf numFmtId="41" fontId="4" fillId="0" borderId="45" xfId="1" applyFont="1" applyBorder="1">
      <alignment vertical="center"/>
    </xf>
    <xf numFmtId="41" fontId="4" fillId="0" borderId="19" xfId="1" applyFont="1" applyBorder="1">
      <alignment vertical="center"/>
    </xf>
    <xf numFmtId="41" fontId="4" fillId="0" borderId="26" xfId="1" applyFont="1" applyBorder="1">
      <alignment vertical="center"/>
    </xf>
    <xf numFmtId="41" fontId="5" fillId="0" borderId="29" xfId="1" applyFont="1" applyBorder="1">
      <alignment vertical="center"/>
    </xf>
    <xf numFmtId="38" fontId="4" fillId="0" borderId="47" xfId="1" applyNumberFormat="1" applyFont="1" applyBorder="1">
      <alignment vertical="center"/>
    </xf>
    <xf numFmtId="49" fontId="4" fillId="0" borderId="19" xfId="2" applyNumberFormat="1" applyFont="1" applyBorder="1">
      <alignment vertical="center"/>
    </xf>
    <xf numFmtId="41" fontId="4" fillId="0" borderId="20" xfId="1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41" fontId="4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49" fontId="5" fillId="0" borderId="0" xfId="0" applyNumberFormat="1" applyFont="1">
      <alignment vertical="center"/>
    </xf>
    <xf numFmtId="0" fontId="5" fillId="0" borderId="48" xfId="0" applyFont="1" applyBorder="1">
      <alignment vertical="center"/>
    </xf>
    <xf numFmtId="41" fontId="5" fillId="0" borderId="48" xfId="1" applyFont="1" applyBorder="1">
      <alignment vertical="center"/>
    </xf>
    <xf numFmtId="0" fontId="4" fillId="0" borderId="48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50" xfId="0" applyFont="1" applyBorder="1">
      <alignment vertical="center"/>
    </xf>
    <xf numFmtId="0" fontId="5" fillId="0" borderId="26" xfId="0" applyFont="1" applyBorder="1">
      <alignment vertical="center"/>
    </xf>
    <xf numFmtId="41" fontId="5" fillId="0" borderId="27" xfId="1" applyFont="1" applyBorder="1">
      <alignment vertical="center"/>
    </xf>
    <xf numFmtId="41" fontId="5" fillId="0" borderId="26" xfId="1" applyFont="1" applyBorder="1">
      <alignment vertical="center"/>
    </xf>
    <xf numFmtId="38" fontId="5" fillId="8" borderId="47" xfId="1" applyNumberFormat="1" applyFont="1" applyFill="1" applyBorder="1">
      <alignment vertical="center"/>
    </xf>
    <xf numFmtId="0" fontId="4" fillId="0" borderId="26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176" fontId="4" fillId="0" borderId="0" xfId="2" applyNumberFormat="1" applyFont="1" applyBorder="1" applyAlignment="1">
      <alignment vertical="center"/>
    </xf>
    <xf numFmtId="41" fontId="5" fillId="3" borderId="1" xfId="1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38" fontId="5" fillId="8" borderId="41" xfId="1" applyNumberFormat="1" applyFont="1" applyFill="1" applyBorder="1">
      <alignment vertical="center"/>
    </xf>
    <xf numFmtId="176" fontId="5" fillId="0" borderId="4" xfId="2" applyNumberFormat="1" applyFont="1" applyBorder="1">
      <alignment vertical="center"/>
    </xf>
    <xf numFmtId="176" fontId="5" fillId="0" borderId="3" xfId="2" applyNumberFormat="1" applyFont="1" applyBorder="1">
      <alignment vertical="center"/>
    </xf>
    <xf numFmtId="176" fontId="5" fillId="0" borderId="6" xfId="2" applyNumberFormat="1" applyFont="1" applyBorder="1" applyAlignment="1">
      <alignment vertical="center"/>
    </xf>
    <xf numFmtId="176" fontId="5" fillId="0" borderId="4" xfId="2" applyNumberFormat="1" applyFont="1" applyBorder="1" applyAlignment="1">
      <alignment vertical="center"/>
    </xf>
    <xf numFmtId="176" fontId="5" fillId="0" borderId="3" xfId="2" applyNumberFormat="1" applyFont="1" applyBorder="1" applyAlignment="1">
      <alignment vertical="center"/>
    </xf>
    <xf numFmtId="176" fontId="5" fillId="0" borderId="0" xfId="2" applyNumberFormat="1" applyFont="1" applyBorder="1" applyAlignment="1">
      <alignment vertical="center"/>
    </xf>
    <xf numFmtId="38" fontId="5" fillId="0" borderId="1" xfId="1" applyNumberFormat="1" applyFont="1" applyBorder="1">
      <alignment vertical="center"/>
    </xf>
    <xf numFmtId="38" fontId="5" fillId="0" borderId="4" xfId="1" applyNumberFormat="1" applyFont="1" applyBorder="1" applyAlignment="1">
      <alignment horizontal="left" vertical="center"/>
    </xf>
    <xf numFmtId="38" fontId="5" fillId="0" borderId="3" xfId="1" applyNumberFormat="1" applyFont="1" applyBorder="1" applyAlignment="1">
      <alignment horizontal="left" vertical="center"/>
    </xf>
    <xf numFmtId="38" fontId="5" fillId="0" borderId="0" xfId="1" applyNumberFormat="1" applyFont="1" applyBorder="1" applyAlignment="1">
      <alignment horizontal="left" vertical="center"/>
    </xf>
    <xf numFmtId="41" fontId="4" fillId="0" borderId="51" xfId="1" applyFont="1" applyBorder="1">
      <alignment vertical="center"/>
    </xf>
    <xf numFmtId="41" fontId="4" fillId="0" borderId="52" xfId="1" applyFont="1" applyBorder="1">
      <alignment vertical="center"/>
    </xf>
    <xf numFmtId="176" fontId="5" fillId="0" borderId="2" xfId="2" applyNumberFormat="1" applyFont="1" applyBorder="1">
      <alignment vertical="center"/>
    </xf>
    <xf numFmtId="176" fontId="5" fillId="0" borderId="7" xfId="2" applyNumberFormat="1" applyFont="1" applyBorder="1">
      <alignment vertical="center"/>
    </xf>
    <xf numFmtId="176" fontId="5" fillId="0" borderId="8" xfId="2" applyNumberFormat="1" applyFont="1" applyBorder="1">
      <alignment vertical="center"/>
    </xf>
    <xf numFmtId="38" fontId="5" fillId="0" borderId="5" xfId="1" applyNumberFormat="1" applyFont="1" applyBorder="1">
      <alignment vertical="center"/>
    </xf>
    <xf numFmtId="176" fontId="5" fillId="0" borderId="2" xfId="2" applyNumberFormat="1" applyFont="1" applyBorder="1" applyAlignment="1">
      <alignment vertical="center"/>
    </xf>
    <xf numFmtId="176" fontId="5" fillId="0" borderId="7" xfId="2" applyNumberFormat="1" applyFont="1" applyBorder="1" applyAlignment="1">
      <alignment vertical="center"/>
    </xf>
    <xf numFmtId="176" fontId="5" fillId="0" borderId="8" xfId="2" applyNumberFormat="1" applyFont="1" applyBorder="1" applyAlignment="1">
      <alignment vertical="center"/>
    </xf>
    <xf numFmtId="41" fontId="4" fillId="0" borderId="27" xfId="1" applyFont="1" applyBorder="1">
      <alignment vertical="center"/>
    </xf>
    <xf numFmtId="41" fontId="5" fillId="0" borderId="13" xfId="1" applyFont="1" applyBorder="1">
      <alignment vertical="center"/>
    </xf>
    <xf numFmtId="49" fontId="4" fillId="7" borderId="53" xfId="2" applyNumberFormat="1" applyFont="1" applyFill="1" applyBorder="1" applyAlignment="1">
      <alignment vertical="center"/>
    </xf>
    <xf numFmtId="49" fontId="4" fillId="7" borderId="54" xfId="2" applyNumberFormat="1" applyFont="1" applyFill="1" applyBorder="1">
      <alignment vertical="center"/>
    </xf>
    <xf numFmtId="49" fontId="4" fillId="7" borderId="55" xfId="2" applyNumberFormat="1" applyFont="1" applyFill="1" applyBorder="1">
      <alignment vertical="center"/>
    </xf>
    <xf numFmtId="38" fontId="5" fillId="7" borderId="56" xfId="1" applyNumberFormat="1" applyFont="1" applyFill="1" applyBorder="1">
      <alignment vertical="center"/>
    </xf>
    <xf numFmtId="176" fontId="4" fillId="7" borderId="57" xfId="2" applyNumberFormat="1" applyFont="1" applyFill="1" applyBorder="1" applyAlignment="1">
      <alignment vertical="center"/>
    </xf>
    <xf numFmtId="41" fontId="5" fillId="7" borderId="54" xfId="1" applyFont="1" applyFill="1" applyBorder="1" applyAlignment="1">
      <alignment vertical="center"/>
    </xf>
    <xf numFmtId="41" fontId="5" fillId="7" borderId="55" xfId="1" applyFont="1" applyFill="1" applyBorder="1" applyAlignment="1">
      <alignment vertical="center"/>
    </xf>
    <xf numFmtId="49" fontId="4" fillId="7" borderId="58" xfId="1" applyNumberFormat="1" applyFont="1" applyFill="1" applyBorder="1" applyAlignment="1">
      <alignment vertical="center"/>
    </xf>
    <xf numFmtId="49" fontId="4" fillId="7" borderId="0" xfId="1" applyNumberFormat="1" applyFont="1" applyFill="1" applyBorder="1">
      <alignment vertical="center"/>
    </xf>
    <xf numFmtId="38" fontId="5" fillId="7" borderId="12" xfId="1" applyNumberFormat="1" applyFont="1" applyFill="1" applyBorder="1">
      <alignment vertical="center"/>
    </xf>
    <xf numFmtId="176" fontId="4" fillId="7" borderId="13" xfId="2" applyNumberFormat="1" applyFont="1" applyFill="1" applyBorder="1" applyAlignment="1">
      <alignment vertical="center"/>
    </xf>
    <xf numFmtId="176" fontId="4" fillId="7" borderId="0" xfId="2" applyNumberFormat="1" applyFont="1" applyFill="1" applyBorder="1" applyAlignment="1">
      <alignment vertical="center"/>
    </xf>
    <xf numFmtId="176" fontId="4" fillId="7" borderId="14" xfId="2" applyNumberFormat="1" applyFont="1" applyFill="1" applyBorder="1" applyAlignment="1">
      <alignment vertical="center"/>
    </xf>
    <xf numFmtId="41" fontId="4" fillId="0" borderId="15" xfId="1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176" fontId="5" fillId="0" borderId="23" xfId="2" applyNumberFormat="1" applyFont="1" applyBorder="1">
      <alignment vertical="center"/>
    </xf>
    <xf numFmtId="176" fontId="5" fillId="0" borderId="22" xfId="2" applyNumberFormat="1" applyFont="1" applyBorder="1">
      <alignment vertical="center"/>
    </xf>
    <xf numFmtId="176" fontId="5" fillId="8" borderId="41" xfId="0" applyNumberFormat="1" applyFont="1" applyFill="1" applyBorder="1">
      <alignment vertical="center"/>
    </xf>
    <xf numFmtId="176" fontId="4" fillId="0" borderId="13" xfId="2" applyNumberFormat="1" applyFont="1" applyBorder="1">
      <alignment vertical="center"/>
    </xf>
    <xf numFmtId="0" fontId="4" fillId="7" borderId="58" xfId="0" applyFont="1" applyFill="1" applyBorder="1">
      <alignment vertical="center"/>
    </xf>
    <xf numFmtId="0" fontId="4" fillId="7" borderId="0" xfId="0" applyFont="1" applyFill="1">
      <alignment vertical="center"/>
    </xf>
    <xf numFmtId="0" fontId="4" fillId="7" borderId="14" xfId="0" applyFont="1" applyFill="1" applyBorder="1">
      <alignment vertical="center"/>
    </xf>
    <xf numFmtId="0" fontId="4" fillId="7" borderId="13" xfId="0" applyFont="1" applyFill="1" applyBorder="1">
      <alignment vertical="center"/>
    </xf>
    <xf numFmtId="41" fontId="5" fillId="7" borderId="0" xfId="1" applyFont="1" applyFill="1" applyBorder="1">
      <alignment vertical="center"/>
    </xf>
    <xf numFmtId="41" fontId="4" fillId="7" borderId="14" xfId="1" applyFont="1" applyFill="1" applyBorder="1">
      <alignment vertical="center"/>
    </xf>
    <xf numFmtId="41" fontId="5" fillId="0" borderId="0" xfId="1" applyFont="1" applyBorder="1" applyAlignment="1">
      <alignment vertical="center"/>
    </xf>
    <xf numFmtId="176" fontId="5" fillId="0" borderId="59" xfId="2" applyNumberFormat="1" applyFont="1" applyBorder="1">
      <alignment vertical="center"/>
    </xf>
    <xf numFmtId="176" fontId="5" fillId="0" borderId="26" xfId="2" applyNumberFormat="1" applyFont="1" applyBorder="1">
      <alignment vertical="center"/>
    </xf>
    <xf numFmtId="176" fontId="7" fillId="8" borderId="47" xfId="0" applyNumberFormat="1" applyFont="1" applyFill="1" applyBorder="1">
      <alignment vertical="center"/>
    </xf>
    <xf numFmtId="176" fontId="4" fillId="7" borderId="13" xfId="2" applyNumberFormat="1" applyFont="1" applyFill="1" applyBorder="1">
      <alignment vertical="center"/>
    </xf>
    <xf numFmtId="176" fontId="5" fillId="7" borderId="0" xfId="2" applyNumberFormat="1" applyFont="1" applyFill="1" applyBorder="1">
      <alignment vertical="center"/>
    </xf>
    <xf numFmtId="176" fontId="4" fillId="7" borderId="0" xfId="2" applyNumberFormat="1" applyFont="1" applyFill="1" applyBorder="1">
      <alignment vertical="center"/>
    </xf>
    <xf numFmtId="176" fontId="5" fillId="7" borderId="14" xfId="2" applyNumberFormat="1" applyFont="1" applyFill="1" applyBorder="1">
      <alignment vertical="center"/>
    </xf>
    <xf numFmtId="0" fontId="4" fillId="0" borderId="19" xfId="0" applyFont="1" applyBorder="1">
      <alignment vertical="center"/>
    </xf>
    <xf numFmtId="0" fontId="4" fillId="7" borderId="60" xfId="0" applyFont="1" applyFill="1" applyBorder="1">
      <alignment vertical="center"/>
    </xf>
    <xf numFmtId="0" fontId="4" fillId="7" borderId="20" xfId="0" applyFont="1" applyFill="1" applyBorder="1">
      <alignment vertical="center"/>
    </xf>
    <xf numFmtId="0" fontId="4" fillId="7" borderId="21" xfId="0" applyFont="1" applyFill="1" applyBorder="1">
      <alignment vertical="center"/>
    </xf>
    <xf numFmtId="0" fontId="4" fillId="7" borderId="19" xfId="0" applyFont="1" applyFill="1" applyBorder="1">
      <alignment vertical="center"/>
    </xf>
    <xf numFmtId="41" fontId="4" fillId="7" borderId="21" xfId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3" xfId="0" quotePrefix="1" applyFont="1" applyBorder="1" applyAlignment="1">
      <alignment horizontal="left" vertical="center"/>
    </xf>
    <xf numFmtId="41" fontId="5" fillId="3" borderId="6" xfId="1" applyFont="1" applyFill="1" applyBorder="1" applyAlignment="1">
      <alignment horizontal="center" vertical="center"/>
    </xf>
    <xf numFmtId="41" fontId="5" fillId="3" borderId="4" xfId="1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distributed" vertical="center"/>
    </xf>
    <xf numFmtId="0" fontId="5" fillId="7" borderId="7" xfId="0" applyFont="1" applyFill="1" applyBorder="1" applyAlignment="1">
      <alignment horizontal="distributed" vertical="center"/>
    </xf>
    <xf numFmtId="0" fontId="5" fillId="10" borderId="2" xfId="0" applyFont="1" applyFill="1" applyBorder="1" applyAlignment="1">
      <alignment horizontal="distributed" vertical="center"/>
    </xf>
    <xf numFmtId="0" fontId="5" fillId="10" borderId="7" xfId="0" applyFont="1" applyFill="1" applyBorder="1" applyAlignment="1">
      <alignment horizontal="distributed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distributed" vertical="center"/>
    </xf>
    <xf numFmtId="0" fontId="5" fillId="0" borderId="7" xfId="0" applyFont="1" applyBorder="1" applyAlignment="1">
      <alignment horizontal="distributed" vertical="center"/>
    </xf>
    <xf numFmtId="0" fontId="5" fillId="10" borderId="6" xfId="0" applyFont="1" applyFill="1" applyBorder="1" applyAlignment="1">
      <alignment horizontal="distributed" vertical="center"/>
    </xf>
    <xf numFmtId="0" fontId="5" fillId="10" borderId="4" xfId="0" applyFont="1" applyFill="1" applyBorder="1" applyAlignment="1">
      <alignment horizontal="distributed" vertical="center"/>
    </xf>
    <xf numFmtId="0" fontId="5" fillId="3" borderId="5" xfId="0" quotePrefix="1" applyFont="1" applyFill="1" applyBorder="1" applyAlignment="1">
      <alignment horizontal="center" vertical="center" wrapText="1"/>
    </xf>
    <xf numFmtId="0" fontId="5" fillId="3" borderId="18" xfId="0" quotePrefix="1" applyFont="1" applyFill="1" applyBorder="1" applyAlignment="1">
      <alignment horizontal="center" vertical="center" wrapText="1"/>
    </xf>
    <xf numFmtId="0" fontId="5" fillId="3" borderId="5" xfId="0" quotePrefix="1" applyFont="1" applyFill="1" applyBorder="1" applyAlignment="1">
      <alignment horizontal="center" vertical="center"/>
    </xf>
    <xf numFmtId="0" fontId="5" fillId="3" borderId="18" xfId="0" quotePrefix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distributed" vertical="center"/>
    </xf>
    <xf numFmtId="0" fontId="5" fillId="8" borderId="7" xfId="0" applyFont="1" applyFill="1" applyBorder="1" applyAlignment="1">
      <alignment horizontal="distributed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3" xfId="0" quotePrefix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9" xfId="0" quotePrefix="1" applyFont="1" applyFill="1" applyBorder="1" applyAlignment="1">
      <alignment horizontal="center" vertical="center"/>
    </xf>
    <xf numFmtId="0" fontId="5" fillId="4" borderId="15" xfId="0" quotePrefix="1" applyFont="1" applyFill="1" applyBorder="1" applyAlignment="1">
      <alignment horizontal="center" vertical="center"/>
    </xf>
    <xf numFmtId="0" fontId="5" fillId="4" borderId="4" xfId="0" quotePrefix="1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6" borderId="1" xfId="0" quotePrefix="1" applyFont="1" applyFill="1" applyBorder="1" applyAlignment="1">
      <alignment horizontal="center" vertical="center"/>
    </xf>
    <xf numFmtId="0" fontId="5" fillId="6" borderId="6" xfId="0" quotePrefix="1" applyFont="1" applyFill="1" applyBorder="1" applyAlignment="1">
      <alignment horizontal="center" vertical="center"/>
    </xf>
    <xf numFmtId="0" fontId="5" fillId="6" borderId="10" xfId="0" quotePrefix="1" applyFont="1" applyFill="1" applyBorder="1" applyAlignment="1">
      <alignment horizontal="center" vertical="center"/>
    </xf>
    <xf numFmtId="0" fontId="5" fillId="6" borderId="11" xfId="0" quotePrefix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20</xdr:row>
      <xdr:rowOff>0</xdr:rowOff>
    </xdr:from>
    <xdr:to>
      <xdr:col>13</xdr:col>
      <xdr:colOff>558800</xdr:colOff>
      <xdr:row>24</xdr:row>
      <xdr:rowOff>1719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A64E97C-8904-F380-5C92-0C3DBD0E1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4597400"/>
          <a:ext cx="1473200" cy="928819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50</xdr:row>
      <xdr:rowOff>11714</xdr:rowOff>
    </xdr:from>
    <xdr:to>
      <xdr:col>10</xdr:col>
      <xdr:colOff>12700</xdr:colOff>
      <xdr:row>56</xdr:row>
      <xdr:rowOff>152381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94AB907-BAAC-1929-B7EA-755FF1739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5200" y="11568714"/>
          <a:ext cx="3492500" cy="15122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vin/Downloads/(&#4352;&#4457;&#4540;&#4369;&#4461;&#4352;&#4469;&#4364;&#4462;&#4523;)&#4352;&#4455;&#4527;&#4361;&#4449;&#4523;&#4359;&#4457;&#4352;&#4457;_25.2Q.xlsx" TargetMode="External"/><Relationship Id="rId1" Type="http://schemas.openxmlformats.org/officeDocument/2006/relationships/externalLinkPath" Target="/Users/kevin/Downloads/(&#4352;&#4457;&#4540;&#4369;&#4461;&#4352;&#4469;&#4364;&#4462;&#4523;)&#4352;&#4455;&#4527;&#4361;&#4449;&#4523;&#4359;&#4457;&#4352;&#4457;_25.2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결산(안)보고"/>
      <sheetName val="재무상태표"/>
      <sheetName val="분기별손익계산서"/>
      <sheetName val="판관비세부"/>
      <sheetName val="거래처별채권"/>
      <sheetName val="품목군별매출자료"/>
      <sheetName val="기간별원가명세"/>
    </sheetNames>
    <sheetDataSet>
      <sheetData sheetId="0"/>
      <sheetData sheetId="1">
        <row r="7">
          <cell r="D7">
            <v>10730469780</v>
          </cell>
          <cell r="F7">
            <v>8060434592</v>
          </cell>
        </row>
        <row r="8">
          <cell r="D8">
            <v>7235163515</v>
          </cell>
          <cell r="F8">
            <v>5377679518</v>
          </cell>
        </row>
        <row r="9">
          <cell r="D9">
            <v>186241</v>
          </cell>
        </row>
        <row r="10">
          <cell r="D10">
            <v>2916595678</v>
          </cell>
          <cell r="F10">
            <v>2623850875</v>
          </cell>
        </row>
        <row r="11">
          <cell r="C11">
            <v>3433272460</v>
          </cell>
          <cell r="E11">
            <v>2128719634</v>
          </cell>
        </row>
        <row r="12">
          <cell r="D12">
            <v>3033621331</v>
          </cell>
          <cell r="F12">
            <v>1782392291</v>
          </cell>
        </row>
        <row r="20">
          <cell r="D20">
            <v>3495306265</v>
          </cell>
          <cell r="F20">
            <v>2682755074</v>
          </cell>
        </row>
        <row r="30">
          <cell r="D30">
            <v>3671913636</v>
          </cell>
          <cell r="F30">
            <v>3554708218</v>
          </cell>
        </row>
        <row r="34">
          <cell r="D34">
            <v>10626975630</v>
          </cell>
          <cell r="F34">
            <v>9773917704</v>
          </cell>
        </row>
        <row r="66">
          <cell r="D66">
            <v>25335384822</v>
          </cell>
          <cell r="F66">
            <v>21637238388</v>
          </cell>
        </row>
        <row r="68">
          <cell r="D68">
            <v>5060516540</v>
          </cell>
          <cell r="F68">
            <v>4515850287</v>
          </cell>
        </row>
        <row r="69">
          <cell r="D69">
            <v>1083204121</v>
          </cell>
          <cell r="F69">
            <v>825592307</v>
          </cell>
        </row>
        <row r="73">
          <cell r="D73">
            <v>2006000000</v>
          </cell>
          <cell r="F73">
            <v>2006000000</v>
          </cell>
        </row>
        <row r="76">
          <cell r="D76">
            <v>655913324</v>
          </cell>
          <cell r="F76">
            <v>596110978</v>
          </cell>
        </row>
        <row r="83">
          <cell r="D83">
            <v>5316710881</v>
          </cell>
          <cell r="F83">
            <v>4652849780</v>
          </cell>
        </row>
        <row r="93">
          <cell r="D93">
            <v>13433851693</v>
          </cell>
          <cell r="F93">
            <v>10399566360</v>
          </cell>
        </row>
        <row r="100">
          <cell r="D100">
            <v>20018673941</v>
          </cell>
          <cell r="F100">
            <v>16984388608</v>
          </cell>
        </row>
      </sheetData>
      <sheetData sheetId="2">
        <row r="6">
          <cell r="D6">
            <v>6856426353</v>
          </cell>
          <cell r="E6">
            <v>13028857215</v>
          </cell>
          <cell r="G6">
            <v>4291363622</v>
          </cell>
          <cell r="H6">
            <v>7786043170</v>
          </cell>
        </row>
        <row r="7">
          <cell r="D7">
            <v>5021057104</v>
          </cell>
          <cell r="E7">
            <v>9282672615</v>
          </cell>
          <cell r="G7">
            <v>3640850572</v>
          </cell>
          <cell r="H7">
            <v>6189691347</v>
          </cell>
        </row>
        <row r="8">
          <cell r="D8">
            <v>1835369249</v>
          </cell>
          <cell r="E8">
            <v>3746184600</v>
          </cell>
          <cell r="G8">
            <v>650513050</v>
          </cell>
          <cell r="H8">
            <v>1596351823</v>
          </cell>
        </row>
        <row r="9">
          <cell r="D9">
            <v>3596229978</v>
          </cell>
          <cell r="E9">
            <v>7322990970</v>
          </cell>
          <cell r="G9">
            <v>1962849144</v>
          </cell>
          <cell r="H9">
            <v>3784507649</v>
          </cell>
        </row>
        <row r="11">
          <cell r="D11">
            <v>1989608673</v>
          </cell>
          <cell r="E11">
            <v>4101742542</v>
          </cell>
          <cell r="G11">
            <v>1499801135</v>
          </cell>
          <cell r="H11">
            <v>2642013611</v>
          </cell>
        </row>
        <row r="13">
          <cell r="D13">
            <v>1606621305</v>
          </cell>
          <cell r="E13">
            <v>3221248428</v>
          </cell>
          <cell r="G13">
            <v>463048009</v>
          </cell>
          <cell r="H13">
            <v>1142494038</v>
          </cell>
        </row>
        <row r="16">
          <cell r="D16">
            <v>949868517</v>
          </cell>
          <cell r="E16">
            <v>2023383855</v>
          </cell>
          <cell r="G16">
            <v>669449815</v>
          </cell>
          <cell r="H16">
            <v>1541063216</v>
          </cell>
        </row>
        <row r="47">
          <cell r="D47">
            <v>23150017</v>
          </cell>
          <cell r="E47">
            <v>67388301</v>
          </cell>
          <cell r="G47">
            <v>11274888</v>
          </cell>
          <cell r="H47">
            <v>23741665</v>
          </cell>
        </row>
        <row r="53">
          <cell r="D53">
            <v>30849086</v>
          </cell>
          <cell r="E53">
            <v>64475733</v>
          </cell>
          <cell r="G53">
            <v>7978233</v>
          </cell>
          <cell r="H53">
            <v>19111957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DB32-64A0-0E40-AEA6-01EDB204583D}">
  <dimension ref="A1:Z50"/>
  <sheetViews>
    <sheetView tabSelected="1" topLeftCell="A29" workbookViewId="0">
      <selection activeCell="I18" sqref="I18"/>
    </sheetView>
  </sheetViews>
  <sheetFormatPr baseColWidth="10" defaultRowHeight="18"/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2"/>
      <c r="B3" s="2"/>
      <c r="C3" s="2"/>
      <c r="D3" s="5"/>
      <c r="E3" s="6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" t="s">
        <v>0</v>
      </c>
      <c r="B4" s="2"/>
      <c r="C4" s="2"/>
      <c r="D4" s="2"/>
      <c r="E4" s="6"/>
      <c r="F4" s="2"/>
      <c r="G4" s="2"/>
      <c r="H4" s="2"/>
      <c r="I4" s="2"/>
      <c r="J4" s="2"/>
      <c r="K4" s="8"/>
      <c r="L4" s="8" t="s">
        <v>1</v>
      </c>
      <c r="M4" s="8"/>
      <c r="N4" s="8"/>
      <c r="O4" s="7" t="s">
        <v>2</v>
      </c>
      <c r="P4" s="2"/>
      <c r="Q4" s="2"/>
      <c r="R4" s="2"/>
      <c r="S4" s="2"/>
      <c r="T4" s="2"/>
      <c r="U4" s="2"/>
      <c r="V4" s="2"/>
      <c r="W4" s="2"/>
      <c r="X4" s="2"/>
      <c r="Y4" s="2"/>
      <c r="Z4" s="8" t="s">
        <v>1</v>
      </c>
    </row>
    <row r="5" spans="1:26" ht="19" thickBot="1">
      <c r="A5" s="2"/>
      <c r="B5" s="261" t="s">
        <v>3</v>
      </c>
      <c r="C5" s="261"/>
      <c r="D5" s="314" t="s">
        <v>4</v>
      </c>
      <c r="E5" s="315"/>
      <c r="F5" s="316" t="s">
        <v>5</v>
      </c>
      <c r="G5" s="317"/>
      <c r="H5" s="318" t="s">
        <v>6</v>
      </c>
      <c r="I5" s="318"/>
      <c r="J5" s="319"/>
      <c r="K5" s="319"/>
      <c r="L5" s="320" t="s">
        <v>7</v>
      </c>
      <c r="M5" s="3"/>
      <c r="N5" s="3"/>
      <c r="O5" s="3"/>
      <c r="P5" s="288" t="s">
        <v>8</v>
      </c>
      <c r="Q5" s="288" t="s">
        <v>9</v>
      </c>
      <c r="R5" s="291" t="s">
        <v>4</v>
      </c>
      <c r="S5" s="292"/>
      <c r="T5" s="293" t="s">
        <v>5</v>
      </c>
      <c r="U5" s="294"/>
      <c r="V5" s="295" t="s">
        <v>7</v>
      </c>
      <c r="W5" s="296"/>
      <c r="X5" s="296"/>
      <c r="Y5" s="296"/>
      <c r="Z5" s="297"/>
    </row>
    <row r="6" spans="1:26" ht="19" thickTop="1">
      <c r="A6" s="2"/>
      <c r="B6" s="261"/>
      <c r="C6" s="262"/>
      <c r="D6" s="304" t="s">
        <v>10</v>
      </c>
      <c r="E6" s="306" t="s">
        <v>11</v>
      </c>
      <c r="F6" s="307" t="s">
        <v>10</v>
      </c>
      <c r="G6" s="309" t="s">
        <v>11</v>
      </c>
      <c r="H6" s="310" t="s">
        <v>10</v>
      </c>
      <c r="I6" s="311"/>
      <c r="J6" s="312" t="s">
        <v>12</v>
      </c>
      <c r="K6" s="313"/>
      <c r="L6" s="321"/>
      <c r="M6" s="13"/>
      <c r="N6" s="13"/>
      <c r="O6" s="13"/>
      <c r="P6" s="289"/>
      <c r="Q6" s="289"/>
      <c r="R6" s="282" t="s">
        <v>10</v>
      </c>
      <c r="S6" s="284" t="s">
        <v>12</v>
      </c>
      <c r="T6" s="282" t="s">
        <v>10</v>
      </c>
      <c r="U6" s="284" t="s">
        <v>13</v>
      </c>
      <c r="V6" s="298"/>
      <c r="W6" s="299"/>
      <c r="X6" s="299"/>
      <c r="Y6" s="299"/>
      <c r="Z6" s="300"/>
    </row>
    <row r="7" spans="1:26">
      <c r="A7" s="2"/>
      <c r="B7" s="261"/>
      <c r="C7" s="262"/>
      <c r="D7" s="305"/>
      <c r="E7" s="306"/>
      <c r="F7" s="308"/>
      <c r="G7" s="309"/>
      <c r="H7" s="11" t="s">
        <v>14</v>
      </c>
      <c r="I7" s="12" t="s">
        <v>15</v>
      </c>
      <c r="J7" s="14" t="s">
        <v>14</v>
      </c>
      <c r="K7" s="15" t="s">
        <v>15</v>
      </c>
      <c r="L7" s="321"/>
      <c r="M7" s="13"/>
      <c r="N7" s="13"/>
      <c r="O7" s="13"/>
      <c r="P7" s="290"/>
      <c r="Q7" s="290"/>
      <c r="R7" s="283"/>
      <c r="S7" s="285"/>
      <c r="T7" s="283"/>
      <c r="U7" s="285"/>
      <c r="V7" s="301"/>
      <c r="W7" s="302"/>
      <c r="X7" s="302"/>
      <c r="Y7" s="302"/>
      <c r="Z7" s="303"/>
    </row>
    <row r="8" spans="1:26">
      <c r="A8" s="2"/>
      <c r="B8" s="286" t="s">
        <v>16</v>
      </c>
      <c r="C8" s="287"/>
      <c r="D8" s="16">
        <f>[1]분기별손익계산서!D6/1000000</f>
        <v>6856.4263529999998</v>
      </c>
      <c r="E8" s="17">
        <f>[1]분기별손익계산서!E6/1000000</f>
        <v>13028.857215</v>
      </c>
      <c r="F8" s="16">
        <f>[1]분기별손익계산서!G6/1000000</f>
        <v>4291.3636219999999</v>
      </c>
      <c r="G8" s="17">
        <f>[1]분기별손익계산서!H6/1000000</f>
        <v>7786.0431699999999</v>
      </c>
      <c r="H8" s="18">
        <f>D8-F8</f>
        <v>2565.062731</v>
      </c>
      <c r="I8" s="19">
        <f>H8/F8</f>
        <v>0.59772672673320248</v>
      </c>
      <c r="J8" s="20">
        <f>E8-G8</f>
        <v>5242.8140450000001</v>
      </c>
      <c r="K8" s="21">
        <f>J8/G8</f>
        <v>0.67336051580099321</v>
      </c>
      <c r="L8" s="22"/>
      <c r="M8" s="23"/>
      <c r="N8" s="23"/>
      <c r="O8" s="23"/>
      <c r="P8" s="24" t="s">
        <v>17</v>
      </c>
      <c r="Q8" s="25" t="s">
        <v>18</v>
      </c>
      <c r="R8" s="26">
        <v>65.529329321426644</v>
      </c>
      <c r="S8" s="26">
        <v>217.22983223157507</v>
      </c>
      <c r="T8" s="27">
        <v>47.261585638241634</v>
      </c>
      <c r="U8" s="27">
        <v>90.695777793575871</v>
      </c>
      <c r="V8" s="28" t="s">
        <v>19</v>
      </c>
      <c r="W8" s="29"/>
      <c r="X8" s="29"/>
      <c r="Y8" s="29"/>
      <c r="Z8" s="30"/>
    </row>
    <row r="9" spans="1:26">
      <c r="A9" s="2"/>
      <c r="B9" s="31"/>
      <c r="C9" s="32" t="s">
        <v>20</v>
      </c>
      <c r="D9" s="33">
        <f>[1]분기별손익계산서!D7/1000000</f>
        <v>5021.0571040000004</v>
      </c>
      <c r="E9" s="34">
        <f>[1]분기별손익계산서!E7/1000000</f>
        <v>9282.6726149999995</v>
      </c>
      <c r="F9" s="33">
        <f>[1]분기별손익계산서!G7/1000000</f>
        <v>3640.8505719999998</v>
      </c>
      <c r="G9" s="34">
        <f>[1]분기별손익계산서!H7/1000000</f>
        <v>6189.691347</v>
      </c>
      <c r="H9" s="35">
        <f t="shared" ref="H9:H24" si="0">D9-F9</f>
        <v>1380.2065320000006</v>
      </c>
      <c r="I9" s="36">
        <f t="shared" ref="I9:I24" si="1">H9/F9</f>
        <v>0.37908903557165835</v>
      </c>
      <c r="J9" s="37">
        <f t="shared" ref="J9:J24" si="2">E9-G9</f>
        <v>3092.9812679999995</v>
      </c>
      <c r="K9" s="38">
        <f t="shared" ref="K9:K24" si="3">J9/G9</f>
        <v>0.49969878861554151</v>
      </c>
      <c r="L9" s="39"/>
      <c r="M9" s="40"/>
      <c r="N9" s="40"/>
      <c r="O9" s="40"/>
      <c r="P9" s="41"/>
      <c r="Q9" s="25" t="s">
        <v>18</v>
      </c>
      <c r="R9" s="42">
        <v>-19.303612000000001</v>
      </c>
      <c r="S9" s="42">
        <v>-99.445200332991647</v>
      </c>
      <c r="T9" s="27">
        <v>0</v>
      </c>
      <c r="U9" s="27">
        <v>0</v>
      </c>
      <c r="V9" s="28" t="s">
        <v>21</v>
      </c>
      <c r="W9" s="29"/>
      <c r="X9" s="29"/>
      <c r="Y9" s="29"/>
      <c r="Z9" s="30"/>
    </row>
    <row r="10" spans="1:26">
      <c r="A10" s="2"/>
      <c r="B10" s="43"/>
      <c r="C10" s="44" t="s">
        <v>22</v>
      </c>
      <c r="D10" s="45">
        <f>[1]분기별손익계산서!D8/1000000</f>
        <v>1835.3692490000001</v>
      </c>
      <c r="E10" s="46">
        <f>[1]분기별손익계산서!E8/1000000</f>
        <v>3746.1846</v>
      </c>
      <c r="F10" s="45">
        <f>[1]분기별손익계산서!G8/1000000</f>
        <v>650.51305000000002</v>
      </c>
      <c r="G10" s="46">
        <f>[1]분기별손익계산서!H8/1000000</f>
        <v>1596.351823</v>
      </c>
      <c r="H10" s="35">
        <f t="shared" si="0"/>
        <v>1184.8561990000001</v>
      </c>
      <c r="I10" s="36">
        <f t="shared" si="1"/>
        <v>1.8214180315060551</v>
      </c>
      <c r="J10" s="37">
        <f t="shared" si="2"/>
        <v>2149.8327770000001</v>
      </c>
      <c r="K10" s="38">
        <f t="shared" si="3"/>
        <v>1.3467161474215952</v>
      </c>
      <c r="L10" s="47"/>
      <c r="M10" s="40"/>
      <c r="N10" s="40"/>
      <c r="O10" s="40"/>
      <c r="P10" s="41"/>
      <c r="Q10" s="25" t="s">
        <v>18</v>
      </c>
      <c r="R10" s="42">
        <v>-1.635162</v>
      </c>
      <c r="S10" s="42">
        <v>-1.635162</v>
      </c>
      <c r="T10" s="27">
        <v>12.944989</v>
      </c>
      <c r="U10" s="27">
        <v>12.944989</v>
      </c>
      <c r="V10" s="28" t="s">
        <v>23</v>
      </c>
      <c r="W10" s="29"/>
      <c r="X10" s="29"/>
      <c r="Y10" s="29"/>
      <c r="Z10" s="30"/>
    </row>
    <row r="11" spans="1:26">
      <c r="A11" s="2"/>
      <c r="B11" s="271" t="s">
        <v>17</v>
      </c>
      <c r="C11" s="272"/>
      <c r="D11" s="48">
        <f>[1]분기별손익계산서!D9/1000000</f>
        <v>3596.2299779999998</v>
      </c>
      <c r="E11" s="49">
        <f>[1]분기별손익계산서!E9/1000000</f>
        <v>7322.9909699999998</v>
      </c>
      <c r="F11" s="48">
        <f>[1]분기별손익계산서!G9/1000000</f>
        <v>1962.849144</v>
      </c>
      <c r="G11" s="49">
        <f>[1]분기별손익계산서!H9/1000000</f>
        <v>3784.5076490000001</v>
      </c>
      <c r="H11" s="50">
        <f t="shared" si="0"/>
        <v>1633.3808339999998</v>
      </c>
      <c r="I11" s="51">
        <f t="shared" si="1"/>
        <v>0.83214792078794608</v>
      </c>
      <c r="J11" s="52">
        <f t="shared" si="2"/>
        <v>3538.4833209999997</v>
      </c>
      <c r="K11" s="53">
        <f t="shared" si="3"/>
        <v>0.93499172129695429</v>
      </c>
      <c r="L11" s="54"/>
      <c r="M11" s="23"/>
      <c r="N11" s="23"/>
      <c r="O11" s="23"/>
      <c r="P11" s="55"/>
      <c r="Q11" s="25" t="s">
        <v>24</v>
      </c>
      <c r="R11" s="42">
        <v>9.836895102990951</v>
      </c>
      <c r="S11" s="26">
        <v>9.836895102990951</v>
      </c>
      <c r="T11" s="27">
        <v>0</v>
      </c>
      <c r="U11" s="27">
        <v>0</v>
      </c>
      <c r="V11" s="28" t="s">
        <v>19</v>
      </c>
      <c r="W11" s="29"/>
      <c r="X11" s="29"/>
      <c r="Y11" s="29"/>
      <c r="Z11" s="30"/>
    </row>
    <row r="12" spans="1:26">
      <c r="A12" s="2"/>
      <c r="B12" s="56"/>
      <c r="C12" s="57" t="s">
        <v>25</v>
      </c>
      <c r="D12" s="58">
        <f>D11/D8</f>
        <v>0.52450501075191813</v>
      </c>
      <c r="E12" s="59">
        <f>E11/E8</f>
        <v>0.56205934635380839</v>
      </c>
      <c r="F12" s="58">
        <f>F11/F8</f>
        <v>0.45739520508989395</v>
      </c>
      <c r="G12" s="59">
        <f>G11/G8</f>
        <v>0.48606301896474075</v>
      </c>
      <c r="H12" s="60"/>
      <c r="I12" s="51">
        <f>D12-F12</f>
        <v>6.710980566202418E-2</v>
      </c>
      <c r="J12" s="61"/>
      <c r="K12" s="53">
        <f>E12-G12</f>
        <v>7.5996327389067642E-2</v>
      </c>
      <c r="L12" s="62"/>
      <c r="M12" s="63"/>
      <c r="N12" s="63"/>
      <c r="O12" s="63"/>
      <c r="P12" s="24" t="s">
        <v>26</v>
      </c>
      <c r="Q12" s="25" t="s">
        <v>27</v>
      </c>
      <c r="R12" s="42">
        <v>82.421001000000004</v>
      </c>
      <c r="S12" s="42">
        <v>53.323785999999998</v>
      </c>
      <c r="T12" s="64">
        <v>43.222482999999997</v>
      </c>
      <c r="U12" s="64">
        <v>64.072755999999998</v>
      </c>
      <c r="V12" s="28" t="s">
        <v>28</v>
      </c>
      <c r="W12" s="29"/>
      <c r="X12" s="29"/>
      <c r="Y12" s="29"/>
      <c r="Z12" s="30"/>
    </row>
    <row r="13" spans="1:26">
      <c r="A13" s="2"/>
      <c r="B13" s="65"/>
      <c r="C13" s="66" t="s">
        <v>29</v>
      </c>
      <c r="D13" s="67">
        <f>[1]분기별손익계산서!D11/1000000</f>
        <v>1989.608673</v>
      </c>
      <c r="E13" s="68">
        <f>[1]분기별손익계산서!E11/1000000</f>
        <v>4101.742542</v>
      </c>
      <c r="F13" s="67">
        <f>[1]분기별손익계산서!G11/1000000</f>
        <v>1499.8011349999999</v>
      </c>
      <c r="G13" s="68">
        <f>[1]분기별손익계산서!H11/1000000</f>
        <v>2642.0136109999999</v>
      </c>
      <c r="H13" s="69">
        <f t="shared" si="0"/>
        <v>489.80753800000002</v>
      </c>
      <c r="I13" s="70">
        <f t="shared" si="1"/>
        <v>0.32658165577398368</v>
      </c>
      <c r="J13" s="71">
        <f t="shared" si="2"/>
        <v>1459.7289310000001</v>
      </c>
      <c r="K13" s="72">
        <f t="shared" si="3"/>
        <v>0.55250621152080059</v>
      </c>
      <c r="L13" s="73"/>
      <c r="M13" s="40"/>
      <c r="N13" s="40"/>
      <c r="O13" s="40"/>
      <c r="P13" s="41"/>
      <c r="Q13" s="25" t="s">
        <v>30</v>
      </c>
      <c r="R13" s="42">
        <v>4.5344759999999997</v>
      </c>
      <c r="S13" s="42">
        <v>8.9589999999999996</v>
      </c>
      <c r="T13" s="64">
        <v>25.280522999999999</v>
      </c>
      <c r="U13" s="64">
        <v>31.211013000000001</v>
      </c>
      <c r="V13" s="28" t="s">
        <v>31</v>
      </c>
      <c r="W13" s="29"/>
      <c r="X13" s="29"/>
      <c r="Y13" s="29"/>
      <c r="Z13" s="30"/>
    </row>
    <row r="14" spans="1:26">
      <c r="A14" s="2"/>
      <c r="B14" s="65"/>
      <c r="C14" s="74" t="s">
        <v>25</v>
      </c>
      <c r="D14" s="75">
        <f>D13/D9</f>
        <v>0.39625294669821381</v>
      </c>
      <c r="E14" s="76">
        <f>E13/E9</f>
        <v>0.44187086113237878</v>
      </c>
      <c r="F14" s="75">
        <f>F13/F9</f>
        <v>0.41193702002884613</v>
      </c>
      <c r="G14" s="76">
        <f>G13/G9</f>
        <v>0.42684093000542306</v>
      </c>
      <c r="H14" s="77"/>
      <c r="I14" s="70">
        <f>D14-F14</f>
        <v>-1.568407333063232E-2</v>
      </c>
      <c r="J14" s="78"/>
      <c r="K14" s="72">
        <f>E14-G14</f>
        <v>1.502993112695572E-2</v>
      </c>
      <c r="L14" s="79"/>
      <c r="M14" s="63"/>
      <c r="N14" s="63"/>
      <c r="O14" s="63"/>
      <c r="P14" s="41"/>
      <c r="Q14" s="25" t="s">
        <v>32</v>
      </c>
      <c r="R14" s="42">
        <v>-0.48</v>
      </c>
      <c r="S14" s="42">
        <v>-0.48</v>
      </c>
      <c r="T14" s="64">
        <v>-11.030498</v>
      </c>
      <c r="U14" s="64">
        <v>-11.030498</v>
      </c>
      <c r="V14" s="28" t="s">
        <v>33</v>
      </c>
      <c r="W14" s="29"/>
      <c r="X14" s="29"/>
      <c r="Y14" s="29"/>
      <c r="Z14" s="30"/>
    </row>
    <row r="15" spans="1:26">
      <c r="A15" s="2"/>
      <c r="B15" s="65"/>
      <c r="C15" s="80" t="s">
        <v>34</v>
      </c>
      <c r="D15" s="81">
        <f>[1]분기별손익계산서!D13/1000000</f>
        <v>1606.6213049999999</v>
      </c>
      <c r="E15" s="23">
        <f>[1]분기별손익계산서!E13/1000000</f>
        <v>3221.2484279999999</v>
      </c>
      <c r="F15" s="81">
        <f>[1]분기별손익계산서!G13/1000000</f>
        <v>463.04800899999998</v>
      </c>
      <c r="G15" s="23">
        <f>[1]분기별손익계산서!H13/1000000</f>
        <v>1142.494038</v>
      </c>
      <c r="H15" s="69">
        <f t="shared" si="0"/>
        <v>1143.573296</v>
      </c>
      <c r="I15" s="70">
        <f t="shared" si="1"/>
        <v>2.4696646433480294</v>
      </c>
      <c r="J15" s="71">
        <f t="shared" si="2"/>
        <v>2078.7543900000001</v>
      </c>
      <c r="K15" s="72">
        <f t="shared" si="3"/>
        <v>1.8194881731190269</v>
      </c>
      <c r="L15" s="82" t="s">
        <v>35</v>
      </c>
      <c r="M15" s="40"/>
      <c r="N15" s="40"/>
      <c r="O15" s="40"/>
      <c r="P15" s="41"/>
      <c r="Q15" s="25" t="s">
        <v>36</v>
      </c>
      <c r="R15" s="26">
        <v>17.626256999999999</v>
      </c>
      <c r="S15" s="26">
        <v>34.765253999999999</v>
      </c>
      <c r="T15" s="27">
        <v>17.139002999999999</v>
      </c>
      <c r="U15" s="27">
        <v>34.278005999999998</v>
      </c>
      <c r="V15" s="28" t="s">
        <v>37</v>
      </c>
      <c r="W15" s="29"/>
      <c r="X15" s="29"/>
      <c r="Y15" s="29"/>
      <c r="Z15" s="30"/>
    </row>
    <row r="16" spans="1:26">
      <c r="A16" s="2"/>
      <c r="B16" s="83"/>
      <c r="C16" s="84" t="s">
        <v>25</v>
      </c>
      <c r="D16" s="85">
        <f>D15/D10</f>
        <v>0.87536679928323236</v>
      </c>
      <c r="E16" s="86">
        <f>E15/E10</f>
        <v>0.85987445146189534</v>
      </c>
      <c r="F16" s="85">
        <f>F15/F10</f>
        <v>0.71181970753699708</v>
      </c>
      <c r="G16" s="86">
        <f>G15/G10</f>
        <v>0.71569062755409907</v>
      </c>
      <c r="H16" s="77"/>
      <c r="I16" s="70">
        <f>D16-F16</f>
        <v>0.16354709174623527</v>
      </c>
      <c r="J16" s="78"/>
      <c r="K16" s="72">
        <f>E16-G16</f>
        <v>0.14418382390779627</v>
      </c>
      <c r="L16" s="87" t="s">
        <v>38</v>
      </c>
      <c r="M16" s="63"/>
      <c r="N16" s="63"/>
      <c r="O16" s="63"/>
      <c r="P16" s="41"/>
      <c r="Q16" s="25" t="s">
        <v>39</v>
      </c>
      <c r="R16" s="42">
        <v>-12.75</v>
      </c>
      <c r="S16" s="42">
        <v>-24.75</v>
      </c>
      <c r="T16" s="64">
        <v>-12</v>
      </c>
      <c r="U16" s="64">
        <v>-24</v>
      </c>
      <c r="V16" s="28" t="s">
        <v>40</v>
      </c>
      <c r="W16" s="29"/>
      <c r="X16" s="29"/>
      <c r="Y16" s="29"/>
      <c r="Z16" s="30"/>
    </row>
    <row r="17" spans="1:26">
      <c r="A17" s="2"/>
      <c r="B17" s="271" t="s">
        <v>26</v>
      </c>
      <c r="C17" s="272"/>
      <c r="D17" s="48">
        <f>[1]분기별손익계산서!D16/1000000</f>
        <v>949.868517</v>
      </c>
      <c r="E17" s="49">
        <f>[1]분기별손익계산서!E16/1000000</f>
        <v>2023.383855</v>
      </c>
      <c r="F17" s="48">
        <f>[1]분기별손익계산서!G16/1000000</f>
        <v>669.44981499999994</v>
      </c>
      <c r="G17" s="49">
        <f>[1]분기별손익계산서!H16/1000000</f>
        <v>1541.063216</v>
      </c>
      <c r="H17" s="50">
        <f t="shared" si="0"/>
        <v>280.41870200000005</v>
      </c>
      <c r="I17" s="51">
        <f t="shared" si="1"/>
        <v>0.41887934796128085</v>
      </c>
      <c r="J17" s="52">
        <f t="shared" si="2"/>
        <v>482.32063900000003</v>
      </c>
      <c r="K17" s="53">
        <f t="shared" si="3"/>
        <v>0.31297913933207527</v>
      </c>
      <c r="L17" s="54"/>
      <c r="M17" s="23"/>
      <c r="N17" s="23"/>
      <c r="O17" s="23"/>
      <c r="P17" s="41"/>
      <c r="Q17" s="25" t="s">
        <v>41</v>
      </c>
      <c r="R17" s="42">
        <v>-5.79</v>
      </c>
      <c r="S17" s="42">
        <v>-11.58</v>
      </c>
      <c r="T17" s="64">
        <v>-5.79</v>
      </c>
      <c r="U17" s="64">
        <v>-11.58</v>
      </c>
      <c r="V17" s="28" t="s">
        <v>42</v>
      </c>
      <c r="W17" s="29"/>
      <c r="X17" s="29"/>
      <c r="Y17" s="29"/>
      <c r="Z17" s="30"/>
    </row>
    <row r="18" spans="1:26">
      <c r="A18" s="2"/>
      <c r="B18" s="88"/>
      <c r="C18" s="89" t="s">
        <v>43</v>
      </c>
      <c r="D18" s="90">
        <f>D17/D8</f>
        <v>0.13853696781624281</v>
      </c>
      <c r="E18" s="91">
        <f>E17/E8</f>
        <v>0.15530017879622607</v>
      </c>
      <c r="F18" s="90">
        <f>F17/F8</f>
        <v>0.15599932188640805</v>
      </c>
      <c r="G18" s="91">
        <f>G17/G8</f>
        <v>0.19792636418171825</v>
      </c>
      <c r="H18" s="60"/>
      <c r="I18" s="51">
        <f>D18-F18</f>
        <v>-1.7462354070165248E-2</v>
      </c>
      <c r="J18" s="61"/>
      <c r="K18" s="53">
        <f>E18-G18</f>
        <v>-4.2626185385492177E-2</v>
      </c>
      <c r="L18" s="62"/>
      <c r="M18" s="63"/>
      <c r="N18" s="63"/>
      <c r="O18" s="63"/>
      <c r="P18" s="24" t="s">
        <v>44</v>
      </c>
      <c r="Q18" s="25" t="s">
        <v>45</v>
      </c>
      <c r="R18" s="26">
        <v>5.1438879999999996</v>
      </c>
      <c r="S18" s="26">
        <v>12.285777</v>
      </c>
      <c r="T18" s="27">
        <v>7.3154940000000002</v>
      </c>
      <c r="U18" s="27">
        <v>15.601589000000001</v>
      </c>
      <c r="V18" s="28" t="s">
        <v>46</v>
      </c>
      <c r="W18" s="29"/>
      <c r="X18" s="29"/>
      <c r="Y18" s="29"/>
      <c r="Z18" s="30"/>
    </row>
    <row r="19" spans="1:26">
      <c r="A19" s="2"/>
      <c r="B19" s="273" t="s">
        <v>47</v>
      </c>
      <c r="C19" s="274"/>
      <c r="D19" s="92">
        <f>D8-D11-D17</f>
        <v>2310.3278580000001</v>
      </c>
      <c r="E19" s="93">
        <f>E8-E11-E17</f>
        <v>3682.4823900000001</v>
      </c>
      <c r="F19" s="92">
        <f>F8-F11-F17</f>
        <v>1659.0646630000001</v>
      </c>
      <c r="G19" s="93">
        <f>G8-G11-G17</f>
        <v>2460.4723049999998</v>
      </c>
      <c r="H19" s="94">
        <f t="shared" si="0"/>
        <v>651.263195</v>
      </c>
      <c r="I19" s="95">
        <f t="shared" si="1"/>
        <v>0.39254840966979232</v>
      </c>
      <c r="J19" s="96">
        <f t="shared" si="2"/>
        <v>1222.0100850000003</v>
      </c>
      <c r="K19" s="97">
        <f t="shared" si="3"/>
        <v>0.49665671201285905</v>
      </c>
      <c r="L19" s="54"/>
      <c r="M19" s="23"/>
      <c r="N19" s="23"/>
      <c r="O19" s="23"/>
      <c r="P19" s="55"/>
      <c r="Q19" s="25" t="s">
        <v>48</v>
      </c>
      <c r="R19" s="42">
        <v>-3.2737889999999998</v>
      </c>
      <c r="S19" s="42">
        <v>-5.2277740000000001</v>
      </c>
      <c r="T19" s="64">
        <v>-3.5976780000000002</v>
      </c>
      <c r="U19" s="64">
        <v>-7.7042599999999997</v>
      </c>
      <c r="V19" s="28" t="s">
        <v>49</v>
      </c>
      <c r="W19" s="29"/>
      <c r="X19" s="29"/>
      <c r="Y19" s="29"/>
      <c r="Z19" s="30"/>
    </row>
    <row r="20" spans="1:26">
      <c r="A20" s="2"/>
      <c r="B20" s="98"/>
      <c r="C20" s="99" t="s">
        <v>50</v>
      </c>
      <c r="D20" s="100">
        <f>D19/D8</f>
        <v>0.33695802143183906</v>
      </c>
      <c r="E20" s="101">
        <f>E19/E8</f>
        <v>0.28264047484996557</v>
      </c>
      <c r="F20" s="100">
        <f>F19/F8</f>
        <v>0.38660547302369808</v>
      </c>
      <c r="G20" s="101">
        <f>G19/G8</f>
        <v>0.31601061685354098</v>
      </c>
      <c r="H20" s="102"/>
      <c r="I20" s="103">
        <f>D20-F20</f>
        <v>-4.9647451591859015E-2</v>
      </c>
      <c r="J20" s="104"/>
      <c r="K20" s="105">
        <f>E20-G20</f>
        <v>-3.3370142003575409E-2</v>
      </c>
      <c r="L20" s="106"/>
      <c r="M20" s="107"/>
      <c r="N20" s="107"/>
      <c r="O20" s="107"/>
      <c r="P20" s="275" t="s">
        <v>51</v>
      </c>
      <c r="Q20" s="108" t="s">
        <v>52</v>
      </c>
      <c r="R20" s="109">
        <f>-SUM(R8:R17)</f>
        <v>-139.98918442441763</v>
      </c>
      <c r="S20" s="109">
        <f>-SUM(S8:S17)</f>
        <v>-186.22440500157438</v>
      </c>
      <c r="T20" s="109">
        <f>-SUM(T8:T17)</f>
        <v>-117.02808563824162</v>
      </c>
      <c r="U20" s="109">
        <f>-SUM(U8:U17)</f>
        <v>-186.59204379357587</v>
      </c>
      <c r="V20" s="110"/>
      <c r="W20" s="111"/>
      <c r="X20" s="111"/>
      <c r="Y20" s="111"/>
      <c r="Z20" s="112"/>
    </row>
    <row r="21" spans="1:26">
      <c r="A21" s="2"/>
      <c r="B21" s="113"/>
      <c r="C21" s="114" t="s">
        <v>53</v>
      </c>
      <c r="D21" s="115">
        <f>(D19-(D10-D15))/D9</f>
        <v>0.4145700538521499</v>
      </c>
      <c r="E21" s="116">
        <f>(E19-(E10-E15))/E9</f>
        <v>0.34015486153176155</v>
      </c>
      <c r="F21" s="115">
        <f>(F19-(F10-F15))/F9</f>
        <v>0.4041911616250754</v>
      </c>
      <c r="G21" s="116">
        <f>(G19-(G10-G15))/G9</f>
        <v>0.32418652360954303</v>
      </c>
      <c r="H21" s="117"/>
      <c r="I21" s="118">
        <f>D21-F21</f>
        <v>1.0378892227074499E-2</v>
      </c>
      <c r="J21" s="119"/>
      <c r="K21" s="120">
        <f>E21-G21</f>
        <v>1.5968337922218523E-2</v>
      </c>
      <c r="L21" s="121"/>
      <c r="M21" s="107"/>
      <c r="N21" s="107"/>
      <c r="O21" s="107"/>
      <c r="P21" s="276"/>
      <c r="Q21" s="108" t="s">
        <v>54</v>
      </c>
      <c r="R21" s="50">
        <f>R18+R19</f>
        <v>1.8700989999999997</v>
      </c>
      <c r="S21" s="50">
        <f>S18+S19</f>
        <v>7.0580029999999994</v>
      </c>
      <c r="T21" s="50">
        <f>T18+T19</f>
        <v>3.717816</v>
      </c>
      <c r="U21" s="50">
        <f>U18+U19</f>
        <v>7.8973290000000009</v>
      </c>
      <c r="V21" s="110"/>
      <c r="W21" s="111"/>
      <c r="X21" s="111"/>
      <c r="Y21" s="111"/>
      <c r="Z21" s="112"/>
    </row>
    <row r="22" spans="1:26">
      <c r="A22" s="2"/>
      <c r="B22" s="278" t="s">
        <v>55</v>
      </c>
      <c r="C22" s="279"/>
      <c r="D22" s="122">
        <f>[1]분기별손익계산서!D47/1000000</f>
        <v>23.150016999999998</v>
      </c>
      <c r="E22" s="123">
        <f>[1]분기별손익계산서!E47/1000000</f>
        <v>67.388300999999998</v>
      </c>
      <c r="F22" s="122">
        <f>[1]분기별손익계산서!G47/1000000</f>
        <v>11.274888000000001</v>
      </c>
      <c r="G22" s="123">
        <f>[1]분기별손익계산서!H47/1000000</f>
        <v>23.741665000000001</v>
      </c>
      <c r="H22" s="69">
        <f t="shared" si="0"/>
        <v>11.875128999999998</v>
      </c>
      <c r="I22" s="70">
        <f t="shared" si="1"/>
        <v>1.0532369811567084</v>
      </c>
      <c r="J22" s="71">
        <f t="shared" si="2"/>
        <v>43.646636000000001</v>
      </c>
      <c r="K22" s="72">
        <f t="shared" si="3"/>
        <v>1.8383982757738346</v>
      </c>
      <c r="L22" s="124"/>
      <c r="M22" s="107"/>
      <c r="N22" s="107"/>
      <c r="O22" s="107"/>
      <c r="P22" s="277"/>
      <c r="Q22" s="108" t="s">
        <v>56</v>
      </c>
      <c r="R22" s="109">
        <f>R20+R21</f>
        <v>-138.11908542441762</v>
      </c>
      <c r="S22" s="109">
        <f>S20+S21</f>
        <v>-179.1664020015744</v>
      </c>
      <c r="T22" s="109">
        <f>T20+T21</f>
        <v>-113.31026963824162</v>
      </c>
      <c r="U22" s="109">
        <f>U20+U21</f>
        <v>-178.69471479357586</v>
      </c>
      <c r="V22" s="110"/>
      <c r="W22" s="111"/>
      <c r="X22" s="111"/>
      <c r="Y22" s="111"/>
      <c r="Z22" s="112"/>
    </row>
    <row r="23" spans="1:26">
      <c r="A23" s="2"/>
      <c r="B23" s="278" t="s">
        <v>57</v>
      </c>
      <c r="C23" s="279"/>
      <c r="D23" s="122">
        <f>[1]분기별손익계산서!D53/1000000</f>
        <v>30.849086</v>
      </c>
      <c r="E23" s="123">
        <f>[1]분기별손익계산서!E53/1000000</f>
        <v>64.475733000000005</v>
      </c>
      <c r="F23" s="122">
        <f>[1]분기별손익계산서!G53/1000000</f>
        <v>7.9782330000000004</v>
      </c>
      <c r="G23" s="123">
        <f>[1]분기별손익계산서!H53/1000000</f>
        <v>19.111957</v>
      </c>
      <c r="H23" s="69">
        <f t="shared" si="0"/>
        <v>22.870853</v>
      </c>
      <c r="I23" s="70">
        <f t="shared" si="1"/>
        <v>2.8666564388380231</v>
      </c>
      <c r="J23" s="71">
        <f t="shared" si="2"/>
        <v>45.363776000000001</v>
      </c>
      <c r="K23" s="72">
        <f t="shared" si="3"/>
        <v>2.3735808949339936</v>
      </c>
      <c r="L23" s="124"/>
      <c r="M23" s="107"/>
      <c r="N23" s="107"/>
      <c r="O23" s="10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" thickBot="1">
      <c r="A24" s="2"/>
      <c r="B24" s="280" t="s">
        <v>58</v>
      </c>
      <c r="C24" s="281"/>
      <c r="D24" s="125">
        <f>D19+D22-D23</f>
        <v>2302.6287889999999</v>
      </c>
      <c r="E24" s="126">
        <f>E19+E22-E23</f>
        <v>3685.3949579999999</v>
      </c>
      <c r="F24" s="125">
        <f>F19+F22-F23</f>
        <v>1662.361318</v>
      </c>
      <c r="G24" s="126">
        <f>G19+G22-G23</f>
        <v>2465.1020129999997</v>
      </c>
      <c r="H24" s="94">
        <f t="shared" si="0"/>
        <v>640.26747099999989</v>
      </c>
      <c r="I24" s="95">
        <f t="shared" si="1"/>
        <v>0.38515541962340094</v>
      </c>
      <c r="J24" s="127">
        <f t="shared" si="2"/>
        <v>1220.2929450000001</v>
      </c>
      <c r="K24" s="128">
        <f t="shared" si="3"/>
        <v>0.49502736136867542</v>
      </c>
      <c r="L24" s="129"/>
      <c r="M24" s="107"/>
      <c r="N24" s="107"/>
      <c r="O24" s="10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thickTop="1">
      <c r="A25" s="2"/>
      <c r="B25" s="2" t="s">
        <v>59</v>
      </c>
      <c r="C25" s="2"/>
      <c r="D25" s="130"/>
      <c r="E25" s="131"/>
      <c r="F25" s="131"/>
      <c r="G25" s="130"/>
      <c r="H25" s="130"/>
      <c r="I25" s="130"/>
      <c r="J25" s="130"/>
      <c r="K25" s="131"/>
      <c r="L25" s="107"/>
      <c r="M25" s="23"/>
      <c r="N25" s="23"/>
      <c r="O25" s="2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130"/>
      <c r="E26" s="131"/>
      <c r="F26" s="131"/>
      <c r="G26" s="130"/>
      <c r="H26" s="130"/>
      <c r="I26" s="130"/>
      <c r="J26" s="130"/>
      <c r="K26" s="131"/>
      <c r="L26" s="107"/>
      <c r="M26" s="23"/>
      <c r="N26" s="23"/>
      <c r="O26" s="2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130"/>
      <c r="E27" s="131"/>
      <c r="F27" s="131"/>
      <c r="G27" s="130"/>
      <c r="H27" s="130"/>
      <c r="I27" s="130"/>
      <c r="J27" s="130"/>
      <c r="K27" s="131"/>
      <c r="L27" s="107"/>
      <c r="M27" s="23"/>
      <c r="N27" s="23"/>
      <c r="O27" s="2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" thickBot="1">
      <c r="A28" s="132" t="s">
        <v>60</v>
      </c>
      <c r="B28" s="2"/>
      <c r="C28" s="8"/>
      <c r="D28" s="8"/>
      <c r="E28" s="8"/>
      <c r="F28" s="8"/>
      <c r="G28" s="8"/>
      <c r="H28" s="8"/>
      <c r="I28" s="40"/>
      <c r="J28" s="40"/>
      <c r="K28" s="2"/>
      <c r="L28" s="8" t="s">
        <v>1</v>
      </c>
      <c r="M28" s="2"/>
      <c r="N28" s="2"/>
      <c r="O28" s="7" t="s">
        <v>61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8" t="s">
        <v>1</v>
      </c>
    </row>
    <row r="29" spans="1:26" ht="19" thickTop="1">
      <c r="A29" s="2"/>
      <c r="B29" s="261" t="s">
        <v>8</v>
      </c>
      <c r="C29" s="261"/>
      <c r="D29" s="261"/>
      <c r="E29" s="9" t="s">
        <v>62</v>
      </c>
      <c r="F29" s="262" t="s">
        <v>63</v>
      </c>
      <c r="G29" s="263"/>
      <c r="H29" s="263"/>
      <c r="I29" s="263"/>
      <c r="J29" s="263"/>
      <c r="K29" s="263"/>
      <c r="L29" s="264"/>
      <c r="M29" s="2"/>
      <c r="N29" s="2"/>
      <c r="O29" s="2"/>
      <c r="P29" s="261" t="s">
        <v>8</v>
      </c>
      <c r="Q29" s="262"/>
      <c r="R29" s="135" t="s">
        <v>64</v>
      </c>
      <c r="S29" s="10" t="s">
        <v>65</v>
      </c>
      <c r="T29" s="136" t="s">
        <v>66</v>
      </c>
      <c r="U29" s="10" t="s">
        <v>7</v>
      </c>
      <c r="V29" s="133"/>
      <c r="W29" s="133"/>
      <c r="X29" s="133"/>
      <c r="Y29" s="133"/>
      <c r="Z29" s="134"/>
    </row>
    <row r="30" spans="1:26">
      <c r="A30" s="2"/>
      <c r="B30" s="265" t="s">
        <v>67</v>
      </c>
      <c r="C30" s="266"/>
      <c r="D30" s="267"/>
      <c r="E30" s="137">
        <f>E19-G19</f>
        <v>1222.0100850000003</v>
      </c>
      <c r="F30" s="138"/>
      <c r="G30" s="139"/>
      <c r="H30" s="29"/>
      <c r="I30" s="123"/>
      <c r="J30" s="123"/>
      <c r="K30" s="29"/>
      <c r="L30" s="30"/>
      <c r="M30" s="2"/>
      <c r="N30" s="2"/>
      <c r="O30" s="2"/>
      <c r="P30" s="140" t="s">
        <v>68</v>
      </c>
      <c r="Q30" s="141"/>
      <c r="R30" s="122">
        <f>[1]재무상태표!D66/1000000</f>
        <v>25335.384822</v>
      </c>
      <c r="S30" s="142">
        <f>[1]재무상태표!F66/1000000</f>
        <v>21637.238388000002</v>
      </c>
      <c r="T30" s="143">
        <f>R30-S30</f>
        <v>3698.1464339999984</v>
      </c>
      <c r="U30" s="144"/>
      <c r="V30" s="141"/>
      <c r="W30" s="141"/>
      <c r="X30" s="141"/>
      <c r="Y30" s="141"/>
      <c r="Z30" s="145"/>
    </row>
    <row r="31" spans="1:26">
      <c r="A31" s="2"/>
      <c r="B31" s="146"/>
      <c r="C31" s="147" t="s">
        <v>69</v>
      </c>
      <c r="D31" s="148"/>
      <c r="E31" s="149">
        <v>1775.5815011509192</v>
      </c>
      <c r="F31" s="150" t="s">
        <v>70</v>
      </c>
      <c r="G31" s="40"/>
      <c r="H31" s="2"/>
      <c r="I31" s="40"/>
      <c r="J31" s="40" t="s">
        <v>71</v>
      </c>
      <c r="K31" s="2"/>
      <c r="L31" s="151"/>
      <c r="M31" s="2"/>
      <c r="N31" s="2"/>
      <c r="O31" s="2"/>
      <c r="P31" s="152"/>
      <c r="Q31" s="153" t="s">
        <v>72</v>
      </c>
      <c r="R31" s="154">
        <f>[1]재무상태표!D7/1000000</f>
        <v>10730.469779999999</v>
      </c>
      <c r="S31" s="155">
        <f>[1]재무상태표!F7/1000000</f>
        <v>8060.4345919999996</v>
      </c>
      <c r="T31" s="156">
        <f t="shared" ref="T31:T46" si="4">R31-S31</f>
        <v>2670.0351879999998</v>
      </c>
      <c r="U31" s="157"/>
      <c r="V31" s="158"/>
      <c r="W31" s="158"/>
      <c r="X31" s="158"/>
      <c r="Y31" s="158"/>
      <c r="Z31" s="159"/>
    </row>
    <row r="32" spans="1:26">
      <c r="A32" s="2"/>
      <c r="B32" s="146"/>
      <c r="C32" s="160" t="s">
        <v>73</v>
      </c>
      <c r="D32" s="161"/>
      <c r="E32" s="162">
        <v>-67.793754393544475</v>
      </c>
      <c r="F32" s="150" t="s">
        <v>74</v>
      </c>
      <c r="G32" s="40"/>
      <c r="H32" s="2"/>
      <c r="I32" s="8"/>
      <c r="J32" s="40" t="s">
        <v>75</v>
      </c>
      <c r="K32" s="2"/>
      <c r="L32" s="151"/>
      <c r="M32" s="2"/>
      <c r="N32" s="2"/>
      <c r="O32" s="2"/>
      <c r="P32" s="41"/>
      <c r="Q32" s="163" t="s">
        <v>76</v>
      </c>
      <c r="R32" s="164">
        <f>[1]재무상태표!D8/1000000</f>
        <v>7235.1635150000002</v>
      </c>
      <c r="S32" s="165">
        <f>[1]재무상태표!F8/1000000</f>
        <v>5377.6795179999999</v>
      </c>
      <c r="T32" s="156">
        <f t="shared" si="4"/>
        <v>1857.4839970000003</v>
      </c>
      <c r="U32" s="166"/>
      <c r="V32" s="167"/>
      <c r="W32" s="167"/>
      <c r="X32" s="167"/>
      <c r="Y32" s="167"/>
      <c r="Z32" s="168"/>
    </row>
    <row r="33" spans="1:26">
      <c r="A33" s="2"/>
      <c r="B33" s="169"/>
      <c r="C33" s="166" t="s">
        <v>77</v>
      </c>
      <c r="D33" s="168"/>
      <c r="E33" s="162">
        <v>306.89162193504853</v>
      </c>
      <c r="F33" s="150" t="s">
        <v>78</v>
      </c>
      <c r="G33" s="23"/>
      <c r="H33" s="2"/>
      <c r="I33" s="2"/>
      <c r="J33" s="2"/>
      <c r="K33" s="2"/>
      <c r="L33" s="151"/>
      <c r="M33" s="2"/>
      <c r="N33" s="2"/>
      <c r="O33" s="2"/>
      <c r="P33" s="41"/>
      <c r="Q33" s="166" t="s">
        <v>79</v>
      </c>
      <c r="R33" s="170">
        <f>([1]재무상태표!D9+[1]재무상태표!D10)/1000000</f>
        <v>2916.781919</v>
      </c>
      <c r="S33" s="160">
        <f>[1]재무상태표!F10/1000000</f>
        <v>2623.8508750000001</v>
      </c>
      <c r="T33" s="156">
        <f t="shared" si="4"/>
        <v>292.93104399999993</v>
      </c>
      <c r="U33" s="166" t="s">
        <v>80</v>
      </c>
      <c r="V33" s="167"/>
      <c r="W33" s="167"/>
      <c r="X33" s="167"/>
      <c r="Y33" s="167"/>
      <c r="Z33" s="168"/>
    </row>
    <row r="34" spans="1:26">
      <c r="A34" s="2"/>
      <c r="B34" s="169"/>
      <c r="C34" s="166" t="s">
        <v>81</v>
      </c>
      <c r="D34" s="168"/>
      <c r="E34" s="162">
        <v>-304.85527582039936</v>
      </c>
      <c r="F34" s="150" t="s">
        <v>82</v>
      </c>
      <c r="G34" s="63"/>
      <c r="H34" s="2"/>
      <c r="I34" s="2"/>
      <c r="J34" s="2"/>
      <c r="K34" s="2"/>
      <c r="L34" s="151"/>
      <c r="M34" s="2"/>
      <c r="N34" s="2"/>
      <c r="O34" s="2"/>
      <c r="P34" s="41"/>
      <c r="Q34" s="166" t="s">
        <v>83</v>
      </c>
      <c r="R34" s="170">
        <f>[1]재무상태표!C11/1000000</f>
        <v>3433.2724600000001</v>
      </c>
      <c r="S34" s="160">
        <f>[1]재무상태표!E11/1000000</f>
        <v>2128.719634</v>
      </c>
      <c r="T34" s="156">
        <f t="shared" si="4"/>
        <v>1304.5528260000001</v>
      </c>
      <c r="U34" s="166" t="s">
        <v>84</v>
      </c>
      <c r="V34" s="167"/>
      <c r="W34" s="167"/>
      <c r="X34" s="167"/>
      <c r="Y34" s="167"/>
      <c r="Z34" s="168"/>
    </row>
    <row r="35" spans="1:26">
      <c r="A35" s="2"/>
      <c r="B35" s="171"/>
      <c r="C35" s="172" t="s">
        <v>85</v>
      </c>
      <c r="D35" s="173"/>
      <c r="E35" s="174">
        <v>-459.60740199999998</v>
      </c>
      <c r="F35" s="175" t="s">
        <v>86</v>
      </c>
      <c r="G35" s="176"/>
      <c r="H35" s="177"/>
      <c r="I35" s="177"/>
      <c r="J35" s="177"/>
      <c r="K35" s="177"/>
      <c r="L35" s="178"/>
      <c r="M35" s="2"/>
      <c r="N35" s="2"/>
      <c r="O35" s="2"/>
      <c r="P35" s="41"/>
      <c r="Q35" s="163" t="s">
        <v>87</v>
      </c>
      <c r="R35" s="164">
        <f>[1]재무상태표!D20/1000000</f>
        <v>3495.3062650000002</v>
      </c>
      <c r="S35" s="165">
        <f>[1]재무상태표!F20/1000000</f>
        <v>2682.7550740000001</v>
      </c>
      <c r="T35" s="156">
        <f t="shared" si="4"/>
        <v>812.55119100000002</v>
      </c>
      <c r="U35" s="166"/>
      <c r="V35" s="167"/>
      <c r="W35" s="167"/>
      <c r="X35" s="167"/>
      <c r="Y35" s="167"/>
      <c r="Z35" s="168"/>
    </row>
    <row r="36" spans="1:26">
      <c r="A36" s="2"/>
      <c r="B36" s="179" t="s">
        <v>88</v>
      </c>
      <c r="C36" s="180"/>
      <c r="D36" s="181"/>
      <c r="E36" s="182"/>
      <c r="F36" s="182"/>
      <c r="G36" s="182"/>
      <c r="H36" s="183"/>
      <c r="I36" s="2"/>
      <c r="J36" s="2"/>
      <c r="K36" s="2"/>
      <c r="L36" s="2"/>
      <c r="M36" s="2"/>
      <c r="N36" s="2"/>
      <c r="O36" s="2"/>
      <c r="P36" s="41"/>
      <c r="Q36" s="184" t="s">
        <v>89</v>
      </c>
      <c r="R36" s="164">
        <f>[1]재무상태표!D30/1000000</f>
        <v>3671.9136360000002</v>
      </c>
      <c r="S36" s="185">
        <f>[1]재무상태표!F30/1000000</f>
        <v>3554.7082180000002</v>
      </c>
      <c r="T36" s="156">
        <f t="shared" si="4"/>
        <v>117.20541800000001</v>
      </c>
      <c r="U36" s="186"/>
      <c r="V36" s="187"/>
      <c r="W36" s="187"/>
      <c r="X36" s="187"/>
      <c r="Y36" s="187"/>
      <c r="Z36" s="188"/>
    </row>
    <row r="37" spans="1:26">
      <c r="A37" s="2"/>
      <c r="B37" s="17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40"/>
      <c r="P37" s="55"/>
      <c r="Q37" s="189" t="s">
        <v>90</v>
      </c>
      <c r="R37" s="190">
        <f>[1]재무상태표!D34/1000000</f>
        <v>10626.975630000001</v>
      </c>
      <c r="S37" s="191">
        <f>[1]재무상태표!F34/1000000</f>
        <v>9773.9177039999995</v>
      </c>
      <c r="T37" s="192">
        <f t="shared" si="4"/>
        <v>853.05792600000132</v>
      </c>
      <c r="U37" s="193" t="s">
        <v>91</v>
      </c>
      <c r="V37" s="194"/>
      <c r="W37" s="194"/>
      <c r="X37" s="194"/>
      <c r="Y37" s="194"/>
      <c r="Z37" s="195"/>
    </row>
    <row r="38" spans="1:26">
      <c r="A38" s="132" t="s">
        <v>92</v>
      </c>
      <c r="B38" s="2"/>
      <c r="C38" s="63"/>
      <c r="D38" s="63"/>
      <c r="E38" s="63"/>
      <c r="F38" s="63"/>
      <c r="G38" s="196"/>
      <c r="H38" s="8"/>
      <c r="I38" s="8"/>
      <c r="J38" s="8" t="s">
        <v>1</v>
      </c>
      <c r="K38" s="8"/>
      <c r="L38" s="8"/>
      <c r="M38" s="40"/>
      <c r="N38" s="40"/>
      <c r="O38" s="40"/>
      <c r="P38" s="140" t="s">
        <v>93</v>
      </c>
      <c r="Q38" s="141"/>
      <c r="R38" s="122">
        <f>[1]재무상태표!D83/1000000</f>
        <v>5316.710881</v>
      </c>
      <c r="S38" s="142">
        <f>[1]재무상태표!F83/1000000</f>
        <v>4652.8497799999996</v>
      </c>
      <c r="T38" s="143">
        <f t="shared" si="4"/>
        <v>663.86110100000042</v>
      </c>
      <c r="U38" s="144"/>
      <c r="V38" s="141"/>
      <c r="W38" s="141"/>
      <c r="X38" s="141"/>
      <c r="Y38" s="141"/>
      <c r="Z38" s="145"/>
    </row>
    <row r="39" spans="1:26">
      <c r="A39" s="2"/>
      <c r="B39" s="268" t="s">
        <v>8</v>
      </c>
      <c r="C39" s="269"/>
      <c r="D39" s="269"/>
      <c r="E39" s="270"/>
      <c r="F39" s="197" t="s">
        <v>14</v>
      </c>
      <c r="G39" s="268" t="s">
        <v>7</v>
      </c>
      <c r="H39" s="269"/>
      <c r="I39" s="269"/>
      <c r="J39" s="270"/>
      <c r="K39" s="198"/>
      <c r="L39" s="198"/>
      <c r="M39" s="40"/>
      <c r="N39" s="40"/>
      <c r="O39" s="63"/>
      <c r="P39" s="41"/>
      <c r="Q39" s="153" t="s">
        <v>94</v>
      </c>
      <c r="R39" s="154">
        <f>[1]재무상태표!D68/1000000</f>
        <v>5060.5165399999996</v>
      </c>
      <c r="S39" s="155">
        <f>[1]재무상태표!F68/1000000</f>
        <v>4515.8502870000002</v>
      </c>
      <c r="T39" s="199">
        <f t="shared" si="4"/>
        <v>544.66625299999941</v>
      </c>
      <c r="U39" s="157"/>
      <c r="V39" s="158"/>
      <c r="W39" s="158"/>
      <c r="X39" s="158"/>
      <c r="Y39" s="158"/>
      <c r="Z39" s="159"/>
    </row>
    <row r="40" spans="1:26">
      <c r="A40" s="2"/>
      <c r="B40" s="70" t="s">
        <v>95</v>
      </c>
      <c r="C40" s="200"/>
      <c r="D40" s="200"/>
      <c r="E40" s="201"/>
      <c r="F40" s="69">
        <f>E24</f>
        <v>3685.3949579999999</v>
      </c>
      <c r="G40" s="202"/>
      <c r="H40" s="203"/>
      <c r="I40" s="203"/>
      <c r="J40" s="204"/>
      <c r="K40" s="205"/>
      <c r="L40" s="205"/>
      <c r="M40" s="63"/>
      <c r="N40" s="63"/>
      <c r="O40" s="23"/>
      <c r="P40" s="41"/>
      <c r="Q40" s="166" t="s">
        <v>96</v>
      </c>
      <c r="R40" s="170">
        <f>[1]재무상태표!D69/1000000</f>
        <v>1083.204121</v>
      </c>
      <c r="S40" s="160">
        <f>[1]재무상태표!F69/1000000</f>
        <v>825.59230700000001</v>
      </c>
      <c r="T40" s="156">
        <f t="shared" si="4"/>
        <v>257.61181399999998</v>
      </c>
      <c r="U40" s="166"/>
      <c r="V40" s="167"/>
      <c r="W40" s="167"/>
      <c r="X40" s="167"/>
      <c r="Y40" s="167"/>
      <c r="Z40" s="168"/>
    </row>
    <row r="41" spans="1:26">
      <c r="A41" s="2"/>
      <c r="B41" s="70" t="s">
        <v>97</v>
      </c>
      <c r="C41" s="200"/>
      <c r="D41" s="200"/>
      <c r="E41" s="201"/>
      <c r="F41" s="206">
        <f>T33</f>
        <v>292.93104399999993</v>
      </c>
      <c r="G41" s="202" t="s">
        <v>98</v>
      </c>
      <c r="H41" s="207">
        <f>F41-F40</f>
        <v>-3392.4639139999999</v>
      </c>
      <c r="I41" s="207"/>
      <c r="J41" s="208"/>
      <c r="K41" s="209"/>
      <c r="L41" s="209"/>
      <c r="M41" s="23"/>
      <c r="N41" s="23"/>
      <c r="O41" s="63"/>
      <c r="P41" s="41"/>
      <c r="Q41" s="186" t="s">
        <v>99</v>
      </c>
      <c r="R41" s="210">
        <f>[1]재무상태표!D73/1000000</f>
        <v>2006</v>
      </c>
      <c r="S41" s="211">
        <f>[1]재무상태표!F73/1000000</f>
        <v>2006</v>
      </c>
      <c r="T41" s="156">
        <f t="shared" si="4"/>
        <v>0</v>
      </c>
      <c r="U41" s="186"/>
      <c r="V41" s="187"/>
      <c r="W41" s="187"/>
      <c r="X41" s="187"/>
      <c r="Y41" s="187"/>
      <c r="Z41" s="188"/>
    </row>
    <row r="42" spans="1:26" ht="19" thickBot="1">
      <c r="A42" s="2"/>
      <c r="B42" s="212" t="s">
        <v>100</v>
      </c>
      <c r="C42" s="213"/>
      <c r="D42" s="213"/>
      <c r="E42" s="214"/>
      <c r="F42" s="215">
        <f>SUM(F43:F49)</f>
        <v>-3369.7802309999997</v>
      </c>
      <c r="G42" s="216"/>
      <c r="H42" s="217"/>
      <c r="I42" s="217"/>
      <c r="J42" s="218"/>
      <c r="K42" s="205"/>
      <c r="L42" s="205"/>
      <c r="M42" s="63"/>
      <c r="N42" s="63"/>
      <c r="O42" s="63"/>
      <c r="P42" s="55"/>
      <c r="Q42" s="193" t="s">
        <v>101</v>
      </c>
      <c r="R42" s="219">
        <f>[1]재무상태표!D76/1000000</f>
        <v>655.91332399999999</v>
      </c>
      <c r="S42" s="172">
        <f>[1]재무상태표!F76/1000000</f>
        <v>596.11097800000005</v>
      </c>
      <c r="T42" s="192">
        <f t="shared" si="4"/>
        <v>59.802345999999943</v>
      </c>
      <c r="U42" s="193"/>
      <c r="V42" s="194"/>
      <c r="W42" s="194"/>
      <c r="X42" s="194"/>
      <c r="Y42" s="194"/>
      <c r="Z42" s="195"/>
    </row>
    <row r="43" spans="1:26" ht="19" thickTop="1">
      <c r="A43" s="2"/>
      <c r="B43" s="220"/>
      <c r="C43" s="221" t="s">
        <v>102</v>
      </c>
      <c r="D43" s="222"/>
      <c r="E43" s="223"/>
      <c r="F43" s="224">
        <f>-([1]재무상태표!D12-[1]재무상태표!F12)/1000000</f>
        <v>-1251.2290399999999</v>
      </c>
      <c r="G43" s="225"/>
      <c r="H43" s="226"/>
      <c r="I43" s="226"/>
      <c r="J43" s="227"/>
      <c r="K43" s="196"/>
      <c r="L43" s="196"/>
      <c r="M43" s="63"/>
      <c r="N43" s="63"/>
      <c r="O43" s="63"/>
      <c r="P43" s="140" t="s">
        <v>103</v>
      </c>
      <c r="Q43" s="141"/>
      <c r="R43" s="122">
        <f>[1]재무상태표!D100/1000000</f>
        <v>20018.673941000001</v>
      </c>
      <c r="S43" s="142">
        <f>[1]재무상태표!F100/1000000</f>
        <v>16984.388608000001</v>
      </c>
      <c r="T43" s="143">
        <f t="shared" si="4"/>
        <v>3034.2853329999998</v>
      </c>
      <c r="U43" s="28" t="s">
        <v>104</v>
      </c>
      <c r="V43" s="29"/>
      <c r="W43" s="29"/>
      <c r="X43" s="29"/>
      <c r="Y43" s="29"/>
      <c r="Z43" s="30"/>
    </row>
    <row r="44" spans="1:26">
      <c r="A44" s="2"/>
      <c r="B44" s="220"/>
      <c r="C44" s="228" t="s">
        <v>105</v>
      </c>
      <c r="D44" s="229"/>
      <c r="E44" s="82"/>
      <c r="F44" s="230">
        <f>-([1]재무상태표!D20-[1]재무상태표!F20)/1000000</f>
        <v>-812.55119100000002</v>
      </c>
      <c r="G44" s="231" t="s">
        <v>106</v>
      </c>
      <c r="H44" s="232"/>
      <c r="I44" s="232"/>
      <c r="J44" s="233"/>
      <c r="K44" s="196"/>
      <c r="L44" s="196"/>
      <c r="M44" s="63"/>
      <c r="N44" s="63"/>
      <c r="O44" s="63"/>
      <c r="P44" s="55"/>
      <c r="Q44" s="28" t="s">
        <v>107</v>
      </c>
      <c r="R44" s="234">
        <f>[1]재무상태표!D93/1000000</f>
        <v>13433.851693000001</v>
      </c>
      <c r="S44" s="27">
        <f>[1]재무상태표!F93/1000000</f>
        <v>10399.566360000001</v>
      </c>
      <c r="T44" s="143">
        <f t="shared" si="4"/>
        <v>3034.2853329999998</v>
      </c>
      <c r="U44" s="28" t="s">
        <v>108</v>
      </c>
      <c r="V44" s="29"/>
      <c r="W44" s="29"/>
      <c r="X44" s="29"/>
      <c r="Y44" s="29"/>
      <c r="Z44" s="30"/>
    </row>
    <row r="45" spans="1:26">
      <c r="A45" s="2"/>
      <c r="B45" s="220"/>
      <c r="C45" s="228" t="s">
        <v>109</v>
      </c>
      <c r="D45" s="229"/>
      <c r="E45" s="82"/>
      <c r="F45" s="230">
        <v>-404</v>
      </c>
      <c r="G45" s="231" t="s">
        <v>110</v>
      </c>
      <c r="H45" s="232"/>
      <c r="I45" s="232"/>
      <c r="J45" s="233"/>
      <c r="K45" s="196"/>
      <c r="L45" s="196"/>
      <c r="M45" s="63"/>
      <c r="N45" s="63"/>
      <c r="O45" s="23"/>
      <c r="P45" s="235" t="s">
        <v>111</v>
      </c>
      <c r="Q45" s="153" t="s">
        <v>112</v>
      </c>
      <c r="R45" s="236">
        <f>R31/R39</f>
        <v>2.1204297417433202</v>
      </c>
      <c r="S45" s="237">
        <f>S31/S39</f>
        <v>1.7849206859678162</v>
      </c>
      <c r="T45" s="238">
        <f t="shared" si="4"/>
        <v>0.33550905577550405</v>
      </c>
      <c r="U45" s="157"/>
      <c r="V45" s="158"/>
      <c r="W45" s="158"/>
      <c r="X45" s="158"/>
      <c r="Y45" s="158"/>
      <c r="Z45" s="159"/>
    </row>
    <row r="46" spans="1:26" ht="19" thickBot="1">
      <c r="A46" s="2"/>
      <c r="B46" s="239"/>
      <c r="C46" s="240" t="s">
        <v>113</v>
      </c>
      <c r="D46" s="241"/>
      <c r="E46" s="242"/>
      <c r="F46" s="230">
        <v>-845</v>
      </c>
      <c r="G46" s="243" t="s">
        <v>114</v>
      </c>
      <c r="H46" s="241"/>
      <c r="I46" s="244"/>
      <c r="J46" s="245"/>
      <c r="K46" s="246"/>
      <c r="L46" s="246"/>
      <c r="M46" s="23"/>
      <c r="N46" s="23"/>
      <c r="O46" s="2"/>
      <c r="P46" s="55"/>
      <c r="Q46" s="189" t="s">
        <v>115</v>
      </c>
      <c r="R46" s="247">
        <f>R38/R43</f>
        <v>0.26558756572336739</v>
      </c>
      <c r="S46" s="248">
        <f>S38/S43</f>
        <v>0.27394861760336842</v>
      </c>
      <c r="T46" s="249">
        <f t="shared" si="4"/>
        <v>-8.3610518800010247E-3</v>
      </c>
      <c r="U46" s="193"/>
      <c r="V46" s="194"/>
      <c r="W46" s="194"/>
      <c r="X46" s="194"/>
      <c r="Y46" s="194"/>
      <c r="Z46" s="195"/>
    </row>
    <row r="47" spans="1:26" ht="19" thickTop="1">
      <c r="A47" s="2"/>
      <c r="B47" s="220"/>
      <c r="C47" s="228" t="s">
        <v>116</v>
      </c>
      <c r="D47" s="229"/>
      <c r="E47" s="82"/>
      <c r="F47" s="230">
        <v>-125</v>
      </c>
      <c r="G47" s="250" t="s">
        <v>117</v>
      </c>
      <c r="H47" s="251"/>
      <c r="I47" s="252"/>
      <c r="J47" s="25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169"/>
      <c r="C48" s="228" t="s">
        <v>118</v>
      </c>
      <c r="D48" s="229"/>
      <c r="E48" s="82"/>
      <c r="F48" s="230">
        <v>-596</v>
      </c>
      <c r="G48" s="231" t="s">
        <v>119</v>
      </c>
      <c r="H48" s="232"/>
      <c r="I48" s="232"/>
      <c r="J48" s="23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54"/>
      <c r="C49" s="255" t="s">
        <v>120</v>
      </c>
      <c r="D49" s="256"/>
      <c r="E49" s="257"/>
      <c r="F49" s="83">
        <v>664</v>
      </c>
      <c r="G49" s="258" t="s">
        <v>121</v>
      </c>
      <c r="H49" s="256"/>
      <c r="I49" s="59"/>
      <c r="J49" s="25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60"/>
      <c r="F50" s="2"/>
      <c r="G50" s="2"/>
      <c r="H50" s="2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</sheetData>
  <mergeCells count="34">
    <mergeCell ref="V5:Z7"/>
    <mergeCell ref="D6:D7"/>
    <mergeCell ref="E6:E7"/>
    <mergeCell ref="F6:F7"/>
    <mergeCell ref="G6:G7"/>
    <mergeCell ref="H6:I6"/>
    <mergeCell ref="J6:K6"/>
    <mergeCell ref="D5:E5"/>
    <mergeCell ref="F5:G5"/>
    <mergeCell ref="H5:K5"/>
    <mergeCell ref="L5:L7"/>
    <mergeCell ref="P5:P7"/>
    <mergeCell ref="B24:C24"/>
    <mergeCell ref="R6:R7"/>
    <mergeCell ref="S6:S7"/>
    <mergeCell ref="T6:T7"/>
    <mergeCell ref="U6:U7"/>
    <mergeCell ref="B8:C8"/>
    <mergeCell ref="B11:C11"/>
    <mergeCell ref="Q5:Q7"/>
    <mergeCell ref="R5:S5"/>
    <mergeCell ref="T5:U5"/>
    <mergeCell ref="B5:C7"/>
    <mergeCell ref="B17:C17"/>
    <mergeCell ref="B19:C19"/>
    <mergeCell ref="P20:P22"/>
    <mergeCell ref="B22:C22"/>
    <mergeCell ref="B23:C23"/>
    <mergeCell ref="B29:D29"/>
    <mergeCell ref="F29:L29"/>
    <mergeCell ref="P29:Q29"/>
    <mergeCell ref="B30:D30"/>
    <mergeCell ref="B39:E39"/>
    <mergeCell ref="G39:J3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kevinkwon</dc:creator>
  <cp:lastModifiedBy>kevinkwon</cp:lastModifiedBy>
  <dcterms:created xsi:type="dcterms:W3CDTF">2025-07-22T13:48:55Z</dcterms:created>
  <dcterms:modified xsi:type="dcterms:W3CDTF">2025-07-31T11:45:44Z</dcterms:modified>
</cp:coreProperties>
</file>