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LEPS\NES\newStaff\OSORIO\PLEIOVAR\Gene Network Scoring Sample\"/>
    </mc:Choice>
  </mc:AlternateContent>
  <xr:revisionPtr revIDLastSave="0" documentId="8_{4F1C4591-C509-4FF4-9159-F84FCE70FA30}" xr6:coauthVersionLast="47" xr6:coauthVersionMax="47" xr10:uidLastSave="{00000000-0000-0000-0000-000000000000}"/>
  <bookViews>
    <workbookView xWindow="-108" yWindow="-108" windowWidth="23256" windowHeight="12576" xr2:uid="{913C2F97-C9D0-4D29-A200-1A0152E790F0}"/>
  </bookViews>
  <sheets>
    <sheet name="PLEIOVAR resutls inflamation" sheetId="4" r:id="rId1"/>
    <sheet name="GO top category ne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R95" i="4"/>
  <c r="R94" i="4" s="1"/>
  <c r="M105" i="4"/>
  <c r="P105" i="4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5" i="3"/>
  <c r="R93" i="4" l="1"/>
  <c r="R92" i="4" s="1"/>
  <c r="R91" i="4" s="1"/>
  <c r="R90" i="4" s="1"/>
  <c r="R89" i="4" s="1"/>
  <c r="R88" i="4" s="1"/>
  <c r="R87" i="4" s="1"/>
  <c r="R86" i="4" s="1"/>
  <c r="R85" i="4" s="1"/>
  <c r="R84" i="4" s="1"/>
  <c r="R83" i="4" s="1"/>
  <c r="R82" i="4" s="1"/>
  <c r="R81" i="4" s="1"/>
  <c r="R80" i="4" s="1"/>
  <c r="R79" i="4" s="1"/>
  <c r="R78" i="4" s="1"/>
  <c r="R77" i="4" s="1"/>
  <c r="R76" i="4" s="1"/>
  <c r="R75" i="4" s="1"/>
  <c r="R74" i="4" s="1"/>
  <c r="R73" i="4" s="1"/>
  <c r="R72" i="4" s="1"/>
  <c r="R71" i="4" s="1"/>
  <c r="R70" i="4" s="1"/>
  <c r="R69" i="4" s="1"/>
  <c r="R68" i="4" s="1"/>
  <c r="R67" i="4" s="1"/>
  <c r="R66" i="4" s="1"/>
  <c r="R65" i="4" s="1"/>
  <c r="R64" i="4" s="1"/>
  <c r="R63" i="4" s="1"/>
  <c r="R62" i="4" s="1"/>
  <c r="R61" i="4" s="1"/>
  <c r="R60" i="4" s="1"/>
  <c r="R59" i="4" s="1"/>
  <c r="R58" i="4" s="1"/>
  <c r="R57" i="4" s="1"/>
  <c r="R56" i="4" s="1"/>
  <c r="R55" i="4" s="1"/>
  <c r="R54" i="4" s="1"/>
  <c r="R53" i="4" s="1"/>
  <c r="R52" i="4" s="1"/>
  <c r="R51" i="4" s="1"/>
  <c r="R50" i="4" s="1"/>
  <c r="R49" i="4" s="1"/>
  <c r="R48" i="4" s="1"/>
  <c r="R47" i="4" s="1"/>
  <c r="R46" i="4" s="1"/>
  <c r="R45" i="4" s="1"/>
  <c r="R44" i="4" s="1"/>
  <c r="R43" i="4" s="1"/>
  <c r="R42" i="4" s="1"/>
  <c r="R41" i="4" s="1"/>
  <c r="R40" i="4" s="1"/>
  <c r="R39" i="4" s="1"/>
  <c r="R38" i="4" s="1"/>
  <c r="R37" i="4" s="1"/>
  <c r="R36" i="4" s="1"/>
  <c r="R35" i="4" s="1"/>
  <c r="R34" i="4" s="1"/>
  <c r="R33" i="4" s="1"/>
  <c r="R32" i="4" s="1"/>
  <c r="R31" i="4" s="1"/>
  <c r="R30" i="4" s="1"/>
  <c r="R29" i="4" s="1"/>
  <c r="R28" i="4" s="1"/>
  <c r="R27" i="4" s="1"/>
  <c r="R26" i="4" s="1"/>
  <c r="R25" i="4" s="1"/>
  <c r="R24" i="4" s="1"/>
  <c r="R23" i="4" s="1"/>
  <c r="R22" i="4" s="1"/>
  <c r="R21" i="4" s="1"/>
  <c r="R20" i="4" s="1"/>
  <c r="R19" i="4" s="1"/>
  <c r="R18" i="4" s="1"/>
  <c r="R17" i="4" s="1"/>
  <c r="R16" i="4" s="1"/>
  <c r="R15" i="4" s="1"/>
  <c r="R14" i="4" s="1"/>
  <c r="R13" i="4" s="1"/>
  <c r="R12" i="4" s="1"/>
  <c r="R11" i="4" s="1"/>
  <c r="R10" i="4" s="1"/>
  <c r="R9" i="4" s="1"/>
  <c r="R8" i="4" s="1"/>
  <c r="R7" i="4" s="1"/>
  <c r="R6" i="4" s="1"/>
  <c r="R5" i="4" s="1"/>
  <c r="R4" i="4" s="1"/>
</calcChain>
</file>

<file path=xl/sharedStrings.xml><?xml version="1.0" encoding="utf-8"?>
<sst xmlns="http://schemas.openxmlformats.org/spreadsheetml/2006/main" count="168" uniqueCount="156">
  <si>
    <t>PCT loadings</t>
  </si>
  <si>
    <t>sequence of best scores</t>
  </si>
  <si>
    <t>chr</t>
  </si>
  <si>
    <t>begin</t>
  </si>
  <si>
    <t>end</t>
  </si>
  <si>
    <t>gene</t>
  </si>
  <si>
    <t>beg-50kb</t>
  </si>
  <si>
    <t>end+50kb</t>
  </si>
  <si>
    <t>nPCT</t>
  </si>
  <si>
    <t>nPCS</t>
  </si>
  <si>
    <t>SSQ</t>
  </si>
  <si>
    <t>DF</t>
  </si>
  <si>
    <t>p-value</t>
  </si>
  <si>
    <t>pre_FDR</t>
  </si>
  <si>
    <t>BH-FDR</t>
  </si>
  <si>
    <t>Covariates</t>
  </si>
  <si>
    <t>Age</t>
  </si>
  <si>
    <t>Sex</t>
  </si>
  <si>
    <t>BMI</t>
  </si>
  <si>
    <t>LUC7L</t>
  </si>
  <si>
    <t>HBQ1</t>
  </si>
  <si>
    <t>HBA1</t>
  </si>
  <si>
    <t>HBZ</t>
  </si>
  <si>
    <t>HBA2</t>
  </si>
  <si>
    <t>HBM</t>
  </si>
  <si>
    <t>HBE1</t>
  </si>
  <si>
    <t>HBG2</t>
  </si>
  <si>
    <t>GENES</t>
  </si>
  <si>
    <t>Oxygen Transport (GO biological process)</t>
  </si>
  <si>
    <t>HBG1</t>
  </si>
  <si>
    <t>HBB</t>
  </si>
  <si>
    <t>HBD</t>
  </si>
  <si>
    <t>IPCEF1</t>
  </si>
  <si>
    <t>CYGB</t>
  </si>
  <si>
    <t>BPGM</t>
  </si>
  <si>
    <t>NGB</t>
  </si>
  <si>
    <t>MB</t>
  </si>
  <si>
    <t>CHR</t>
  </si>
  <si>
    <t>Start</t>
  </si>
  <si>
    <t>End</t>
  </si>
  <si>
    <t>Star_reg</t>
  </si>
  <si>
    <t>End_reg</t>
  </si>
  <si>
    <t>PC_TRAIT-5</t>
  </si>
  <si>
    <t>PC_TRAIT-4</t>
  </si>
  <si>
    <t>PC_TRAIT-3</t>
  </si>
  <si>
    <t>z (Canal aprox.)</t>
  </si>
  <si>
    <t>SSQ(line3)</t>
  </si>
  <si>
    <t>PC_TRAIT-2</t>
  </si>
  <si>
    <t>PC_TRAIT-1</t>
  </si>
  <si>
    <t>PC_SNP-5</t>
  </si>
  <si>
    <t>PC_SNP-4</t>
  </si>
  <si>
    <t>PC_SNP-3</t>
  </si>
  <si>
    <t>PC_SNP-2</t>
  </si>
  <si>
    <t>PC_SNP-1</t>
  </si>
  <si>
    <t>HBB gene</t>
  </si>
  <si>
    <t>C6orf136</t>
  </si>
  <si>
    <t>APBB1</t>
  </si>
  <si>
    <t>ZFC3H1</t>
  </si>
  <si>
    <t>KLKP1</t>
  </si>
  <si>
    <t>ATAT1</t>
  </si>
  <si>
    <t>GRIA2</t>
  </si>
  <si>
    <t>EIF3J</t>
  </si>
  <si>
    <t>OR52J3</t>
  </si>
  <si>
    <t>ZNF818P</t>
  </si>
  <si>
    <t>KLK1</t>
  </si>
  <si>
    <t>MAS1L</t>
  </si>
  <si>
    <t>TSPAN32</t>
  </si>
  <si>
    <t>LINC00589</t>
  </si>
  <si>
    <t>OR51T1</t>
  </si>
  <si>
    <t>OR51B6</t>
  </si>
  <si>
    <t>FAM13A-AS1</t>
  </si>
  <si>
    <t>PRR3</t>
  </si>
  <si>
    <t>C11orf21</t>
  </si>
  <si>
    <t>KCNQ1</t>
  </si>
  <si>
    <t>CTDSPL2</t>
  </si>
  <si>
    <t>MGC45922</t>
  </si>
  <si>
    <t>KLK3</t>
  </si>
  <si>
    <t>GNL1</t>
  </si>
  <si>
    <t>C17orf50</t>
  </si>
  <si>
    <t>IFIH1</t>
  </si>
  <si>
    <t>OR56A3</t>
  </si>
  <si>
    <t>TRIM34</t>
  </si>
  <si>
    <t>OR51G2</t>
  </si>
  <si>
    <t>OR51F2</t>
  </si>
  <si>
    <t>GOLPH3L</t>
  </si>
  <si>
    <t>ENSA</t>
  </si>
  <si>
    <t>OR51A7</t>
  </si>
  <si>
    <t>ASCL2</t>
  </si>
  <si>
    <t>LOC286238</t>
  </si>
  <si>
    <t>EIF3J-AS1</t>
  </si>
  <si>
    <t>OR51A2</t>
  </si>
  <si>
    <t>OR51A4</t>
  </si>
  <si>
    <t>LOC100506082</t>
  </si>
  <si>
    <t>OR52E2</t>
  </si>
  <si>
    <t>OR52N1</t>
  </si>
  <si>
    <t>LOC100506258</t>
  </si>
  <si>
    <t>TRIM5</t>
  </si>
  <si>
    <t>OR51E2</t>
  </si>
  <si>
    <t>OR52N5</t>
  </si>
  <si>
    <t>CTSS</t>
  </si>
  <si>
    <t>TRIM6</t>
  </si>
  <si>
    <t>KCNQ1OT1</t>
  </si>
  <si>
    <t>RPN1</t>
  </si>
  <si>
    <t>HORMAD1</t>
  </si>
  <si>
    <t>OR51F1</t>
  </si>
  <si>
    <t>OR52B6</t>
  </si>
  <si>
    <t>TPP1</t>
  </si>
  <si>
    <t>OR56B1</t>
  </si>
  <si>
    <t>OR51Q1</t>
  </si>
  <si>
    <t>OR51M1</t>
  </si>
  <si>
    <t>RRP8</t>
  </si>
  <si>
    <t>OR52M1</t>
  </si>
  <si>
    <t>ILK</t>
  </si>
  <si>
    <t>TAF10</t>
  </si>
  <si>
    <t>OR52N4</t>
  </si>
  <si>
    <t>OR51D1</t>
  </si>
  <si>
    <t>TRIM22</t>
  </si>
  <si>
    <t>OLFML1</t>
  </si>
  <si>
    <t>OR52H1</t>
  </si>
  <si>
    <t>TRIM6-TRIM34</t>
  </si>
  <si>
    <t>TRIM68</t>
  </si>
  <si>
    <t>OR52I1</t>
  </si>
  <si>
    <t>OR51I1</t>
  </si>
  <si>
    <t>OR51E1</t>
  </si>
  <si>
    <t>C11orf40</t>
  </si>
  <si>
    <t>OR52A1</t>
  </si>
  <si>
    <t>OR52A5</t>
  </si>
  <si>
    <t>OR52I2</t>
  </si>
  <si>
    <t>OR51B5</t>
  </si>
  <si>
    <t>OR51I2</t>
  </si>
  <si>
    <t>UBQLN3</t>
  </si>
  <si>
    <t>OR51B4</t>
  </si>
  <si>
    <t>Reduced to 5 PC_Traits</t>
  </si>
  <si>
    <t>HBBP1</t>
  </si>
  <si>
    <t>neutrophil level</t>
  </si>
  <si>
    <t>CRP</t>
  </si>
  <si>
    <t>OR51V1</t>
  </si>
  <si>
    <t>monocyte count</t>
  </si>
  <si>
    <t>PercNE</t>
  </si>
  <si>
    <t>lymphocytes count</t>
  </si>
  <si>
    <t>PercNO</t>
  </si>
  <si>
    <t>UBQLNL</t>
  </si>
  <si>
    <t>basophil count</t>
  </si>
  <si>
    <t>PercLY</t>
  </si>
  <si>
    <t>OR52D1</t>
  </si>
  <si>
    <t>eosinophil count</t>
  </si>
  <si>
    <t>PercBA</t>
  </si>
  <si>
    <t>Red blood cells</t>
  </si>
  <si>
    <t>PercEO</t>
  </si>
  <si>
    <t>Platelets</t>
  </si>
  <si>
    <t>RBC</t>
  </si>
  <si>
    <t>White blood cells</t>
  </si>
  <si>
    <t>PLT</t>
  </si>
  <si>
    <t>erythrocyte sedimentation rate </t>
  </si>
  <si>
    <t>IL6</t>
  </si>
  <si>
    <t>test set13 (inflamation)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</si>
</sst>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2" borderId="1" xfId="0" applyNumberFormat="1" applyFill="1" applyBorder="1"/>
    <xf numFmtId="2" fontId="0" fillId="0" borderId="1" xfId="0" applyNumberFormat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2" fillId="4" borderId="5" xfId="0" applyFont="1" applyFill="1" applyBorder="1" applyAlignment="1">
      <alignment horizontal="center"/>
    </xf>
    <xf numFmtId="3" fontId="0" fillId="0" borderId="1" xfId="0" applyNumberForma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4" borderId="1" xfId="0" applyFont="1" applyFill="1" applyBorder="1"/>
    <xf numFmtId="164" fontId="0" fillId="0" borderId="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1" fontId="0" fillId="0" borderId="0" xfId="0" applyNumberFormat="1"/>
    <xf numFmtId="166" fontId="0" fillId="2" borderId="1" xfId="1" applyNumberFormat="1" applyFont="1" applyFill="1" applyBorder="1"/>
    <xf numFmtId="11" fontId="0" fillId="2" borderId="1" xfId="0" applyNumberFormat="1" applyFill="1" applyBorder="1"/>
    <xf numFmtId="164" fontId="0" fillId="2" borderId="1" xfId="0" applyNumberFormat="1" applyFill="1" applyBorder="1"/>
    <xf numFmtId="0" fontId="2" fillId="2" borderId="1" xfId="0" applyFon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1117-37F5-4E75-9214-EBC9BC0D0C0E}">
  <dimension ref="B1:AG107"/>
  <sheetViews>
    <sheetView tabSelected="1" topLeftCell="B1" workbookViewId="0">
      <selection activeCell="C26" sqref="C26"/>
    </sheetView>
  </sheetViews>
  <sheetFormatPr defaultRowHeight="14.4" x14ac:dyDescent="0.3"/>
  <cols>
    <col min="2" max="2" width="29.6640625" customWidth="1"/>
    <col min="5" max="5" width="25.109375" customWidth="1"/>
    <col min="6" max="8" width="12.6640625" customWidth="1"/>
    <col min="9" max="9" width="16.21875" customWidth="1"/>
    <col min="10" max="11" width="12.6640625" customWidth="1"/>
    <col min="15" max="15" width="14.33203125" customWidth="1"/>
    <col min="16" max="16" width="9.88671875" customWidth="1"/>
    <col min="22" max="22" width="11.6640625" customWidth="1"/>
  </cols>
  <sheetData>
    <row r="1" spans="2:33" x14ac:dyDescent="0.3">
      <c r="V1" s="34" t="s">
        <v>0</v>
      </c>
      <c r="W1" s="33"/>
      <c r="X1" s="33"/>
      <c r="Y1" s="33"/>
      <c r="Z1" s="33"/>
      <c r="AA1" s="33"/>
      <c r="AB1" s="33"/>
      <c r="AC1" s="33"/>
      <c r="AD1" s="33"/>
      <c r="AE1" s="33"/>
      <c r="AF1" s="33"/>
      <c r="AG1" s="32"/>
    </row>
    <row r="2" spans="2:33" x14ac:dyDescent="0.3">
      <c r="V2" s="31" t="s">
        <v>152</v>
      </c>
      <c r="W2" s="3">
        <v>0.125619752864079</v>
      </c>
      <c r="X2" s="3">
        <v>0.6822895850099</v>
      </c>
      <c r="Y2" s="3">
        <v>0.469853636615501</v>
      </c>
      <c r="Z2" s="3">
        <v>-2.0397548455162399E-2</v>
      </c>
      <c r="AA2" s="3">
        <v>-9.5078215001500793E-2</v>
      </c>
      <c r="AB2" s="4">
        <v>-0.53328588127972698</v>
      </c>
      <c r="AC2" s="4">
        <v>6.1700266706144098E-2</v>
      </c>
      <c r="AD2" s="4">
        <v>7.9491453799058198E-3</v>
      </c>
      <c r="AE2" s="4">
        <v>-1.4463616115294901E-2</v>
      </c>
      <c r="AF2" s="4">
        <v>-3.0156091286835801E-3</v>
      </c>
      <c r="AG2" s="4">
        <v>-5.4367400101461899E-17</v>
      </c>
    </row>
    <row r="3" spans="2:33" x14ac:dyDescent="0.3">
      <c r="B3" s="2" t="s">
        <v>155</v>
      </c>
      <c r="E3" s="1" t="s">
        <v>1</v>
      </c>
      <c r="F3" s="11" t="s">
        <v>2</v>
      </c>
      <c r="G3" s="11" t="s">
        <v>3</v>
      </c>
      <c r="H3" s="11" t="s">
        <v>4</v>
      </c>
      <c r="I3" s="11" t="s">
        <v>5</v>
      </c>
      <c r="J3" s="11" t="s">
        <v>6</v>
      </c>
      <c r="K3" s="11" t="s">
        <v>7</v>
      </c>
      <c r="L3" s="11" t="s">
        <v>8</v>
      </c>
      <c r="M3" s="11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V3" s="31" t="s">
        <v>150</v>
      </c>
      <c r="W3" s="3">
        <v>4.24192484796291E-2</v>
      </c>
      <c r="X3" s="3">
        <v>0.39378067580255499</v>
      </c>
      <c r="Y3" s="3">
        <v>-0.77047217156236703</v>
      </c>
      <c r="Z3" s="3">
        <v>5.2070972230008797E-2</v>
      </c>
      <c r="AA3" s="3">
        <v>8.8208850004870901E-2</v>
      </c>
      <c r="AB3" s="4">
        <v>-0.23245012408085999</v>
      </c>
      <c r="AC3" s="4">
        <v>-0.42985572818797302</v>
      </c>
      <c r="AD3" s="4">
        <v>8.4406186314759293E-3</v>
      </c>
      <c r="AE3" s="4">
        <v>5.6293692162026404E-3</v>
      </c>
      <c r="AF3" s="4">
        <v>-1.0290341143180301E-2</v>
      </c>
      <c r="AG3" s="4">
        <v>-3.8220279077599501E-17</v>
      </c>
    </row>
    <row r="4" spans="2:33" x14ac:dyDescent="0.3">
      <c r="B4" s="1" t="s">
        <v>135</v>
      </c>
      <c r="E4" s="10">
        <v>1</v>
      </c>
      <c r="F4" s="10">
        <v>11</v>
      </c>
      <c r="G4" s="10">
        <v>5246695</v>
      </c>
      <c r="H4" s="10">
        <v>5248301</v>
      </c>
      <c r="I4" s="6" t="s">
        <v>30</v>
      </c>
      <c r="J4" s="10">
        <v>5196695</v>
      </c>
      <c r="K4" s="10">
        <v>5298301</v>
      </c>
      <c r="L4" s="10">
        <v>5</v>
      </c>
      <c r="M4" s="10">
        <v>5</v>
      </c>
      <c r="N4" s="10">
        <v>170.53</v>
      </c>
      <c r="O4" s="10">
        <v>25</v>
      </c>
      <c r="P4" s="29">
        <v>1.26E-23</v>
      </c>
      <c r="Q4" s="29">
        <f>P4*22397/E4</f>
        <v>2.8220219999999997E-19</v>
      </c>
      <c r="R4" s="30">
        <f>Q4*(Q4&lt;R5)+R5*(Q4&gt;=R5)</f>
        <v>2.8220219999999997E-19</v>
      </c>
      <c r="V4" s="31" t="s">
        <v>148</v>
      </c>
      <c r="W4" s="3">
        <v>-6.3594422993895394E-2</v>
      </c>
      <c r="X4" s="3">
        <v>0.13716727454765201</v>
      </c>
      <c r="Y4" s="3">
        <v>-7.6465728230443106E-2</v>
      </c>
      <c r="Z4" s="3">
        <v>-0.849655317176369</v>
      </c>
      <c r="AA4" s="3">
        <v>-0.410393359770022</v>
      </c>
      <c r="AB4" s="4">
        <v>0.19717324162689601</v>
      </c>
      <c r="AC4" s="4">
        <v>-4.2718120479714197E-2</v>
      </c>
      <c r="AD4" s="4">
        <v>-2.1773887466801999E-2</v>
      </c>
      <c r="AE4" s="4">
        <v>-0.159009687150035</v>
      </c>
      <c r="AF4" s="4">
        <v>0.1204022632681</v>
      </c>
      <c r="AG4" s="4">
        <v>1.3749716830208E-16</v>
      </c>
    </row>
    <row r="5" spans="2:33" x14ac:dyDescent="0.3">
      <c r="B5" s="1" t="s">
        <v>154</v>
      </c>
      <c r="E5" s="10">
        <v>2</v>
      </c>
      <c r="F5" s="10">
        <v>11</v>
      </c>
      <c r="G5" s="10">
        <v>5254058</v>
      </c>
      <c r="H5" s="10">
        <v>5255858</v>
      </c>
      <c r="I5" s="6" t="s">
        <v>31</v>
      </c>
      <c r="J5" s="10">
        <v>5204058</v>
      </c>
      <c r="K5" s="10">
        <v>5305858</v>
      </c>
      <c r="L5" s="10">
        <v>5</v>
      </c>
      <c r="M5" s="10">
        <v>5</v>
      </c>
      <c r="N5" s="10">
        <v>163.34</v>
      </c>
      <c r="O5" s="10">
        <v>25</v>
      </c>
      <c r="P5" s="29">
        <v>2.8100000000000001E-22</v>
      </c>
      <c r="Q5" s="29">
        <f>P5*22397/E5</f>
        <v>3.1467785000000002E-18</v>
      </c>
      <c r="R5" s="30">
        <f>Q5*(Q5&lt;R6)+R6*(Q5&gt;=R6)</f>
        <v>3.1467785000000002E-18</v>
      </c>
      <c r="V5" s="31" t="s">
        <v>146</v>
      </c>
      <c r="W5" s="3">
        <v>-1.8440418482486998E-2</v>
      </c>
      <c r="X5" s="3">
        <v>1.06426892279345E-2</v>
      </c>
      <c r="Y5" s="3">
        <v>8.3869911926468099E-3</v>
      </c>
      <c r="Z5" s="3">
        <v>-3.4617705214825399E-2</v>
      </c>
      <c r="AA5" s="3">
        <v>-1.6025925507391198E-2</v>
      </c>
      <c r="AB5" s="4">
        <v>-4.10205090104869E-3</v>
      </c>
      <c r="AC5" s="4">
        <v>-1.7575078968791499E-2</v>
      </c>
      <c r="AD5" s="4">
        <v>5.9979397665372997E-2</v>
      </c>
      <c r="AE5" s="4">
        <v>0.73795666118249603</v>
      </c>
      <c r="AF5" s="4">
        <v>0.67046092694350401</v>
      </c>
      <c r="AG5" s="4">
        <v>-1.5579350628041701E-17</v>
      </c>
    </row>
    <row r="6" spans="2:33" x14ac:dyDescent="0.3">
      <c r="B6" s="1" t="s">
        <v>153</v>
      </c>
      <c r="E6" s="10">
        <v>3</v>
      </c>
      <c r="F6" s="10">
        <v>11</v>
      </c>
      <c r="G6" s="10">
        <v>5509914</v>
      </c>
      <c r="H6" s="10">
        <v>5510978</v>
      </c>
      <c r="I6" s="6" t="s">
        <v>144</v>
      </c>
      <c r="J6" s="10">
        <v>5459914</v>
      </c>
      <c r="K6" s="10">
        <v>5560978</v>
      </c>
      <c r="L6" s="10">
        <v>5</v>
      </c>
      <c r="M6" s="10">
        <v>7</v>
      </c>
      <c r="N6" s="10">
        <v>176.27</v>
      </c>
      <c r="O6" s="10">
        <v>35</v>
      </c>
      <c r="P6" s="29">
        <v>9.4299999999999995E-21</v>
      </c>
      <c r="Q6" s="29">
        <f>P6*22397/E6</f>
        <v>7.0401236666666661E-17</v>
      </c>
      <c r="R6" s="30">
        <f>Q6*(Q6&lt;R7)+R7*(Q6&gt;=R7)</f>
        <v>7.0401236666666661E-17</v>
      </c>
      <c r="V6" s="31" t="s">
        <v>143</v>
      </c>
      <c r="W6" s="3">
        <v>-0.55941274541416997</v>
      </c>
      <c r="X6" s="3">
        <v>0.12902351331165801</v>
      </c>
      <c r="Y6" s="3">
        <v>3.9163039972179202E-2</v>
      </c>
      <c r="Z6" s="3">
        <v>0.12306985180193</v>
      </c>
      <c r="AA6" s="3">
        <v>7.7679721181909106E-2</v>
      </c>
      <c r="AB6" s="4">
        <v>5.2447042158012797E-2</v>
      </c>
      <c r="AC6" s="4">
        <v>-1.53541327010485E-2</v>
      </c>
      <c r="AD6" s="4">
        <v>-3.1128267153007299E-2</v>
      </c>
      <c r="AE6" s="4">
        <v>-0.25841558181150198</v>
      </c>
      <c r="AF6" s="4">
        <v>0.27742065264600602</v>
      </c>
      <c r="AG6" s="4">
        <v>0.70710678118654802</v>
      </c>
    </row>
    <row r="7" spans="2:33" x14ac:dyDescent="0.3">
      <c r="B7" s="1" t="s">
        <v>151</v>
      </c>
      <c r="E7" s="10">
        <v>4</v>
      </c>
      <c r="F7" s="10">
        <v>11</v>
      </c>
      <c r="G7" s="10">
        <v>5535622</v>
      </c>
      <c r="H7" s="10">
        <v>5537956</v>
      </c>
      <c r="I7" s="6" t="s">
        <v>141</v>
      </c>
      <c r="J7" s="10">
        <v>5485622</v>
      </c>
      <c r="K7" s="10">
        <v>5587956</v>
      </c>
      <c r="L7" s="10">
        <v>5</v>
      </c>
      <c r="M7" s="10">
        <v>6</v>
      </c>
      <c r="N7" s="10">
        <v>162.27000000000001</v>
      </c>
      <c r="O7" s="10">
        <v>30</v>
      </c>
      <c r="P7" s="29">
        <v>4.3000000000000001E-20</v>
      </c>
      <c r="Q7" s="29">
        <f>P7*22397/E7</f>
        <v>2.4076775000000003E-16</v>
      </c>
      <c r="R7" s="30">
        <f>Q7*(Q7&lt;R8)+R8*(Q7&gt;=R8)</f>
        <v>2.4076775000000003E-16</v>
      </c>
      <c r="V7" s="31" t="s">
        <v>140</v>
      </c>
      <c r="W7" s="3">
        <v>-0.55941274541416997</v>
      </c>
      <c r="X7" s="3">
        <v>0.12902351331165801</v>
      </c>
      <c r="Y7" s="3">
        <v>3.9163039972179202E-2</v>
      </c>
      <c r="Z7" s="3">
        <v>0.123069851801929</v>
      </c>
      <c r="AA7" s="3">
        <v>7.7679721181908704E-2</v>
      </c>
      <c r="AB7" s="4">
        <v>5.2447042158012797E-2</v>
      </c>
      <c r="AC7" s="4">
        <v>-1.5354132701048601E-2</v>
      </c>
      <c r="AD7" s="4">
        <v>-3.1128267153007299E-2</v>
      </c>
      <c r="AE7" s="4">
        <v>-0.25841558181150198</v>
      </c>
      <c r="AF7" s="4">
        <v>0.27742065264600502</v>
      </c>
      <c r="AG7" s="4">
        <v>-0.70710678118654802</v>
      </c>
    </row>
    <row r="8" spans="2:33" x14ac:dyDescent="0.3">
      <c r="B8" s="1" t="s">
        <v>149</v>
      </c>
      <c r="E8" s="10">
        <v>5</v>
      </c>
      <c r="F8" s="10">
        <v>11</v>
      </c>
      <c r="G8" s="10">
        <v>5289579</v>
      </c>
      <c r="H8" s="10">
        <v>5291373</v>
      </c>
      <c r="I8" s="6" t="s">
        <v>25</v>
      </c>
      <c r="J8" s="10">
        <v>5239579</v>
      </c>
      <c r="K8" s="10">
        <v>5341373</v>
      </c>
      <c r="L8" s="10">
        <v>5</v>
      </c>
      <c r="M8" s="10">
        <v>6</v>
      </c>
      <c r="N8" s="10">
        <v>155.72</v>
      </c>
      <c r="O8" s="10">
        <v>30</v>
      </c>
      <c r="P8" s="29">
        <v>6.4299999999999997E-19</v>
      </c>
      <c r="Q8" s="29">
        <f>P8*22397/E8</f>
        <v>2.8802541999999998E-15</v>
      </c>
      <c r="R8" s="30">
        <f>Q8*(Q8&lt;R9)+R9*(Q8&gt;=R9)</f>
        <v>2.8802541999999998E-15</v>
      </c>
      <c r="V8" s="31" t="s">
        <v>138</v>
      </c>
      <c r="W8" s="3">
        <v>0.54171727954828397</v>
      </c>
      <c r="X8" s="3">
        <v>-0.13080238804080399</v>
      </c>
      <c r="Y8" s="3">
        <v>-4.0539482894872497E-2</v>
      </c>
      <c r="Z8" s="3">
        <v>9.3616554327531201E-2</v>
      </c>
      <c r="AA8" s="3">
        <v>3.9088436252351297E-2</v>
      </c>
      <c r="AB8" s="4">
        <v>-7.1351306217367502E-2</v>
      </c>
      <c r="AC8" s="4">
        <v>4.1072142504445797E-2</v>
      </c>
      <c r="AD8" s="4">
        <v>-7.1592078470467502E-2</v>
      </c>
      <c r="AE8" s="4">
        <v>-0.53336054190467097</v>
      </c>
      <c r="AF8" s="4">
        <v>0.61734988977567395</v>
      </c>
      <c r="AG8" s="4">
        <v>-1.50157570008904E-16</v>
      </c>
    </row>
    <row r="9" spans="2:33" x14ac:dyDescent="0.3">
      <c r="B9" s="1" t="s">
        <v>147</v>
      </c>
      <c r="E9" s="10">
        <v>6</v>
      </c>
      <c r="F9" s="10">
        <v>11</v>
      </c>
      <c r="G9" s="10">
        <v>5220964</v>
      </c>
      <c r="H9" s="10">
        <v>5221930</v>
      </c>
      <c r="I9" s="6" t="s">
        <v>136</v>
      </c>
      <c r="J9" s="10">
        <v>5170964</v>
      </c>
      <c r="K9" s="10">
        <v>5271930</v>
      </c>
      <c r="L9" s="10">
        <v>5</v>
      </c>
      <c r="M9" s="10">
        <v>5</v>
      </c>
      <c r="N9" s="10">
        <v>143.41</v>
      </c>
      <c r="O9" s="10">
        <v>25</v>
      </c>
      <c r="P9" s="29">
        <v>1.37E-18</v>
      </c>
      <c r="Q9" s="29">
        <f>P9*22397/E9</f>
        <v>5.1139816666666667E-15</v>
      </c>
      <c r="R9" s="30">
        <f>Q9*(Q9&lt;R10)+R10*(Q9&gt;=R10)</f>
        <v>5.1139816666666667E-15</v>
      </c>
      <c r="V9" s="31" t="s">
        <v>135</v>
      </c>
      <c r="W9" s="3">
        <v>3.5656808754117503E-2</v>
      </c>
      <c r="X9" s="3">
        <v>0.13681027614428601</v>
      </c>
      <c r="Y9" s="3">
        <v>-8.7012009720156602E-2</v>
      </c>
      <c r="Z9" s="3">
        <v>0.47923534970352899</v>
      </c>
      <c r="AA9" s="3">
        <v>-0.82639671195086895</v>
      </c>
      <c r="AB9" s="4">
        <v>0.240688037877618</v>
      </c>
      <c r="AC9" s="4">
        <v>4.3229432604809999E-2</v>
      </c>
      <c r="AD9" s="4">
        <v>3.7476561202955299E-3</v>
      </c>
      <c r="AE9" s="4">
        <v>5.1641919156745096E-3</v>
      </c>
      <c r="AF9" s="4">
        <v>1.4749038394482399E-3</v>
      </c>
      <c r="AG9" s="4">
        <v>3.35455424018278E-17</v>
      </c>
    </row>
    <row r="10" spans="2:33" x14ac:dyDescent="0.3">
      <c r="B10" s="1" t="s">
        <v>145</v>
      </c>
      <c r="E10" s="10">
        <v>7</v>
      </c>
      <c r="F10" s="10">
        <v>11</v>
      </c>
      <c r="G10" s="10">
        <v>5263184</v>
      </c>
      <c r="H10" s="10">
        <v>5264822</v>
      </c>
      <c r="I10" s="6" t="s">
        <v>133</v>
      </c>
      <c r="J10" s="10">
        <v>5213184</v>
      </c>
      <c r="K10" s="10">
        <v>5314822</v>
      </c>
      <c r="L10" s="10">
        <v>5</v>
      </c>
      <c r="M10" s="10">
        <v>4</v>
      </c>
      <c r="N10" s="10">
        <v>123.72</v>
      </c>
      <c r="O10" s="10">
        <v>20</v>
      </c>
      <c r="P10" s="29">
        <v>5.8099999999999997E-17</v>
      </c>
      <c r="Q10" s="29">
        <f>P10*22397/E10</f>
        <v>1.8589509999999999E-13</v>
      </c>
      <c r="R10" s="30">
        <f>Q10*(Q10&lt;R11)+R11*(Q10&gt;=R11)</f>
        <v>1.8589509999999999E-13</v>
      </c>
    </row>
    <row r="11" spans="2:33" x14ac:dyDescent="0.3">
      <c r="B11" s="1" t="s">
        <v>142</v>
      </c>
      <c r="E11" s="10">
        <v>8</v>
      </c>
      <c r="F11" s="10">
        <v>11</v>
      </c>
      <c r="G11" s="10">
        <v>5269501</v>
      </c>
      <c r="H11" s="10">
        <v>5271087</v>
      </c>
      <c r="I11" s="6" t="s">
        <v>29</v>
      </c>
      <c r="J11" s="10">
        <v>5219501</v>
      </c>
      <c r="K11" s="10">
        <v>5321087</v>
      </c>
      <c r="L11" s="10">
        <v>5</v>
      </c>
      <c r="M11" s="10">
        <v>4</v>
      </c>
      <c r="N11" s="10">
        <v>123.07</v>
      </c>
      <c r="O11" s="10">
        <v>20</v>
      </c>
      <c r="P11" s="29">
        <v>7.6799999999999998E-17</v>
      </c>
      <c r="Q11" s="29">
        <f>P11*22397/E11</f>
        <v>2.150112E-13</v>
      </c>
      <c r="R11" s="30">
        <f>Q11*(Q11&lt;R12)+R12*(Q11&gt;=R12)</f>
        <v>2.150112E-13</v>
      </c>
    </row>
    <row r="12" spans="2:33" x14ac:dyDescent="0.3">
      <c r="B12" s="1" t="s">
        <v>139</v>
      </c>
      <c r="E12" s="10">
        <v>9</v>
      </c>
      <c r="F12" s="10">
        <v>11</v>
      </c>
      <c r="G12" s="10">
        <v>5274420</v>
      </c>
      <c r="H12" s="10">
        <v>5276011</v>
      </c>
      <c r="I12" s="6" t="s">
        <v>26</v>
      </c>
      <c r="J12" s="10">
        <v>5224420</v>
      </c>
      <c r="K12" s="10">
        <v>5326011</v>
      </c>
      <c r="L12" s="10">
        <v>5</v>
      </c>
      <c r="M12" s="10">
        <v>4</v>
      </c>
      <c r="N12" s="10">
        <v>121.64</v>
      </c>
      <c r="O12" s="10">
        <v>20</v>
      </c>
      <c r="P12" s="29">
        <v>1.4199999999999999E-16</v>
      </c>
      <c r="Q12" s="29">
        <f>P12*22397/E12</f>
        <v>3.5337488888888884E-13</v>
      </c>
      <c r="R12" s="30">
        <f>Q12*(Q12&lt;R13)+R13*(Q12&gt;=R13)</f>
        <v>3.5337488888888884E-13</v>
      </c>
    </row>
    <row r="13" spans="2:33" x14ac:dyDescent="0.3">
      <c r="B13" s="1" t="s">
        <v>137</v>
      </c>
      <c r="E13" s="10">
        <v>10</v>
      </c>
      <c r="F13" s="10">
        <v>11</v>
      </c>
      <c r="G13" s="10">
        <v>5322243</v>
      </c>
      <c r="H13" s="10">
        <v>5323176</v>
      </c>
      <c r="I13" s="6" t="s">
        <v>131</v>
      </c>
      <c r="J13" s="10">
        <v>5272243</v>
      </c>
      <c r="K13" s="10">
        <v>5373176</v>
      </c>
      <c r="L13" s="10">
        <v>5</v>
      </c>
      <c r="M13" s="10">
        <v>7</v>
      </c>
      <c r="N13" s="10">
        <v>140.88</v>
      </c>
      <c r="O13" s="10">
        <v>35</v>
      </c>
      <c r="P13" s="29">
        <v>1.1999999999999999E-14</v>
      </c>
      <c r="Q13" s="29">
        <f>P13*22397/E13</f>
        <v>2.6876399999999998E-11</v>
      </c>
      <c r="R13" s="30">
        <f>Q13*(Q13&lt;R14)+R14*(Q13&gt;=R14)</f>
        <v>2.6876399999999998E-11</v>
      </c>
    </row>
    <row r="14" spans="2:33" x14ac:dyDescent="0.3">
      <c r="B14" s="1" t="s">
        <v>134</v>
      </c>
      <c r="E14" s="10">
        <v>11</v>
      </c>
      <c r="F14" s="10">
        <v>11</v>
      </c>
      <c r="G14" s="10">
        <v>5528529</v>
      </c>
      <c r="H14" s="10">
        <v>5531153</v>
      </c>
      <c r="I14" s="6" t="s">
        <v>130</v>
      </c>
      <c r="J14" s="10">
        <v>5478529</v>
      </c>
      <c r="K14" s="10">
        <v>5581153</v>
      </c>
      <c r="L14" s="10">
        <v>5</v>
      </c>
      <c r="M14" s="10">
        <v>6</v>
      </c>
      <c r="N14" s="10">
        <v>122.81</v>
      </c>
      <c r="O14" s="10">
        <v>30</v>
      </c>
      <c r="P14" s="29">
        <v>3.44E-13</v>
      </c>
      <c r="Q14" s="29">
        <f>P14*22397/E14</f>
        <v>7.0041527272727266E-10</v>
      </c>
      <c r="R14" s="30">
        <f>Q14*(Q14&lt;R15)+R15*(Q14&gt;=R15)</f>
        <v>7.0041527272727266E-10</v>
      </c>
    </row>
    <row r="15" spans="2:33" x14ac:dyDescent="0.3">
      <c r="E15" s="10">
        <v>12</v>
      </c>
      <c r="F15" s="10">
        <v>11</v>
      </c>
      <c r="G15" s="10">
        <v>5474637</v>
      </c>
      <c r="H15" s="10">
        <v>5475707</v>
      </c>
      <c r="I15" s="6" t="s">
        <v>129</v>
      </c>
      <c r="J15" s="10">
        <v>5424637</v>
      </c>
      <c r="K15" s="10">
        <v>5525707</v>
      </c>
      <c r="L15" s="10">
        <v>5</v>
      </c>
      <c r="M15" s="10">
        <v>5</v>
      </c>
      <c r="N15" s="10">
        <v>106.73</v>
      </c>
      <c r="O15" s="10">
        <v>25</v>
      </c>
      <c r="P15" s="29">
        <v>4.51E-12</v>
      </c>
      <c r="Q15" s="29">
        <f>P15*22397/E15</f>
        <v>8.4175391666666661E-9</v>
      </c>
      <c r="R15" s="30">
        <f>Q15*(Q15&lt;R16)+R16*(Q15&gt;=R16)</f>
        <v>8.4175391666666661E-9</v>
      </c>
    </row>
    <row r="16" spans="2:33" x14ac:dyDescent="0.3">
      <c r="B16" s="7" t="s">
        <v>132</v>
      </c>
      <c r="E16" s="10">
        <v>13</v>
      </c>
      <c r="F16" s="10">
        <v>11</v>
      </c>
      <c r="G16" s="10">
        <v>5363743</v>
      </c>
      <c r="H16" s="10">
        <v>5526882</v>
      </c>
      <c r="I16" s="6" t="s">
        <v>128</v>
      </c>
      <c r="J16" s="10">
        <v>5313743</v>
      </c>
      <c r="K16" s="10">
        <v>5576882</v>
      </c>
      <c r="L16" s="10">
        <v>5</v>
      </c>
      <c r="M16" s="10">
        <v>9</v>
      </c>
      <c r="N16" s="10">
        <v>137.37</v>
      </c>
      <c r="O16" s="10">
        <v>45</v>
      </c>
      <c r="P16" s="29">
        <v>2.7899999999999999E-11</v>
      </c>
      <c r="Q16" s="29">
        <f>P16*22397/E16</f>
        <v>4.8067407692307686E-8</v>
      </c>
      <c r="R16" s="30">
        <f>Q16*(Q16&lt;R17)+R17*(Q16&gt;=R17)</f>
        <v>4.8067407692307686E-8</v>
      </c>
    </row>
    <row r="17" spans="2:18" x14ac:dyDescent="0.3">
      <c r="E17" s="10">
        <v>14</v>
      </c>
      <c r="F17" s="10">
        <v>11</v>
      </c>
      <c r="G17" s="10">
        <v>4608020</v>
      </c>
      <c r="H17" s="10">
        <v>4609135</v>
      </c>
      <c r="I17" s="6" t="s">
        <v>127</v>
      </c>
      <c r="J17" s="10">
        <v>4558020</v>
      </c>
      <c r="K17" s="10">
        <v>4659135</v>
      </c>
      <c r="L17" s="10">
        <v>5</v>
      </c>
      <c r="M17" s="10">
        <v>5</v>
      </c>
      <c r="N17" s="10">
        <v>101.53</v>
      </c>
      <c r="O17" s="10">
        <v>25</v>
      </c>
      <c r="P17" s="29">
        <v>3.4600000000000002E-11</v>
      </c>
      <c r="Q17" s="29">
        <f>P17*22397/E17</f>
        <v>5.5352585714285715E-8</v>
      </c>
      <c r="R17" s="30">
        <f>Q17*(Q17&lt;R18)+R18*(Q17&gt;=R18)</f>
        <v>5.5352585714285715E-8</v>
      </c>
    </row>
    <row r="18" spans="2:18" x14ac:dyDescent="0.3">
      <c r="B18" s="2" t="s">
        <v>15</v>
      </c>
      <c r="E18" s="10">
        <v>15</v>
      </c>
      <c r="F18" s="10">
        <v>11</v>
      </c>
      <c r="G18" s="10">
        <v>5152921</v>
      </c>
      <c r="H18" s="10">
        <v>5153872</v>
      </c>
      <c r="I18" s="6" t="s">
        <v>126</v>
      </c>
      <c r="J18" s="10">
        <v>5102921</v>
      </c>
      <c r="K18" s="10">
        <v>5203872</v>
      </c>
      <c r="L18" s="10">
        <v>5</v>
      </c>
      <c r="M18" s="10">
        <v>4</v>
      </c>
      <c r="N18" s="10">
        <v>90.07</v>
      </c>
      <c r="O18" s="10">
        <v>20</v>
      </c>
      <c r="P18" s="29">
        <v>7.2100000000000002E-11</v>
      </c>
      <c r="Q18" s="29">
        <f>P18*22397/E18</f>
        <v>1.0765491333333333E-7</v>
      </c>
      <c r="R18" s="30">
        <f>Q18*(Q18&lt;R19)+R19*(Q18&gt;=R19)</f>
        <v>1.0765491333333333E-7</v>
      </c>
    </row>
    <row r="19" spans="2:18" x14ac:dyDescent="0.3">
      <c r="B19" s="8" t="s">
        <v>16</v>
      </c>
      <c r="E19" s="10">
        <v>16</v>
      </c>
      <c r="F19" s="10">
        <v>11</v>
      </c>
      <c r="G19" s="10">
        <v>5172660</v>
      </c>
      <c r="H19" s="10">
        <v>5173599</v>
      </c>
      <c r="I19" s="6" t="s">
        <v>125</v>
      </c>
      <c r="J19" s="10">
        <v>5122660</v>
      </c>
      <c r="K19" s="10">
        <v>5223599</v>
      </c>
      <c r="L19" s="10">
        <v>5</v>
      </c>
      <c r="M19" s="10">
        <v>5</v>
      </c>
      <c r="N19" s="10">
        <v>99.31</v>
      </c>
      <c r="O19" s="10">
        <v>25</v>
      </c>
      <c r="P19" s="29">
        <v>8.2000000000000001E-11</v>
      </c>
      <c r="Q19" s="29">
        <f>P19*22397/E19</f>
        <v>1.1478462500000001E-7</v>
      </c>
      <c r="R19" s="30">
        <f>Q19*(Q19&lt;R20)+R20*(Q19&gt;=R20)</f>
        <v>1.1478462500000001E-7</v>
      </c>
    </row>
    <row r="20" spans="2:18" x14ac:dyDescent="0.3">
      <c r="B20" s="8" t="s">
        <v>17</v>
      </c>
      <c r="E20" s="10">
        <v>17</v>
      </c>
      <c r="F20" s="10">
        <v>11</v>
      </c>
      <c r="G20" s="10">
        <v>4592652</v>
      </c>
      <c r="H20" s="10">
        <v>4599050</v>
      </c>
      <c r="I20" s="6" t="s">
        <v>124</v>
      </c>
      <c r="J20" s="10">
        <v>4542652</v>
      </c>
      <c r="K20" s="10">
        <v>4649050</v>
      </c>
      <c r="L20" s="10">
        <v>5</v>
      </c>
      <c r="M20" s="10">
        <v>5</v>
      </c>
      <c r="N20" s="10">
        <v>95.51</v>
      </c>
      <c r="O20" s="10">
        <v>25</v>
      </c>
      <c r="P20" s="29">
        <v>3.5400000000000002E-10</v>
      </c>
      <c r="Q20" s="29">
        <f>P20*22397/E20</f>
        <v>4.663845882352942E-7</v>
      </c>
      <c r="R20" s="30">
        <f>Q20*(Q20&lt;R21)+R21*(Q20&gt;=R21)</f>
        <v>4.663845882352942E-7</v>
      </c>
    </row>
    <row r="21" spans="2:18" x14ac:dyDescent="0.3">
      <c r="B21" s="8" t="s">
        <v>18</v>
      </c>
      <c r="E21" s="10">
        <v>18</v>
      </c>
      <c r="F21" s="10">
        <v>11</v>
      </c>
      <c r="G21" s="10">
        <v>4665155</v>
      </c>
      <c r="H21" s="10">
        <v>4676716</v>
      </c>
      <c r="I21" s="6" t="s">
        <v>123</v>
      </c>
      <c r="J21" s="10">
        <v>4615155</v>
      </c>
      <c r="K21" s="10">
        <v>4726716</v>
      </c>
      <c r="L21" s="10">
        <v>5</v>
      </c>
      <c r="M21" s="10">
        <v>6</v>
      </c>
      <c r="N21" s="10">
        <v>104.15</v>
      </c>
      <c r="O21" s="10">
        <v>30</v>
      </c>
      <c r="P21" s="29">
        <v>4.0599999999999999E-10</v>
      </c>
      <c r="Q21" s="29">
        <f>P21*22397/E21</f>
        <v>5.0517677777777782E-7</v>
      </c>
      <c r="R21" s="30">
        <f>Q21*(Q21&lt;R22)+R22*(Q21&gt;=R22)</f>
        <v>5.0517677777777782E-7</v>
      </c>
    </row>
    <row r="22" spans="2:18" x14ac:dyDescent="0.3">
      <c r="E22" s="10">
        <v>19</v>
      </c>
      <c r="F22" s="10">
        <v>11</v>
      </c>
      <c r="G22" s="10">
        <v>5461771</v>
      </c>
      <c r="H22" s="10">
        <v>5462783</v>
      </c>
      <c r="I22" s="6" t="s">
        <v>122</v>
      </c>
      <c r="J22" s="10">
        <v>5411771</v>
      </c>
      <c r="K22" s="10">
        <v>5512783</v>
      </c>
      <c r="L22" s="10">
        <v>5</v>
      </c>
      <c r="M22" s="10">
        <v>5</v>
      </c>
      <c r="N22" s="10">
        <v>93.36</v>
      </c>
      <c r="O22" s="10">
        <v>25</v>
      </c>
      <c r="P22" s="29">
        <v>8.0400000000000002E-10</v>
      </c>
      <c r="Q22" s="29">
        <f>P22*22397/E22</f>
        <v>9.477467368421053E-7</v>
      </c>
      <c r="R22" s="30">
        <f>Q22*(Q22&lt;R23)+R23*(Q22&gt;=R23)</f>
        <v>9.477467368421053E-7</v>
      </c>
    </row>
    <row r="23" spans="2:18" x14ac:dyDescent="0.3">
      <c r="E23" s="10">
        <v>20</v>
      </c>
      <c r="F23" s="10">
        <v>11</v>
      </c>
      <c r="G23" s="10">
        <v>4615268</v>
      </c>
      <c r="H23" s="10">
        <v>4616243</v>
      </c>
      <c r="I23" s="6" t="s">
        <v>121</v>
      </c>
      <c r="J23" s="10">
        <v>4565268</v>
      </c>
      <c r="K23" s="10">
        <v>4666243</v>
      </c>
      <c r="L23" s="10">
        <v>5</v>
      </c>
      <c r="M23" s="10">
        <v>7</v>
      </c>
      <c r="N23" s="10">
        <v>108.25</v>
      </c>
      <c r="O23" s="10">
        <v>35</v>
      </c>
      <c r="P23" s="29">
        <v>2.0700000000000001E-9</v>
      </c>
      <c r="Q23" s="29">
        <f>P23*22397/E23</f>
        <v>2.3180894999999999E-6</v>
      </c>
      <c r="R23" s="30">
        <f>Q23*(Q23&lt;R24)+R24*(Q23&gt;=R24)</f>
        <v>2.3180894999999999E-6</v>
      </c>
    </row>
    <row r="24" spans="2:18" x14ac:dyDescent="0.3">
      <c r="E24" s="10">
        <v>21</v>
      </c>
      <c r="F24" s="10">
        <v>11</v>
      </c>
      <c r="G24" s="10">
        <v>4619901</v>
      </c>
      <c r="H24" s="10">
        <v>4629489</v>
      </c>
      <c r="I24" s="6" t="s">
        <v>120</v>
      </c>
      <c r="J24" s="10">
        <v>4569901</v>
      </c>
      <c r="K24" s="10">
        <v>4679489</v>
      </c>
      <c r="L24" s="10">
        <v>5</v>
      </c>
      <c r="M24" s="10">
        <v>7</v>
      </c>
      <c r="N24" s="10">
        <v>102.81</v>
      </c>
      <c r="O24" s="10">
        <v>35</v>
      </c>
      <c r="P24" s="29">
        <v>1.37E-8</v>
      </c>
      <c r="Q24" s="29">
        <f>P24*22397/E24</f>
        <v>1.4611376190476192E-5</v>
      </c>
      <c r="R24" s="30">
        <f>Q24*(Q24&lt;R25)+R25*(Q24&gt;=R25)</f>
        <v>1.4611376190476192E-5</v>
      </c>
    </row>
    <row r="25" spans="2:18" x14ac:dyDescent="0.3">
      <c r="E25" s="10">
        <v>22</v>
      </c>
      <c r="F25" s="10">
        <v>11</v>
      </c>
      <c r="G25" s="10">
        <v>5617864</v>
      </c>
      <c r="H25" s="10">
        <v>5665625</v>
      </c>
      <c r="I25" s="6" t="s">
        <v>119</v>
      </c>
      <c r="J25" s="10">
        <v>5567864</v>
      </c>
      <c r="K25" s="10">
        <v>5715625</v>
      </c>
      <c r="L25" s="10">
        <v>5</v>
      </c>
      <c r="M25" s="10">
        <v>9</v>
      </c>
      <c r="N25" s="10">
        <v>117.38</v>
      </c>
      <c r="O25" s="10">
        <v>45</v>
      </c>
      <c r="P25" s="29">
        <v>2.2399999999999999E-8</v>
      </c>
      <c r="Q25" s="29">
        <f>P25*22397/E25</f>
        <v>2.2804218181818177E-5</v>
      </c>
      <c r="R25" s="30">
        <f>Q25*(Q25&lt;R26)+R26*(Q25&gt;=R26)</f>
        <v>2.2397000000000003E-5</v>
      </c>
    </row>
    <row r="26" spans="2:18" x14ac:dyDescent="0.3">
      <c r="E26" s="10">
        <v>23</v>
      </c>
      <c r="F26" s="10">
        <v>11</v>
      </c>
      <c r="G26" s="10">
        <v>5565790</v>
      </c>
      <c r="H26" s="10">
        <v>5566753</v>
      </c>
      <c r="I26" s="6" t="s">
        <v>118</v>
      </c>
      <c r="J26" s="10">
        <v>5515790</v>
      </c>
      <c r="K26" s="10">
        <v>5616753</v>
      </c>
      <c r="L26" s="10">
        <v>5</v>
      </c>
      <c r="M26" s="10">
        <v>5</v>
      </c>
      <c r="N26" s="10">
        <v>84.39</v>
      </c>
      <c r="O26" s="10">
        <v>25</v>
      </c>
      <c r="P26" s="29">
        <v>2.3000000000000001E-8</v>
      </c>
      <c r="Q26" s="29">
        <f>P26*22397/E26</f>
        <v>2.2397000000000003E-5</v>
      </c>
      <c r="R26" s="30">
        <f>Q26*(Q26&lt;R27)+R27*(Q26&gt;=R27)</f>
        <v>2.2397000000000003E-5</v>
      </c>
    </row>
    <row r="27" spans="2:18" x14ac:dyDescent="0.3">
      <c r="E27" s="10">
        <v>24</v>
      </c>
      <c r="F27" s="10">
        <v>16</v>
      </c>
      <c r="G27" s="10">
        <v>215972</v>
      </c>
      <c r="H27" s="10">
        <v>216767</v>
      </c>
      <c r="I27" s="6" t="s">
        <v>24</v>
      </c>
      <c r="J27" s="10">
        <v>165972</v>
      </c>
      <c r="K27" s="10">
        <v>266767</v>
      </c>
      <c r="L27" s="10">
        <v>5</v>
      </c>
      <c r="M27" s="10">
        <v>5</v>
      </c>
      <c r="N27" s="10">
        <v>78.52</v>
      </c>
      <c r="O27" s="10">
        <v>25</v>
      </c>
      <c r="P27" s="29">
        <v>1.9399999999999999E-7</v>
      </c>
      <c r="Q27" s="29">
        <f>P27*22397/E27</f>
        <v>1.8104241666666666E-4</v>
      </c>
      <c r="R27" s="30">
        <f>Q27*(Q27&lt;R28)+R28*(Q27&gt;=R28)</f>
        <v>1.8104241666666666E-4</v>
      </c>
    </row>
    <row r="28" spans="2:18" x14ac:dyDescent="0.3">
      <c r="E28" s="10">
        <v>25</v>
      </c>
      <c r="F28" s="10">
        <v>11</v>
      </c>
      <c r="G28" s="10">
        <v>7506599</v>
      </c>
      <c r="H28" s="10">
        <v>7532606</v>
      </c>
      <c r="I28" s="6" t="s">
        <v>117</v>
      </c>
      <c r="J28" s="10">
        <v>7456599</v>
      </c>
      <c r="K28" s="10">
        <v>7582606</v>
      </c>
      <c r="L28" s="10">
        <v>5</v>
      </c>
      <c r="M28" s="10">
        <v>9</v>
      </c>
      <c r="N28" s="10">
        <v>110.12</v>
      </c>
      <c r="O28" s="10">
        <v>45</v>
      </c>
      <c r="P28" s="29">
        <v>2.22E-7</v>
      </c>
      <c r="Q28" s="29">
        <f>P28*22397/E28</f>
        <v>1.9888536000000002E-4</v>
      </c>
      <c r="R28" s="30">
        <f>Q28*(Q28&lt;R29)+R29*(Q28&gt;=R29)</f>
        <v>1.9888536000000002E-4</v>
      </c>
    </row>
    <row r="29" spans="2:18" x14ac:dyDescent="0.3">
      <c r="E29" s="10">
        <v>26</v>
      </c>
      <c r="F29" s="10">
        <v>11</v>
      </c>
      <c r="G29" s="10">
        <v>5710816</v>
      </c>
      <c r="H29" s="10">
        <v>5732093</v>
      </c>
      <c r="I29" s="6" t="s">
        <v>116</v>
      </c>
      <c r="J29" s="10">
        <v>5660816</v>
      </c>
      <c r="K29" s="10">
        <v>5782093</v>
      </c>
      <c r="L29" s="10">
        <v>5</v>
      </c>
      <c r="M29" s="10">
        <v>7</v>
      </c>
      <c r="N29" s="10">
        <v>92.55</v>
      </c>
      <c r="O29" s="10">
        <v>35</v>
      </c>
      <c r="P29" s="29">
        <v>4.2899999999999999E-7</v>
      </c>
      <c r="Q29" s="29">
        <f>P29*22397/E29</f>
        <v>3.6955050000000002E-4</v>
      </c>
      <c r="R29" s="30">
        <f>Q29*(Q29&lt;R30)+R30*(Q29&gt;=R30)</f>
        <v>3.5918151851851852E-4</v>
      </c>
    </row>
    <row r="30" spans="2:18" x14ac:dyDescent="0.3">
      <c r="E30" s="10">
        <v>27</v>
      </c>
      <c r="F30" s="10">
        <v>11</v>
      </c>
      <c r="G30" s="10">
        <v>4660944</v>
      </c>
      <c r="H30" s="10">
        <v>4662068</v>
      </c>
      <c r="I30" s="6" t="s">
        <v>115</v>
      </c>
      <c r="J30" s="10">
        <v>4610944</v>
      </c>
      <c r="K30" s="10">
        <v>4712068</v>
      </c>
      <c r="L30" s="10">
        <v>5</v>
      </c>
      <c r="M30" s="10">
        <v>5</v>
      </c>
      <c r="N30" s="10">
        <v>76.27</v>
      </c>
      <c r="O30" s="10">
        <v>25</v>
      </c>
      <c r="P30" s="29">
        <v>4.3300000000000003E-7</v>
      </c>
      <c r="Q30" s="29">
        <f>P30*22397/E30</f>
        <v>3.5918151851851852E-4</v>
      </c>
      <c r="R30" s="30">
        <f>Q30*(Q30&lt;R31)+R31*(Q30&gt;=R31)</f>
        <v>3.5918151851851852E-4</v>
      </c>
    </row>
    <row r="31" spans="2:18" x14ac:dyDescent="0.3">
      <c r="E31" s="10">
        <v>28</v>
      </c>
      <c r="F31" s="10">
        <v>16</v>
      </c>
      <c r="G31" s="10">
        <v>222845</v>
      </c>
      <c r="H31" s="10">
        <v>223709</v>
      </c>
      <c r="I31" s="6" t="s">
        <v>23</v>
      </c>
      <c r="J31" s="10">
        <v>172845</v>
      </c>
      <c r="K31" s="10">
        <v>273709</v>
      </c>
      <c r="L31" s="10">
        <v>5</v>
      </c>
      <c r="M31" s="10">
        <v>5</v>
      </c>
      <c r="N31" s="10">
        <v>74.2</v>
      </c>
      <c r="O31" s="10">
        <v>25</v>
      </c>
      <c r="P31" s="29">
        <v>8.9899999999999999E-7</v>
      </c>
      <c r="Q31" s="29">
        <f>P31*22397/E31</f>
        <v>7.1910367857142856E-4</v>
      </c>
      <c r="R31" s="30">
        <f>Q31*(Q31&lt;R32)+R32*(Q31&gt;=R32)</f>
        <v>7.1910367857142856E-4</v>
      </c>
    </row>
    <row r="32" spans="2:18" x14ac:dyDescent="0.3">
      <c r="E32" s="10">
        <v>29</v>
      </c>
      <c r="F32" s="10">
        <v>11</v>
      </c>
      <c r="G32" s="10">
        <v>5775922</v>
      </c>
      <c r="H32" s="10">
        <v>5776959</v>
      </c>
      <c r="I32" s="6" t="s">
        <v>114</v>
      </c>
      <c r="J32" s="10">
        <v>5725922</v>
      </c>
      <c r="K32" s="10">
        <v>5826959</v>
      </c>
      <c r="L32" s="10">
        <v>5</v>
      </c>
      <c r="M32" s="10">
        <v>4</v>
      </c>
      <c r="N32" s="10">
        <v>65.14</v>
      </c>
      <c r="O32" s="10">
        <v>20</v>
      </c>
      <c r="P32" s="29">
        <v>1.11E-6</v>
      </c>
      <c r="Q32" s="29">
        <f>P32*22397/E32</f>
        <v>8.5726448275862057E-4</v>
      </c>
      <c r="R32" s="30">
        <f>Q32*(Q32&lt;R33)+R33*(Q32&gt;=R33)</f>
        <v>8.5726448275862057E-4</v>
      </c>
    </row>
    <row r="33" spans="5:18" x14ac:dyDescent="0.3">
      <c r="E33" s="10">
        <v>30</v>
      </c>
      <c r="F33" s="10">
        <v>16</v>
      </c>
      <c r="G33" s="10">
        <v>202853</v>
      </c>
      <c r="H33" s="10">
        <v>204504</v>
      </c>
      <c r="I33" s="6" t="s">
        <v>22</v>
      </c>
      <c r="J33" s="10">
        <v>152853</v>
      </c>
      <c r="K33" s="10">
        <v>254504</v>
      </c>
      <c r="L33" s="10">
        <v>5</v>
      </c>
      <c r="M33" s="10">
        <v>6</v>
      </c>
      <c r="N33" s="10">
        <v>81.48</v>
      </c>
      <c r="O33" s="10">
        <v>30</v>
      </c>
      <c r="P33" s="29">
        <v>1.2100000000000001E-6</v>
      </c>
      <c r="Q33" s="29">
        <f>P33*22397/E33</f>
        <v>9.033456666666667E-4</v>
      </c>
      <c r="R33" s="30">
        <f>Q33*(Q33&lt;R34)+R34*(Q33&gt;=R34)</f>
        <v>9.033456666666667E-4</v>
      </c>
    </row>
    <row r="34" spans="5:18" x14ac:dyDescent="0.3">
      <c r="E34" s="10">
        <v>31</v>
      </c>
      <c r="F34" s="10">
        <v>16</v>
      </c>
      <c r="G34" s="10">
        <v>238973</v>
      </c>
      <c r="H34" s="10">
        <v>279449</v>
      </c>
      <c r="I34" s="6" t="s">
        <v>19</v>
      </c>
      <c r="J34" s="10">
        <v>188973</v>
      </c>
      <c r="K34" s="10">
        <v>329449</v>
      </c>
      <c r="L34" s="10">
        <v>5</v>
      </c>
      <c r="M34" s="10">
        <v>6</v>
      </c>
      <c r="N34" s="10">
        <v>78.09</v>
      </c>
      <c r="O34" s="10">
        <v>30</v>
      </c>
      <c r="P34" s="29">
        <v>3.7000000000000002E-6</v>
      </c>
      <c r="Q34" s="29">
        <f>P34*22397/E34</f>
        <v>2.6731903225806456E-3</v>
      </c>
      <c r="R34" s="30">
        <f>Q34*(Q34&lt;R35)+R35*(Q34&gt;=R35)</f>
        <v>2.6526446875000001E-3</v>
      </c>
    </row>
    <row r="35" spans="5:18" x14ac:dyDescent="0.3">
      <c r="E35" s="10">
        <v>32</v>
      </c>
      <c r="F35" s="10">
        <v>11</v>
      </c>
      <c r="G35" s="10">
        <v>6632047</v>
      </c>
      <c r="H35" s="10">
        <v>6633475</v>
      </c>
      <c r="I35" s="6" t="s">
        <v>113</v>
      </c>
      <c r="J35" s="10">
        <v>6582047</v>
      </c>
      <c r="K35" s="10">
        <v>6683475</v>
      </c>
      <c r="L35" s="10">
        <v>5</v>
      </c>
      <c r="M35" s="10">
        <v>7</v>
      </c>
      <c r="N35" s="10">
        <v>85.76</v>
      </c>
      <c r="O35" s="10">
        <v>35</v>
      </c>
      <c r="P35" s="29">
        <v>3.7900000000000001E-6</v>
      </c>
      <c r="Q35" s="29">
        <f>P35*22397/E35</f>
        <v>2.6526446875000001E-3</v>
      </c>
      <c r="R35" s="30">
        <f>Q35*(Q35&lt;R36)+R36*(Q35&gt;=R36)</f>
        <v>2.6526446875000001E-3</v>
      </c>
    </row>
    <row r="36" spans="5:18" x14ac:dyDescent="0.3">
      <c r="E36" s="10">
        <v>33</v>
      </c>
      <c r="F36" s="10">
        <v>16</v>
      </c>
      <c r="G36" s="10">
        <v>230332</v>
      </c>
      <c r="H36" s="10">
        <v>231178</v>
      </c>
      <c r="I36" s="6" t="s">
        <v>20</v>
      </c>
      <c r="J36" s="10">
        <v>180332</v>
      </c>
      <c r="K36" s="10">
        <v>281178</v>
      </c>
      <c r="L36" s="10">
        <v>5</v>
      </c>
      <c r="M36" s="10">
        <v>5</v>
      </c>
      <c r="N36" s="10">
        <v>68.44</v>
      </c>
      <c r="O36" s="10">
        <v>25</v>
      </c>
      <c r="P36" s="29">
        <v>6.5400000000000001E-6</v>
      </c>
      <c r="Q36" s="29">
        <f>P36*22397/E36</f>
        <v>4.4386781818181818E-3</v>
      </c>
      <c r="R36" s="30">
        <f>Q36*(Q36&lt;R37)+R37*(Q36&gt;=R37)</f>
        <v>4.4386781818181818E-3</v>
      </c>
    </row>
    <row r="37" spans="5:18" x14ac:dyDescent="0.3">
      <c r="E37" s="10">
        <v>34</v>
      </c>
      <c r="F37" s="10">
        <v>11</v>
      </c>
      <c r="G37" s="10">
        <v>6625039</v>
      </c>
      <c r="H37" s="10">
        <v>6632105</v>
      </c>
      <c r="I37" s="6" t="s">
        <v>112</v>
      </c>
      <c r="J37" s="10">
        <v>6575039</v>
      </c>
      <c r="K37" s="10">
        <v>6682105</v>
      </c>
      <c r="L37" s="10">
        <v>5</v>
      </c>
      <c r="M37" s="10">
        <v>7</v>
      </c>
      <c r="N37" s="10">
        <v>83.71</v>
      </c>
      <c r="O37" s="10">
        <v>35</v>
      </c>
      <c r="P37" s="29">
        <v>7.1899999999999998E-6</v>
      </c>
      <c r="Q37" s="29">
        <f>P37*22397/E37</f>
        <v>4.7363067647058828E-3</v>
      </c>
      <c r="R37" s="30">
        <f>Q37*(Q37&lt;R38)+R38*(Q37&gt;=R38)</f>
        <v>4.7363067647058828E-3</v>
      </c>
    </row>
    <row r="38" spans="5:18" x14ac:dyDescent="0.3">
      <c r="E38" s="10">
        <v>35</v>
      </c>
      <c r="F38" s="10">
        <v>11</v>
      </c>
      <c r="G38" s="10">
        <v>4566420</v>
      </c>
      <c r="H38" s="10">
        <v>4567374</v>
      </c>
      <c r="I38" s="6" t="s">
        <v>111</v>
      </c>
      <c r="J38" s="10">
        <v>4516420</v>
      </c>
      <c r="K38" s="10">
        <v>4617374</v>
      </c>
      <c r="L38" s="10">
        <v>5</v>
      </c>
      <c r="M38" s="10">
        <v>5</v>
      </c>
      <c r="N38" s="10">
        <v>67.97</v>
      </c>
      <c r="O38" s="10">
        <v>25</v>
      </c>
      <c r="P38" s="29">
        <v>7.6699999999999994E-6</v>
      </c>
      <c r="Q38" s="29">
        <f>P38*22397/E38</f>
        <v>4.908142571428571E-3</v>
      </c>
      <c r="R38" s="30">
        <f>Q38*(Q38&lt;R39)+R39*(Q38&gt;=R39)</f>
        <v>4.908142571428571E-3</v>
      </c>
    </row>
    <row r="39" spans="5:18" x14ac:dyDescent="0.3">
      <c r="E39" s="10">
        <v>36</v>
      </c>
      <c r="F39" s="10">
        <v>11</v>
      </c>
      <c r="G39" s="10">
        <v>6621143</v>
      </c>
      <c r="H39" s="10">
        <v>6624880</v>
      </c>
      <c r="I39" s="6" t="s">
        <v>110</v>
      </c>
      <c r="J39" s="10">
        <v>6571143</v>
      </c>
      <c r="K39" s="10">
        <v>6674880</v>
      </c>
      <c r="L39" s="10">
        <v>5</v>
      </c>
      <c r="M39" s="10">
        <v>7</v>
      </c>
      <c r="N39" s="10">
        <v>82.55</v>
      </c>
      <c r="O39" s="10">
        <v>35</v>
      </c>
      <c r="P39" s="29">
        <v>1.03E-5</v>
      </c>
      <c r="Q39" s="29">
        <f>P39*22397/E39</f>
        <v>6.408030555555555E-3</v>
      </c>
      <c r="R39" s="30">
        <f>Q39*(Q39&lt;R40)+R40*(Q39&gt;=R40)</f>
        <v>6.408030555555555E-3</v>
      </c>
    </row>
    <row r="40" spans="5:18" x14ac:dyDescent="0.3">
      <c r="E40" s="10">
        <v>37</v>
      </c>
      <c r="F40" s="10">
        <v>16</v>
      </c>
      <c r="G40" s="10">
        <v>226678</v>
      </c>
      <c r="H40" s="10">
        <v>227520</v>
      </c>
      <c r="I40" s="6" t="s">
        <v>21</v>
      </c>
      <c r="J40" s="10">
        <v>176678</v>
      </c>
      <c r="K40" s="10">
        <v>277520</v>
      </c>
      <c r="L40" s="10">
        <v>5</v>
      </c>
      <c r="M40" s="10">
        <v>5</v>
      </c>
      <c r="N40" s="10">
        <v>66.739999999999995</v>
      </c>
      <c r="O40" s="10">
        <v>25</v>
      </c>
      <c r="P40" s="29">
        <v>1.1600000000000001E-5</v>
      </c>
      <c r="Q40" s="29">
        <f>P40*22397/E40</f>
        <v>7.0217621621621621E-3</v>
      </c>
      <c r="R40" s="30">
        <f>Q40*(Q40&lt;R41)+R41*(Q40&gt;=R41)</f>
        <v>7.0217621621621621E-3</v>
      </c>
    </row>
    <row r="41" spans="5:18" x14ac:dyDescent="0.3">
      <c r="E41" s="10">
        <v>38</v>
      </c>
      <c r="F41" s="10">
        <v>11</v>
      </c>
      <c r="G41" s="10">
        <v>5410606</v>
      </c>
      <c r="H41" s="10">
        <v>5411664</v>
      </c>
      <c r="I41" s="6" t="s">
        <v>109</v>
      </c>
      <c r="J41" s="10">
        <v>5360606</v>
      </c>
      <c r="K41" s="10">
        <v>5461664</v>
      </c>
      <c r="L41" s="10">
        <v>5</v>
      </c>
      <c r="M41" s="10">
        <v>4</v>
      </c>
      <c r="N41" s="10">
        <v>58.34</v>
      </c>
      <c r="O41" s="10">
        <v>20</v>
      </c>
      <c r="P41" s="29">
        <v>1.2799999999999999E-5</v>
      </c>
      <c r="Q41" s="29">
        <f>P41*22397/E41</f>
        <v>7.5442526315789467E-3</v>
      </c>
      <c r="R41" s="30">
        <f>Q41*(Q41&lt;R42)+R42*(Q41&gt;=R42)</f>
        <v>7.5442526315789467E-3</v>
      </c>
    </row>
    <row r="42" spans="5:18" x14ac:dyDescent="0.3">
      <c r="E42" s="10">
        <v>39</v>
      </c>
      <c r="F42" s="10">
        <v>11</v>
      </c>
      <c r="G42" s="10">
        <v>5443340</v>
      </c>
      <c r="H42" s="10">
        <v>5444436</v>
      </c>
      <c r="I42" s="6" t="s">
        <v>108</v>
      </c>
      <c r="J42" s="10">
        <v>5393340</v>
      </c>
      <c r="K42" s="10">
        <v>5494436</v>
      </c>
      <c r="L42" s="10">
        <v>5</v>
      </c>
      <c r="M42" s="10">
        <v>4</v>
      </c>
      <c r="N42" s="10">
        <v>56.83</v>
      </c>
      <c r="O42" s="10">
        <v>20</v>
      </c>
      <c r="P42" s="29">
        <v>2.1800000000000001E-5</v>
      </c>
      <c r="Q42" s="29">
        <f>P42*22397/E42</f>
        <v>1.2519348717948719E-2</v>
      </c>
      <c r="R42" s="28">
        <f>Q42*(Q42&lt;R43)+R43*(Q42&gt;=R43)</f>
        <v>1.2519348717948719E-2</v>
      </c>
    </row>
    <row r="43" spans="5:18" x14ac:dyDescent="0.3">
      <c r="E43" s="10">
        <v>40</v>
      </c>
      <c r="F43" s="10">
        <v>11</v>
      </c>
      <c r="G43" s="10">
        <v>5757677</v>
      </c>
      <c r="H43" s="10">
        <v>5758768</v>
      </c>
      <c r="I43" s="6" t="s">
        <v>107</v>
      </c>
      <c r="J43" s="10">
        <v>5707677</v>
      </c>
      <c r="K43" s="10">
        <v>5808768</v>
      </c>
      <c r="L43" s="10">
        <v>5</v>
      </c>
      <c r="M43" s="10">
        <v>5</v>
      </c>
      <c r="N43" s="10">
        <v>64.239999999999995</v>
      </c>
      <c r="O43" s="10">
        <v>25</v>
      </c>
      <c r="P43" s="29">
        <v>2.6599999999999999E-5</v>
      </c>
      <c r="Q43" s="29">
        <f>P43*22397/E43</f>
        <v>1.4894004999999998E-2</v>
      </c>
      <c r="R43" s="28">
        <f>Q43*(Q43&lt;R44)+R44*(Q43&gt;=R44)</f>
        <v>1.4894004999999998E-2</v>
      </c>
    </row>
    <row r="44" spans="5:18" x14ac:dyDescent="0.3">
      <c r="E44" s="10">
        <v>41</v>
      </c>
      <c r="F44" s="10">
        <v>11</v>
      </c>
      <c r="G44" s="10">
        <v>6633996</v>
      </c>
      <c r="H44" s="10">
        <v>6640692</v>
      </c>
      <c r="I44" s="6" t="s">
        <v>106</v>
      </c>
      <c r="J44" s="10">
        <v>6583996</v>
      </c>
      <c r="K44" s="10">
        <v>6690692</v>
      </c>
      <c r="L44" s="10">
        <v>5</v>
      </c>
      <c r="M44" s="10">
        <v>7</v>
      </c>
      <c r="N44" s="10">
        <v>79.03</v>
      </c>
      <c r="O44" s="10">
        <v>35</v>
      </c>
      <c r="P44" s="29">
        <v>2.9899999999999998E-5</v>
      </c>
      <c r="Q44" s="29">
        <f>P44*22397/E44</f>
        <v>1.633342195121951E-2</v>
      </c>
      <c r="R44" s="28">
        <f>Q44*(Q44&lt;R45)+R45*(Q44&gt;=R45)</f>
        <v>1.633342195121951E-2</v>
      </c>
    </row>
    <row r="45" spans="5:18" x14ac:dyDescent="0.3">
      <c r="E45" s="10">
        <v>42</v>
      </c>
      <c r="F45" s="10">
        <v>11</v>
      </c>
      <c r="G45" s="10">
        <v>5602106</v>
      </c>
      <c r="H45" s="10">
        <v>5603114</v>
      </c>
      <c r="I45" s="6" t="s">
        <v>105</v>
      </c>
      <c r="J45" s="10">
        <v>5552106</v>
      </c>
      <c r="K45" s="10">
        <v>5653114</v>
      </c>
      <c r="L45" s="10">
        <v>5</v>
      </c>
      <c r="M45" s="10">
        <v>7</v>
      </c>
      <c r="N45" s="10">
        <v>78.47</v>
      </c>
      <c r="O45" s="10">
        <v>35</v>
      </c>
      <c r="P45" s="29">
        <v>3.5299999999999997E-5</v>
      </c>
      <c r="Q45" s="29">
        <f>P45*22397/E45</f>
        <v>1.8824145238095238E-2</v>
      </c>
      <c r="R45" s="28">
        <f>Q45*(Q45&lt;R46)+R46*(Q45&gt;=R46)</f>
        <v>1.8824145238095238E-2</v>
      </c>
    </row>
    <row r="46" spans="5:18" x14ac:dyDescent="0.3">
      <c r="E46" s="10">
        <v>43</v>
      </c>
      <c r="F46" s="10">
        <v>11</v>
      </c>
      <c r="G46" s="10">
        <v>4790208</v>
      </c>
      <c r="H46" s="10">
        <v>4791147</v>
      </c>
      <c r="I46" s="6" t="s">
        <v>104</v>
      </c>
      <c r="J46" s="10">
        <v>4740208</v>
      </c>
      <c r="K46" s="10">
        <v>4841147</v>
      </c>
      <c r="L46" s="10">
        <v>5</v>
      </c>
      <c r="M46" s="10">
        <v>3</v>
      </c>
      <c r="N46" s="10">
        <v>46.91</v>
      </c>
      <c r="O46" s="10">
        <v>15</v>
      </c>
      <c r="P46" s="29">
        <v>3.8099999999999998E-5</v>
      </c>
      <c r="Q46" s="29">
        <f>P46*22397/E46</f>
        <v>1.9844783720930233E-2</v>
      </c>
      <c r="R46" s="28">
        <f>Q46*(Q46&lt;R47)+R47*(Q46&gt;=R47)</f>
        <v>1.9844783720930233E-2</v>
      </c>
    </row>
    <row r="47" spans="5:18" x14ac:dyDescent="0.3">
      <c r="E47" s="10">
        <v>44</v>
      </c>
      <c r="F47" s="10">
        <v>1</v>
      </c>
      <c r="G47" s="10">
        <v>150670534</v>
      </c>
      <c r="H47" s="10">
        <v>150693364</v>
      </c>
      <c r="I47" s="6" t="s">
        <v>103</v>
      </c>
      <c r="J47" s="10">
        <v>150620534</v>
      </c>
      <c r="K47" s="10">
        <v>150743364</v>
      </c>
      <c r="L47" s="10">
        <v>5</v>
      </c>
      <c r="M47" s="10">
        <v>1</v>
      </c>
      <c r="N47" s="10">
        <v>27.52</v>
      </c>
      <c r="O47" s="10">
        <v>5</v>
      </c>
      <c r="P47" s="29">
        <v>4.5200000000000001E-5</v>
      </c>
      <c r="Q47" s="29">
        <f>P47*22397/E47</f>
        <v>2.3007827272727269E-2</v>
      </c>
      <c r="R47" s="28">
        <f>Q47*(Q47&lt;R48)+R48*(Q47&gt;=R48)</f>
        <v>2.3007827272727269E-2</v>
      </c>
    </row>
    <row r="48" spans="5:18" x14ac:dyDescent="0.3">
      <c r="E48" s="10">
        <v>45</v>
      </c>
      <c r="F48" s="10">
        <v>3</v>
      </c>
      <c r="G48" s="10">
        <v>128338812</v>
      </c>
      <c r="H48" s="10">
        <v>128369719</v>
      </c>
      <c r="I48" s="6" t="s">
        <v>102</v>
      </c>
      <c r="J48" s="10">
        <v>128288812</v>
      </c>
      <c r="K48" s="10">
        <v>128419719</v>
      </c>
      <c r="L48" s="10">
        <v>5</v>
      </c>
      <c r="M48" s="10">
        <v>4</v>
      </c>
      <c r="N48" s="10">
        <v>54.32</v>
      </c>
      <c r="O48" s="10">
        <v>20</v>
      </c>
      <c r="P48" s="29">
        <v>5.1900000000000001E-5</v>
      </c>
      <c r="Q48" s="29">
        <f>P48*22397/E48</f>
        <v>2.5831206666666665E-2</v>
      </c>
      <c r="R48" s="28">
        <f>Q48*(Q48&lt;R49)+R49*(Q48&gt;=R49)</f>
        <v>2.5831206666666665E-2</v>
      </c>
    </row>
    <row r="49" spans="5:18" x14ac:dyDescent="0.3">
      <c r="E49" s="10">
        <v>46</v>
      </c>
      <c r="F49" s="10">
        <v>11</v>
      </c>
      <c r="G49" s="10">
        <v>2629557</v>
      </c>
      <c r="H49" s="10">
        <v>2721228</v>
      </c>
      <c r="I49" s="6" t="s">
        <v>101</v>
      </c>
      <c r="J49" s="10">
        <v>2579557</v>
      </c>
      <c r="K49" s="10">
        <v>2771228</v>
      </c>
      <c r="L49" s="10">
        <v>5</v>
      </c>
      <c r="M49" s="10">
        <v>15</v>
      </c>
      <c r="N49" s="10">
        <v>132.03</v>
      </c>
      <c r="O49" s="10">
        <v>75</v>
      </c>
      <c r="P49" s="29">
        <v>5.3399999999999997E-5</v>
      </c>
      <c r="Q49" s="29">
        <f>P49*22397/E49</f>
        <v>2.599999565217391E-2</v>
      </c>
      <c r="R49" s="28">
        <f>Q49*(Q49&lt;R50)+R50*(Q49&gt;=R50)</f>
        <v>2.599999565217391E-2</v>
      </c>
    </row>
    <row r="50" spans="5:18" x14ac:dyDescent="0.3">
      <c r="E50" s="10">
        <v>47</v>
      </c>
      <c r="F50" s="10">
        <v>11</v>
      </c>
      <c r="G50" s="10">
        <v>5617864</v>
      </c>
      <c r="H50" s="10">
        <v>5634188</v>
      </c>
      <c r="I50" s="6" t="s">
        <v>100</v>
      </c>
      <c r="J50" s="10">
        <v>5567864</v>
      </c>
      <c r="K50" s="10">
        <v>5684188</v>
      </c>
      <c r="L50" s="10">
        <v>5</v>
      </c>
      <c r="M50" s="10">
        <v>8</v>
      </c>
      <c r="N50" s="10">
        <v>84.11</v>
      </c>
      <c r="O50" s="10">
        <v>40</v>
      </c>
      <c r="P50" s="29">
        <v>5.63E-5</v>
      </c>
      <c r="Q50" s="29">
        <f>P50*22397/E50</f>
        <v>2.6828746808510637E-2</v>
      </c>
      <c r="R50" s="28">
        <f>Q50*(Q50&lt;R51)+R51*(Q50&gt;=R51)</f>
        <v>2.6828746808510637E-2</v>
      </c>
    </row>
    <row r="51" spans="5:18" x14ac:dyDescent="0.3">
      <c r="E51" s="10">
        <v>48</v>
      </c>
      <c r="F51" s="10">
        <v>1</v>
      </c>
      <c r="G51" s="10">
        <v>150702671</v>
      </c>
      <c r="H51" s="10">
        <v>150738433</v>
      </c>
      <c r="I51" s="6" t="s">
        <v>99</v>
      </c>
      <c r="J51" s="10">
        <v>150652671</v>
      </c>
      <c r="K51" s="10">
        <v>150788433</v>
      </c>
      <c r="L51" s="10">
        <v>5</v>
      </c>
      <c r="M51" s="10">
        <v>1</v>
      </c>
      <c r="N51" s="10">
        <v>26.69</v>
      </c>
      <c r="O51" s="10">
        <v>5</v>
      </c>
      <c r="P51" s="29">
        <v>6.5500000000000006E-5</v>
      </c>
      <c r="Q51" s="29">
        <f>P51*22397/E51</f>
        <v>3.0562572916666669E-2</v>
      </c>
      <c r="R51" s="28">
        <f>Q51*(Q51&lt;R52)+R52*(Q51&gt;=R52)</f>
        <v>3.0562572916666669E-2</v>
      </c>
    </row>
    <row r="52" spans="5:18" x14ac:dyDescent="0.3">
      <c r="E52" s="10">
        <v>49</v>
      </c>
      <c r="F52" s="10">
        <v>11</v>
      </c>
      <c r="G52" s="10">
        <v>5798863</v>
      </c>
      <c r="H52" s="10">
        <v>5799897</v>
      </c>
      <c r="I52" s="6" t="s">
        <v>98</v>
      </c>
      <c r="J52" s="10">
        <v>5748863</v>
      </c>
      <c r="K52" s="10">
        <v>5849897</v>
      </c>
      <c r="L52" s="10">
        <v>5</v>
      </c>
      <c r="M52" s="10">
        <v>3</v>
      </c>
      <c r="N52" s="10">
        <v>45.36</v>
      </c>
      <c r="O52" s="10">
        <v>15</v>
      </c>
      <c r="P52" s="29">
        <v>6.7199999999999994E-5</v>
      </c>
      <c r="Q52" s="29">
        <f>P52*22397/E52</f>
        <v>3.0715885714285712E-2</v>
      </c>
      <c r="R52" s="28">
        <f>Q52*(Q52&lt;R53)+R53*(Q52&gt;=R53)</f>
        <v>3.0715885714285712E-2</v>
      </c>
    </row>
    <row r="53" spans="5:18" x14ac:dyDescent="0.3">
      <c r="E53" s="10">
        <v>50</v>
      </c>
      <c r="F53" s="10">
        <v>11</v>
      </c>
      <c r="G53" s="10">
        <v>4701400</v>
      </c>
      <c r="H53" s="10">
        <v>4719076</v>
      </c>
      <c r="I53" s="6" t="s">
        <v>97</v>
      </c>
      <c r="J53" s="10">
        <v>4651400</v>
      </c>
      <c r="K53" s="10">
        <v>4769076</v>
      </c>
      <c r="L53" s="10">
        <v>5</v>
      </c>
      <c r="M53" s="10">
        <v>8</v>
      </c>
      <c r="N53" s="10">
        <v>83.16</v>
      </c>
      <c r="O53" s="10">
        <v>40</v>
      </c>
      <c r="P53" s="29">
        <v>7.36E-5</v>
      </c>
      <c r="Q53" s="29">
        <f>P53*22397/E53</f>
        <v>3.2968383999999996E-2</v>
      </c>
      <c r="R53" s="28">
        <f>Q53*(Q53&lt;R54)+R54*(Q53&gt;=R54)</f>
        <v>3.2968383999999996E-2</v>
      </c>
    </row>
    <row r="54" spans="5:18" x14ac:dyDescent="0.3">
      <c r="E54" s="10">
        <v>51</v>
      </c>
      <c r="F54" s="10">
        <v>11</v>
      </c>
      <c r="G54" s="10">
        <v>5684424</v>
      </c>
      <c r="H54" s="10">
        <v>5706339</v>
      </c>
      <c r="I54" s="6" t="s">
        <v>96</v>
      </c>
      <c r="J54" s="10">
        <v>5634424</v>
      </c>
      <c r="K54" s="10">
        <v>5756339</v>
      </c>
      <c r="L54" s="10">
        <v>5</v>
      </c>
      <c r="M54" s="10">
        <v>7</v>
      </c>
      <c r="N54" s="10">
        <v>75.91</v>
      </c>
      <c r="O54" s="10">
        <v>35</v>
      </c>
      <c r="P54" s="29">
        <v>7.5199999999999998E-5</v>
      </c>
      <c r="Q54" s="29">
        <f>P54*22397/E54</f>
        <v>3.3024596078431369E-2</v>
      </c>
      <c r="R54" s="28">
        <f>Q54*(Q54&lt;R55)+R55*(Q54&gt;=R55)</f>
        <v>3.3024596078431369E-2</v>
      </c>
    </row>
    <row r="55" spans="5:18" x14ac:dyDescent="0.3">
      <c r="E55" s="10">
        <v>52</v>
      </c>
      <c r="F55" s="10">
        <v>11</v>
      </c>
      <c r="G55" s="10">
        <v>7458867</v>
      </c>
      <c r="H55" s="10">
        <v>7487066</v>
      </c>
      <c r="I55" s="6" t="s">
        <v>95</v>
      </c>
      <c r="J55" s="10">
        <v>7408867</v>
      </c>
      <c r="K55" s="10">
        <v>7537066</v>
      </c>
      <c r="L55" s="10">
        <v>5</v>
      </c>
      <c r="M55" s="10">
        <v>9</v>
      </c>
      <c r="N55" s="10">
        <v>88.89</v>
      </c>
      <c r="O55" s="10">
        <v>45</v>
      </c>
      <c r="P55" s="29">
        <v>1.05E-4</v>
      </c>
      <c r="Q55" s="29">
        <f>P55*22397/E55</f>
        <v>4.522471153846154E-2</v>
      </c>
      <c r="R55" s="28">
        <f>Q55*(Q55&lt;R56)+R56*(Q55&gt;=R56)</f>
        <v>4.522471153846154E-2</v>
      </c>
    </row>
    <row r="56" spans="5:18" x14ac:dyDescent="0.3">
      <c r="E56" s="10">
        <v>53</v>
      </c>
      <c r="F56" s="10">
        <v>11</v>
      </c>
      <c r="G56" s="10">
        <v>5809083</v>
      </c>
      <c r="H56" s="10">
        <v>5810046</v>
      </c>
      <c r="I56" s="6" t="s">
        <v>94</v>
      </c>
      <c r="J56" s="10">
        <v>5759083</v>
      </c>
      <c r="K56" s="10">
        <v>5860046</v>
      </c>
      <c r="L56" s="10">
        <v>5</v>
      </c>
      <c r="M56" s="10">
        <v>3</v>
      </c>
      <c r="N56" s="10">
        <v>43.81</v>
      </c>
      <c r="O56" s="10">
        <v>15</v>
      </c>
      <c r="P56" s="29">
        <v>1.18E-4</v>
      </c>
      <c r="Q56" s="29">
        <f>P56*22397/E56</f>
        <v>4.9865018867924528E-2</v>
      </c>
      <c r="R56" s="28">
        <f>Q56*(Q56&lt;R57)+R57*(Q56&gt;=R57)</f>
        <v>4.9865018867924528E-2</v>
      </c>
    </row>
    <row r="57" spans="5:18" x14ac:dyDescent="0.3">
      <c r="E57" s="10">
        <v>54</v>
      </c>
      <c r="F57" s="10">
        <v>11</v>
      </c>
      <c r="G57" s="10">
        <v>5079879</v>
      </c>
      <c r="H57" s="10">
        <v>5080857</v>
      </c>
      <c r="I57" s="6" t="s">
        <v>93</v>
      </c>
      <c r="J57" s="10">
        <v>5029879</v>
      </c>
      <c r="K57" s="10">
        <v>5130857</v>
      </c>
      <c r="L57" s="10">
        <v>5</v>
      </c>
      <c r="M57" s="10">
        <v>3</v>
      </c>
      <c r="N57" s="10">
        <v>43.31</v>
      </c>
      <c r="O57" s="10">
        <v>15</v>
      </c>
      <c r="P57" s="29">
        <v>1.4100000000000001E-4</v>
      </c>
      <c r="Q57" s="29">
        <f>P57*22397/E57</f>
        <v>5.8481055555555557E-2</v>
      </c>
      <c r="R57" s="28">
        <f>Q57*(Q57&lt;R58)+R58*(Q57&gt;=R58)</f>
        <v>5.8481055555555557E-2</v>
      </c>
    </row>
    <row r="58" spans="5:18" x14ac:dyDescent="0.3">
      <c r="E58" s="10">
        <v>55</v>
      </c>
      <c r="F58" s="10">
        <v>11</v>
      </c>
      <c r="G58" s="10">
        <v>4208381</v>
      </c>
      <c r="H58" s="10">
        <v>4223883</v>
      </c>
      <c r="I58" s="6" t="s">
        <v>92</v>
      </c>
      <c r="J58" s="10">
        <v>4158381</v>
      </c>
      <c r="K58" s="10">
        <v>4273883</v>
      </c>
      <c r="L58" s="10">
        <v>5</v>
      </c>
      <c r="M58" s="10">
        <v>5</v>
      </c>
      <c r="N58" s="10">
        <v>58.37</v>
      </c>
      <c r="O58" s="10">
        <v>25</v>
      </c>
      <c r="P58" s="29">
        <v>1.75E-4</v>
      </c>
      <c r="Q58" s="29">
        <f>P58*22397/E58</f>
        <v>7.1263181818181809E-2</v>
      </c>
      <c r="R58" s="28">
        <f>Q58*(Q58&lt;R59)+R59*(Q58&gt;=R59)</f>
        <v>7.0334438596491217E-2</v>
      </c>
    </row>
    <row r="59" spans="5:18" x14ac:dyDescent="0.3">
      <c r="E59" s="10">
        <v>56</v>
      </c>
      <c r="F59" s="10">
        <v>11</v>
      </c>
      <c r="G59" s="10">
        <v>4967388</v>
      </c>
      <c r="H59" s="10">
        <v>4968330</v>
      </c>
      <c r="I59" s="6" t="s">
        <v>91</v>
      </c>
      <c r="J59" s="10">
        <v>4917388</v>
      </c>
      <c r="K59" s="10">
        <v>5018330</v>
      </c>
      <c r="L59" s="10">
        <v>5</v>
      </c>
      <c r="M59" s="10">
        <v>7</v>
      </c>
      <c r="N59" s="10">
        <v>72.900000000000006</v>
      </c>
      <c r="O59" s="10">
        <v>35</v>
      </c>
      <c r="P59" s="29">
        <v>1.7899999999999999E-4</v>
      </c>
      <c r="Q59" s="29">
        <f>P59*22397/E59</f>
        <v>7.1590410714285707E-2</v>
      </c>
      <c r="R59" s="28">
        <f>Q59*(Q59&lt;R60)+R60*(Q59&gt;=R60)</f>
        <v>7.0334438596491217E-2</v>
      </c>
    </row>
    <row r="60" spans="5:18" x14ac:dyDescent="0.3">
      <c r="E60" s="10">
        <v>57</v>
      </c>
      <c r="F60" s="10">
        <v>11</v>
      </c>
      <c r="G60" s="10">
        <v>4976001</v>
      </c>
      <c r="H60" s="10">
        <v>4976943</v>
      </c>
      <c r="I60" s="6" t="s">
        <v>90</v>
      </c>
      <c r="J60" s="10">
        <v>4926001</v>
      </c>
      <c r="K60" s="10">
        <v>5026943</v>
      </c>
      <c r="L60" s="10">
        <v>5</v>
      </c>
      <c r="M60" s="10">
        <v>7</v>
      </c>
      <c r="N60" s="10">
        <v>72.89</v>
      </c>
      <c r="O60" s="10">
        <v>35</v>
      </c>
      <c r="P60" s="29">
        <v>1.7899999999999999E-4</v>
      </c>
      <c r="Q60" s="29">
        <f>P60*22397/E60</f>
        <v>7.0334438596491217E-2</v>
      </c>
      <c r="R60" s="28">
        <f>Q60*(Q60&lt;R61)+R61*(Q60&gt;=R61)</f>
        <v>7.0334438596491217E-2</v>
      </c>
    </row>
    <row r="61" spans="5:18" x14ac:dyDescent="0.3">
      <c r="E61" s="10">
        <v>58</v>
      </c>
      <c r="F61" s="10">
        <v>15</v>
      </c>
      <c r="G61" s="10">
        <v>44826702</v>
      </c>
      <c r="H61" s="10">
        <v>44829098</v>
      </c>
      <c r="I61" s="6" t="s">
        <v>89</v>
      </c>
      <c r="J61" s="10">
        <v>44776702</v>
      </c>
      <c r="K61" s="10">
        <v>44879098</v>
      </c>
      <c r="L61" s="10">
        <v>5</v>
      </c>
      <c r="M61" s="10">
        <v>8</v>
      </c>
      <c r="N61" s="10">
        <v>79.63</v>
      </c>
      <c r="O61" s="10">
        <v>40</v>
      </c>
      <c r="P61" s="29">
        <v>1.95E-4</v>
      </c>
      <c r="Q61" s="29">
        <f>P61*22397/E61</f>
        <v>7.5300258620689661E-2</v>
      </c>
      <c r="R61" s="28">
        <f>Q61*(Q61&lt;R62)+R62*(Q61&gt;=R62)</f>
        <v>7.5300258620689661E-2</v>
      </c>
    </row>
    <row r="62" spans="5:18" x14ac:dyDescent="0.3">
      <c r="E62" s="10">
        <v>59</v>
      </c>
      <c r="F62" s="10">
        <v>9</v>
      </c>
      <c r="G62" s="10">
        <v>91262093</v>
      </c>
      <c r="H62" s="10">
        <v>91267075</v>
      </c>
      <c r="I62" s="6" t="s">
        <v>88</v>
      </c>
      <c r="J62" s="10">
        <v>91212093</v>
      </c>
      <c r="K62" s="10">
        <v>91317075</v>
      </c>
      <c r="L62" s="10">
        <v>5</v>
      </c>
      <c r="M62" s="10">
        <v>3</v>
      </c>
      <c r="N62" s="10">
        <v>42.08</v>
      </c>
      <c r="O62" s="10">
        <v>15</v>
      </c>
      <c r="P62" s="29">
        <v>2.1800000000000001E-4</v>
      </c>
      <c r="Q62" s="29">
        <f>P62*22397/E62</f>
        <v>8.2755016949152549E-2</v>
      </c>
      <c r="R62" s="28">
        <f>Q62*(Q62&lt;R63)+R63*(Q62&gt;=R63)</f>
        <v>8.2755016949152549E-2</v>
      </c>
    </row>
    <row r="63" spans="5:18" x14ac:dyDescent="0.3">
      <c r="E63" s="10">
        <v>60</v>
      </c>
      <c r="F63" s="10">
        <v>11</v>
      </c>
      <c r="G63" s="10">
        <v>2289727</v>
      </c>
      <c r="H63" s="10">
        <v>2292182</v>
      </c>
      <c r="I63" s="6" t="s">
        <v>87</v>
      </c>
      <c r="J63" s="10">
        <v>2239727</v>
      </c>
      <c r="K63" s="10">
        <v>2342182</v>
      </c>
      <c r="L63" s="10">
        <v>5</v>
      </c>
      <c r="M63" s="10">
        <v>6</v>
      </c>
      <c r="N63" s="10">
        <v>64.91</v>
      </c>
      <c r="O63" s="10">
        <v>30</v>
      </c>
      <c r="P63" s="29">
        <v>2.2499999999999999E-4</v>
      </c>
      <c r="Q63" s="29">
        <f>P63*22397/E63</f>
        <v>8.3988750000000001E-2</v>
      </c>
      <c r="R63" s="28">
        <f>Q63*(Q63&lt;R64)+R64*(Q63&gt;=R64)</f>
        <v>8.3988750000000001E-2</v>
      </c>
    </row>
    <row r="64" spans="5:18" x14ac:dyDescent="0.3">
      <c r="E64" s="10">
        <v>61</v>
      </c>
      <c r="F64" s="10">
        <v>11</v>
      </c>
      <c r="G64" s="10">
        <v>4928599</v>
      </c>
      <c r="H64" s="10">
        <v>4929538</v>
      </c>
      <c r="I64" s="6" t="s">
        <v>86</v>
      </c>
      <c r="J64" s="10">
        <v>4878599</v>
      </c>
      <c r="K64" s="10">
        <v>4979538</v>
      </c>
      <c r="L64" s="10">
        <v>5</v>
      </c>
      <c r="M64" s="10">
        <v>6</v>
      </c>
      <c r="N64" s="10">
        <v>64.5</v>
      </c>
      <c r="O64" s="10">
        <v>30</v>
      </c>
      <c r="P64" s="29">
        <v>2.5399999999999999E-4</v>
      </c>
      <c r="Q64" s="29">
        <f>P64*22397/E64</f>
        <v>9.3259639344262291E-2</v>
      </c>
      <c r="R64" s="28">
        <f>Q64*(Q64&lt;R65)+R65*(Q64&gt;=R65)</f>
        <v>9.2116693548387099E-2</v>
      </c>
    </row>
    <row r="65" spans="5:18" x14ac:dyDescent="0.3">
      <c r="E65" s="10">
        <v>62</v>
      </c>
      <c r="F65" s="10">
        <v>1</v>
      </c>
      <c r="G65" s="10">
        <v>150599521</v>
      </c>
      <c r="H65" s="10">
        <v>150602098</v>
      </c>
      <c r="I65" s="6" t="s">
        <v>85</v>
      </c>
      <c r="J65" s="10">
        <v>150549521</v>
      </c>
      <c r="K65" s="10">
        <v>150652098</v>
      </c>
      <c r="L65" s="10">
        <v>5</v>
      </c>
      <c r="M65" s="10">
        <v>2</v>
      </c>
      <c r="N65" s="10">
        <v>33.17</v>
      </c>
      <c r="O65" s="10">
        <v>10</v>
      </c>
      <c r="P65" s="29">
        <v>2.5500000000000002E-4</v>
      </c>
      <c r="Q65" s="29">
        <f>P65*22397/E65</f>
        <v>9.2116693548387099E-2</v>
      </c>
      <c r="R65" s="28">
        <f>Q65*(Q65&lt;R66)+R66*(Q65&gt;=R66)</f>
        <v>9.2116693548387099E-2</v>
      </c>
    </row>
    <row r="66" spans="5:18" x14ac:dyDescent="0.3">
      <c r="E66" s="10">
        <v>63</v>
      </c>
      <c r="F66" s="10">
        <v>1</v>
      </c>
      <c r="G66" s="10">
        <v>150618700</v>
      </c>
      <c r="H66" s="10">
        <v>150669672</v>
      </c>
      <c r="I66" s="6" t="s">
        <v>84</v>
      </c>
      <c r="J66" s="10">
        <v>150568700</v>
      </c>
      <c r="K66" s="10">
        <v>150719672</v>
      </c>
      <c r="L66" s="10">
        <v>5</v>
      </c>
      <c r="M66" s="10">
        <v>2</v>
      </c>
      <c r="N66" s="10">
        <v>33</v>
      </c>
      <c r="O66" s="10">
        <v>10</v>
      </c>
      <c r="P66" s="29">
        <v>2.72E-4</v>
      </c>
      <c r="Q66" s="29">
        <f>P66*22397/E66</f>
        <v>9.6698158730158731E-2</v>
      </c>
      <c r="R66" s="28">
        <f>Q66*(Q66&lt;R67)+R67*(Q66&gt;=R67)</f>
        <v>9.6698158730158731E-2</v>
      </c>
    </row>
    <row r="67" spans="5:18" x14ac:dyDescent="0.3">
      <c r="E67" s="10">
        <v>64</v>
      </c>
      <c r="F67" s="10">
        <v>11</v>
      </c>
      <c r="G67" s="10">
        <v>4842615</v>
      </c>
      <c r="H67" s="10">
        <v>4843644</v>
      </c>
      <c r="I67" s="6" t="s">
        <v>83</v>
      </c>
      <c r="J67" s="10">
        <v>4792615</v>
      </c>
      <c r="K67" s="10">
        <v>4893644</v>
      </c>
      <c r="L67" s="10">
        <v>5</v>
      </c>
      <c r="M67" s="10">
        <v>3</v>
      </c>
      <c r="N67" s="10">
        <v>40.98</v>
      </c>
      <c r="O67" s="10">
        <v>15</v>
      </c>
      <c r="P67" s="29">
        <v>3.2200000000000002E-4</v>
      </c>
      <c r="Q67" s="29">
        <f>P67*22397/E67</f>
        <v>0.11268490625000001</v>
      </c>
      <c r="R67" s="28">
        <f>Q67*(Q67&lt;R68)+R68*(Q67&gt;=R68)</f>
        <v>0.11268490625000001</v>
      </c>
    </row>
    <row r="68" spans="5:18" x14ac:dyDescent="0.3">
      <c r="E68" s="10">
        <v>65</v>
      </c>
      <c r="F68" s="10">
        <v>11</v>
      </c>
      <c r="G68" s="10">
        <v>4935948</v>
      </c>
      <c r="H68" s="10">
        <v>4936893</v>
      </c>
      <c r="I68" s="6" t="s">
        <v>82</v>
      </c>
      <c r="J68" s="10">
        <v>4885948</v>
      </c>
      <c r="K68" s="10">
        <v>4986893</v>
      </c>
      <c r="L68" s="10">
        <v>5</v>
      </c>
      <c r="M68" s="10">
        <v>6</v>
      </c>
      <c r="N68" s="10">
        <v>63.54</v>
      </c>
      <c r="O68" s="10">
        <v>30</v>
      </c>
      <c r="P68" s="29">
        <v>3.3599999999999998E-4</v>
      </c>
      <c r="Q68" s="29">
        <f>P68*22397/E68</f>
        <v>0.11577526153846153</v>
      </c>
      <c r="R68" s="28">
        <f>Q68*(Q68&lt;R69)+R69*(Q68&gt;=R69)</f>
        <v>0.11577526153846153</v>
      </c>
    </row>
    <row r="69" spans="5:18" x14ac:dyDescent="0.3">
      <c r="E69" s="10">
        <v>66</v>
      </c>
      <c r="F69" s="10">
        <v>11</v>
      </c>
      <c r="G69" s="10">
        <v>5653484</v>
      </c>
      <c r="H69" s="10">
        <v>5662526</v>
      </c>
      <c r="I69" s="6" t="s">
        <v>81</v>
      </c>
      <c r="J69" s="10">
        <v>5603484</v>
      </c>
      <c r="K69" s="10">
        <v>5712526</v>
      </c>
      <c r="L69" s="10">
        <v>5</v>
      </c>
      <c r="M69" s="10">
        <v>9</v>
      </c>
      <c r="N69" s="10">
        <v>84.18</v>
      </c>
      <c r="O69" s="10">
        <v>45</v>
      </c>
      <c r="P69" s="29">
        <v>3.59E-4</v>
      </c>
      <c r="Q69" s="29">
        <f>P69*22397/E69</f>
        <v>0.12182610606060607</v>
      </c>
      <c r="R69" s="28">
        <f>Q69*(Q69&lt;R70)+R70*(Q69&gt;=R70)</f>
        <v>0.12182610606060607</v>
      </c>
    </row>
    <row r="70" spans="5:18" x14ac:dyDescent="0.3">
      <c r="E70" s="10">
        <v>67</v>
      </c>
      <c r="F70" s="10">
        <v>11</v>
      </c>
      <c r="G70" s="10">
        <v>5968576</v>
      </c>
      <c r="H70" s="10">
        <v>5969524</v>
      </c>
      <c r="I70" s="6" t="s">
        <v>80</v>
      </c>
      <c r="J70" s="10">
        <v>5918576</v>
      </c>
      <c r="K70" s="10">
        <v>6019524</v>
      </c>
      <c r="L70" s="10">
        <v>5</v>
      </c>
      <c r="M70" s="10">
        <v>4</v>
      </c>
      <c r="N70" s="10">
        <v>48.3</v>
      </c>
      <c r="O70" s="10">
        <v>20</v>
      </c>
      <c r="P70" s="29">
        <v>3.86E-4</v>
      </c>
      <c r="Q70" s="29">
        <f>P70*22397/E70</f>
        <v>0.12903346268656715</v>
      </c>
      <c r="R70" s="28">
        <f>Q70*(Q70&lt;R71)+R71*(Q70&gt;=R71)</f>
        <v>0.12702298571428572</v>
      </c>
    </row>
    <row r="71" spans="5:18" x14ac:dyDescent="0.3">
      <c r="E71" s="10">
        <v>68</v>
      </c>
      <c r="F71" s="10">
        <v>2</v>
      </c>
      <c r="G71" s="10">
        <v>163123588</v>
      </c>
      <c r="H71" s="10">
        <v>163175218</v>
      </c>
      <c r="I71" s="6" t="s">
        <v>79</v>
      </c>
      <c r="J71" s="10">
        <v>163073588</v>
      </c>
      <c r="K71" s="10">
        <v>163225218</v>
      </c>
      <c r="L71" s="10">
        <v>5</v>
      </c>
      <c r="M71" s="10">
        <v>10</v>
      </c>
      <c r="N71" s="10">
        <v>90.57</v>
      </c>
      <c r="O71" s="10">
        <v>50</v>
      </c>
      <c r="P71" s="29">
        <v>3.9100000000000002E-4</v>
      </c>
      <c r="Q71" s="29">
        <f>P71*22397/E71</f>
        <v>0.12878275</v>
      </c>
      <c r="R71" s="28">
        <f>Q71*(Q71&lt;R72)+R72*(Q71&gt;=R72)</f>
        <v>0.12702298571428572</v>
      </c>
    </row>
    <row r="72" spans="5:18" x14ac:dyDescent="0.3">
      <c r="E72" s="10">
        <v>69</v>
      </c>
      <c r="F72" s="10">
        <v>17</v>
      </c>
      <c r="G72" s="10">
        <v>34087915</v>
      </c>
      <c r="H72" s="10">
        <v>34092098</v>
      </c>
      <c r="I72" s="6" t="s">
        <v>78</v>
      </c>
      <c r="J72" s="10">
        <v>34037915</v>
      </c>
      <c r="K72" s="10">
        <v>34142098</v>
      </c>
      <c r="L72" s="10">
        <v>5</v>
      </c>
      <c r="M72" s="10">
        <v>6</v>
      </c>
      <c r="N72" s="10">
        <v>63</v>
      </c>
      <c r="O72" s="10">
        <v>30</v>
      </c>
      <c r="P72" s="29">
        <v>3.9300000000000001E-4</v>
      </c>
      <c r="Q72" s="29">
        <f>P72*22397/E72</f>
        <v>0.12756552173913044</v>
      </c>
      <c r="R72" s="28">
        <f>Q72*(Q72&lt;R73)+R73*(Q72&gt;=R73)</f>
        <v>0.12702298571428572</v>
      </c>
    </row>
    <row r="73" spans="5:18" x14ac:dyDescent="0.3">
      <c r="E73" s="10">
        <v>70</v>
      </c>
      <c r="F73" s="10">
        <v>6</v>
      </c>
      <c r="G73" s="10">
        <v>30509154</v>
      </c>
      <c r="H73" s="10">
        <v>30525371</v>
      </c>
      <c r="I73" s="6" t="s">
        <v>77</v>
      </c>
      <c r="J73" s="10">
        <v>30459154</v>
      </c>
      <c r="K73" s="10">
        <v>30575371</v>
      </c>
      <c r="L73" s="10">
        <v>5</v>
      </c>
      <c r="M73" s="10">
        <v>3</v>
      </c>
      <c r="N73" s="10">
        <v>40.380000000000003</v>
      </c>
      <c r="O73" s="10">
        <v>15</v>
      </c>
      <c r="P73" s="29">
        <v>3.97E-4</v>
      </c>
      <c r="Q73" s="29">
        <f>P73*22397/E73</f>
        <v>0.12702298571428572</v>
      </c>
      <c r="R73" s="28">
        <f>Q73*(Q73&lt;R74)+R74*(Q73&gt;=R74)</f>
        <v>0.12702298571428572</v>
      </c>
    </row>
    <row r="74" spans="5:18" x14ac:dyDescent="0.3">
      <c r="E74" s="10">
        <v>71</v>
      </c>
      <c r="F74" s="10">
        <v>19</v>
      </c>
      <c r="G74" s="10">
        <v>51358170</v>
      </c>
      <c r="H74" s="10">
        <v>51364020</v>
      </c>
      <c r="I74" s="6" t="s">
        <v>76</v>
      </c>
      <c r="J74" s="10">
        <v>51308170</v>
      </c>
      <c r="K74" s="10">
        <v>51414020</v>
      </c>
      <c r="L74" s="10">
        <v>5</v>
      </c>
      <c r="M74" s="10">
        <v>10</v>
      </c>
      <c r="N74" s="10">
        <v>90.42</v>
      </c>
      <c r="O74" s="10">
        <v>50</v>
      </c>
      <c r="P74" s="29">
        <v>4.0499999999999998E-4</v>
      </c>
      <c r="Q74" s="29">
        <f>P74*22397/E74</f>
        <v>0.12775753521126759</v>
      </c>
      <c r="R74" s="28">
        <f>Q74*(Q74&lt;R75)+R75*(Q74&gt;=R75)</f>
        <v>0.12775753521126759</v>
      </c>
    </row>
    <row r="75" spans="5:18" x14ac:dyDescent="0.3">
      <c r="E75" s="10">
        <v>72</v>
      </c>
      <c r="F75" s="10">
        <v>19</v>
      </c>
      <c r="G75" s="10">
        <v>51320936</v>
      </c>
      <c r="H75" s="10">
        <v>51322134</v>
      </c>
      <c r="I75" s="6" t="s">
        <v>75</v>
      </c>
      <c r="J75" s="10">
        <v>51270936</v>
      </c>
      <c r="K75" s="10">
        <v>51372134</v>
      </c>
      <c r="L75" s="10">
        <v>5</v>
      </c>
      <c r="M75" s="10">
        <v>10</v>
      </c>
      <c r="N75" s="10">
        <v>90.31</v>
      </c>
      <c r="O75" s="10">
        <v>50</v>
      </c>
      <c r="P75" s="29">
        <v>4.1599999999999997E-4</v>
      </c>
      <c r="Q75" s="29">
        <f>P75*22397/E75</f>
        <v>0.1294048888888889</v>
      </c>
      <c r="R75" s="28">
        <f>Q75*(Q75&lt;R76)+R76*(Q75&gt;=R76)</f>
        <v>0.12855264383561643</v>
      </c>
    </row>
    <row r="76" spans="5:18" x14ac:dyDescent="0.3">
      <c r="E76" s="10">
        <v>73</v>
      </c>
      <c r="F76" s="10">
        <v>15</v>
      </c>
      <c r="G76" s="10">
        <v>44719578</v>
      </c>
      <c r="H76" s="10">
        <v>44819429</v>
      </c>
      <c r="I76" s="6" t="s">
        <v>74</v>
      </c>
      <c r="J76" s="10">
        <v>44669578</v>
      </c>
      <c r="K76" s="10">
        <v>44869429</v>
      </c>
      <c r="L76" s="10">
        <v>5</v>
      </c>
      <c r="M76" s="10">
        <v>11</v>
      </c>
      <c r="N76" s="10">
        <v>96.91</v>
      </c>
      <c r="O76" s="10">
        <v>55</v>
      </c>
      <c r="P76" s="29">
        <v>4.1899999999999999E-4</v>
      </c>
      <c r="Q76" s="29">
        <f>P76*22397/E76</f>
        <v>0.12855264383561643</v>
      </c>
      <c r="R76" s="28">
        <f>Q76*(Q76&lt;R77)+R77*(Q76&gt;=R77)</f>
        <v>0.12855264383561643</v>
      </c>
    </row>
    <row r="77" spans="5:18" x14ac:dyDescent="0.3">
      <c r="E77" s="10">
        <v>74</v>
      </c>
      <c r="F77" s="10">
        <v>11</v>
      </c>
      <c r="G77" s="10">
        <v>2482683</v>
      </c>
      <c r="H77" s="10">
        <v>2870340</v>
      </c>
      <c r="I77" s="6" t="s">
        <v>73</v>
      </c>
      <c r="J77" s="10">
        <v>2432683</v>
      </c>
      <c r="K77" s="10">
        <v>2920340</v>
      </c>
      <c r="L77" s="10">
        <v>5</v>
      </c>
      <c r="M77" s="10">
        <v>27</v>
      </c>
      <c r="N77" s="10">
        <v>196.34</v>
      </c>
      <c r="O77" s="10">
        <v>135</v>
      </c>
      <c r="P77" s="29">
        <v>4.4799999999999999E-4</v>
      </c>
      <c r="Q77" s="29">
        <f>P77*22397/E77</f>
        <v>0.13559264864864864</v>
      </c>
      <c r="R77" s="28">
        <f>Q77*(Q77&lt;R78)+R78*(Q77&gt;=R78)</f>
        <v>0.13559264864864864</v>
      </c>
    </row>
    <row r="78" spans="5:18" x14ac:dyDescent="0.3">
      <c r="E78" s="10">
        <v>75</v>
      </c>
      <c r="F78" s="10">
        <v>11</v>
      </c>
      <c r="G78" s="10">
        <v>2317506</v>
      </c>
      <c r="H78" s="10">
        <v>2323143</v>
      </c>
      <c r="I78" s="6" t="s">
        <v>72</v>
      </c>
      <c r="J78" s="10">
        <v>2267506</v>
      </c>
      <c r="K78" s="10">
        <v>2373143</v>
      </c>
      <c r="L78" s="10">
        <v>5</v>
      </c>
      <c r="M78" s="10">
        <v>6</v>
      </c>
      <c r="N78" s="10">
        <v>62.39</v>
      </c>
      <c r="O78" s="10">
        <v>30</v>
      </c>
      <c r="P78" s="29">
        <v>4.6799999999999999E-4</v>
      </c>
      <c r="Q78" s="29">
        <f>P78*22397/E78</f>
        <v>0.13975727999999998</v>
      </c>
      <c r="R78" s="28">
        <f>Q78*(Q78&lt;R79)+R79*(Q78&gt;=R79)</f>
        <v>0.13850776315789473</v>
      </c>
    </row>
    <row r="79" spans="5:18" x14ac:dyDescent="0.3">
      <c r="E79" s="10">
        <v>76</v>
      </c>
      <c r="F79" s="10">
        <v>6</v>
      </c>
      <c r="G79" s="10">
        <v>30524485</v>
      </c>
      <c r="H79" s="10">
        <v>30532473</v>
      </c>
      <c r="I79" s="6" t="s">
        <v>71</v>
      </c>
      <c r="J79" s="10">
        <v>30474485</v>
      </c>
      <c r="K79" s="10">
        <v>30582473</v>
      </c>
      <c r="L79" s="10">
        <v>5</v>
      </c>
      <c r="M79" s="10">
        <v>3</v>
      </c>
      <c r="N79" s="10">
        <v>39.9</v>
      </c>
      <c r="O79" s="10">
        <v>15</v>
      </c>
      <c r="P79" s="29">
        <v>4.6999999999999999E-4</v>
      </c>
      <c r="Q79" s="29">
        <f>P79*22397/E79</f>
        <v>0.13850776315789473</v>
      </c>
      <c r="R79" s="28">
        <f>Q79*(Q79&lt;R80)+R80*(Q79&gt;=R80)</f>
        <v>0.13850776315789473</v>
      </c>
    </row>
    <row r="80" spans="5:18" x14ac:dyDescent="0.3">
      <c r="E80" s="10">
        <v>77</v>
      </c>
      <c r="F80" s="10">
        <v>4</v>
      </c>
      <c r="G80" s="10">
        <v>89630939</v>
      </c>
      <c r="H80" s="10">
        <v>89651254</v>
      </c>
      <c r="I80" s="6" t="s">
        <v>70</v>
      </c>
      <c r="J80" s="10">
        <v>89580939</v>
      </c>
      <c r="K80" s="10">
        <v>89701254</v>
      </c>
      <c r="L80" s="10">
        <v>5</v>
      </c>
      <c r="M80" s="10">
        <v>4</v>
      </c>
      <c r="N80" s="10">
        <v>47.58</v>
      </c>
      <c r="O80" s="10">
        <v>20</v>
      </c>
      <c r="P80" s="29">
        <v>4.8700000000000002E-4</v>
      </c>
      <c r="Q80" s="29">
        <f>P80*22397/E80</f>
        <v>0.14165375324675325</v>
      </c>
      <c r="R80" s="28">
        <f>Q80*(Q80&lt;R81)+R81*(Q80&gt;=R81)</f>
        <v>0.14165375324675325</v>
      </c>
    </row>
    <row r="81" spans="5:18" x14ac:dyDescent="0.3">
      <c r="E81" s="10">
        <v>78</v>
      </c>
      <c r="F81" s="10">
        <v>11</v>
      </c>
      <c r="G81" s="10">
        <v>5372737</v>
      </c>
      <c r="H81" s="10">
        <v>5373676</v>
      </c>
      <c r="I81" s="6" t="s">
        <v>69</v>
      </c>
      <c r="J81" s="10">
        <v>5322737</v>
      </c>
      <c r="K81" s="10">
        <v>5423676</v>
      </c>
      <c r="L81" s="10">
        <v>5</v>
      </c>
      <c r="M81" s="10">
        <v>5</v>
      </c>
      <c r="N81" s="10">
        <v>54.99</v>
      </c>
      <c r="O81" s="10">
        <v>25</v>
      </c>
      <c r="P81" s="29">
        <v>4.9399999999999997E-4</v>
      </c>
      <c r="Q81" s="29">
        <f>P81*22397/E81</f>
        <v>0.14184766666666665</v>
      </c>
      <c r="R81" s="28">
        <f>Q81*(Q81&lt;R82)+R82*(Q81&gt;=R82)</f>
        <v>0.14184766666666665</v>
      </c>
    </row>
    <row r="82" spans="5:18" x14ac:dyDescent="0.3">
      <c r="E82" s="10">
        <v>79</v>
      </c>
      <c r="F82" s="10">
        <v>11</v>
      </c>
      <c r="G82" s="10">
        <v>4903048</v>
      </c>
      <c r="H82" s="10">
        <v>4904113</v>
      </c>
      <c r="I82" s="6" t="s">
        <v>68</v>
      </c>
      <c r="J82" s="10">
        <v>4853048</v>
      </c>
      <c r="K82" s="10">
        <v>4954113</v>
      </c>
      <c r="L82" s="10">
        <v>5</v>
      </c>
      <c r="M82" s="10">
        <v>6</v>
      </c>
      <c r="N82" s="10">
        <v>61.92</v>
      </c>
      <c r="O82" s="10">
        <v>30</v>
      </c>
      <c r="P82" s="29">
        <v>5.3600000000000002E-4</v>
      </c>
      <c r="Q82" s="29">
        <f>P82*22397/E82</f>
        <v>0.15195939240506329</v>
      </c>
      <c r="R82" s="28">
        <f>Q82*(Q82&lt;R83)+R83*(Q82&gt;=R83)</f>
        <v>0.15069586419753087</v>
      </c>
    </row>
    <row r="83" spans="5:18" x14ac:dyDescent="0.3">
      <c r="E83" s="10">
        <v>80</v>
      </c>
      <c r="F83" s="10">
        <v>8</v>
      </c>
      <c r="G83" s="10">
        <v>29578775</v>
      </c>
      <c r="H83" s="10">
        <v>29605625</v>
      </c>
      <c r="I83" s="6" t="s">
        <v>67</v>
      </c>
      <c r="J83" s="10">
        <v>29528775</v>
      </c>
      <c r="K83" s="10">
        <v>29655625</v>
      </c>
      <c r="L83" s="10">
        <v>5</v>
      </c>
      <c r="M83" s="10">
        <v>7</v>
      </c>
      <c r="N83" s="10">
        <v>68.900000000000006</v>
      </c>
      <c r="O83" s="10">
        <v>35</v>
      </c>
      <c r="P83" s="29">
        <v>5.4199999999999995E-4</v>
      </c>
      <c r="Q83" s="29">
        <f>P83*22397/E83</f>
        <v>0.15173967499999999</v>
      </c>
      <c r="R83" s="28">
        <f>Q83*(Q83&lt;R84)+R84*(Q83&gt;=R84)</f>
        <v>0.15069586419753087</v>
      </c>
    </row>
    <row r="84" spans="5:18" x14ac:dyDescent="0.3">
      <c r="E84" s="10">
        <v>81</v>
      </c>
      <c r="F84" s="10">
        <v>11</v>
      </c>
      <c r="G84" s="10">
        <v>2323242</v>
      </c>
      <c r="H84" s="10">
        <v>2339430</v>
      </c>
      <c r="I84" s="6" t="s">
        <v>66</v>
      </c>
      <c r="J84" s="10">
        <v>2273242</v>
      </c>
      <c r="K84" s="10">
        <v>2389430</v>
      </c>
      <c r="L84" s="10">
        <v>5</v>
      </c>
      <c r="M84" s="10">
        <v>6</v>
      </c>
      <c r="N84" s="10">
        <v>61.86</v>
      </c>
      <c r="O84" s="10">
        <v>30</v>
      </c>
      <c r="P84" s="29">
        <v>5.4500000000000002E-4</v>
      </c>
      <c r="Q84" s="29">
        <f>P84*22397/E84</f>
        <v>0.15069586419753087</v>
      </c>
      <c r="R84" s="28">
        <f>Q84*(Q84&lt;R85)+R85*(Q84&gt;=R85)</f>
        <v>0.15069586419753087</v>
      </c>
    </row>
    <row r="85" spans="5:18" x14ac:dyDescent="0.3">
      <c r="E85" s="10">
        <v>82</v>
      </c>
      <c r="F85" s="10">
        <v>6</v>
      </c>
      <c r="G85" s="10">
        <v>29454542</v>
      </c>
      <c r="H85" s="10">
        <v>29455679</v>
      </c>
      <c r="I85" s="6" t="s">
        <v>65</v>
      </c>
      <c r="J85" s="10">
        <v>29404542</v>
      </c>
      <c r="K85" s="10">
        <v>29505679</v>
      </c>
      <c r="L85" s="10">
        <v>5</v>
      </c>
      <c r="M85" s="10">
        <v>4</v>
      </c>
      <c r="N85" s="10">
        <v>47.01</v>
      </c>
      <c r="O85" s="10">
        <v>20</v>
      </c>
      <c r="P85" s="29">
        <v>5.8500000000000002E-4</v>
      </c>
      <c r="Q85" s="29">
        <f>P85*22397/E85</f>
        <v>0.15978347560975609</v>
      </c>
      <c r="R85" s="28">
        <f>Q85*(Q85&lt;R86)+R86*(Q85&gt;=R86)</f>
        <v>0.15947743373493975</v>
      </c>
    </row>
    <row r="86" spans="5:18" x14ac:dyDescent="0.3">
      <c r="E86" s="10">
        <v>83</v>
      </c>
      <c r="F86" s="10">
        <v>19</v>
      </c>
      <c r="G86" s="10">
        <v>51322401</v>
      </c>
      <c r="H86" s="10">
        <v>51327043</v>
      </c>
      <c r="I86" s="6" t="s">
        <v>64</v>
      </c>
      <c r="J86" s="10">
        <v>51272401</v>
      </c>
      <c r="K86" s="10">
        <v>51377043</v>
      </c>
      <c r="L86" s="10">
        <v>5</v>
      </c>
      <c r="M86" s="10">
        <v>10</v>
      </c>
      <c r="N86" s="10">
        <v>88.87</v>
      </c>
      <c r="O86" s="10">
        <v>50</v>
      </c>
      <c r="P86" s="29">
        <v>5.9100000000000005E-4</v>
      </c>
      <c r="Q86" s="29">
        <f>P86*22397/E86</f>
        <v>0.15947743373493975</v>
      </c>
      <c r="R86" s="28">
        <f>Q86*(Q86&lt;R87)+R87*(Q86&gt;=R87)</f>
        <v>0.15947743373493975</v>
      </c>
    </row>
    <row r="87" spans="5:18" x14ac:dyDescent="0.3">
      <c r="E87" s="10">
        <v>84</v>
      </c>
      <c r="F87" s="10">
        <v>19</v>
      </c>
      <c r="G87" s="10">
        <v>53716200</v>
      </c>
      <c r="H87" s="10">
        <v>53719355</v>
      </c>
      <c r="I87" s="6" t="s">
        <v>63</v>
      </c>
      <c r="J87" s="10">
        <v>53666200</v>
      </c>
      <c r="K87" s="10">
        <v>53769355</v>
      </c>
      <c r="L87" s="10">
        <v>5</v>
      </c>
      <c r="M87" s="10">
        <v>5</v>
      </c>
      <c r="N87" s="10">
        <v>54.15</v>
      </c>
      <c r="O87" s="10">
        <v>25</v>
      </c>
      <c r="P87" s="29">
        <v>6.3500000000000004E-4</v>
      </c>
      <c r="Q87" s="29">
        <f>P87*22397/E87</f>
        <v>0.16931065476190477</v>
      </c>
      <c r="R87" s="28">
        <f>Q87*(Q87&lt;R88)+R88*(Q87&gt;=R88)</f>
        <v>0.1675822588235294</v>
      </c>
    </row>
    <row r="88" spans="5:18" x14ac:dyDescent="0.3">
      <c r="E88" s="10">
        <v>85</v>
      </c>
      <c r="F88" s="10">
        <v>11</v>
      </c>
      <c r="G88" s="10">
        <v>5067755</v>
      </c>
      <c r="H88" s="10">
        <v>5068691</v>
      </c>
      <c r="I88" s="6" t="s">
        <v>62</v>
      </c>
      <c r="J88" s="10">
        <v>5017755</v>
      </c>
      <c r="K88" s="10">
        <v>5118691</v>
      </c>
      <c r="L88" s="10">
        <v>5</v>
      </c>
      <c r="M88" s="10">
        <v>3</v>
      </c>
      <c r="N88" s="10">
        <v>39.020000000000003</v>
      </c>
      <c r="O88" s="10">
        <v>15</v>
      </c>
      <c r="P88" s="29">
        <v>6.3599999999999996E-4</v>
      </c>
      <c r="Q88" s="29">
        <f>P88*22397/E88</f>
        <v>0.1675822588235294</v>
      </c>
      <c r="R88" s="28">
        <f>Q88*(Q88&lt;R89)+R89*(Q88&gt;=R89)</f>
        <v>0.1675822588235294</v>
      </c>
    </row>
    <row r="89" spans="5:18" x14ac:dyDescent="0.3">
      <c r="E89" s="10">
        <v>86</v>
      </c>
      <c r="F89" s="10">
        <v>15</v>
      </c>
      <c r="G89" s="10">
        <v>44829265</v>
      </c>
      <c r="H89" s="10">
        <v>44855001</v>
      </c>
      <c r="I89" s="6" t="s">
        <v>61</v>
      </c>
      <c r="J89" s="10">
        <v>44779265</v>
      </c>
      <c r="K89" s="10">
        <v>44905001</v>
      </c>
      <c r="L89" s="10">
        <v>5</v>
      </c>
      <c r="M89" s="10">
        <v>9</v>
      </c>
      <c r="N89" s="10">
        <v>81.86</v>
      </c>
      <c r="O89" s="10">
        <v>45</v>
      </c>
      <c r="P89" s="29">
        <v>6.4499999999999996E-4</v>
      </c>
      <c r="Q89" s="29">
        <f>P89*22397/E89</f>
        <v>0.1679775</v>
      </c>
      <c r="R89" s="28">
        <f>Q89*(Q89&lt;R90)+R90*(Q89&gt;=R90)</f>
        <v>0.1679775</v>
      </c>
    </row>
    <row r="90" spans="5:18" x14ac:dyDescent="0.3">
      <c r="E90" s="10">
        <v>87</v>
      </c>
      <c r="F90" s="10">
        <v>4</v>
      </c>
      <c r="G90" s="10">
        <v>158141819</v>
      </c>
      <c r="H90" s="10">
        <v>158287226</v>
      </c>
      <c r="I90" s="6" t="s">
        <v>60</v>
      </c>
      <c r="J90" s="10">
        <v>158091819</v>
      </c>
      <c r="K90" s="10">
        <v>158337226</v>
      </c>
      <c r="L90" s="10">
        <v>5</v>
      </c>
      <c r="M90" s="10">
        <v>6</v>
      </c>
      <c r="N90" s="10">
        <v>61.14</v>
      </c>
      <c r="O90" s="10">
        <v>30</v>
      </c>
      <c r="P90" s="29">
        <v>6.69E-4</v>
      </c>
      <c r="Q90" s="29">
        <f>P90*22397/E90</f>
        <v>0.17222520689655174</v>
      </c>
      <c r="R90" s="28">
        <f>Q90*(Q90&lt;R91)+R91*(Q90&gt;=R91)</f>
        <v>0.17222520689655174</v>
      </c>
    </row>
    <row r="91" spans="5:18" x14ac:dyDescent="0.3">
      <c r="E91" s="10">
        <v>88</v>
      </c>
      <c r="F91" s="10">
        <v>6</v>
      </c>
      <c r="G91" s="10">
        <v>30594614</v>
      </c>
      <c r="H91" s="10">
        <v>30612448</v>
      </c>
      <c r="I91" s="6" t="s">
        <v>59</v>
      </c>
      <c r="J91" s="10">
        <v>30544614</v>
      </c>
      <c r="K91" s="10">
        <v>30662448</v>
      </c>
      <c r="L91" s="10">
        <v>5</v>
      </c>
      <c r="M91" s="10">
        <v>5</v>
      </c>
      <c r="N91" s="10">
        <v>53.64</v>
      </c>
      <c r="O91" s="10">
        <v>25</v>
      </c>
      <c r="P91" s="29">
        <v>7.3999999999999999E-4</v>
      </c>
      <c r="Q91" s="29">
        <f>P91*22397/E91</f>
        <v>0.18833840909090907</v>
      </c>
      <c r="R91" s="28">
        <f>Q91*(Q91&lt;R92)+R92*(Q91&gt;=R92)</f>
        <v>0.18720970652173916</v>
      </c>
    </row>
    <row r="92" spans="5:18" x14ac:dyDescent="0.3">
      <c r="E92" s="10">
        <v>89</v>
      </c>
      <c r="F92" s="10">
        <v>19</v>
      </c>
      <c r="G92" s="10">
        <v>51385351</v>
      </c>
      <c r="H92" s="10">
        <v>51399654</v>
      </c>
      <c r="I92" s="6" t="s">
        <v>58</v>
      </c>
      <c r="J92" s="10">
        <v>51335351</v>
      </c>
      <c r="K92" s="10">
        <v>51449654</v>
      </c>
      <c r="L92" s="10">
        <v>5</v>
      </c>
      <c r="M92" s="10">
        <v>11</v>
      </c>
      <c r="N92" s="10">
        <v>94.39</v>
      </c>
      <c r="O92" s="10">
        <v>55</v>
      </c>
      <c r="P92" s="29">
        <v>7.5600000000000005E-4</v>
      </c>
      <c r="Q92" s="29">
        <f>P92*22397/E92</f>
        <v>0.1902486741573034</v>
      </c>
      <c r="R92" s="28">
        <f>Q92*(Q92&lt;R93)+R93*(Q92&gt;=R93)</f>
        <v>0.18720970652173916</v>
      </c>
    </row>
    <row r="93" spans="5:18" x14ac:dyDescent="0.3">
      <c r="E93" s="10">
        <v>90</v>
      </c>
      <c r="F93" s="10">
        <v>12</v>
      </c>
      <c r="G93" s="10">
        <v>72003378</v>
      </c>
      <c r="H93" s="10">
        <v>72057749</v>
      </c>
      <c r="I93" s="6" t="s">
        <v>57</v>
      </c>
      <c r="J93" s="10">
        <v>71953378</v>
      </c>
      <c r="K93" s="10">
        <v>72107749</v>
      </c>
      <c r="L93" s="10">
        <v>5</v>
      </c>
      <c r="M93" s="10">
        <v>3</v>
      </c>
      <c r="N93" s="10">
        <v>38.51</v>
      </c>
      <c r="O93" s="10">
        <v>15</v>
      </c>
      <c r="P93" s="29">
        <v>7.5799999999999999E-4</v>
      </c>
      <c r="Q93" s="29">
        <f>P93*22397/E93</f>
        <v>0.1886325111111111</v>
      </c>
      <c r="R93" s="28">
        <f>Q93*(Q93&lt;R94)+R94*(Q93&gt;=R94)</f>
        <v>0.18720970652173916</v>
      </c>
    </row>
    <row r="94" spans="5:18" x14ac:dyDescent="0.3">
      <c r="E94" s="10">
        <v>91</v>
      </c>
      <c r="F94" s="10">
        <v>11</v>
      </c>
      <c r="G94" s="10">
        <v>6416353</v>
      </c>
      <c r="H94" s="10">
        <v>6425921</v>
      </c>
      <c r="I94" s="6" t="s">
        <v>56</v>
      </c>
      <c r="J94" s="10">
        <v>6366353</v>
      </c>
      <c r="K94" s="10">
        <v>6475921</v>
      </c>
      <c r="L94" s="10">
        <v>5</v>
      </c>
      <c r="M94" s="10">
        <v>9</v>
      </c>
      <c r="N94" s="10">
        <v>81.19</v>
      </c>
      <c r="O94" s="10">
        <v>45</v>
      </c>
      <c r="P94" s="29">
        <v>7.6099999999999996E-4</v>
      </c>
      <c r="Q94" s="29">
        <f>P94*22397/E94</f>
        <v>0.18729798901098901</v>
      </c>
      <c r="R94" s="28">
        <f>Q94*(Q94&lt;R95)+R95*(Q94&gt;=R95)</f>
        <v>0.18720970652173916</v>
      </c>
    </row>
    <row r="95" spans="5:18" x14ac:dyDescent="0.3">
      <c r="E95" s="10">
        <v>92</v>
      </c>
      <c r="F95" s="10">
        <v>6</v>
      </c>
      <c r="G95" s="10">
        <v>30614815</v>
      </c>
      <c r="H95" s="10">
        <v>30620987</v>
      </c>
      <c r="I95" s="6" t="s">
        <v>55</v>
      </c>
      <c r="J95" s="10">
        <v>30564815</v>
      </c>
      <c r="K95" s="10">
        <v>30670987</v>
      </c>
      <c r="L95" s="10">
        <v>5</v>
      </c>
      <c r="M95" s="10">
        <v>5</v>
      </c>
      <c r="N95" s="10">
        <v>53.51</v>
      </c>
      <c r="O95" s="10">
        <v>25</v>
      </c>
      <c r="P95" s="29">
        <v>7.6900000000000004E-4</v>
      </c>
      <c r="Q95" s="29">
        <f>P95*22397/E95</f>
        <v>0.18720970652173916</v>
      </c>
      <c r="R95" s="28">
        <f>Q95</f>
        <v>0.18720970652173916</v>
      </c>
    </row>
    <row r="96" spans="5:18" x14ac:dyDescent="0.3">
      <c r="P96" s="27"/>
      <c r="Q96" s="27"/>
    </row>
    <row r="97" spans="6:17" x14ac:dyDescent="0.3">
      <c r="P97" s="27"/>
      <c r="Q97" s="27"/>
    </row>
    <row r="98" spans="6:17" x14ac:dyDescent="0.3">
      <c r="P98" s="27"/>
      <c r="Q98" s="27"/>
    </row>
    <row r="99" spans="6:17" x14ac:dyDescent="0.3">
      <c r="P99" s="27"/>
      <c r="Q99" s="27"/>
    </row>
    <row r="101" spans="6:17" ht="18" x14ac:dyDescent="0.35">
      <c r="F101" s="26" t="s">
        <v>54</v>
      </c>
      <c r="G101" s="26"/>
      <c r="H101" s="26"/>
      <c r="I101" s="26"/>
      <c r="J101" s="26"/>
      <c r="K101" s="26"/>
    </row>
    <row r="102" spans="6:17" x14ac:dyDescent="0.3">
      <c r="F102" s="9"/>
      <c r="G102" s="5" t="s">
        <v>53</v>
      </c>
      <c r="H102" s="5" t="s">
        <v>52</v>
      </c>
      <c r="I102" s="5" t="s">
        <v>51</v>
      </c>
      <c r="J102" s="5" t="s">
        <v>50</v>
      </c>
      <c r="K102" s="5" t="s">
        <v>49</v>
      </c>
    </row>
    <row r="103" spans="6:17" ht="15" thickBot="1" x14ac:dyDescent="0.35">
      <c r="F103" s="17" t="s">
        <v>48</v>
      </c>
      <c r="G103" s="16">
        <v>0.88</v>
      </c>
      <c r="H103" s="22">
        <v>10.86</v>
      </c>
      <c r="I103" s="16">
        <v>0.21</v>
      </c>
      <c r="J103" s="16">
        <v>0.39</v>
      </c>
      <c r="K103" s="16">
        <v>4.16</v>
      </c>
    </row>
    <row r="104" spans="6:17" x14ac:dyDescent="0.3">
      <c r="F104" s="17" t="s">
        <v>47</v>
      </c>
      <c r="G104" s="22">
        <v>7.26</v>
      </c>
      <c r="H104" s="22">
        <v>7.04</v>
      </c>
      <c r="I104" s="22">
        <v>9.42</v>
      </c>
      <c r="J104" s="16">
        <v>3.02</v>
      </c>
      <c r="K104" s="22">
        <v>8.83</v>
      </c>
      <c r="M104" s="25" t="s">
        <v>46</v>
      </c>
      <c r="N104" s="24" t="s">
        <v>11</v>
      </c>
      <c r="O104" s="24" t="s">
        <v>45</v>
      </c>
      <c r="P104" s="23" t="s">
        <v>12</v>
      </c>
    </row>
    <row r="105" spans="6:17" ht="15" thickBot="1" x14ac:dyDescent="0.35">
      <c r="F105" s="17" t="s">
        <v>44</v>
      </c>
      <c r="G105" s="22">
        <v>9.56</v>
      </c>
      <c r="H105" s="22">
        <v>26.84</v>
      </c>
      <c r="I105" s="22">
        <v>48.02</v>
      </c>
      <c r="J105" s="16">
        <v>1.1599999999999999</v>
      </c>
      <c r="K105" s="22">
        <v>25.91</v>
      </c>
      <c r="M105" s="21">
        <f>SUM(G105:K105)</f>
        <v>111.49</v>
      </c>
      <c r="N105" s="20">
        <v>5</v>
      </c>
      <c r="O105" s="19">
        <v>-9.7100000000000009</v>
      </c>
      <c r="P105" s="18">
        <f>_xlfn.NORM.DIST(O105,0,1,1)</f>
        <v>1.3666855782034165E-22</v>
      </c>
    </row>
    <row r="106" spans="6:17" x14ac:dyDescent="0.3">
      <c r="F106" s="17" t="s">
        <v>43</v>
      </c>
      <c r="G106" s="16">
        <v>0.13</v>
      </c>
      <c r="H106" s="16">
        <v>0.14000000000000001</v>
      </c>
      <c r="I106" s="16">
        <v>0.14000000000000001</v>
      </c>
      <c r="J106" s="16">
        <v>0.45</v>
      </c>
      <c r="K106" s="16">
        <v>1.59</v>
      </c>
    </row>
    <row r="107" spans="6:17" x14ac:dyDescent="0.3">
      <c r="F107" s="17" t="s">
        <v>42</v>
      </c>
      <c r="G107" s="16">
        <v>0</v>
      </c>
      <c r="H107" s="16">
        <v>0.37</v>
      </c>
      <c r="I107" s="16">
        <v>4.0599999999999996</v>
      </c>
      <c r="J107" s="16">
        <v>0.02</v>
      </c>
      <c r="K107" s="16">
        <v>7.0000000000000007E-2</v>
      </c>
    </row>
  </sheetData>
  <mergeCells count="2">
    <mergeCell ref="F101:K101"/>
    <mergeCell ref="V1:AG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3E7F-71B8-4DE8-A8D1-EDA26CDEEAE4}">
  <dimension ref="B1:G18"/>
  <sheetViews>
    <sheetView workbookViewId="0">
      <selection activeCell="K14" sqref="K14"/>
    </sheetView>
  </sheetViews>
  <sheetFormatPr defaultRowHeight="14.4" x14ac:dyDescent="0.3"/>
  <cols>
    <col min="1" max="1" width="5.21875" customWidth="1"/>
    <col min="3" max="3" width="10.77734375" customWidth="1"/>
    <col min="4" max="4" width="11" customWidth="1"/>
    <col min="5" max="5" width="11.6640625" customWidth="1"/>
    <col min="6" max="6" width="11.44140625" customWidth="1"/>
    <col min="7" max="7" width="12" customWidth="1"/>
  </cols>
  <sheetData>
    <row r="1" spans="2:7" ht="15" thickBot="1" x14ac:dyDescent="0.35"/>
    <row r="2" spans="2:7" ht="18.600000000000001" thickBot="1" x14ac:dyDescent="0.4">
      <c r="B2" s="13" t="s">
        <v>28</v>
      </c>
      <c r="C2" s="14"/>
      <c r="D2" s="14"/>
      <c r="E2" s="14"/>
      <c r="F2" s="14"/>
      <c r="G2" s="15"/>
    </row>
    <row r="4" spans="2:7" x14ac:dyDescent="0.3">
      <c r="B4" s="5" t="s">
        <v>27</v>
      </c>
      <c r="C4" s="5" t="s">
        <v>37</v>
      </c>
      <c r="D4" s="5" t="s">
        <v>38</v>
      </c>
      <c r="E4" s="5" t="s">
        <v>39</v>
      </c>
      <c r="F4" s="5" t="s">
        <v>40</v>
      </c>
      <c r="G4" s="5" t="s">
        <v>41</v>
      </c>
    </row>
    <row r="5" spans="2:7" x14ac:dyDescent="0.3">
      <c r="B5" s="9" t="s">
        <v>22</v>
      </c>
      <c r="C5" s="9">
        <v>16</v>
      </c>
      <c r="D5" s="12">
        <v>202853</v>
      </c>
      <c r="E5" s="12">
        <v>204504</v>
      </c>
      <c r="F5" s="12">
        <f>D5-50000</f>
        <v>152853</v>
      </c>
      <c r="G5" s="12">
        <f>E5+50000</f>
        <v>254504</v>
      </c>
    </row>
    <row r="6" spans="2:7" x14ac:dyDescent="0.3">
      <c r="B6" s="9" t="s">
        <v>29</v>
      </c>
      <c r="C6" s="9">
        <v>11</v>
      </c>
      <c r="D6" s="12">
        <v>5269501</v>
      </c>
      <c r="E6" s="12">
        <v>5271087</v>
      </c>
      <c r="F6" s="12">
        <f t="shared" ref="F6:F18" si="0">D6-50000</f>
        <v>5219501</v>
      </c>
      <c r="G6" s="12">
        <f t="shared" ref="G6:G18" si="1">E6+50000</f>
        <v>5321087</v>
      </c>
    </row>
    <row r="7" spans="2:7" x14ac:dyDescent="0.3">
      <c r="B7" s="9" t="s">
        <v>23</v>
      </c>
      <c r="C7" s="9">
        <v>16</v>
      </c>
      <c r="D7" s="12">
        <v>222845</v>
      </c>
      <c r="E7" s="12">
        <v>223709</v>
      </c>
      <c r="F7" s="12">
        <f t="shared" si="0"/>
        <v>172845</v>
      </c>
      <c r="G7" s="12">
        <f t="shared" si="1"/>
        <v>273709</v>
      </c>
    </row>
    <row r="8" spans="2:7" x14ac:dyDescent="0.3">
      <c r="B8" s="9" t="s">
        <v>30</v>
      </c>
      <c r="C8" s="9">
        <v>11</v>
      </c>
      <c r="D8" s="12">
        <v>5246695</v>
      </c>
      <c r="E8" s="12">
        <v>5248301</v>
      </c>
      <c r="F8" s="12">
        <f t="shared" si="0"/>
        <v>5196695</v>
      </c>
      <c r="G8" s="12">
        <f t="shared" si="1"/>
        <v>5298301</v>
      </c>
    </row>
    <row r="9" spans="2:7" x14ac:dyDescent="0.3">
      <c r="B9" s="9" t="s">
        <v>25</v>
      </c>
      <c r="C9" s="9">
        <v>11</v>
      </c>
      <c r="D9" s="12">
        <v>5289579</v>
      </c>
      <c r="E9" s="12">
        <v>5291373</v>
      </c>
      <c r="F9" s="12">
        <f t="shared" si="0"/>
        <v>5239579</v>
      </c>
      <c r="G9" s="12">
        <f t="shared" si="1"/>
        <v>5341373</v>
      </c>
    </row>
    <row r="10" spans="2:7" x14ac:dyDescent="0.3">
      <c r="B10" s="9" t="s">
        <v>26</v>
      </c>
      <c r="C10" s="9">
        <v>11</v>
      </c>
      <c r="D10" s="12">
        <v>5274420</v>
      </c>
      <c r="E10" s="12">
        <v>5276011</v>
      </c>
      <c r="F10" s="12">
        <f t="shared" si="0"/>
        <v>5224420</v>
      </c>
      <c r="G10" s="12">
        <f t="shared" si="1"/>
        <v>5326011</v>
      </c>
    </row>
    <row r="11" spans="2:7" x14ac:dyDescent="0.3">
      <c r="B11" s="9" t="s">
        <v>31</v>
      </c>
      <c r="C11" s="9">
        <v>11</v>
      </c>
      <c r="D11" s="12">
        <v>5254058</v>
      </c>
      <c r="E11" s="12">
        <v>5255858</v>
      </c>
      <c r="F11" s="12">
        <f t="shared" si="0"/>
        <v>5204058</v>
      </c>
      <c r="G11" s="12">
        <f t="shared" si="1"/>
        <v>5305858</v>
      </c>
    </row>
    <row r="12" spans="2:7" x14ac:dyDescent="0.3">
      <c r="B12" s="9" t="s">
        <v>20</v>
      </c>
      <c r="C12" s="9">
        <v>16</v>
      </c>
      <c r="D12" s="12">
        <v>230332</v>
      </c>
      <c r="E12" s="12">
        <v>231178</v>
      </c>
      <c r="F12" s="12">
        <f t="shared" si="0"/>
        <v>180332</v>
      </c>
      <c r="G12" s="12">
        <f t="shared" si="1"/>
        <v>281178</v>
      </c>
    </row>
    <row r="13" spans="2:7" x14ac:dyDescent="0.3">
      <c r="B13" s="9" t="s">
        <v>32</v>
      </c>
      <c r="C13" s="9">
        <v>6</v>
      </c>
      <c r="D13" s="12">
        <v>154475617</v>
      </c>
      <c r="E13" s="12">
        <v>154651215</v>
      </c>
      <c r="F13" s="12">
        <f t="shared" si="0"/>
        <v>154425617</v>
      </c>
      <c r="G13" s="12">
        <f t="shared" si="1"/>
        <v>154701215</v>
      </c>
    </row>
    <row r="14" spans="2:7" x14ac:dyDescent="0.3">
      <c r="B14" s="9" t="s">
        <v>33</v>
      </c>
      <c r="C14" s="9">
        <v>17</v>
      </c>
      <c r="D14" s="12">
        <v>74523429</v>
      </c>
      <c r="E14" s="12">
        <v>74533987</v>
      </c>
      <c r="F14" s="12">
        <f t="shared" si="0"/>
        <v>74473429</v>
      </c>
      <c r="G14" s="12">
        <f t="shared" si="1"/>
        <v>74583987</v>
      </c>
    </row>
    <row r="15" spans="2:7" x14ac:dyDescent="0.3">
      <c r="B15" s="9" t="s">
        <v>24</v>
      </c>
      <c r="C15" s="9">
        <v>16</v>
      </c>
      <c r="D15" s="12">
        <v>215972</v>
      </c>
      <c r="E15" s="12">
        <v>216767</v>
      </c>
      <c r="F15" s="12">
        <f t="shared" si="0"/>
        <v>165972</v>
      </c>
      <c r="G15" s="12">
        <f t="shared" si="1"/>
        <v>266767</v>
      </c>
    </row>
    <row r="16" spans="2:7" x14ac:dyDescent="0.3">
      <c r="B16" s="9" t="s">
        <v>34</v>
      </c>
      <c r="C16" s="9">
        <v>7</v>
      </c>
      <c r="D16" s="12">
        <v>134331530</v>
      </c>
      <c r="E16" s="12">
        <v>134364567</v>
      </c>
      <c r="F16" s="12">
        <f t="shared" si="0"/>
        <v>134281530</v>
      </c>
      <c r="G16" s="12">
        <f t="shared" si="1"/>
        <v>134414567</v>
      </c>
    </row>
    <row r="17" spans="2:7" x14ac:dyDescent="0.3">
      <c r="B17" s="9" t="s">
        <v>35</v>
      </c>
      <c r="C17" s="9">
        <v>14</v>
      </c>
      <c r="D17" s="12">
        <v>77731833</v>
      </c>
      <c r="E17" s="12">
        <v>77737655</v>
      </c>
      <c r="F17" s="12">
        <f t="shared" si="0"/>
        <v>77681833</v>
      </c>
      <c r="G17" s="12">
        <f t="shared" si="1"/>
        <v>77787655</v>
      </c>
    </row>
    <row r="18" spans="2:7" x14ac:dyDescent="0.3">
      <c r="B18" s="9" t="s">
        <v>36</v>
      </c>
      <c r="C18" s="9">
        <v>22</v>
      </c>
      <c r="D18" s="12">
        <v>36002810</v>
      </c>
      <c r="E18" s="12">
        <v>36013384</v>
      </c>
      <c r="F18" s="12">
        <f t="shared" si="0"/>
        <v>35952810</v>
      </c>
      <c r="G18" s="12">
        <f t="shared" si="1"/>
        <v>36063384</v>
      </c>
    </row>
  </sheetData>
  <mergeCells count="1">
    <mergeCell ref="B2:G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PLEIOVAR resutls inflamation</vt:lpstr>
      <vt:lpstr>GO top category net</vt:lpstr>
    </vt:vector>
  </TitlesOfParts>
  <Company>NIH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Meirelles, Osorio (NIH/NIA/IRP) [E]</dc:creator>
  <cp:lastModifiedBy>Meirelles, Osorio (NIH/NIA/IRP) [E]</cp:lastModifiedBy>
  <dcterms:created xsi:type="dcterms:W3CDTF">2023-07-05T18:19:44Z</dcterms:created>
  <dcterms:modified xsi:type="dcterms:W3CDTF">2023-07-11T17:40:56Z</dcterms:modified>
</cp:coreProperties>
</file>