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8_{7A799D12-2227-45D9-8FBA-1AC8F412AA02}" xr6:coauthVersionLast="47" xr6:coauthVersionMax="47" xr10:uidLastSave="{00000000-0000-0000-0000-000000000000}"/>
  <bookViews>
    <workbookView xWindow="-120" yWindow="-120" windowWidth="29040" windowHeight="18240" firstSheet="31" activeTab="36" xr2:uid="{DF38557B-2DDE-41B1-A3C3-92A0602C0383}"/>
  </bookViews>
  <sheets>
    <sheet name="C following SB" sheetId="3" r:id="rId1"/>
    <sheet name="C following C" sheetId="4" r:id="rId2"/>
    <sheet name="Conservation C" sheetId="5" r:id="rId3"/>
    <sheet name="SB following C" sheetId="6" r:id="rId4"/>
    <sheet name="Conservation SB" sheetId="7" r:id="rId5"/>
    <sheet name="Alfalfa Hay" sheetId="8" r:id="rId6"/>
    <sheet name="Grass Hay" sheetId="9" r:id="rId7"/>
    <sheet name="Switchgrass" sheetId="10" r:id="rId8"/>
    <sheet name="SRWC " sheetId="11" r:id="rId9"/>
    <sheet name="Perm Pasture" sheetId="12" r:id="rId10"/>
    <sheet name="Rotational Grazing" sheetId="13" r:id="rId11"/>
    <sheet name="Prairie" sheetId="14" r:id="rId12"/>
    <sheet name="Wetland Restoration" sheetId="15" r:id="rId13"/>
    <sheet name="Carbon Farming" sheetId="16" r:id="rId14"/>
    <sheet name="Conservation Forest" sheetId="17" r:id="rId15"/>
    <sheet name="Conventional Forest" sheetId="18" r:id="rId16"/>
    <sheet name="Fruits &amp; Veg" sheetId="19" r:id="rId17"/>
    <sheet name="SRWC (discard " sheetId="20" r:id="rId18"/>
    <sheet name="Instructions &amp; summary data (2)" sheetId="21" r:id="rId19"/>
    <sheet name="C following SB (2)" sheetId="22" r:id="rId20"/>
    <sheet name="C following C (2)" sheetId="23" r:id="rId21"/>
    <sheet name="Conservation C (2)" sheetId="24" r:id="rId22"/>
    <sheet name="SB following C (2)" sheetId="25" r:id="rId23"/>
    <sheet name="Conservation SB (2)" sheetId="26" r:id="rId24"/>
    <sheet name="Alfalfa Hay (2)" sheetId="27" r:id="rId25"/>
    <sheet name="Grass Hay (2)" sheetId="28" r:id="rId26"/>
    <sheet name="Switchgrass (2)" sheetId="29" r:id="rId27"/>
    <sheet name="SRWC  (2)" sheetId="30" r:id="rId28"/>
    <sheet name="Perm Pasture (2)" sheetId="31" r:id="rId29"/>
    <sheet name="Rotational Grazing (2)" sheetId="32" r:id="rId30"/>
    <sheet name="Prairie (2)" sheetId="33" r:id="rId31"/>
    <sheet name="Wetland Restoration (2)" sheetId="34" r:id="rId32"/>
    <sheet name="Carbon Farming (2)" sheetId="35" r:id="rId33"/>
    <sheet name="Conservation Forest (2)" sheetId="36" r:id="rId34"/>
    <sheet name="Conventional Forest (2)" sheetId="37" r:id="rId35"/>
    <sheet name="Fruits &amp; Veg (2)" sheetId="38" r:id="rId36"/>
    <sheet name="SRWC (discard  (2)" sheetId="39"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8" i="39" l="1"/>
  <c r="O39" i="39" s="1"/>
  <c r="N38" i="39"/>
  <c r="N39" i="39" s="1"/>
  <c r="M38" i="39"/>
  <c r="M39" i="39" s="1"/>
  <c r="P35" i="39"/>
  <c r="O35" i="39"/>
  <c r="N35" i="39"/>
  <c r="M35" i="39"/>
  <c r="L35" i="39"/>
  <c r="K35" i="39"/>
  <c r="J35" i="39"/>
  <c r="I35" i="39"/>
  <c r="H35" i="39"/>
  <c r="G35" i="39"/>
  <c r="Q35" i="39" s="1"/>
  <c r="R35" i="39" s="1"/>
  <c r="P34" i="39"/>
  <c r="O34" i="39"/>
  <c r="N34" i="39"/>
  <c r="M34" i="39"/>
  <c r="L34" i="39"/>
  <c r="K34" i="39"/>
  <c r="J34" i="39"/>
  <c r="I34" i="39"/>
  <c r="H34" i="39"/>
  <c r="G34" i="39"/>
  <c r="Q34" i="39" s="1"/>
  <c r="R34" i="39" s="1"/>
  <c r="P30" i="39"/>
  <c r="Q30" i="39" s="1"/>
  <c r="R30" i="39" s="1"/>
  <c r="G27" i="39"/>
  <c r="F27" i="39"/>
  <c r="Q27" i="39" s="1"/>
  <c r="R27" i="39" s="1"/>
  <c r="F26" i="39"/>
  <c r="Q26" i="39" s="1"/>
  <c r="R26" i="39" s="1"/>
  <c r="Q25" i="39"/>
  <c r="R25" i="39" s="1"/>
  <c r="F25" i="39"/>
  <c r="F24" i="39"/>
  <c r="Q24" i="39" s="1"/>
  <c r="R24" i="39" s="1"/>
  <c r="G20" i="39"/>
  <c r="F20" i="39"/>
  <c r="Q20" i="39" s="1"/>
  <c r="R20" i="39" s="1"/>
  <c r="G19" i="39"/>
  <c r="G38" i="39" s="1"/>
  <c r="G39" i="39" s="1"/>
  <c r="F19" i="39"/>
  <c r="G18" i="39"/>
  <c r="F18" i="39"/>
  <c r="Q18" i="39" s="1"/>
  <c r="R18" i="39" s="1"/>
  <c r="P15" i="39"/>
  <c r="O15" i="39"/>
  <c r="N15" i="39"/>
  <c r="M15" i="39"/>
  <c r="L15" i="39"/>
  <c r="K15" i="39"/>
  <c r="J15" i="39"/>
  <c r="I15" i="39"/>
  <c r="H15" i="39"/>
  <c r="F15" i="39"/>
  <c r="Q15" i="39" s="1"/>
  <c r="R15" i="39" s="1"/>
  <c r="P14" i="39"/>
  <c r="O14" i="39"/>
  <c r="N14" i="39"/>
  <c r="M14" i="39"/>
  <c r="L14" i="39"/>
  <c r="L38" i="39" s="1"/>
  <c r="L39" i="39" s="1"/>
  <c r="K14" i="39"/>
  <c r="K38" i="39" s="1"/>
  <c r="K39" i="39" s="1"/>
  <c r="J14" i="39"/>
  <c r="J38" i="39" s="1"/>
  <c r="J39" i="39" s="1"/>
  <c r="I14" i="39"/>
  <c r="I38" i="39" s="1"/>
  <c r="I39" i="39" s="1"/>
  <c r="H14" i="39"/>
  <c r="H38" i="39" s="1"/>
  <c r="H39" i="39" s="1"/>
  <c r="F14" i="39"/>
  <c r="F13" i="39"/>
  <c r="Q13" i="39" s="1"/>
  <c r="R13" i="39" s="1"/>
  <c r="F10" i="39"/>
  <c r="F38" i="39" s="1"/>
  <c r="P6" i="39"/>
  <c r="P31" i="39" s="1"/>
  <c r="Q31" i="39" s="1"/>
  <c r="R31" i="39" s="1"/>
  <c r="O6" i="39"/>
  <c r="N6" i="39"/>
  <c r="M6" i="39"/>
  <c r="L6" i="39"/>
  <c r="K6" i="39"/>
  <c r="J6" i="39"/>
  <c r="I6" i="39"/>
  <c r="H6" i="39"/>
  <c r="G6" i="39"/>
  <c r="R2" i="39"/>
  <c r="E33" i="37"/>
  <c r="G26" i="37" s="1"/>
  <c r="F22" i="37"/>
  <c r="I21" i="37"/>
  <c r="I18" i="37"/>
  <c r="I17" i="37"/>
  <c r="E26" i="37" s="1"/>
  <c r="D32" i="36"/>
  <c r="G26" i="36" s="1"/>
  <c r="F22" i="36"/>
  <c r="I21" i="36"/>
  <c r="I18" i="36"/>
  <c r="I17" i="36"/>
  <c r="E26" i="36" s="1"/>
  <c r="C13" i="35"/>
  <c r="D24" i="34"/>
  <c r="E15" i="34"/>
  <c r="G15" i="34" s="1"/>
  <c r="E25" i="33"/>
  <c r="I25" i="33" s="1"/>
  <c r="J25" i="33" s="1"/>
  <c r="I24" i="33"/>
  <c r="G24" i="33"/>
  <c r="G22" i="33"/>
  <c r="I22" i="33" s="1"/>
  <c r="J22" i="33" s="1"/>
  <c r="G21" i="33"/>
  <c r="I21" i="33" s="1"/>
  <c r="J21" i="33" s="1"/>
  <c r="G20" i="33"/>
  <c r="I20" i="33" s="1"/>
  <c r="J19" i="33"/>
  <c r="E18" i="33"/>
  <c r="G18" i="33" s="1"/>
  <c r="I18" i="33" s="1"/>
  <c r="J18" i="33" s="1"/>
  <c r="G17" i="33"/>
  <c r="I17" i="33" s="1"/>
  <c r="J17" i="33" s="1"/>
  <c r="E17" i="33"/>
  <c r="G16" i="33"/>
  <c r="I16" i="33" s="1"/>
  <c r="J16" i="33" s="1"/>
  <c r="G15" i="33"/>
  <c r="I15" i="33" s="1"/>
  <c r="J15" i="33" s="1"/>
  <c r="G14" i="33"/>
  <c r="I14" i="33" s="1"/>
  <c r="J14" i="33" s="1"/>
  <c r="G13" i="33"/>
  <c r="I13" i="33" s="1"/>
  <c r="J13" i="33" s="1"/>
  <c r="I12" i="33"/>
  <c r="J12" i="33" s="1"/>
  <c r="G12" i="33"/>
  <c r="G11" i="33"/>
  <c r="I11" i="33" s="1"/>
  <c r="J11" i="33" s="1"/>
  <c r="I10" i="33"/>
  <c r="G10" i="33"/>
  <c r="G9" i="33"/>
  <c r="I9" i="33" s="1"/>
  <c r="J9" i="33" s="1"/>
  <c r="J6" i="33"/>
  <c r="J24" i="33" s="1"/>
  <c r="O38" i="20"/>
  <c r="O39" i="20" s="1"/>
  <c r="N38" i="20"/>
  <c r="N39" i="20" s="1"/>
  <c r="M38" i="20"/>
  <c r="M39" i="20" s="1"/>
  <c r="P35" i="20"/>
  <c r="O35" i="20"/>
  <c r="N35" i="20"/>
  <c r="M35" i="20"/>
  <c r="L35" i="20"/>
  <c r="K35" i="20"/>
  <c r="J35" i="20"/>
  <c r="I35" i="20"/>
  <c r="H35" i="20"/>
  <c r="G35" i="20"/>
  <c r="Q35" i="20" s="1"/>
  <c r="R35" i="20" s="1"/>
  <c r="P34" i="20"/>
  <c r="O34" i="20"/>
  <c r="N34" i="20"/>
  <c r="M34" i="20"/>
  <c r="L34" i="20"/>
  <c r="K34" i="20"/>
  <c r="J34" i="20"/>
  <c r="I34" i="20"/>
  <c r="H34" i="20"/>
  <c r="G34" i="20"/>
  <c r="Q34" i="20" s="1"/>
  <c r="R34" i="20" s="1"/>
  <c r="P30" i="20"/>
  <c r="Q30" i="20" s="1"/>
  <c r="R30" i="20" s="1"/>
  <c r="Q27" i="20"/>
  <c r="R27" i="20" s="1"/>
  <c r="G27" i="20"/>
  <c r="F27" i="20"/>
  <c r="F26" i="20"/>
  <c r="Q26" i="20" s="1"/>
  <c r="R26" i="20" s="1"/>
  <c r="F25" i="20"/>
  <c r="Q25" i="20" s="1"/>
  <c r="R25" i="20" s="1"/>
  <c r="F24" i="20"/>
  <c r="Q24" i="20" s="1"/>
  <c r="R24" i="20" s="1"/>
  <c r="G20" i="20"/>
  <c r="F20" i="20"/>
  <c r="Q20" i="20" s="1"/>
  <c r="R20" i="20" s="1"/>
  <c r="G19" i="20"/>
  <c r="G38" i="20" s="1"/>
  <c r="G39" i="20" s="1"/>
  <c r="F19" i="20"/>
  <c r="G18" i="20"/>
  <c r="F18" i="20"/>
  <c r="Q18" i="20" s="1"/>
  <c r="R18" i="20" s="1"/>
  <c r="P15" i="20"/>
  <c r="O15" i="20"/>
  <c r="N15" i="20"/>
  <c r="M15" i="20"/>
  <c r="L15" i="20"/>
  <c r="K15" i="20"/>
  <c r="J15" i="20"/>
  <c r="I15" i="20"/>
  <c r="H15" i="20"/>
  <c r="F15" i="20"/>
  <c r="Q15" i="20" s="1"/>
  <c r="R15" i="20" s="1"/>
  <c r="P14" i="20"/>
  <c r="O14" i="20"/>
  <c r="N14" i="20"/>
  <c r="M14" i="20"/>
  <c r="L14" i="20"/>
  <c r="L38" i="20" s="1"/>
  <c r="L39" i="20" s="1"/>
  <c r="K14" i="20"/>
  <c r="K38" i="20" s="1"/>
  <c r="K39" i="20" s="1"/>
  <c r="J14" i="20"/>
  <c r="J38" i="20" s="1"/>
  <c r="J39" i="20" s="1"/>
  <c r="I14" i="20"/>
  <c r="I38" i="20" s="1"/>
  <c r="I39" i="20" s="1"/>
  <c r="H14" i="20"/>
  <c r="H38" i="20" s="1"/>
  <c r="H39" i="20" s="1"/>
  <c r="F14" i="20"/>
  <c r="Q13" i="20"/>
  <c r="R13" i="20" s="1"/>
  <c r="F13" i="20"/>
  <c r="F10" i="20"/>
  <c r="F38" i="20" s="1"/>
  <c r="P6" i="20"/>
  <c r="P7" i="20" s="1"/>
  <c r="O6" i="20"/>
  <c r="N6" i="20"/>
  <c r="M6" i="20"/>
  <c r="L6" i="20"/>
  <c r="K6" i="20"/>
  <c r="J6" i="20"/>
  <c r="I6" i="20"/>
  <c r="H6" i="20"/>
  <c r="G6" i="20"/>
  <c r="R2" i="20"/>
  <c r="E33" i="18"/>
  <c r="G26" i="18" s="1"/>
  <c r="F22" i="18"/>
  <c r="I21" i="18"/>
  <c r="I18" i="18"/>
  <c r="I17" i="18"/>
  <c r="E26" i="18" s="1"/>
  <c r="D32" i="17"/>
  <c r="G26" i="17" s="1"/>
  <c r="F22" i="17"/>
  <c r="I21" i="17"/>
  <c r="I18" i="17"/>
  <c r="I17" i="17"/>
  <c r="E26" i="17" s="1"/>
  <c r="C13" i="16"/>
  <c r="D24" i="15"/>
  <c r="E15" i="15"/>
  <c r="G15" i="15" s="1"/>
  <c r="I24" i="14"/>
  <c r="J24" i="14" s="1"/>
  <c r="G24" i="14"/>
  <c r="G22" i="14"/>
  <c r="I22" i="14" s="1"/>
  <c r="J22" i="14" s="1"/>
  <c r="G21" i="14"/>
  <c r="I21" i="14" s="1"/>
  <c r="J21" i="14" s="1"/>
  <c r="G20" i="14"/>
  <c r="I20" i="14" s="1"/>
  <c r="E18" i="14"/>
  <c r="G18" i="14" s="1"/>
  <c r="I18" i="14" s="1"/>
  <c r="J18" i="14" s="1"/>
  <c r="E17" i="14"/>
  <c r="E25" i="14" s="1"/>
  <c r="G16" i="14"/>
  <c r="I16" i="14" s="1"/>
  <c r="J16" i="14" s="1"/>
  <c r="G15" i="14"/>
  <c r="I15" i="14" s="1"/>
  <c r="J15" i="14" s="1"/>
  <c r="J14" i="14"/>
  <c r="I14" i="14"/>
  <c r="G14" i="14"/>
  <c r="G13" i="14"/>
  <c r="I13" i="14" s="1"/>
  <c r="J13" i="14" s="1"/>
  <c r="G12" i="14"/>
  <c r="I12" i="14" s="1"/>
  <c r="J12" i="14" s="1"/>
  <c r="G11" i="14"/>
  <c r="I11" i="14" s="1"/>
  <c r="J11" i="14" s="1"/>
  <c r="G10" i="14"/>
  <c r="I10" i="14" s="1"/>
  <c r="J10" i="14" s="1"/>
  <c r="G9" i="14"/>
  <c r="I9" i="14" s="1"/>
  <c r="J9" i="14" s="1"/>
  <c r="J6" i="14"/>
  <c r="J19" i="14" s="1"/>
  <c r="F39" i="39" l="1"/>
  <c r="Q19" i="39"/>
  <c r="R19" i="39" s="1"/>
  <c r="Q10" i="39"/>
  <c r="P32" i="39"/>
  <c r="Q32" i="39" s="1"/>
  <c r="R32" i="39" s="1"/>
  <c r="Q14" i="39"/>
  <c r="R14" i="39" s="1"/>
  <c r="P7" i="39"/>
  <c r="J20" i="33"/>
  <c r="L20" i="33" s="1"/>
  <c r="K20" i="33"/>
  <c r="J23" i="33"/>
  <c r="J10" i="33"/>
  <c r="J26" i="33" s="1"/>
  <c r="G25" i="33"/>
  <c r="Q7" i="20"/>
  <c r="R7" i="20" s="1"/>
  <c r="F39" i="20"/>
  <c r="P31" i="20"/>
  <c r="Q31" i="20" s="1"/>
  <c r="R31" i="20" s="1"/>
  <c r="Q10" i="20"/>
  <c r="P32" i="20"/>
  <c r="Q32" i="20" s="1"/>
  <c r="R32" i="20" s="1"/>
  <c r="Q14" i="20"/>
  <c r="R14" i="20" s="1"/>
  <c r="Q19" i="20"/>
  <c r="R19" i="20" s="1"/>
  <c r="J20" i="14"/>
  <c r="L20" i="14" s="1"/>
  <c r="K20" i="14"/>
  <c r="I25" i="14"/>
  <c r="J25" i="14" s="1"/>
  <c r="G25" i="14"/>
  <c r="J23" i="14"/>
  <c r="G17" i="14"/>
  <c r="I17" i="14" s="1"/>
  <c r="J17" i="14" s="1"/>
  <c r="J26" i="14" s="1"/>
  <c r="Q7" i="39" l="1"/>
  <c r="R7" i="39" s="1"/>
  <c r="Q41" i="39"/>
  <c r="R10" i="39"/>
  <c r="P38" i="39"/>
  <c r="Q38" i="39" s="1"/>
  <c r="R38" i="39" s="1"/>
  <c r="J27" i="33"/>
  <c r="L27" i="33" s="1"/>
  <c r="L26" i="33"/>
  <c r="Q41" i="20"/>
  <c r="R10" i="20"/>
  <c r="P38" i="20"/>
  <c r="J27" i="14"/>
  <c r="L27" i="14" s="1"/>
  <c r="L26" i="14"/>
  <c r="P39" i="39" l="1"/>
  <c r="Q39" i="39" s="1"/>
  <c r="R39" i="39" s="1"/>
  <c r="P39" i="20"/>
  <c r="Q39" i="20" s="1"/>
  <c r="R39" i="20" s="1"/>
  <c r="Q38" i="20"/>
  <c r="R38" i="20" s="1"/>
</calcChain>
</file>

<file path=xl/sharedStrings.xml><?xml version="1.0" encoding="utf-8"?>
<sst xmlns="http://schemas.openxmlformats.org/spreadsheetml/2006/main" count="6895" uniqueCount="602">
  <si>
    <t>Notes on the Spreadsheets</t>
  </si>
  <si>
    <t>Land Cover Options</t>
  </si>
  <si>
    <t>Key data Input</t>
  </si>
  <si>
    <r>
      <t>Current (2024; 2025$) Default prices/ cost</t>
    </r>
    <r>
      <rPr>
        <vertAlign val="superscript"/>
        <sz val="12"/>
        <color theme="1"/>
        <rFont val="Calibri (Body)"/>
      </rPr>
      <t>1</t>
    </r>
  </si>
  <si>
    <t>Price units</t>
  </si>
  <si>
    <t>PEWI Data Input</t>
  </si>
  <si>
    <t>Financial Output (all in annual revenue or costs)</t>
  </si>
  <si>
    <t>Notes</t>
  </si>
  <si>
    <t>Conventional Corn</t>
  </si>
  <si>
    <t xml:space="preserve">PEWI Data needed </t>
  </si>
  <si>
    <t>Additional calculation needs</t>
  </si>
  <si>
    <t xml:space="preserve">      C following C</t>
  </si>
  <si>
    <t xml:space="preserve">Price of corn </t>
  </si>
  <si>
    <t>Bu</t>
  </si>
  <si>
    <t>Bu/ acre</t>
  </si>
  <si>
    <t>Divide total yield by total acres</t>
  </si>
  <si>
    <t>Net revenue</t>
  </si>
  <si>
    <t>Total bushels * price per bu</t>
  </si>
  <si>
    <t xml:space="preserve">      C following SB</t>
  </si>
  <si>
    <t>Conventional Soy</t>
  </si>
  <si>
    <t xml:space="preserve">      SB following C</t>
  </si>
  <si>
    <t>Price of soybean</t>
  </si>
  <si>
    <t>Conservation Corn</t>
  </si>
  <si>
    <t>Price of corn</t>
  </si>
  <si>
    <t>Conservation Soy</t>
  </si>
  <si>
    <t>Alfalfa hay</t>
  </si>
  <si>
    <t>Hay price</t>
  </si>
  <si>
    <t>Ton</t>
  </si>
  <si>
    <t>Tons/ acre</t>
  </si>
  <si>
    <t>(Tons per acre * price per ton) * total acres</t>
  </si>
  <si>
    <t>Grass hay</t>
  </si>
  <si>
    <t>Grass price</t>
  </si>
  <si>
    <t>Switchgrass bioenergy</t>
  </si>
  <si>
    <t>Switchgrass price</t>
  </si>
  <si>
    <t>Yield per acre; Total acres</t>
  </si>
  <si>
    <t>Net annual revenue</t>
  </si>
  <si>
    <t>Short rotation woody biomass</t>
  </si>
  <si>
    <t>Woody biomass price</t>
  </si>
  <si>
    <t>Total acres</t>
  </si>
  <si>
    <t>Permanent pasture</t>
  </si>
  <si>
    <t>Price of whole carcass</t>
  </si>
  <si>
    <t>Lb</t>
  </si>
  <si>
    <t>Total head</t>
  </si>
  <si>
    <t xml:space="preserve">(Total head * total carcass weight) * price per lb. </t>
  </si>
  <si>
    <t>Rotational pasture</t>
  </si>
  <si>
    <t>Conventional forest</t>
  </si>
  <si>
    <t>Price per board foot (stumpage)</t>
  </si>
  <si>
    <t>Board foot</t>
  </si>
  <si>
    <t>Total board feet</t>
  </si>
  <si>
    <t>Total board feet * weighted stumpage price per board foot</t>
  </si>
  <si>
    <t>Conservation forest</t>
  </si>
  <si>
    <t>Carbon "farming"</t>
  </si>
  <si>
    <t>Price per ton of carbon</t>
  </si>
  <si>
    <t>Total tons of carbon</t>
  </si>
  <si>
    <t>Annual revenue</t>
  </si>
  <si>
    <t>Total carbon tonnage * price per ton</t>
  </si>
  <si>
    <t>Prairie restoration</t>
  </si>
  <si>
    <t xml:space="preserve">Cost </t>
  </si>
  <si>
    <t>Acre</t>
  </si>
  <si>
    <t>Total annual Cost</t>
  </si>
  <si>
    <t>Total acres * total cost per acre</t>
  </si>
  <si>
    <t>Wetland restoration</t>
  </si>
  <si>
    <r>
      <rPr>
        <vertAlign val="superscript"/>
        <sz val="12"/>
        <color theme="1"/>
        <rFont val="Calibri (Body)"/>
      </rPr>
      <t>1.</t>
    </r>
    <r>
      <rPr>
        <sz val="11"/>
        <color theme="1"/>
        <rFont val="Calibri"/>
        <family val="2"/>
        <scheme val="minor"/>
      </rPr>
      <t xml:space="preserve"> Sources of price data are noted in each spreadsheet. </t>
    </r>
  </si>
  <si>
    <t>Spreadsheet codes</t>
  </si>
  <si>
    <t>Needs yield and or area data input from PEWI</t>
  </si>
  <si>
    <t>Needs price per relevant unit</t>
  </si>
  <si>
    <t xml:space="preserve">Default input prices/data (these could be adjusted by the CPI inflation factor). </t>
  </si>
  <si>
    <t xml:space="preserve">Land rent (various assumptions: e.g., for all row crops, assumes 50% of PEWI crop acres are rented, so rent is 50% of state average). </t>
  </si>
  <si>
    <t>Financial output</t>
  </si>
  <si>
    <t>Time - Cost Type</t>
  </si>
  <si>
    <t>Action - Cost Type</t>
  </si>
  <si>
    <t>Unnamed: 2</t>
  </si>
  <si>
    <t>Unnamed: 3</t>
  </si>
  <si>
    <t>Unnamed: 4</t>
  </si>
  <si>
    <t>Unnamed: 5</t>
  </si>
  <si>
    <t>Note 1</t>
  </si>
  <si>
    <t>Unnamed: 7</t>
  </si>
  <si>
    <t>Unnamed: 8</t>
  </si>
  <si>
    <t>cost_per_acre</t>
  </si>
  <si>
    <t>total_cost</t>
  </si>
  <si>
    <t>Unnamed: 11</t>
  </si>
  <si>
    <t>Unnamed: 12</t>
  </si>
  <si>
    <t>hl</t>
  </si>
  <si>
    <t>Land-Use</t>
  </si>
  <si>
    <t>Sub Crop</t>
  </si>
  <si>
    <t>LU_ID</t>
  </si>
  <si>
    <t>Ag Decision Maker -- Iowa State University Extension and Outreach</t>
  </si>
  <si>
    <t>corn aftersoy</t>
  </si>
  <si>
    <t>The Estimated Costs of Crop Production publication has more information on the cost and returns for growing a corn crop after a previous crop of soybeans.</t>
  </si>
  <si>
    <t>Enter your input values in shaded cells.</t>
  </si>
  <si>
    <t>Return to instructions page</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</si>
  <si>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</si>
  <si>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</si>
  <si>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</si>
  <si>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</si>
  <si>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</si>
  <si>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</si>
  <si>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</si>
  <si>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</si>
  <si>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</si>
  <si>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</si>
  <si>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</si>
  <si>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</si>
  <si>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500 Acres</t>
  </si>
  <si>
    <t>Seed, chemicals</t>
  </si>
  <si>
    <t>Tandem disk</t>
  </si>
  <si>
    <t>Apply nitrogen</t>
  </si>
  <si>
    <t>Field cultivate</t>
  </si>
  <si>
    <t>Plant</t>
  </si>
  <si>
    <t>Spray</t>
  </si>
  <si>
    <t>Custom hire</t>
  </si>
  <si>
    <t>Other</t>
  </si>
  <si>
    <t xml:space="preserve">    Total per acre</t>
  </si>
  <si>
    <t xml:space="preserve">    Total all acres</t>
  </si>
  <si>
    <t xml:space="preserve">----  </t>
  </si>
  <si>
    <t>Seed, chemicals, etc.</t>
  </si>
  <si>
    <t>Price per unit</t>
  </si>
  <si>
    <t>Units</t>
  </si>
  <si>
    <t xml:space="preserve">  Seed</t>
  </si>
  <si>
    <t>cost per 1000 kernels</t>
  </si>
  <si>
    <t>kernels per acre</t>
  </si>
  <si>
    <t xml:space="preserve">  Nitrogen</t>
  </si>
  <si>
    <t>price per pound</t>
  </si>
  <si>
    <t>pounds per acre</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</si>
  <si>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</si>
  <si>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</si>
  <si>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</si>
  <si>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</si>
  <si>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</si>
  <si>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</si>
  <si>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</si>
  <si>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length of period (months)</t>
  </si>
  <si>
    <t>interest rate</t>
  </si>
  <si>
    <t xml:space="preserve">      Total</t>
  </si>
  <si>
    <t xml:space="preserve"> </t>
  </si>
  <si>
    <t>Harvest machinery</t>
  </si>
  <si>
    <t>Combine</t>
  </si>
  <si>
    <t>Grain cart</t>
  </si>
  <si>
    <t>Haul</t>
  </si>
  <si>
    <t>fixed price per bushel</t>
  </si>
  <si>
    <t>variable price per bushel</t>
  </si>
  <si>
    <t>Drying</t>
  </si>
  <si>
    <t>Handling</t>
  </si>
  <si>
    <t>Labor</t>
  </si>
  <si>
    <t>Rate per hour</t>
  </si>
  <si>
    <t>Hours</t>
  </si>
  <si>
    <t>labour</t>
  </si>
  <si>
    <t xml:space="preserve">  Operator</t>
  </si>
  <si>
    <t xml:space="preserve">  Hired </t>
  </si>
  <si>
    <t>Land</t>
  </si>
  <si>
    <t>Rent</t>
  </si>
  <si>
    <t xml:space="preserve">  Cash rent equivalent</t>
  </si>
  <si>
    <t>Land rent assumes 50% of PEWI watershed is rented</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</si>
  <si>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</si>
  <si>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</si>
  <si>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</si>
  <si>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</si>
  <si>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</si>
  <si>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</si>
  <si>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</si>
  <si>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</si>
  <si>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</si>
  <si>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</si>
  <si>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</si>
  <si>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</si>
  <si>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</si>
  <si>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</si>
  <si>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</si>
  <si>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</si>
  <si>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</si>
  <si>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</si>
  <si>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</si>
  <si>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</si>
  <si>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</si>
  <si>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</si>
  <si>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</si>
  <si>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price:</t>
  </si>
  <si>
    <t>https://markets.businessinsider.com/commodities/corn-price</t>
  </si>
  <si>
    <t xml:space="preserve">Historical selling prices: </t>
  </si>
  <si>
    <t>https://www.extension.iastate.edu/agdm/crops/pdf/a2-11.pdf</t>
  </si>
  <si>
    <t>hol</t>
  </si>
  <si>
    <t>costs_acre</t>
  </si>
  <si>
    <t>Costs</t>
  </si>
  <si>
    <t>Corn after Corn</t>
  </si>
  <si>
    <t>The Estimated Costs of Crop Production publication has more information on the cost and returns for growing a corn crop after a previous crop of corn.</t>
  </si>
  <si>
    <t>5888 Acres</t>
  </si>
  <si>
    <t>Preharvest</t>
  </si>
  <si>
    <t>Chisel plow</t>
  </si>
  <si>
    <t>Seed</t>
  </si>
  <si>
    <t>Nitrogen</t>
  </si>
  <si>
    <t>Phosphate</t>
  </si>
  <si>
    <t>Potash</t>
  </si>
  <si>
    <t>Lime (annual cost)</t>
  </si>
  <si>
    <t>Herbicide</t>
  </si>
  <si>
    <t>Insecticide</t>
  </si>
  <si>
    <t>Crop insurance</t>
  </si>
  <si>
    <t>Miscellaneous</t>
  </si>
  <si>
    <t>Interest on preharvest variable costs</t>
  </si>
  <si>
    <t>Assumes 50% of pewi watershed is rented</t>
  </si>
  <si>
    <t>The Estimated Costs of Crop Production publication has more information on the cost and returns for growing low-till corn after a previous crop of soybeans.</t>
  </si>
  <si>
    <t>The cost of Cover Crops:</t>
  </si>
  <si>
    <t>Cover Crop Planting</t>
  </si>
  <si>
    <t>Min</t>
  </si>
  <si>
    <t>Max</t>
  </si>
  <si>
    <t>Cost</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</si>
  <si>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</si>
  <si>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</si>
  <si>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</si>
  <si>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</si>
  <si>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</si>
  <si>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</si>
  <si>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 xml:space="preserve">Total </t>
  </si>
  <si>
    <t>Net Returns</t>
  </si>
  <si>
    <t>Unnamed: 6</t>
  </si>
  <si>
    <t>Conservation Soybean</t>
  </si>
  <si>
    <t>The Estimated Costs of Crop Production publication has more information on the cost and returns for growing soybeans after a previous crop of corn.</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</si>
  <si>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</si>
  <si>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</si>
  <si>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</si>
  <si>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</si>
  <si>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</si>
  <si>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</si>
  <si>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</si>
  <si>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</si>
  <si>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</si>
  <si>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</si>
  <si>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</si>
  <si>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</si>
  <si>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</si>
  <si>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Soybean price:</t>
  </si>
  <si>
    <t>https://markets.businessinsider.com/commodities/soybeans-price</t>
  </si>
  <si>
    <t>The Estimated Costs of Crop Production publication has more information on the cost and returns for growing low-till soybeans crop after a previous crop of corn.</t>
  </si>
  <si>
    <t>Drill</t>
  </si>
  <si>
    <t>Unnamed: 0</t>
  </si>
  <si>
    <t>Alfalfa</t>
  </si>
  <si>
    <t xml:space="preserve">The Estimated Costs of Crop Production publication has more information on  the annual cost per acre for alfalfa or alfalfa-grass hay. </t>
  </si>
  <si>
    <t>This worksheet calculates hay production costs without a companion crop.</t>
  </si>
  <si>
    <t>Establishment year hay production*</t>
  </si>
  <si>
    <t>tons/acre/year</t>
  </si>
  <si>
    <t>Cuttings - year 1</t>
  </si>
  <si>
    <t>* For year 1 only.</t>
  </si>
  <si>
    <t>Establishment Year Costs</t>
  </si>
  <si>
    <t>1000 Acres</t>
  </si>
  <si>
    <t>Spray herbicide</t>
  </si>
  <si>
    <t>Tandem disk (2 times)</t>
  </si>
  <si>
    <t>Spread fertilizer</t>
  </si>
  <si>
    <t>Harrow</t>
  </si>
  <si>
    <t>Seed (drill)</t>
  </si>
  <si>
    <t>Seed, fertilizer, etc.</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</si>
  <si>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</si>
  <si>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</si>
  <si>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</si>
  <si>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</si>
  <si>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</si>
  <si>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</si>
  <si>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</si>
  <si>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</si>
  <si>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</si>
  <si>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</si>
  <si>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</si>
  <si>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</si>
  <si>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</si>
  <si>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</si>
  <si>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</si>
  <si>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</si>
  <si>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</si>
  <si>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</si>
  <si>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</si>
  <si>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</si>
  <si>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</si>
  <si>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</si>
  <si>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</si>
  <si>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</si>
  <si>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</si>
  <si>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</si>
  <si>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ALFALFA Hay price per ton</t>
  </si>
  <si>
    <t>Hay yield</t>
  </si>
  <si>
    <t>2.5 tons/acre/year</t>
  </si>
  <si>
    <t>Annual Production Costs for Established Crop</t>
  </si>
  <si>
    <t>Hay Production Level</t>
  </si>
  <si>
    <t xml:space="preserve">  Years hay will be in production</t>
  </si>
  <si>
    <t>years</t>
  </si>
  <si>
    <t>Cuttings</t>
  </si>
  <si>
    <t>cuttings</t>
  </si>
  <si>
    <t xml:space="preserve">  after establishment year</t>
  </si>
  <si>
    <t>Establishment costs divided by years of production, plus establishment year</t>
  </si>
  <si>
    <t>Fertilizer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</si>
  <si>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</si>
  <si>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</si>
  <si>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</si>
  <si>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</si>
  <si>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</si>
  <si>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</si>
  <si>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</si>
  <si>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</si>
  <si>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</si>
  <si>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Average Costs and Returns Over 3 Years</t>
  </si>
  <si>
    <t>Including Establishment Year</t>
  </si>
  <si>
    <t xml:space="preserve"> Acres</t>
  </si>
  <si>
    <t>Average costs per acre</t>
  </si>
  <si>
    <t>Average cost per ton</t>
  </si>
  <si>
    <t>Average gross returns per year</t>
  </si>
  <si>
    <t>Expected Hay price per ton</t>
  </si>
  <si>
    <t>4.3 tons/acre/year</t>
  </si>
  <si>
    <t>Average Net Returns per Year</t>
  </si>
  <si>
    <t>Higher priced seed varieties or different seed mixtures could vary these costs by 1.2 to 2.0 times.</t>
  </si>
  <si>
    <t>Price Information:</t>
  </si>
  <si>
    <t>https://www.ams.usda.gov/mnreports/ams_2807.pdf</t>
  </si>
  <si>
    <t>Grass Hay</t>
  </si>
  <si>
    <t>100 Acres</t>
  </si>
  <si>
    <t>Grass</t>
  </si>
  <si>
    <t>Expected GRASS Hay price per ton</t>
  </si>
  <si>
    <t>6.5 tons/acre/year</t>
  </si>
  <si>
    <t>Unnamed: 1</t>
  </si>
  <si>
    <t>Unnamed: 9</t>
  </si>
  <si>
    <t>Unnamed: 10</t>
  </si>
  <si>
    <t>Unnamed: 13</t>
  </si>
  <si>
    <t>Unnamed: 14</t>
  </si>
  <si>
    <t>Unnamed: 15</t>
  </si>
  <si>
    <t>Unnamed: 16</t>
  </si>
  <si>
    <t>Unnamed: 17</t>
  </si>
  <si>
    <t>Unnamed: 18</t>
  </si>
  <si>
    <t>Discount rate (MARR)</t>
  </si>
  <si>
    <t>Switchgrass</t>
  </si>
  <si>
    <t>Perennial - Med Input</t>
  </si>
  <si>
    <t>Per Acre</t>
  </si>
  <si>
    <t>Quantity</t>
  </si>
  <si>
    <t>Unit</t>
  </si>
  <si>
    <t>Price /unit</t>
  </si>
  <si>
    <t>Yr 0</t>
  </si>
  <si>
    <t>Yr 1</t>
  </si>
  <si>
    <t>Yr 2</t>
  </si>
  <si>
    <t>Yr 3</t>
  </si>
  <si>
    <t>Yr 4</t>
  </si>
  <si>
    <t>Yr 5</t>
  </si>
  <si>
    <t>Yr 6</t>
  </si>
  <si>
    <t>Yr 7</t>
  </si>
  <si>
    <t>Yr 8</t>
  </si>
  <si>
    <t>Yr 9</t>
  </si>
  <si>
    <t>Yr 10</t>
  </si>
  <si>
    <t>Present Value</t>
  </si>
  <si>
    <t xml:space="preserve">Annualized PV  </t>
  </si>
  <si>
    <t>REVENUE SOURCE</t>
  </si>
  <si>
    <t>Biomass</t>
  </si>
  <si>
    <t>Mature yield (est.)1</t>
  </si>
  <si>
    <t>ton/acre</t>
  </si>
  <si>
    <t>Revenue Stream</t>
  </si>
  <si>
    <t>SELECT CASH EXPENSES</t>
  </si>
  <si>
    <t>Pre-planting site protection</t>
  </si>
  <si>
    <t>Winter Cereal Rye</t>
  </si>
  <si>
    <t>acre</t>
  </si>
  <si>
    <t>Plant Material</t>
  </si>
  <si>
    <t>Seed (IA PF; 5lbs per acre)</t>
  </si>
  <si>
    <t>PLS lb/acre</t>
  </si>
  <si>
    <t>Fertilizer2</t>
  </si>
  <si>
    <t>Nitrogen (year 1)</t>
  </si>
  <si>
    <t>lb</t>
  </si>
  <si>
    <t>Nitrogen (yrs 2-10)</t>
  </si>
  <si>
    <t>lb/ton</t>
  </si>
  <si>
    <t xml:space="preserve">Hebicides </t>
  </si>
  <si>
    <t>Burndown</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</si>
  <si>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</si>
  <si>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</si>
  <si>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</si>
  <si>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</si>
  <si>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</si>
  <si>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</si>
  <si>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</si>
  <si>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</si>
  <si>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</si>
  <si>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</si>
  <si>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</si>
  <si>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</si>
  <si>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</si>
  <si>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</si>
  <si>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</si>
  <si>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</si>
  <si>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</si>
  <si>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</si>
  <si>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</si>
  <si>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</si>
  <si>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</si>
  <si>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</si>
  <si>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Annual net per acre</t>
  </si>
  <si>
    <t>PEWI Total acres</t>
  </si>
  <si>
    <t xml:space="preserve">1. Max yield after 3 yrs </t>
  </si>
  <si>
    <t>Total Net revenue</t>
  </si>
  <si>
    <t>Calculation Assumptions:</t>
  </si>
  <si>
    <t>Discount Rate</t>
  </si>
  <si>
    <t>turn off harvest</t>
  </si>
  <si>
    <t>Years of Production</t>
  </si>
  <si>
    <t>i(1+i)^n</t>
  </si>
  <si>
    <t>(1+i)^n - 1</t>
  </si>
  <si>
    <t>Annualized costs = Present value* capital recovery factor (CR)</t>
  </si>
  <si>
    <t xml:space="preserve">Price information: </t>
  </si>
  <si>
    <t xml:space="preserve">Switchgrass for bioenergy does not have a market price. Price basis is the following: https://www.agmrc.org/commodities-products/renewable-energy/switchgrass </t>
  </si>
  <si>
    <t xml:space="preserve">Budgets were updated and modified from the following source Data: </t>
  </si>
  <si>
    <t>https://www.canr.msu.edu/bioeconomy/feedstocks/switchgrass</t>
  </si>
  <si>
    <t>Short rotation woody perennial</t>
  </si>
  <si>
    <t>Hybrid Aspen</t>
  </si>
  <si>
    <t>Captal Recovery</t>
  </si>
  <si>
    <t>Woody - Low Input</t>
  </si>
  <si>
    <t>Price /Unit</t>
  </si>
  <si>
    <t>Annualized PV  (compare to corn yearly cost)</t>
  </si>
  <si>
    <t>REVENUE SOURCES</t>
  </si>
  <si>
    <t>Wood Yield</t>
  </si>
  <si>
    <t>dry ton</t>
  </si>
  <si>
    <t>TOTAL REVENUE</t>
  </si>
  <si>
    <t>CASH EXPENSES</t>
  </si>
  <si>
    <t>Planting Mat. and planting</t>
  </si>
  <si>
    <t>cutting</t>
  </si>
  <si>
    <t>lbs</t>
  </si>
  <si>
    <t>P2O5</t>
  </si>
  <si>
    <t>K2O</t>
  </si>
  <si>
    <t>Post harvest N</t>
  </si>
  <si>
    <t>Lbs harvested</t>
  </si>
  <si>
    <t>Weed Control</t>
  </si>
  <si>
    <t>32 oz. of glyphosate</t>
  </si>
  <si>
    <t>Preemergence6</t>
  </si>
  <si>
    <t>Pendamethalin</t>
  </si>
  <si>
    <t>Postemergence6</t>
  </si>
  <si>
    <t>8 oz. of Transline + 10 oz. of Assure II</t>
  </si>
  <si>
    <t>Chisel Plow</t>
  </si>
  <si>
    <t>acre (not custom)</t>
  </si>
  <si>
    <t>Machine planting</t>
  </si>
  <si>
    <t>Sprayer</t>
  </si>
  <si>
    <t>Harvest*</t>
  </si>
  <si>
    <t>feller-buncher/forwarder</t>
  </si>
  <si>
    <t>green ton</t>
  </si>
  <si>
    <t>Chipping/grinding</t>
  </si>
  <si>
    <t>Trucking</t>
  </si>
  <si>
    <t>State Ave pasture rent</t>
  </si>
  <si>
    <t>Annualized Payment/ acre</t>
  </si>
  <si>
    <t>1/10 of PEWI Total acres * (see note below)</t>
  </si>
  <si>
    <t>hours/acre</t>
  </si>
  <si>
    <t>*Harvest cost are calculated per green ton.  Green wood is roughly twice the weight of dry wood.</t>
  </si>
  <si>
    <t>https://www.canr.msu.edu/bioeconomy/feedstocks/woody-materials</t>
  </si>
  <si>
    <t>Woody biomass for bioenergy does not have a market price. Price basis is the following: https://wood-energy.extension.org/the-economics-of-forest-biomass-production-and-use/</t>
  </si>
  <si>
    <t xml:space="preserve">* Note: </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</si>
  <si>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</si>
  <si>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Permanent Pasture</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</si>
  <si>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</si>
  <si>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</si>
  <si>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</si>
  <si>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</si>
  <si>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</si>
  <si>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</si>
  <si>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</si>
  <si>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</si>
  <si>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</si>
  <si>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</si>
  <si>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</si>
  <si>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</si>
  <si>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</si>
  <si>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</si>
  <si>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</si>
  <si>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</si>
  <si>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</si>
  <si>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</si>
  <si>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</si>
  <si>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</si>
  <si>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</si>
  <si>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</si>
  <si>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t>Irrigated Pasture (rent)</t>
  </si>
  <si>
    <t>lb/gain2</t>
  </si>
  <si>
    <t>Additional Feed Costs (grain, hay, supplements)</t>
  </si>
  <si>
    <t>Salt/Mineral</t>
  </si>
  <si>
    <t>25 lb Bag</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</si>
  <si>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</si>
  <si>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</si>
  <si>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</si>
  <si>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</si>
  <si>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</si>
  <si>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</si>
  <si>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</si>
  <si>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</si>
  <si>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</si>
  <si>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</si>
  <si>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</si>
  <si>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</si>
  <si>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</si>
  <si>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</si>
  <si>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</si>
  <si>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</si>
  <si>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</si>
  <si>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</si>
  <si>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</si>
  <si>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</si>
  <si>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</si>
  <si>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</si>
  <si>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</si>
  <si>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</si>
  <si>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t>1Charged by Animal Unit Monthly</t>
  </si>
  <si>
    <t xml:space="preserve">2Rent based on lb of gain </t>
  </si>
  <si>
    <t>he daily salt requirement for mature cattle is less than 1 ounce/head/day.</t>
  </si>
  <si>
    <t>16 oz per lbs</t>
  </si>
  <si>
    <t>Budget data updated and modified from:</t>
  </si>
  <si>
    <t>https://ucanr.edu/sites/nichemarketing/Niche_Market_Sheep_583/Beef_Economics_44/</t>
  </si>
  <si>
    <t>Rotational Grazing</t>
  </si>
  <si>
    <t>Cost of fencing and water systems</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</si>
  <si>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</si>
  <si>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</si>
  <si>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</si>
  <si>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</si>
  <si>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</si>
  <si>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</si>
  <si>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</si>
  <si>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</si>
  <si>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</si>
  <si>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</si>
  <si>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</si>
  <si>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</si>
  <si>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</si>
  <si>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</si>
  <si>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</si>
  <si>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</si>
  <si>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</si>
  <si>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</si>
  <si>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</si>
  <si>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</si>
  <si>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</si>
  <si>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</si>
  <si>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</si>
  <si>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</si>
  <si>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</si>
  <si>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</si>
  <si>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</si>
  <si>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</si>
  <si>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</si>
  <si>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</si>
  <si>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</si>
  <si>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</si>
  <si>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</si>
  <si>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</si>
  <si>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</si>
  <si>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annual</t>
  </si>
  <si>
    <t>Overhead (3% of upfront costs)</t>
  </si>
  <si>
    <t>PEWI data: total area</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</si>
  <si>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</si>
  <si>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</si>
  <si>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</si>
  <si>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</si>
  <si>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</si>
  <si>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 xml:space="preserve">3. Assumes a third party comes to harvest. Not the responsibility of the landowner.  </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</si>
  <si>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</si>
  <si>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</si>
  <si>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</si>
  <si>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</si>
  <si>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</si>
  <si>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</si>
  <si>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</si>
  <si>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</si>
  <si>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Bravard et al. (2022). The Agricultural Conservation Planning Framework Financial and Nutrient Reduction Tool: A planning tool for cost effective conservation. Journal of Environmental Quality.</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</si>
  <si>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</si>
  <si>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</si>
  <si>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Restoration costs</t>
  </si>
  <si>
    <t>Land cost</t>
  </si>
  <si>
    <t>Annual Total cost/ acre</t>
  </si>
  <si>
    <t xml:space="preserve">Annual </t>
  </si>
  <si>
    <t>Data based on 2025 EQIP Payments:</t>
  </si>
  <si>
    <t>https://www.nrcs.usda.gov/sites/default/files/2025-01/FY25%20FA%20Program%20Scenario%20Booklet%20Jan%202025.pdf</t>
  </si>
  <si>
    <t xml:space="preserve">Capital recovery </t>
  </si>
  <si>
    <t>Years</t>
  </si>
  <si>
    <t>Carbon</t>
  </si>
  <si>
    <t>https://app.indigoag.com/programs/how-much-can-i-earn-carbon-farming</t>
  </si>
  <si>
    <t>$45 / metric ton</t>
  </si>
  <si>
    <t>As of Feb 14, 2025</t>
  </si>
  <si>
    <t>per US Short ton</t>
  </si>
  <si>
    <t>Total Tons of carbon from PEWI</t>
  </si>
  <si>
    <t>Total payment for carbon</t>
  </si>
  <si>
    <t>Conservation Forest Stumpage</t>
  </si>
  <si>
    <t xml:space="preserve">Note: I chose some representative species that one might find in an Iowa forest that spans different landscape possition. I made up the species distribution and theor size classes so that a weighted average stumpage price could be estimated. </t>
  </si>
  <si>
    <t>From Chennault et al. 2020</t>
  </si>
  <si>
    <t>To account for potential yield differences due to management practices in conservation forest land-use types, we applied a 30% reduction to wood production estimates from the Iowa Woodland Suitability Composite for conservation forest yield.</t>
  </si>
  <si>
    <t>Stumpage Prices</t>
  </si>
  <si>
    <t>Species</t>
  </si>
  <si>
    <t>$/bf Sawlogs</t>
  </si>
  <si>
    <t>$/bf Veneer</t>
  </si>
  <si>
    <t>Assumed mix</t>
  </si>
  <si>
    <t>Sawlogs</t>
  </si>
  <si>
    <t>Veneer</t>
  </si>
  <si>
    <t>Ash</t>
  </si>
  <si>
    <t>Cottonwood</t>
  </si>
  <si>
    <t>Silver maple</t>
  </si>
  <si>
    <t>W. oak</t>
  </si>
  <si>
    <t>R. Oak</t>
  </si>
  <si>
    <t>Basswood</t>
  </si>
  <si>
    <t>Shagbark hickory</t>
  </si>
  <si>
    <t>Black walnut</t>
  </si>
  <si>
    <t>Weighted price stumpage price per board foot =</t>
  </si>
  <si>
    <t>Total conservation forest Bf from PEWI</t>
  </si>
  <si>
    <t>Total Annualized Stumpage Value</t>
  </si>
  <si>
    <t>Source data for prices:</t>
  </si>
  <si>
    <t>https://dnr.illinois.gov/conservation/forestry/timer-prices-in-illinois.html</t>
  </si>
  <si>
    <t>Conventional Forest Stumpage</t>
  </si>
  <si>
    <t>Poplar</t>
  </si>
  <si>
    <r>
      <t>P</t>
    </r>
    <r>
      <rPr>
        <vertAlign val="subscript"/>
        <sz val="11"/>
        <color indexed="8"/>
        <rFont val="Calibri"/>
        <family val="2"/>
      </rPr>
      <t>2</t>
    </r>
    <r>
      <rPr>
        <sz val="11"/>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</si>
  <si>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1"/>
        <color theme="1"/>
        <rFont val="Calibri"/>
        <family val="2"/>
        <scheme val="minor"/>
      </rPr>
      <t>O</t>
    </r>
  </si>
  <si>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</si>
  <si>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</si>
  <si>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1"/>
        <color theme="1"/>
        <rFont val="Calibri"/>
        <family val="2"/>
        <scheme val="minor"/>
      </rPr>
      <t xml:space="preserve"> + 10 oz. of </t>
    </r>
    <r>
      <rPr>
        <i/>
        <sz val="12"/>
        <color theme="1"/>
        <rFont val="Calibri"/>
        <family val="2"/>
        <scheme val="minor"/>
      </rPr>
      <t>Assure II</t>
    </r>
  </si>
  <si>
    <t>Annualized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</si>
</sst>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7">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vertAlign val="superscript"/>
      <sz val="12"/>
      <color theme="1"/>
      <name val="Calibri (Body)"/>
    </font>
    <font>
      <u/>
      <sz val="12"/>
      <color theme="10"/>
      <name val="Calibri"/>
      <family val="2"/>
      <scheme val="minor"/>
    </font>
    <font>
      <sz val="10"/>
      <name val="Arial"/>
      <family val="2"/>
    </font>
    <font>
      <b/>
      <sz val="16"/>
      <color indexed="9"/>
      <name val="Arial"/>
      <family val="2"/>
    </font>
    <font>
      <b/>
      <sz val="14"/>
      <color indexed="9"/>
      <name val="Arial"/>
      <family val="2"/>
    </font>
    <font>
      <b/>
      <sz val="12"/>
      <color indexed="63"/>
      <name val="Arial"/>
      <family val="2"/>
    </font>
    <font>
      <b/>
      <sz val="10"/>
      <name val="Arial"/>
      <family val="2"/>
    </font>
    <font>
      <u/>
      <sz val="10"/>
      <color indexed="12"/>
      <name val="Arial"/>
      <family val="2"/>
    </font>
    <font>
      <sz val="9"/>
      <name val="Arial"/>
      <family val="2"/>
    </font>
    <font>
      <u/>
      <sz val="12"/>
      <color theme="0"/>
      <name val="Calibri"/>
      <family val="2"/>
      <scheme val="minor"/>
    </font>
    <font>
      <i/>
      <sz val="10"/>
      <name val="Arial"/>
      <family val="2"/>
    </font>
    <font>
      <sz val="10"/>
      <name val="Arial Narrow"/>
      <family val="2"/>
    </font>
    <font>
      <u/>
      <sz val="10"/>
      <name val="Arial"/>
      <family val="2"/>
    </font>
    <font>
      <u/>
      <sz val="10"/>
      <color theme="10"/>
      <name val="Arial"/>
      <family val="2"/>
    </font>
    <font>
      <sz val="12"/>
      <name val="Arial"/>
      <family val="2"/>
    </font>
    <font>
      <sz val="16"/>
      <name val="Arial"/>
      <family val="2"/>
    </font>
    <font>
      <i/>
      <sz val="11"/>
      <color theme="1"/>
      <name val="Calibri"/>
      <family val="2"/>
      <scheme val="minor"/>
    </font>
    <font>
      <i/>
      <sz val="11"/>
      <name val="Calibri"/>
      <family val="2"/>
      <scheme val="minor"/>
    </font>
    <font>
      <sz val="11"/>
      <name val="Calibri"/>
      <family val="2"/>
      <scheme val="minor"/>
    </font>
    <font>
      <b/>
      <sz val="11"/>
      <name val="Calibri"/>
      <family val="2"/>
      <scheme val="minor"/>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sz val="12"/>
      <color theme="0"/>
      <name val="Calibri"/>
      <family val="2"/>
      <scheme val="minor"/>
    </font>
    <font>
      <b/>
      <sz val="20"/>
      <color theme="1"/>
      <name val="Calibri"/>
      <family val="2"/>
      <scheme val="minor"/>
    </font>
    <font>
      <sz val="16"/>
      <color theme="1"/>
      <name val="Calibri"/>
      <family val="2"/>
      <scheme val="minor"/>
    </font>
    <font>
      <sz val="8"/>
      <color theme="1"/>
      <name val="Calibri"/>
      <family val="2"/>
      <scheme val="minor"/>
    </font>
    <font>
      <i/>
      <sz val="12"/>
      <color theme="1"/>
      <name val="Calibri"/>
      <family val="2"/>
      <scheme val="minor"/>
    </font>
    <font>
      <b/>
      <sz val="26"/>
      <color theme="1"/>
      <name val="Calibri"/>
      <family val="2"/>
      <scheme val="minor"/>
    </font>
    <font>
      <sz val="18"/>
      <color theme="1"/>
      <name val="Calibri"/>
      <family val="2"/>
    </font>
    <font>
      <sz val="12"/>
      <color theme="1"/>
      <name val="Calibri"/>
      <family val="2"/>
    </font>
    <font>
      <sz val="20"/>
      <color theme="1"/>
      <name val="Calibri"/>
      <family val="2"/>
      <scheme val="minor"/>
    </font>
    <font>
      <b/>
      <sz val="18"/>
      <color theme="1"/>
      <name val="Calibri"/>
      <family val="2"/>
      <scheme val="minor"/>
    </font>
    <font>
      <b/>
      <sz val="13.5"/>
      <color rgb="FF000080"/>
      <name val="Arial"/>
      <family val="2"/>
    </font>
    <font>
      <sz val="12"/>
      <color rgb="FF000000"/>
      <name val="Calibri"/>
      <family val="2"/>
      <scheme val="minor"/>
    </font>
    <font>
      <vertAlign val="subscript"/>
      <sz val="11"/>
      <color indexed="8"/>
      <name val="Calibri"/>
      <family val="2"/>
    </font>
    <font>
      <vertAlign val="superscrip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0000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rgb="FFFFC000"/>
        <bgColor indexed="64"/>
      </patternFill>
    </fill>
    <fill>
      <patternFill patternType="solid">
        <fgColor theme="4"/>
        <bgColor indexed="64"/>
      </patternFill>
    </fill>
    <fill>
      <patternFill patternType="solid">
        <fgColor theme="2"/>
        <bgColor indexed="64"/>
      </patternFill>
    </fill>
  </fills>
  <borders count="50">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bottom style="thick">
        <color theme="0" tint="-0.149967955565050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medium">
        <color auto="1"/>
      </left>
      <right/>
      <top style="medium">
        <color auto="1"/>
      </top>
      <bottom style="medium">
        <color auto="1"/>
      </bottom>
      <diagonal/>
    </border>
    <border>
      <left/>
      <right/>
      <top/>
      <bottom style="thick">
        <color theme="2" tint="-9.9948118533890809E-2"/>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auto="1"/>
      </left>
      <right style="medium">
        <color auto="1"/>
      </right>
      <top style="medium">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medium">
        <color indexed="64"/>
      </left>
      <right style="medium">
        <color indexed="64"/>
      </right>
      <top/>
      <bottom style="medium">
        <color indexed="64"/>
      </bottom>
      <diagonal/>
    </border>
  </borders>
  <cellStyleXfs count="10">
    <xf numFmtId="0" fontId="0" fillId="0" borderId="0"/>
    <xf numFmtId="0" fontId="3" fillId="0" borderId="0"/>
    <xf numFmtId="0" fontId="7" fillId="0" borderId="0" applyNumberFormat="0" applyFill="0" applyBorder="0" applyAlignment="0" applyProtection="0"/>
    <xf numFmtId="0" fontId="8" fillId="0" borderId="0"/>
    <xf numFmtId="0" fontId="13" fillId="0" borderId="0" applyNumberFormat="0" applyFill="0" applyBorder="0" applyAlignment="0" applyProtection="0">
      <alignment vertical="top"/>
      <protection locked="0"/>
    </xf>
    <xf numFmtId="44" fontId="3" fillId="0" borderId="0" applyFont="0" applyFill="0" applyBorder="0" applyAlignment="0" applyProtection="0"/>
    <xf numFmtId="7" fontId="32" fillId="0" borderId="0"/>
    <xf numFmtId="0" fontId="8" fillId="0" borderId="0"/>
    <xf numFmtId="7" fontId="32" fillId="0" borderId="0"/>
    <xf numFmtId="9" fontId="3" fillId="0" borderId="0" applyFont="0" applyFill="0" applyBorder="0" applyAlignment="0" applyProtection="0"/>
  </cellStyleXfs>
  <cellXfs count="521">
    <xf numFmtId="0" fontId="0" fillId="0" borderId="0" xfId="0"/>
    <xf numFmtId="0" fontId="4" fillId="0" borderId="0" xfId="1" applyFont="1"/>
    <xf numFmtId="0" fontId="3" fillId="0" borderId="0" xfId="1"/>
    <xf numFmtId="0" fontId="5" fillId="0" borderId="0" xfId="1" applyFont="1"/>
    <xf numFmtId="0" fontId="5" fillId="0" borderId="1" xfId="1" applyFont="1" applyBorder="1" applyAlignment="1">
      <alignment horizontal="center" vertical="center" wrapText="1"/>
    </xf>
    <xf numFmtId="0" fontId="3" fillId="0" borderId="1" xfId="1" applyBorder="1" applyAlignment="1">
      <alignment horizontal="center" vertical="center" wrapText="1"/>
    </xf>
    <xf numFmtId="0" fontId="3" fillId="0" borderId="1" xfId="1" applyBorder="1"/>
    <xf numFmtId="0" fontId="3" fillId="0" borderId="1" xfId="1" applyBorder="1" applyAlignment="1">
      <alignment horizontal="center"/>
    </xf>
    <xf numFmtId="0" fontId="7" fillId="0" borderId="0" xfId="2" applyAlignment="1">
      <alignment horizontal="left"/>
    </xf>
    <xf numFmtId="8" fontId="3" fillId="0" borderId="0" xfId="1" applyNumberFormat="1"/>
    <xf numFmtId="0" fontId="7" fillId="0" borderId="0" xfId="2"/>
    <xf numFmtId="6" fontId="3" fillId="0" borderId="0" xfId="1" applyNumberFormat="1"/>
    <xf numFmtId="0" fontId="7" fillId="0" borderId="2" xfId="2" applyBorder="1"/>
    <xf numFmtId="0" fontId="3" fillId="0" borderId="2" xfId="1" applyBorder="1"/>
    <xf numFmtId="8" fontId="3" fillId="0" borderId="2" xfId="1" applyNumberFormat="1" applyBorder="1"/>
    <xf numFmtId="0" fontId="3" fillId="2" borderId="3" xfId="1" applyFill="1" applyBorder="1"/>
    <xf numFmtId="0" fontId="3" fillId="3" borderId="4" xfId="1" applyFill="1" applyBorder="1"/>
    <xf numFmtId="0" fontId="3" fillId="4" borderId="3" xfId="1" applyFill="1" applyBorder="1"/>
    <xf numFmtId="0" fontId="3" fillId="5" borderId="4" xfId="1" applyFill="1" applyBorder="1"/>
    <xf numFmtId="0" fontId="3" fillId="6" borderId="5" xfId="1" applyFill="1" applyBorder="1"/>
    <xf numFmtId="0" fontId="9" fillId="7" borderId="6" xfId="3" applyFont="1" applyFill="1" applyBorder="1" applyAlignment="1">
      <alignment horizontal="left" indent="1"/>
    </xf>
    <xf numFmtId="0" fontId="10" fillId="7" borderId="6" xfId="3" applyFont="1" applyFill="1" applyBorder="1"/>
    <xf numFmtId="0" fontId="11" fillId="0" borderId="0" xfId="3" applyFont="1" applyAlignment="1">
      <alignment horizontal="left" indent="1"/>
    </xf>
    <xf numFmtId="0" fontId="12" fillId="0" borderId="0" xfId="3" applyFont="1"/>
    <xf numFmtId="0" fontId="8" fillId="0" borderId="0" xfId="3"/>
    <xf numFmtId="0" fontId="13" fillId="0" borderId="0" xfId="4" applyAlignment="1" applyProtection="1">
      <alignment horizontal="left" indent="1"/>
    </xf>
    <xf numFmtId="0" fontId="13" fillId="0" borderId="0" xfId="4" applyAlignment="1" applyProtection="1">
      <alignment wrapText="1"/>
    </xf>
    <xf numFmtId="0" fontId="8" fillId="0" borderId="0" xfId="4" applyFont="1" applyAlignment="1" applyProtection="1">
      <alignment horizontal="left" indent="1"/>
    </xf>
    <xf numFmtId="0" fontId="14" fillId="4" borderId="7" xfId="3" applyFont="1" applyFill="1" applyBorder="1" applyAlignment="1">
      <alignment horizontal="left" indent="1"/>
    </xf>
    <xf numFmtId="0" fontId="14" fillId="4" borderId="1" xfId="3" applyFont="1" applyFill="1" applyBorder="1"/>
    <xf numFmtId="0" fontId="14" fillId="4" borderId="8" xfId="3" applyFont="1" applyFill="1" applyBorder="1"/>
    <xf numFmtId="0" fontId="13" fillId="0" borderId="0" xfId="4" applyAlignment="1" applyProtection="1">
      <alignment horizontal="left" wrapText="1"/>
    </xf>
    <xf numFmtId="0" fontId="8" fillId="0" borderId="0" xfId="3" applyAlignment="1">
      <alignment horizontal="left" indent="1"/>
    </xf>
    <xf numFmtId="0" fontId="12" fillId="9" borderId="2" xfId="3" applyFont="1" applyFill="1" applyBorder="1" applyAlignment="1">
      <alignment horizontal="left" indent="1"/>
    </xf>
    <xf numFmtId="0" fontId="8" fillId="9" borderId="2" xfId="3" applyFill="1" applyBorder="1"/>
    <xf numFmtId="0" fontId="12" fillId="9" borderId="2" xfId="3" applyFont="1" applyFill="1" applyBorder="1" applyAlignment="1">
      <alignment horizontal="center"/>
    </xf>
    <xf numFmtId="0" fontId="13" fillId="9" borderId="2" xfId="4" applyFill="1" applyBorder="1" applyAlignment="1" applyProtection="1">
      <alignment horizontal="left" wrapText="1"/>
    </xf>
    <xf numFmtId="0" fontId="12" fillId="4" borderId="10" xfId="3" applyFont="1" applyFill="1" applyBorder="1" applyAlignment="1" applyProtection="1">
      <alignment horizontal="left" indent="1"/>
      <protection locked="0"/>
    </xf>
    <xf numFmtId="0" fontId="12" fillId="4" borderId="2" xfId="3" applyFont="1" applyFill="1" applyBorder="1" applyProtection="1">
      <protection locked="0"/>
    </xf>
    <xf numFmtId="0" fontId="12" fillId="4" borderId="11" xfId="3" applyFont="1" applyFill="1" applyBorder="1" applyProtection="1">
      <protection locked="0"/>
    </xf>
    <xf numFmtId="0" fontId="8" fillId="2" borderId="12" xfId="3" applyFill="1" applyBorder="1" applyAlignment="1" applyProtection="1">
      <alignment horizontal="right"/>
      <protection locked="0"/>
    </xf>
    <xf numFmtId="0" fontId="12" fillId="0" borderId="0" xfId="3" applyFont="1" applyAlignment="1">
      <alignment horizontal="left"/>
    </xf>
    <xf numFmtId="1" fontId="8" fillId="2" borderId="12" xfId="3" applyNumberFormat="1" applyFill="1" applyBorder="1" applyProtection="1">
      <protection locked="0"/>
    </xf>
    <xf numFmtId="0" fontId="13" fillId="0" borderId="0" xfId="4" applyAlignment="1" applyProtection="1">
      <alignment horizontal="left" wrapText="1" indent="1"/>
    </xf>
    <xf numFmtId="0" fontId="12" fillId="9" borderId="0" xfId="3" applyFont="1" applyFill="1" applyAlignment="1">
      <alignment horizontal="left" indent="1"/>
    </xf>
    <xf numFmtId="0" fontId="12" fillId="9" borderId="0" xfId="3" applyFont="1" applyFill="1"/>
    <xf numFmtId="0" fontId="8" fillId="9" borderId="0" xfId="3" applyFill="1"/>
    <xf numFmtId="0" fontId="12" fillId="9" borderId="0" xfId="3" applyFont="1" applyFill="1" applyAlignment="1">
      <alignment horizontal="left" indent="5"/>
    </xf>
    <xf numFmtId="0" fontId="12" fillId="9" borderId="0" xfId="3" applyFont="1" applyFill="1" applyAlignment="1">
      <alignment horizontal="left" indent="4"/>
    </xf>
    <xf numFmtId="0" fontId="12" fillId="9" borderId="0" xfId="3" applyFont="1" applyFill="1" applyAlignment="1">
      <alignment horizontal="right"/>
    </xf>
    <xf numFmtId="0" fontId="8" fillId="9" borderId="2" xfId="3" applyFill="1" applyBorder="1" applyAlignment="1">
      <alignment horizontal="center"/>
    </xf>
    <xf numFmtId="0" fontId="12" fillId="9" borderId="2" xfId="3" applyFont="1" applyFill="1" applyBorder="1" applyAlignment="1">
      <alignment horizontal="right"/>
    </xf>
    <xf numFmtId="0" fontId="8" fillId="4" borderId="3" xfId="1" applyFont="1" applyFill="1" applyBorder="1" applyAlignment="1" applyProtection="1">
      <alignment horizontal="left" indent="2"/>
      <protection locked="0"/>
    </xf>
    <xf numFmtId="0" fontId="8" fillId="4" borderId="0" xfId="3" applyFill="1"/>
    <xf numFmtId="164" fontId="8" fillId="4" borderId="12" xfId="3" applyNumberFormat="1" applyFill="1" applyBorder="1" applyProtection="1">
      <protection locked="0"/>
    </xf>
    <xf numFmtId="164" fontId="8" fillId="0" borderId="0" xfId="3" applyNumberFormat="1"/>
    <xf numFmtId="165" fontId="8" fillId="0" borderId="0" xfId="3" applyNumberFormat="1"/>
    <xf numFmtId="164" fontId="8" fillId="4" borderId="3" xfId="3" applyNumberFormat="1" applyFill="1" applyBorder="1" applyProtection="1">
      <protection locked="0"/>
    </xf>
    <xf numFmtId="0" fontId="8" fillId="4" borderId="2" xfId="3" applyFill="1" applyBorder="1"/>
    <xf numFmtId="0" fontId="8" fillId="0" borderId="2" xfId="3" applyBorder="1"/>
    <xf numFmtId="164" fontId="8" fillId="0" borderId="2" xfId="3" applyNumberFormat="1" applyBorder="1"/>
    <xf numFmtId="165" fontId="8" fillId="0" borderId="2" xfId="3" applyNumberFormat="1" applyBorder="1"/>
    <xf numFmtId="0" fontId="12" fillId="0" borderId="0" xfId="3" applyFont="1" applyAlignment="1">
      <alignment horizontal="left" indent="1"/>
    </xf>
    <xf numFmtId="164" fontId="12" fillId="0" borderId="0" xfId="3" applyNumberFormat="1" applyFont="1"/>
    <xf numFmtId="165" fontId="12" fillId="0" borderId="0" xfId="3" applyNumberFormat="1" applyFont="1"/>
    <xf numFmtId="164" fontId="8" fillId="0" borderId="0" xfId="3" quotePrefix="1" applyNumberFormat="1" applyAlignment="1">
      <alignment horizontal="right"/>
    </xf>
    <xf numFmtId="0" fontId="8" fillId="9" borderId="0" xfId="3" applyFill="1" applyAlignment="1">
      <alignment horizontal="left" indent="1"/>
    </xf>
    <xf numFmtId="0" fontId="12" fillId="9" borderId="2" xfId="3" applyFont="1" applyFill="1" applyBorder="1"/>
    <xf numFmtId="164" fontId="16" fillId="4" borderId="12" xfId="3" applyNumberFormat="1" applyFont="1" applyFill="1" applyBorder="1" applyProtection="1">
      <protection locked="0"/>
    </xf>
    <xf numFmtId="0" fontId="17" fillId="0" borderId="0" xfId="3" applyFont="1" applyAlignment="1">
      <alignment horizontal="left"/>
    </xf>
    <xf numFmtId="3" fontId="16" fillId="4" borderId="12" xfId="3" applyNumberFormat="1" applyFont="1" applyFill="1" applyBorder="1" applyProtection="1">
      <protection locked="0"/>
    </xf>
    <xf numFmtId="0" fontId="17" fillId="0" borderId="0" xfId="3" applyFont="1"/>
    <xf numFmtId="164" fontId="16" fillId="4" borderId="3" xfId="3" applyNumberFormat="1" applyFont="1" applyFill="1" applyBorder="1" applyProtection="1">
      <protection locked="0"/>
    </xf>
    <xf numFmtId="3" fontId="16" fillId="4" borderId="3" xfId="3" applyNumberFormat="1" applyFont="1" applyFill="1" applyBorder="1" applyProtection="1">
      <protection locked="0"/>
    </xf>
    <xf numFmtId="1" fontId="16" fillId="4" borderId="3" xfId="3" applyNumberFormat="1" applyFont="1" applyFill="1" applyBorder="1" applyProtection="1">
      <protection locked="0"/>
    </xf>
    <xf numFmtId="0" fontId="8" fillId="0" borderId="2" xfId="3" applyBorder="1" applyAlignment="1">
      <alignment horizontal="left" indent="1"/>
    </xf>
    <xf numFmtId="0" fontId="16" fillId="4" borderId="3" xfId="3" applyFont="1" applyFill="1" applyBorder="1" applyProtection="1">
      <protection locked="0"/>
    </xf>
    <xf numFmtId="0" fontId="17" fillId="0" borderId="2" xfId="3" applyFont="1" applyBorder="1" applyAlignment="1">
      <alignment horizontal="left"/>
    </xf>
    <xf numFmtId="166" fontId="16" fillId="4" borderId="3" xfId="3" applyNumberFormat="1" applyFont="1" applyFill="1" applyBorder="1" applyProtection="1">
      <protection locked="0"/>
    </xf>
    <xf numFmtId="0" fontId="17" fillId="0" borderId="2" xfId="3" applyFont="1" applyBorder="1"/>
    <xf numFmtId="164" fontId="8" fillId="0" borderId="2" xfId="3" quotePrefix="1" applyNumberFormat="1" applyBorder="1" applyAlignment="1">
      <alignment horizontal="right"/>
    </xf>
    <xf numFmtId="164" fontId="8" fillId="0" borderId="1" xfId="3" applyNumberFormat="1" applyBorder="1"/>
    <xf numFmtId="0" fontId="8" fillId="4" borderId="12" xfId="3" applyFill="1" applyBorder="1" applyAlignment="1" applyProtection="1">
      <alignment horizontal="left" indent="2"/>
      <protection locked="0"/>
    </xf>
    <xf numFmtId="0" fontId="8" fillId="4" borderId="3" xfId="3" applyFill="1" applyBorder="1" applyAlignment="1" applyProtection="1">
      <alignment horizontal="left" indent="2"/>
      <protection locked="0"/>
    </xf>
    <xf numFmtId="0" fontId="8" fillId="0" borderId="0" xfId="3" applyAlignment="1" applyProtection="1">
      <alignment horizontal="left" indent="2"/>
      <protection locked="0"/>
    </xf>
    <xf numFmtId="0" fontId="8" fillId="0" borderId="3" xfId="3" applyBorder="1" applyAlignment="1" applyProtection="1">
      <alignment horizontal="left" indent="2"/>
      <protection locked="0"/>
    </xf>
    <xf numFmtId="0" fontId="16" fillId="0" borderId="0" xfId="3" applyFont="1"/>
    <xf numFmtId="164" fontId="18" fillId="0" borderId="0" xfId="3" applyNumberFormat="1" applyFont="1"/>
    <xf numFmtId="0" fontId="16" fillId="0" borderId="2" xfId="3" applyFont="1" applyBorder="1"/>
    <xf numFmtId="164" fontId="16" fillId="10" borderId="0" xfId="3" applyNumberFormat="1" applyFont="1" applyFill="1" applyProtection="1">
      <protection locked="0"/>
    </xf>
    <xf numFmtId="0" fontId="16" fillId="0" borderId="0" xfId="3" applyFont="1" applyAlignment="1">
      <alignment horizontal="left" indent="1"/>
    </xf>
    <xf numFmtId="164" fontId="8" fillId="11" borderId="3" xfId="3" applyNumberFormat="1" applyFill="1" applyBorder="1" applyProtection="1">
      <protection locked="0"/>
    </xf>
    <xf numFmtId="0" fontId="8" fillId="0" borderId="13" xfId="3" applyBorder="1" applyAlignment="1">
      <alignment horizontal="left" indent="1"/>
    </xf>
    <xf numFmtId="0" fontId="8" fillId="0" borderId="13" xfId="3" applyBorder="1"/>
    <xf numFmtId="164" fontId="8" fillId="0" borderId="13" xfId="3" applyNumberFormat="1" applyBorder="1"/>
    <xf numFmtId="164" fontId="8" fillId="0" borderId="13" xfId="3" quotePrefix="1" applyNumberFormat="1" applyBorder="1" applyAlignment="1">
      <alignment horizontal="right"/>
    </xf>
    <xf numFmtId="0" fontId="12" fillId="12" borderId="0" xfId="3" applyFont="1" applyFill="1" applyAlignment="1">
      <alignment horizontal="left" vertical="center" indent="1"/>
    </xf>
    <xf numFmtId="0" fontId="12" fillId="12" borderId="0" xfId="3" applyFont="1" applyFill="1" applyAlignment="1">
      <alignment vertical="center"/>
    </xf>
    <xf numFmtId="165" fontId="12" fillId="12" borderId="0" xfId="3" applyNumberFormat="1" applyFont="1" applyFill="1" applyAlignment="1">
      <alignment vertical="center"/>
    </xf>
    <xf numFmtId="165" fontId="8" fillId="9" borderId="0" xfId="3" applyNumberFormat="1" applyFill="1"/>
    <xf numFmtId="165" fontId="12" fillId="9" borderId="0" xfId="3" applyNumberFormat="1" applyFont="1" applyFill="1" applyAlignment="1">
      <alignment horizontal="right"/>
    </xf>
    <xf numFmtId="165" fontId="12" fillId="9" borderId="0" xfId="3" applyNumberFormat="1" applyFont="1" applyFill="1"/>
    <xf numFmtId="164" fontId="12" fillId="9" borderId="0" xfId="3" applyNumberFormat="1" applyFont="1" applyFill="1" applyAlignment="1">
      <alignment horizontal="right"/>
    </xf>
    <xf numFmtId="165" fontId="8" fillId="9" borderId="2" xfId="3" applyNumberFormat="1" applyFill="1" applyBorder="1"/>
    <xf numFmtId="165" fontId="12" fillId="9" borderId="2" xfId="3" applyNumberFormat="1" applyFont="1" applyFill="1" applyBorder="1" applyAlignment="1">
      <alignment horizontal="right"/>
    </xf>
    <xf numFmtId="164" fontId="12" fillId="9" borderId="2" xfId="3" applyNumberFormat="1" applyFont="1" applyFill="1" applyBorder="1" applyAlignment="1">
      <alignment horizontal="right"/>
    </xf>
    <xf numFmtId="0" fontId="8" fillId="0" borderId="0" xfId="3" applyAlignment="1">
      <alignment horizontal="left"/>
    </xf>
    <xf numFmtId="164" fontId="16" fillId="13" borderId="12" xfId="3" applyNumberFormat="1" applyFont="1" applyFill="1" applyBorder="1" applyProtection="1">
      <protection locked="0"/>
    </xf>
    <xf numFmtId="165" fontId="8" fillId="0" borderId="0" xfId="3" quotePrefix="1" applyNumberFormat="1" applyAlignment="1">
      <alignment horizontal="right"/>
    </xf>
    <xf numFmtId="164" fontId="8" fillId="0" borderId="3" xfId="3" applyNumberFormat="1" applyBorder="1" applyProtection="1">
      <protection locked="0"/>
    </xf>
    <xf numFmtId="0" fontId="8" fillId="0" borderId="0" xfId="4" applyFont="1" applyAlignment="1" applyProtection="1">
      <alignment horizontal="left" vertical="center" indent="1"/>
    </xf>
    <xf numFmtId="0" fontId="16" fillId="0" borderId="0" xfId="3" applyFont="1" applyAlignment="1">
      <alignment horizontal="left" vertical="center"/>
    </xf>
    <xf numFmtId="164" fontId="16" fillId="4" borderId="3" xfId="3" applyNumberFormat="1" applyFont="1" applyFill="1" applyBorder="1" applyAlignment="1" applyProtection="1">
      <alignment vertical="center"/>
      <protection locked="0"/>
    </xf>
    <xf numFmtId="165" fontId="8" fillId="0" borderId="0" xfId="3" applyNumberFormat="1" applyAlignment="1">
      <alignment vertical="center"/>
    </xf>
    <xf numFmtId="164" fontId="8" fillId="0" borderId="0" xfId="3" quotePrefix="1" applyNumberFormat="1" applyAlignment="1">
      <alignment horizontal="right" vertical="center"/>
    </xf>
    <xf numFmtId="164" fontId="18" fillId="0" borderId="0" xfId="3" applyNumberFormat="1" applyFont="1" applyAlignment="1">
      <alignment vertical="center"/>
    </xf>
    <xf numFmtId="165" fontId="18" fillId="0" borderId="0" xfId="3" quotePrefix="1" applyNumberFormat="1" applyFont="1" applyAlignment="1">
      <alignment horizontal="right" vertical="center"/>
    </xf>
    <xf numFmtId="0" fontId="12" fillId="0" borderId="13" xfId="3" applyFont="1" applyBorder="1" applyAlignment="1">
      <alignment horizontal="left" indent="1"/>
    </xf>
    <xf numFmtId="0" fontId="12" fillId="0" borderId="13" xfId="3" applyFont="1" applyBorder="1" applyAlignment="1">
      <alignment horizontal="left"/>
    </xf>
    <xf numFmtId="165" fontId="8" fillId="0" borderId="13" xfId="3" applyNumberFormat="1" applyBorder="1"/>
    <xf numFmtId="0" fontId="12" fillId="12" borderId="0" xfId="3" applyFont="1" applyFill="1" applyAlignment="1">
      <alignment horizontal="left" vertical="center"/>
    </xf>
    <xf numFmtId="0" fontId="8" fillId="12" borderId="0" xfId="3" applyFill="1" applyAlignment="1">
      <alignment vertical="center"/>
    </xf>
    <xf numFmtId="165" fontId="8" fillId="12" borderId="0" xfId="3" applyNumberFormat="1" applyFill="1" applyAlignment="1">
      <alignment vertical="center"/>
    </xf>
    <xf numFmtId="164" fontId="8" fillId="12" borderId="0" xfId="3" applyNumberFormat="1" applyFill="1" applyAlignment="1">
      <alignment vertical="center"/>
    </xf>
    <xf numFmtId="164" fontId="12" fillId="6" borderId="14" xfId="3" applyNumberFormat="1" applyFont="1" applyFill="1" applyBorder="1" applyAlignment="1">
      <alignment vertical="center"/>
    </xf>
    <xf numFmtId="165" fontId="12" fillId="6" borderId="5" xfId="3" applyNumberFormat="1" applyFont="1" applyFill="1" applyBorder="1" applyAlignment="1">
      <alignment vertical="center"/>
    </xf>
    <xf numFmtId="0" fontId="14" fillId="0" borderId="0" xfId="3" applyFont="1" applyAlignment="1">
      <alignment horizontal="left" indent="1"/>
    </xf>
    <xf numFmtId="0" fontId="19" fillId="0" borderId="0" xfId="2" applyFont="1" applyAlignment="1">
      <alignment horizontal="left" indent="1"/>
    </xf>
    <xf numFmtId="0" fontId="19" fillId="0" borderId="0" xfId="2" applyFont="1" applyAlignment="1" applyProtection="1">
      <alignment horizontal="left" indent="1"/>
    </xf>
    <xf numFmtId="0" fontId="19" fillId="0" borderId="0" xfId="2" applyFont="1" applyAlignment="1" applyProtection="1">
      <alignment horizontal="left" vertical="center" indent="1"/>
    </xf>
    <xf numFmtId="14" fontId="8" fillId="0" borderId="0" xfId="3" applyNumberFormat="1" applyAlignment="1">
      <alignment horizontal="left" indent="1"/>
    </xf>
    <xf numFmtId="0" fontId="20" fillId="0" borderId="0" xfId="3" applyFont="1" applyAlignment="1">
      <alignment horizontal="left" indent="1"/>
    </xf>
    <xf numFmtId="0" fontId="7" fillId="0" borderId="0" xfId="2" applyFill="1" applyBorder="1" applyAlignment="1">
      <alignment horizontal="left" indent="1"/>
    </xf>
    <xf numFmtId="0" fontId="9" fillId="7" borderId="0" xfId="3" applyFont="1" applyFill="1" applyAlignment="1">
      <alignment horizontal="center"/>
    </xf>
    <xf numFmtId="0" fontId="8" fillId="0" borderId="0" xfId="3" applyAlignment="1">
      <alignment horizontal="left" indent="2"/>
    </xf>
    <xf numFmtId="0" fontId="8" fillId="0" borderId="2" xfId="3" applyBorder="1" applyAlignment="1">
      <alignment horizontal="left" indent="2"/>
    </xf>
    <xf numFmtId="0" fontId="12" fillId="0" borderId="0" xfId="3" applyFont="1" applyAlignment="1">
      <alignment horizontal="left" indent="3"/>
    </xf>
    <xf numFmtId="164" fontId="8" fillId="14" borderId="3" xfId="3" applyNumberFormat="1" applyFill="1" applyBorder="1" applyProtection="1">
      <protection locked="0"/>
    </xf>
    <xf numFmtId="164" fontId="3" fillId="0" borderId="0" xfId="1" applyNumberFormat="1"/>
    <xf numFmtId="164" fontId="16" fillId="3" borderId="12" xfId="3" applyNumberFormat="1" applyFont="1" applyFill="1" applyBorder="1" applyProtection="1">
      <protection locked="0"/>
    </xf>
    <xf numFmtId="164" fontId="8" fillId="0" borderId="0" xfId="3" applyNumberFormat="1" applyAlignment="1">
      <alignment vertical="center"/>
    </xf>
    <xf numFmtId="0" fontId="13" fillId="0" borderId="0" xfId="4" applyFill="1" applyBorder="1" applyAlignment="1" applyProtection="1">
      <alignment horizontal="left" indent="1"/>
    </xf>
    <xf numFmtId="0" fontId="13" fillId="0" borderId="0" xfId="4" applyFill="1" applyBorder="1" applyAlignment="1" applyProtection="1">
      <alignment wrapText="1"/>
    </xf>
    <xf numFmtId="0" fontId="8" fillId="0" borderId="0" xfId="4" applyFont="1" applyFill="1" applyBorder="1" applyAlignment="1" applyProtection="1">
      <alignment horizontal="left" indent="1"/>
    </xf>
    <xf numFmtId="0" fontId="21" fillId="0" borderId="0" xfId="3" applyFont="1" applyAlignment="1">
      <alignment horizontal="left" indent="1"/>
    </xf>
    <xf numFmtId="0" fontId="14" fillId="0" borderId="0" xfId="3" applyFont="1"/>
    <xf numFmtId="0" fontId="13" fillId="0" borderId="0" xfId="4" applyFill="1" applyBorder="1" applyAlignment="1" applyProtection="1">
      <alignment horizontal="left" wrapText="1"/>
    </xf>
    <xf numFmtId="0" fontId="12" fillId="0" borderId="0" xfId="3" applyFont="1" applyAlignment="1">
      <alignment horizontal="center"/>
    </xf>
    <xf numFmtId="0" fontId="12" fillId="0" borderId="0" xfId="3" applyFont="1" applyAlignment="1" applyProtection="1">
      <alignment horizontal="left" indent="1"/>
      <protection locked="0"/>
    </xf>
    <xf numFmtId="0" fontId="12" fillId="0" borderId="0" xfId="3" applyFont="1" applyProtection="1">
      <protection locked="0"/>
    </xf>
    <xf numFmtId="0" fontId="8" fillId="0" borderId="0" xfId="3" applyAlignment="1" applyProtection="1">
      <alignment horizontal="right"/>
      <protection locked="0"/>
    </xf>
    <xf numFmtId="1" fontId="8" fillId="0" borderId="0" xfId="3" applyNumberFormat="1" applyProtection="1">
      <protection locked="0"/>
    </xf>
    <xf numFmtId="0" fontId="12" fillId="0" borderId="0" xfId="3" applyFont="1" applyAlignment="1">
      <alignment horizontal="left" indent="5"/>
    </xf>
    <xf numFmtId="0" fontId="12" fillId="0" borderId="0" xfId="3" applyFont="1" applyAlignment="1">
      <alignment horizontal="left" indent="4"/>
    </xf>
    <xf numFmtId="0" fontId="12" fillId="0" borderId="0" xfId="3" applyFont="1" applyAlignment="1">
      <alignment horizontal="right"/>
    </xf>
    <xf numFmtId="0" fontId="8" fillId="0" borderId="0" xfId="3" applyAlignment="1">
      <alignment horizontal="center"/>
    </xf>
    <xf numFmtId="164" fontId="8" fillId="0" borderId="0" xfId="3" applyNumberFormat="1" applyProtection="1">
      <protection locked="0"/>
    </xf>
    <xf numFmtId="0" fontId="8" fillId="0" borderId="0" xfId="1" applyFont="1" applyAlignment="1" applyProtection="1">
      <alignment horizontal="left" indent="2"/>
      <protection locked="0"/>
    </xf>
    <xf numFmtId="164" fontId="16" fillId="0" borderId="0" xfId="3" applyNumberFormat="1" applyFont="1" applyProtection="1">
      <protection locked="0"/>
    </xf>
    <xf numFmtId="3" fontId="16" fillId="0" borderId="0" xfId="3" applyNumberFormat="1" applyFont="1" applyProtection="1">
      <protection locked="0"/>
    </xf>
    <xf numFmtId="1" fontId="16" fillId="0" borderId="0" xfId="3" applyNumberFormat="1" applyFont="1" applyProtection="1">
      <protection locked="0"/>
    </xf>
    <xf numFmtId="0" fontId="16" fillId="0" borderId="0" xfId="3" applyFont="1" applyProtection="1">
      <protection locked="0"/>
    </xf>
    <xf numFmtId="166" fontId="16" fillId="0" borderId="0" xfId="3" applyNumberFormat="1" applyFont="1" applyProtection="1">
      <protection locked="0"/>
    </xf>
    <xf numFmtId="0" fontId="12" fillId="0" borderId="0" xfId="3" applyFont="1" applyAlignment="1">
      <alignment horizontal="left" vertical="center" indent="1"/>
    </xf>
    <xf numFmtId="0" fontId="12" fillId="0" borderId="0" xfId="3" applyFont="1" applyAlignment="1">
      <alignment vertical="center"/>
    </xf>
    <xf numFmtId="165" fontId="12" fillId="0" borderId="0" xfId="3" applyNumberFormat="1" applyFont="1" applyAlignment="1">
      <alignment vertical="center"/>
    </xf>
    <xf numFmtId="165" fontId="12" fillId="0" borderId="0" xfId="3" applyNumberFormat="1" applyFont="1" applyAlignment="1">
      <alignment horizontal="right"/>
    </xf>
    <xf numFmtId="164" fontId="12" fillId="0" borderId="0" xfId="3" applyNumberFormat="1" applyFont="1" applyAlignment="1">
      <alignment horizontal="right"/>
    </xf>
    <xf numFmtId="0" fontId="8" fillId="0" borderId="0" xfId="4" applyFont="1" applyFill="1" applyBorder="1" applyAlignment="1" applyProtection="1">
      <alignment horizontal="left" vertical="center" indent="1"/>
    </xf>
    <xf numFmtId="164" fontId="16" fillId="0" borderId="0" xfId="3" applyNumberFormat="1" applyFont="1" applyAlignment="1" applyProtection="1">
      <alignment vertical="center"/>
      <protection locked="0"/>
    </xf>
    <xf numFmtId="0" fontId="12" fillId="0" borderId="0" xfId="3" applyFont="1" applyAlignment="1">
      <alignment horizontal="left" vertical="center"/>
    </xf>
    <xf numFmtId="0" fontId="8" fillId="0" borderId="0" xfId="3" applyAlignment="1">
      <alignment vertical="center"/>
    </xf>
    <xf numFmtId="164" fontId="12" fillId="0" borderId="0" xfId="3" applyNumberFormat="1" applyFont="1" applyAlignment="1">
      <alignment vertical="center"/>
    </xf>
    <xf numFmtId="0" fontId="19" fillId="0" borderId="0" xfId="2" applyFont="1" applyFill="1" applyBorder="1" applyAlignment="1">
      <alignment horizontal="left" indent="1"/>
    </xf>
    <xf numFmtId="0" fontId="19" fillId="0" borderId="0" xfId="2" applyFont="1" applyFill="1" applyBorder="1" applyAlignment="1" applyProtection="1">
      <alignment horizontal="left" indent="1"/>
    </xf>
    <xf numFmtId="0" fontId="19" fillId="0" borderId="0" xfId="2" applyFont="1" applyFill="1" applyBorder="1" applyAlignment="1" applyProtection="1">
      <alignment horizontal="left" vertical="center" indent="1"/>
    </xf>
    <xf numFmtId="0" fontId="9" fillId="7" borderId="6" xfId="1" applyFont="1" applyFill="1" applyBorder="1" applyAlignment="1">
      <alignment horizontal="left" indent="1"/>
    </xf>
    <xf numFmtId="0" fontId="10" fillId="7" borderId="6" xfId="3" applyFont="1" applyFill="1" applyBorder="1" applyAlignment="1">
      <alignment horizontal="left" indent="1"/>
    </xf>
    <xf numFmtId="0" fontId="23" fillId="0" borderId="0" xfId="1" applyFont="1" applyAlignment="1">
      <alignment horizontal="center" wrapText="1"/>
    </xf>
    <xf numFmtId="0" fontId="24" fillId="0" borderId="0" xfId="1" applyFont="1" applyAlignment="1">
      <alignment wrapText="1"/>
    </xf>
    <xf numFmtId="0" fontId="22" fillId="0" borderId="1" xfId="1" applyFont="1" applyBorder="1" applyAlignment="1">
      <alignment horizontal="center" vertical="center" wrapText="1"/>
    </xf>
    <xf numFmtId="0" fontId="23"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3" fillId="0" borderId="0" xfId="1" applyAlignment="1">
      <alignment vertical="center" wrapText="1"/>
    </xf>
    <xf numFmtId="0" fontId="3" fillId="0" borderId="0" xfId="1" applyAlignment="1">
      <alignment horizontal="center" vertical="center" wrapText="1"/>
    </xf>
    <xf numFmtId="8" fontId="24" fillId="0" borderId="0" xfId="1" applyNumberFormat="1" applyFont="1" applyAlignment="1">
      <alignment horizontal="center" vertical="center" wrapText="1"/>
    </xf>
    <xf numFmtId="8" fontId="24" fillId="0" borderId="0" xfId="5" applyNumberFormat="1" applyFont="1" applyAlignment="1">
      <alignment horizontal="center" vertical="center" wrapText="1"/>
    </xf>
    <xf numFmtId="44" fontId="25" fillId="4" borderId="0" xfId="5" applyFont="1" applyFill="1" applyAlignment="1">
      <alignment horizontal="center" vertical="center" wrapText="1"/>
    </xf>
    <xf numFmtId="44" fontId="24" fillId="0" borderId="0" xfId="5" applyFont="1" applyAlignment="1">
      <alignment horizontal="center" vertical="center" wrapText="1"/>
    </xf>
    <xf numFmtId="0" fontId="3" fillId="0" borderId="2" xfId="1" applyBorder="1" applyAlignment="1">
      <alignment horizontal="left" vertical="center" wrapText="1"/>
    </xf>
    <xf numFmtId="0" fontId="3" fillId="0" borderId="2" xfId="1" applyBorder="1" applyAlignment="1">
      <alignment horizontal="center" vertical="center" wrapText="1"/>
    </xf>
    <xf numFmtId="0" fontId="24" fillId="0" borderId="2" xfId="1" applyFont="1" applyBorder="1" applyAlignment="1">
      <alignment horizontal="center" vertical="center" wrapText="1"/>
    </xf>
    <xf numFmtId="44" fontId="25" fillId="4" borderId="2" xfId="5" applyFont="1" applyFill="1" applyBorder="1" applyAlignment="1">
      <alignment horizontal="center" vertical="center" wrapText="1"/>
    </xf>
    <xf numFmtId="44" fontId="24" fillId="0" borderId="2" xfId="5" applyFont="1" applyBorder="1" applyAlignment="1">
      <alignment horizontal="center" vertical="center" wrapText="1"/>
    </xf>
    <xf numFmtId="0" fontId="24" fillId="0" borderId="2" xfId="1" applyFont="1" applyBorder="1" applyAlignment="1">
      <alignment horizontal="center" vertical="center" wrapText="1"/>
    </xf>
    <xf numFmtId="44" fontId="3" fillId="0" borderId="0" xfId="1" applyNumberFormat="1"/>
    <xf numFmtId="164" fontId="3" fillId="2" borderId="5" xfId="1" applyNumberFormat="1" applyFill="1" applyBorder="1"/>
    <xf numFmtId="0" fontId="9" fillId="7" borderId="15" xfId="1" applyFont="1" applyFill="1" applyBorder="1" applyAlignment="1">
      <alignment horizontal="left" indent="1"/>
    </xf>
    <xf numFmtId="0" fontId="10" fillId="15" borderId="6" xfId="3" applyFont="1" applyFill="1" applyBorder="1"/>
    <xf numFmtId="167" fontId="16" fillId="4" borderId="12" xfId="3" applyNumberFormat="1" applyFont="1" applyFill="1" applyBorder="1" applyProtection="1">
      <protection locked="0"/>
    </xf>
    <xf numFmtId="0" fontId="3" fillId="4" borderId="0" xfId="1" applyFill="1"/>
    <xf numFmtId="0" fontId="8" fillId="0" borderId="13" xfId="3" applyBorder="1" applyAlignment="1">
      <alignment horizontal="left" indent="2"/>
    </xf>
    <xf numFmtId="0" fontId="12" fillId="12" borderId="0" xfId="3" applyFont="1" applyFill="1" applyAlignment="1">
      <alignment horizontal="left" vertical="center" indent="3"/>
    </xf>
    <xf numFmtId="0" fontId="8" fillId="0" borderId="0" xfId="4" applyFont="1" applyAlignment="1" applyProtection="1">
      <alignment horizontal="left" vertical="center" indent="2"/>
    </xf>
    <xf numFmtId="0" fontId="12" fillId="0" borderId="13" xfId="3" applyFont="1" applyBorder="1" applyAlignment="1">
      <alignment horizontal="left" indent="3"/>
    </xf>
    <xf numFmtId="165" fontId="12" fillId="6" borderId="16" xfId="3" applyNumberFormat="1" applyFont="1" applyFill="1" applyBorder="1" applyAlignment="1">
      <alignment vertical="center"/>
    </xf>
    <xf numFmtId="0" fontId="26" fillId="0" borderId="0" xfId="3" applyFont="1" applyAlignment="1">
      <alignment horizontal="left" indent="1"/>
    </xf>
    <xf numFmtId="164" fontId="3" fillId="6" borderId="5" xfId="1" applyNumberFormat="1" applyFill="1" applyBorder="1"/>
    <xf numFmtId="0" fontId="12" fillId="0" borderId="0" xfId="3" applyFont="1" applyAlignment="1" applyProtection="1">
      <alignment horizontal="left" indent="2"/>
      <protection locked="0"/>
    </xf>
    <xf numFmtId="0" fontId="8" fillId="4" borderId="12" xfId="3" applyFill="1" applyBorder="1" applyAlignment="1" applyProtection="1">
      <alignment horizontal="right"/>
      <protection locked="0"/>
    </xf>
    <xf numFmtId="0" fontId="8" fillId="4" borderId="3" xfId="3" applyFill="1" applyBorder="1" applyAlignment="1" applyProtection="1">
      <alignment horizontal="right"/>
      <protection locked="0"/>
    </xf>
    <xf numFmtId="0" fontId="8" fillId="0" borderId="0" xfId="3" applyAlignment="1" applyProtection="1">
      <alignment horizontal="left"/>
      <protection locked="0"/>
    </xf>
    <xf numFmtId="0" fontId="27" fillId="0" borderId="0" xfId="3" applyFont="1" applyAlignment="1">
      <alignment horizontal="right"/>
    </xf>
    <xf numFmtId="0" fontId="28" fillId="9" borderId="0" xfId="3" applyFont="1" applyFill="1" applyAlignment="1">
      <alignment horizontal="left" indent="1"/>
    </xf>
    <xf numFmtId="0" fontId="8" fillId="4" borderId="3" xfId="3" applyFill="1" applyBorder="1" applyAlignment="1">
      <alignment horizontal="left" indent="2"/>
    </xf>
    <xf numFmtId="3" fontId="8" fillId="4" borderId="3" xfId="3" applyNumberFormat="1" applyFill="1" applyBorder="1" applyProtection="1">
      <protection locked="0"/>
    </xf>
    <xf numFmtId="0" fontId="8" fillId="4" borderId="3" xfId="3" applyFill="1" applyBorder="1" applyProtection="1">
      <protection locked="0"/>
    </xf>
    <xf numFmtId="164" fontId="8" fillId="0" borderId="9" xfId="3" applyNumberFormat="1" applyBorder="1"/>
    <xf numFmtId="0" fontId="17" fillId="0" borderId="10" xfId="3" applyFont="1" applyBorder="1"/>
    <xf numFmtId="0" fontId="12" fillId="9" borderId="0" xfId="3" applyFont="1" applyFill="1" applyAlignment="1">
      <alignment horizontal="center"/>
    </xf>
    <xf numFmtId="0" fontId="12" fillId="12" borderId="1" xfId="3" applyFont="1" applyFill="1" applyBorder="1" applyAlignment="1">
      <alignment horizontal="left" indent="1"/>
    </xf>
    <xf numFmtId="0" fontId="12" fillId="12" borderId="1" xfId="3" applyFont="1" applyFill="1" applyBorder="1"/>
    <xf numFmtId="0" fontId="12" fillId="12" borderId="1" xfId="3" applyFont="1" applyFill="1" applyBorder="1" applyAlignment="1">
      <alignment horizontal="center"/>
    </xf>
    <xf numFmtId="0" fontId="8" fillId="12" borderId="1" xfId="3" applyFill="1" applyBorder="1"/>
    <xf numFmtId="164" fontId="12" fillId="12" borderId="1" xfId="3" applyNumberFormat="1" applyFont="1" applyFill="1" applyBorder="1"/>
    <xf numFmtId="0" fontId="12" fillId="12" borderId="1" xfId="3" applyFont="1" applyFill="1" applyBorder="1" applyAlignment="1">
      <alignment horizontal="right"/>
    </xf>
    <xf numFmtId="1" fontId="8" fillId="4" borderId="3" xfId="3" applyNumberFormat="1" applyFill="1" applyBorder="1" applyProtection="1">
      <protection locked="0"/>
    </xf>
    <xf numFmtId="0" fontId="12" fillId="9" borderId="2" xfId="3" applyFont="1" applyFill="1" applyBorder="1" applyAlignment="1">
      <alignment horizontal="left" indent="4"/>
    </xf>
    <xf numFmtId="0" fontId="17" fillId="0" borderId="17" xfId="3" applyFont="1" applyBorder="1"/>
    <xf numFmtId="164" fontId="8" fillId="10" borderId="0" xfId="3" applyNumberFormat="1" applyFill="1" applyProtection="1">
      <protection locked="0"/>
    </xf>
    <xf numFmtId="0" fontId="28" fillId="9" borderId="2" xfId="3" applyFont="1" applyFill="1" applyBorder="1" applyAlignment="1">
      <alignment horizontal="left" indent="1"/>
    </xf>
    <xf numFmtId="0" fontId="8" fillId="0" borderId="2" xfId="3" applyBorder="1" applyAlignment="1">
      <alignment horizontal="left"/>
    </xf>
    <xf numFmtId="164" fontId="8" fillId="3" borderId="12" xfId="3" applyNumberFormat="1" applyFill="1" applyBorder="1" applyProtection="1">
      <protection locked="0"/>
    </xf>
    <xf numFmtId="0" fontId="17" fillId="0" borderId="2" xfId="4" applyFont="1" applyBorder="1" applyAlignment="1" applyProtection="1">
      <alignment horizontal="left" indent="4"/>
    </xf>
    <xf numFmtId="0" fontId="17" fillId="0" borderId="2" xfId="1" applyFont="1" applyBorder="1"/>
    <xf numFmtId="165" fontId="8" fillId="0" borderId="2" xfId="3" quotePrefix="1" applyNumberFormat="1" applyBorder="1" applyAlignment="1">
      <alignment horizontal="right"/>
    </xf>
    <xf numFmtId="164" fontId="12" fillId="0" borderId="13" xfId="3" applyNumberFormat="1" applyFont="1" applyBorder="1"/>
    <xf numFmtId="165" fontId="12" fillId="0" borderId="13" xfId="3" applyNumberFormat="1" applyFont="1" applyBorder="1"/>
    <xf numFmtId="164" fontId="12" fillId="12" borderId="0" xfId="3" applyNumberFormat="1" applyFont="1" applyFill="1" applyAlignment="1">
      <alignment vertical="center"/>
    </xf>
    <xf numFmtId="0" fontId="29" fillId="7" borderId="6" xfId="3" applyFont="1" applyFill="1" applyBorder="1" applyAlignment="1">
      <alignment horizontal="left" indent="1"/>
    </xf>
    <xf numFmtId="0" fontId="30" fillId="7" borderId="6" xfId="3" applyFont="1" applyFill="1" applyBorder="1"/>
    <xf numFmtId="0" fontId="31" fillId="7" borderId="6" xfId="3" applyFont="1" applyFill="1" applyBorder="1" applyAlignment="1">
      <alignment horizontal="center"/>
    </xf>
    <xf numFmtId="0" fontId="8" fillId="0" borderId="0" xfId="3" applyAlignment="1">
      <alignment horizontal="right"/>
    </xf>
    <xf numFmtId="37" fontId="8" fillId="4" borderId="12" xfId="6" applyNumberFormat="1" applyFont="1" applyFill="1" applyBorder="1" applyProtection="1">
      <protection locked="0"/>
    </xf>
    <xf numFmtId="0" fontId="8" fillId="0" borderId="0" xfId="7"/>
    <xf numFmtId="0" fontId="8" fillId="12" borderId="1" xfId="3" applyFill="1" applyBorder="1" applyAlignment="1">
      <alignment horizontal="left" indent="1"/>
    </xf>
    <xf numFmtId="164" fontId="8" fillId="12" borderId="1" xfId="3" applyNumberFormat="1" applyFill="1" applyBorder="1"/>
    <xf numFmtId="164" fontId="8" fillId="0" borderId="0" xfId="6" applyNumberFormat="1" applyFont="1"/>
    <xf numFmtId="2" fontId="8" fillId="4" borderId="3" xfId="3" applyNumberFormat="1" applyFill="1" applyBorder="1" applyProtection="1">
      <protection locked="0"/>
    </xf>
    <xf numFmtId="0" fontId="12" fillId="9" borderId="2" xfId="3" applyFont="1" applyFill="1" applyBorder="1" applyAlignment="1">
      <alignment horizontal="left" indent="2"/>
    </xf>
    <xf numFmtId="164" fontId="8" fillId="0" borderId="0" xfId="8" applyNumberFormat="1" applyFont="1"/>
    <xf numFmtId="0" fontId="8" fillId="0" borderId="2" xfId="3" applyBorder="1" applyAlignment="1">
      <alignment horizontal="left" indent="3"/>
    </xf>
    <xf numFmtId="0" fontId="8" fillId="0" borderId="11" xfId="3" applyBorder="1"/>
    <xf numFmtId="164" fontId="8" fillId="3" borderId="3" xfId="3" applyNumberFormat="1" applyFill="1" applyBorder="1" applyProtection="1">
      <protection locked="0"/>
    </xf>
    <xf numFmtId="0" fontId="17" fillId="0" borderId="2" xfId="4" applyFont="1" applyBorder="1" applyAlignment="1" applyProtection="1">
      <alignment horizontal="right"/>
    </xf>
    <xf numFmtId="0" fontId="28" fillId="0" borderId="13" xfId="3" applyFont="1" applyBorder="1" applyAlignment="1">
      <alignment horizontal="left" indent="1"/>
    </xf>
    <xf numFmtId="164" fontId="28" fillId="6" borderId="14" xfId="3" applyNumberFormat="1" applyFont="1" applyFill="1" applyBorder="1"/>
    <xf numFmtId="165" fontId="28" fillId="6" borderId="5" xfId="3" applyNumberFormat="1" applyFont="1" applyFill="1" applyBorder="1"/>
    <xf numFmtId="0" fontId="8" fillId="0" borderId="0" xfId="7" applyAlignment="1">
      <alignment horizontal="left" indent="1"/>
    </xf>
    <xf numFmtId="0" fontId="7" fillId="4" borderId="0" xfId="2" applyFill="1"/>
    <xf numFmtId="164" fontId="8" fillId="4" borderId="0" xfId="3" applyNumberFormat="1" applyFill="1"/>
    <xf numFmtId="164" fontId="8" fillId="2" borderId="3" xfId="3" applyNumberFormat="1" applyFill="1" applyBorder="1" applyProtection="1">
      <protection locked="0"/>
    </xf>
    <xf numFmtId="164" fontId="8" fillId="13" borderId="3" xfId="3" applyNumberFormat="1" applyFill="1" applyBorder="1" applyProtection="1">
      <protection locked="0"/>
    </xf>
    <xf numFmtId="0" fontId="33" fillId="0" borderId="0" xfId="1" applyFont="1"/>
    <xf numFmtId="0" fontId="3" fillId="0" borderId="0" xfId="1" applyAlignment="1">
      <alignment horizontal="center"/>
    </xf>
    <xf numFmtId="0" fontId="3" fillId="0" borderId="0" xfId="1" applyAlignment="1">
      <alignment horizontal="center" vertical="center"/>
    </xf>
    <xf numFmtId="0" fontId="34" fillId="0" borderId="0" xfId="1" applyFont="1"/>
    <xf numFmtId="0" fontId="3" fillId="5" borderId="5" xfId="1" applyFill="1" applyBorder="1" applyAlignment="1">
      <alignment horizontal="center" vertical="center"/>
    </xf>
    <xf numFmtId="0" fontId="3" fillId="0" borderId="18" xfId="1" applyBorder="1"/>
    <xf numFmtId="0" fontId="3" fillId="0" borderId="19" xfId="1" applyBorder="1" applyAlignment="1">
      <alignment horizontal="center"/>
    </xf>
    <xf numFmtId="0" fontId="3" fillId="0" borderId="18" xfId="1" applyBorder="1" applyAlignment="1">
      <alignment horizontal="center"/>
    </xf>
    <xf numFmtId="0" fontId="3" fillId="0" borderId="20" xfId="1" applyBorder="1" applyAlignment="1">
      <alignment horizontal="center" wrapText="1"/>
    </xf>
    <xf numFmtId="0" fontId="3" fillId="4" borderId="21" xfId="1" applyFill="1" applyBorder="1"/>
    <xf numFmtId="0" fontId="3" fillId="4" borderId="22" xfId="1" applyFill="1" applyBorder="1" applyAlignment="1">
      <alignment horizontal="center"/>
    </xf>
    <xf numFmtId="0" fontId="3" fillId="4" borderId="23" xfId="1" applyFill="1" applyBorder="1" applyAlignment="1">
      <alignment horizontal="center"/>
    </xf>
    <xf numFmtId="0" fontId="3" fillId="4" borderId="24" xfId="1" applyFill="1" applyBorder="1"/>
    <xf numFmtId="0" fontId="3" fillId="2" borderId="5" xfId="1" applyFill="1" applyBorder="1"/>
    <xf numFmtId="0" fontId="3" fillId="4" borderId="25" xfId="1" applyFill="1" applyBorder="1"/>
    <xf numFmtId="167" fontId="3" fillId="4" borderId="26" xfId="1" applyNumberFormat="1" applyFill="1" applyBorder="1" applyAlignment="1">
      <alignment horizontal="center"/>
    </xf>
    <xf numFmtId="165" fontId="3" fillId="4" borderId="27" xfId="1" applyNumberFormat="1" applyFill="1" applyBorder="1" applyAlignment="1">
      <alignment horizontal="center"/>
    </xf>
    <xf numFmtId="0" fontId="3" fillId="4" borderId="28" xfId="1" applyFill="1" applyBorder="1"/>
    <xf numFmtId="44" fontId="3" fillId="3" borderId="14" xfId="1" applyNumberFormat="1" applyFill="1" applyBorder="1"/>
    <xf numFmtId="44" fontId="3" fillId="4" borderId="25" xfId="1" applyNumberFormat="1" applyFill="1" applyBorder="1"/>
    <xf numFmtId="165" fontId="3" fillId="4" borderId="26" xfId="1" applyNumberFormat="1" applyFill="1" applyBorder="1" applyAlignment="1">
      <alignment horizontal="center"/>
    </xf>
    <xf numFmtId="165" fontId="3" fillId="4" borderId="28" xfId="1" applyNumberFormat="1" applyFill="1" applyBorder="1" applyAlignment="1">
      <alignment horizontal="center"/>
    </xf>
    <xf numFmtId="44" fontId="3" fillId="0" borderId="2" xfId="1" applyNumberFormat="1" applyBorder="1"/>
    <xf numFmtId="44" fontId="3" fillId="4" borderId="29" xfId="1" applyNumberFormat="1" applyFill="1" applyBorder="1"/>
    <xf numFmtId="165" fontId="3" fillId="4" borderId="30" xfId="1" applyNumberFormat="1" applyFill="1" applyBorder="1" applyAlignment="1">
      <alignment horizontal="center"/>
    </xf>
    <xf numFmtId="165" fontId="3" fillId="4" borderId="31" xfId="1" applyNumberFormat="1" applyFill="1" applyBorder="1" applyAlignment="1">
      <alignment horizontal="center"/>
    </xf>
    <xf numFmtId="165" fontId="3" fillId="4" borderId="32" xfId="1" applyNumberFormat="1" applyFill="1" applyBorder="1" applyAlignment="1">
      <alignment horizontal="center"/>
    </xf>
    <xf numFmtId="44" fontId="3" fillId="4" borderId="21" xfId="1" applyNumberFormat="1" applyFill="1" applyBorder="1"/>
    <xf numFmtId="165" fontId="3" fillId="4" borderId="22" xfId="1" applyNumberFormat="1" applyFill="1" applyBorder="1" applyAlignment="1">
      <alignment horizontal="center"/>
    </xf>
    <xf numFmtId="165" fontId="3" fillId="4" borderId="33" xfId="1" applyNumberFormat="1" applyFill="1" applyBorder="1" applyAlignment="1">
      <alignment horizontal="center"/>
    </xf>
    <xf numFmtId="165" fontId="3" fillId="4" borderId="24" xfId="1" applyNumberFormat="1" applyFill="1" applyBorder="1" applyAlignment="1">
      <alignment horizontal="center"/>
    </xf>
    <xf numFmtId="0" fontId="3" fillId="0" borderId="9" xfId="1" applyBorder="1"/>
    <xf numFmtId="44" fontId="3" fillId="0" borderId="9" xfId="1" applyNumberFormat="1" applyBorder="1"/>
    <xf numFmtId="8" fontId="1" fillId="5" borderId="3" xfId="5" applyNumberFormat="1" applyFont="1" applyFill="1" applyBorder="1"/>
    <xf numFmtId="8" fontId="1" fillId="4" borderId="25" xfId="5" applyNumberFormat="1" applyFont="1" applyFill="1" applyBorder="1"/>
    <xf numFmtId="8" fontId="3" fillId="4" borderId="26" xfId="1" applyNumberFormat="1" applyFill="1" applyBorder="1" applyAlignment="1">
      <alignment horizontal="center"/>
    </xf>
    <xf numFmtId="8" fontId="3" fillId="4" borderId="27" xfId="1" applyNumberFormat="1" applyFill="1" applyBorder="1" applyAlignment="1">
      <alignment horizontal="center"/>
    </xf>
    <xf numFmtId="8" fontId="3" fillId="4" borderId="28" xfId="1" applyNumberFormat="1" applyFill="1" applyBorder="1" applyAlignment="1">
      <alignment horizontal="center"/>
    </xf>
    <xf numFmtId="8" fontId="3" fillId="4" borderId="29" xfId="1" applyNumberFormat="1" applyFill="1" applyBorder="1"/>
    <xf numFmtId="8" fontId="3" fillId="4" borderId="30" xfId="1" applyNumberFormat="1" applyFill="1" applyBorder="1" applyAlignment="1">
      <alignment horizontal="center"/>
    </xf>
    <xf numFmtId="8" fontId="3" fillId="4" borderId="31" xfId="1" applyNumberFormat="1" applyFill="1" applyBorder="1" applyAlignment="1">
      <alignment horizontal="center"/>
    </xf>
    <xf numFmtId="8" fontId="3" fillId="4" borderId="32" xfId="1" applyNumberFormat="1" applyFill="1" applyBorder="1" applyAlignment="1">
      <alignment horizontal="center"/>
    </xf>
    <xf numFmtId="8" fontId="3" fillId="0" borderId="9" xfId="1" applyNumberFormat="1" applyBorder="1"/>
    <xf numFmtId="8" fontId="3" fillId="4" borderId="25" xfId="1" applyNumberFormat="1" applyFill="1" applyBorder="1"/>
    <xf numFmtId="3" fontId="3" fillId="0" borderId="0" xfId="1" applyNumberFormat="1"/>
    <xf numFmtId="8" fontId="3" fillId="5" borderId="3" xfId="1" applyNumberFormat="1" applyFill="1" applyBorder="1"/>
    <xf numFmtId="0" fontId="3" fillId="5" borderId="3" xfId="1" applyFill="1" applyBorder="1"/>
    <xf numFmtId="8" fontId="1" fillId="4" borderId="21" xfId="5" applyNumberFormat="1" applyFont="1" applyFill="1" applyBorder="1"/>
    <xf numFmtId="8" fontId="3" fillId="4" borderId="22" xfId="1" applyNumberFormat="1" applyFill="1" applyBorder="1" applyAlignment="1">
      <alignment horizontal="center"/>
    </xf>
    <xf numFmtId="8" fontId="3" fillId="4" borderId="33" xfId="1" applyNumberFormat="1" applyFill="1" applyBorder="1" applyAlignment="1">
      <alignment horizontal="center"/>
    </xf>
    <xf numFmtId="8" fontId="3" fillId="4" borderId="24" xfId="1" applyNumberFormat="1" applyFill="1" applyBorder="1" applyAlignment="1">
      <alignment horizontal="center"/>
    </xf>
    <xf numFmtId="8" fontId="3" fillId="4" borderId="21" xfId="1" applyNumberFormat="1" applyFill="1" applyBorder="1"/>
    <xf numFmtId="2" fontId="3" fillId="5" borderId="3" xfId="1" applyNumberFormat="1" applyFill="1" applyBorder="1"/>
    <xf numFmtId="0" fontId="3" fillId="0" borderId="0" xfId="1" applyAlignment="1">
      <alignment wrapText="1"/>
    </xf>
    <xf numFmtId="165" fontId="3" fillId="0" borderId="0" xfId="1" applyNumberFormat="1"/>
    <xf numFmtId="8" fontId="3" fillId="0" borderId="3" xfId="1" applyNumberFormat="1" applyBorder="1"/>
    <xf numFmtId="8" fontId="0" fillId="0" borderId="0" xfId="5" applyNumberFormat="1" applyFont="1"/>
    <xf numFmtId="1" fontId="3" fillId="0" borderId="0" xfId="1" applyNumberFormat="1"/>
    <xf numFmtId="0" fontId="3" fillId="0" borderId="3" xfId="1" applyBorder="1" applyAlignment="1">
      <alignment horizontal="center" vertical="center"/>
    </xf>
    <xf numFmtId="2" fontId="3" fillId="0" borderId="3" xfId="1" applyNumberFormat="1" applyBorder="1" applyAlignment="1">
      <alignment horizontal="center" vertical="center"/>
    </xf>
    <xf numFmtId="44" fontId="3" fillId="5" borderId="3" xfId="1" applyNumberFormat="1" applyFill="1" applyBorder="1"/>
    <xf numFmtId="49" fontId="3" fillId="0" borderId="18" xfId="1" applyNumberFormat="1" applyBorder="1"/>
    <xf numFmtId="2" fontId="3" fillId="0" borderId="18" xfId="1" applyNumberFormat="1" applyBorder="1"/>
    <xf numFmtId="44" fontId="3" fillId="5" borderId="20" xfId="1" applyNumberFormat="1" applyFill="1" applyBorder="1"/>
    <xf numFmtId="8" fontId="3" fillId="4" borderId="34" xfId="1" applyNumberFormat="1" applyFill="1" applyBorder="1"/>
    <xf numFmtId="8" fontId="3" fillId="4" borderId="35" xfId="1" applyNumberFormat="1" applyFill="1" applyBorder="1" applyAlignment="1">
      <alignment horizontal="center"/>
    </xf>
    <xf numFmtId="8" fontId="3" fillId="4" borderId="36" xfId="1" applyNumberFormat="1" applyFill="1" applyBorder="1" applyAlignment="1">
      <alignment horizontal="center"/>
    </xf>
    <xf numFmtId="8" fontId="3" fillId="4" borderId="37" xfId="1" applyNumberFormat="1" applyFill="1" applyBorder="1" applyAlignment="1">
      <alignment horizontal="center"/>
    </xf>
    <xf numFmtId="164" fontId="3" fillId="0" borderId="2" xfId="1" applyNumberFormat="1" applyBorder="1"/>
    <xf numFmtId="8" fontId="3" fillId="4" borderId="10" xfId="1" applyNumberFormat="1" applyFill="1" applyBorder="1" applyAlignment="1">
      <alignment horizontal="center" vertical="center"/>
    </xf>
    <xf numFmtId="8" fontId="3" fillId="4" borderId="2" xfId="1" applyNumberFormat="1" applyFill="1" applyBorder="1" applyAlignment="1">
      <alignment horizontal="center"/>
    </xf>
    <xf numFmtId="8" fontId="3" fillId="4" borderId="10" xfId="1" applyNumberFormat="1" applyFill="1" applyBorder="1" applyAlignment="1">
      <alignment horizontal="center"/>
    </xf>
    <xf numFmtId="8" fontId="3" fillId="4" borderId="2" xfId="1" applyNumberFormat="1" applyFill="1" applyBorder="1" applyAlignment="1">
      <alignment horizontal="center" vertical="center"/>
    </xf>
    <xf numFmtId="8" fontId="3" fillId="4" borderId="7" xfId="1" applyNumberFormat="1" applyFill="1" applyBorder="1" applyAlignment="1">
      <alignment horizontal="center"/>
    </xf>
    <xf numFmtId="8" fontId="3" fillId="4" borderId="38" xfId="1" applyNumberFormat="1" applyFill="1" applyBorder="1" applyAlignment="1">
      <alignment horizontal="center"/>
    </xf>
    <xf numFmtId="8" fontId="3" fillId="0" borderId="0" xfId="1" applyNumberFormat="1" applyAlignment="1">
      <alignment horizontal="center"/>
    </xf>
    <xf numFmtId="9" fontId="3" fillId="0" borderId="0" xfId="1" applyNumberFormat="1" applyAlignment="1">
      <alignment horizontal="center"/>
    </xf>
    <xf numFmtId="165" fontId="35" fillId="0" borderId="39" xfId="1" applyNumberFormat="1" applyFont="1" applyBorder="1" applyAlignment="1">
      <alignment horizontal="right"/>
    </xf>
    <xf numFmtId="165" fontId="35" fillId="4" borderId="5" xfId="1" applyNumberFormat="1" applyFont="1" applyFill="1" applyBorder="1" applyAlignment="1">
      <alignment horizontal="center"/>
    </xf>
    <xf numFmtId="0" fontId="3" fillId="2" borderId="4" xfId="1" applyFill="1" applyBorder="1" applyAlignment="1">
      <alignment horizontal="center"/>
    </xf>
    <xf numFmtId="165" fontId="3" fillId="6" borderId="5" xfId="1" applyNumberFormat="1" applyFill="1" applyBorder="1" applyAlignment="1">
      <alignment horizontal="center"/>
    </xf>
    <xf numFmtId="0" fontId="3" fillId="0" borderId="0" xfId="1" applyAlignment="1">
      <alignment horizontal="left"/>
    </xf>
    <xf numFmtId="9" fontId="3" fillId="0" borderId="0" xfId="1" applyNumberFormat="1"/>
    <xf numFmtId="0" fontId="3" fillId="16" borderId="5" xfId="1" applyFill="1" applyBorder="1"/>
    <xf numFmtId="2" fontId="3" fillId="0" borderId="2" xfId="1" applyNumberFormat="1" applyBorder="1"/>
    <xf numFmtId="2" fontId="3" fillId="0" borderId="0" xfId="1" applyNumberFormat="1"/>
    <xf numFmtId="0" fontId="3" fillId="0" borderId="5" xfId="1" applyBorder="1" applyAlignment="1">
      <alignment horizontal="center"/>
    </xf>
    <xf numFmtId="1" fontId="3" fillId="0" borderId="0" xfId="1" applyNumberFormat="1" applyAlignment="1">
      <alignment horizontal="center"/>
    </xf>
    <xf numFmtId="0" fontId="3" fillId="0" borderId="0" xfId="1" applyAlignment="1">
      <alignment horizontal="center" wrapText="1"/>
    </xf>
    <xf numFmtId="168" fontId="3" fillId="0" borderId="9" xfId="1" applyNumberFormat="1" applyBorder="1"/>
    <xf numFmtId="3" fontId="3" fillId="0" borderId="9" xfId="1" applyNumberFormat="1" applyBorder="1" applyAlignment="1">
      <alignment horizontal="center"/>
    </xf>
    <xf numFmtId="0" fontId="3" fillId="0" borderId="9" xfId="1" applyBorder="1" applyAlignment="1">
      <alignment horizontal="center"/>
    </xf>
    <xf numFmtId="168" fontId="3" fillId="0" borderId="3" xfId="1" applyNumberFormat="1" applyBorder="1"/>
    <xf numFmtId="0" fontId="3" fillId="9" borderId="0" xfId="1" applyFill="1"/>
    <xf numFmtId="1" fontId="36" fillId="9" borderId="0" xfId="5" applyNumberFormat="1" applyFont="1" applyFill="1" applyAlignment="1">
      <alignment horizontal="center"/>
    </xf>
    <xf numFmtId="0" fontId="36" fillId="9" borderId="0" xfId="5" applyNumberFormat="1" applyFont="1" applyFill="1" applyAlignment="1">
      <alignment horizontal="center"/>
    </xf>
    <xf numFmtId="165" fontId="3" fillId="9" borderId="0" xfId="1" applyNumberFormat="1" applyFill="1" applyAlignment="1">
      <alignment horizontal="center"/>
    </xf>
    <xf numFmtId="165" fontId="3" fillId="0" borderId="0" xfId="1" applyNumberFormat="1" applyAlignment="1">
      <alignment horizontal="center"/>
    </xf>
    <xf numFmtId="168" fontId="3" fillId="0" borderId="0" xfId="1" applyNumberFormat="1"/>
    <xf numFmtId="44" fontId="3" fillId="3" borderId="3" xfId="1" applyNumberFormat="1" applyFill="1" applyBorder="1"/>
    <xf numFmtId="44" fontId="3" fillId="9" borderId="0" xfId="1" applyNumberFormat="1" applyFill="1"/>
    <xf numFmtId="165" fontId="3" fillId="3" borderId="0" xfId="1" applyNumberFormat="1" applyFill="1" applyAlignment="1">
      <alignment horizontal="center"/>
    </xf>
    <xf numFmtId="168" fontId="3" fillId="0" borderId="2" xfId="1" applyNumberFormat="1" applyBorder="1"/>
    <xf numFmtId="165" fontId="3" fillId="0" borderId="2" xfId="1" applyNumberFormat="1" applyBorder="1" applyAlignment="1">
      <alignment horizontal="center"/>
    </xf>
    <xf numFmtId="168" fontId="3" fillId="4" borderId="0" xfId="1" applyNumberFormat="1" applyFill="1"/>
    <xf numFmtId="8" fontId="3" fillId="4" borderId="0" xfId="1" applyNumberFormat="1" applyFill="1"/>
    <xf numFmtId="8" fontId="3" fillId="9" borderId="0" xfId="1" applyNumberFormat="1" applyFill="1" applyAlignment="1">
      <alignment horizontal="center"/>
    </xf>
    <xf numFmtId="164" fontId="3" fillId="9" borderId="0" xfId="1" applyNumberFormat="1" applyFill="1" applyAlignment="1">
      <alignment horizontal="center"/>
    </xf>
    <xf numFmtId="8" fontId="3" fillId="3" borderId="0" xfId="1" applyNumberFormat="1" applyFill="1" applyAlignment="1">
      <alignment horizontal="center"/>
    </xf>
    <xf numFmtId="8" fontId="3" fillId="9" borderId="2" xfId="1" applyNumberFormat="1" applyFill="1" applyBorder="1"/>
    <xf numFmtId="164" fontId="3" fillId="9" borderId="2" xfId="1" applyNumberFormat="1" applyFill="1" applyBorder="1" applyAlignment="1">
      <alignment horizontal="center"/>
    </xf>
    <xf numFmtId="8" fontId="3" fillId="9" borderId="2" xfId="1" applyNumberFormat="1" applyFill="1" applyBorder="1" applyAlignment="1">
      <alignment horizontal="center"/>
    </xf>
    <xf numFmtId="8" fontId="3" fillId="9" borderId="0" xfId="1" applyNumberFormat="1" applyFill="1"/>
    <xf numFmtId="0" fontId="37" fillId="0" borderId="0" xfId="1" applyFont="1"/>
    <xf numFmtId="6" fontId="3" fillId="9" borderId="2" xfId="1" applyNumberFormat="1" applyFill="1" applyBorder="1" applyAlignment="1">
      <alignment horizontal="center"/>
    </xf>
    <xf numFmtId="6" fontId="3" fillId="9" borderId="0" xfId="1" applyNumberFormat="1" applyFill="1" applyAlignment="1">
      <alignment horizontal="center"/>
    </xf>
    <xf numFmtId="3" fontId="3" fillId="0" borderId="2" xfId="1" applyNumberFormat="1" applyBorder="1"/>
    <xf numFmtId="166" fontId="3" fillId="0" borderId="0" xfId="1" applyNumberFormat="1"/>
    <xf numFmtId="166" fontId="3" fillId="9" borderId="0" xfId="1" applyNumberFormat="1" applyFill="1"/>
    <xf numFmtId="2" fontId="3" fillId="4" borderId="3" xfId="1" applyNumberFormat="1" applyFill="1" applyBorder="1" applyAlignment="1">
      <alignment horizontal="center" vertical="center"/>
    </xf>
    <xf numFmtId="8" fontId="3" fillId="4" borderId="3" xfId="1" applyNumberFormat="1" applyFill="1" applyBorder="1"/>
    <xf numFmtId="8" fontId="3" fillId="9" borderId="3" xfId="1" applyNumberFormat="1" applyFill="1" applyBorder="1"/>
    <xf numFmtId="2" fontId="3" fillId="4" borderId="18" xfId="1" applyNumberFormat="1" applyFill="1" applyBorder="1"/>
    <xf numFmtId="8" fontId="3" fillId="4" borderId="20" xfId="1" applyNumberFormat="1" applyFill="1" applyBorder="1"/>
    <xf numFmtId="8" fontId="3" fillId="9" borderId="20" xfId="1" applyNumberFormat="1" applyFill="1" applyBorder="1"/>
    <xf numFmtId="6" fontId="3" fillId="0" borderId="0" xfId="1" applyNumberFormat="1" applyAlignment="1">
      <alignment horizontal="center"/>
    </xf>
    <xf numFmtId="165" fontId="3" fillId="4" borderId="40" xfId="1" applyNumberFormat="1" applyFill="1" applyBorder="1" applyAlignment="1">
      <alignment horizontal="center"/>
    </xf>
    <xf numFmtId="0" fontId="5" fillId="0" borderId="0" xfId="1" applyFont="1" applyAlignment="1">
      <alignment horizontal="center"/>
    </xf>
    <xf numFmtId="0" fontId="3" fillId="0" borderId="0" xfId="1" applyAlignment="1">
      <alignment horizontal="center" wrapText="1"/>
    </xf>
    <xf numFmtId="0" fontId="35" fillId="0" borderId="0" xfId="1" applyFont="1"/>
    <xf numFmtId="0" fontId="2" fillId="0" borderId="44" xfId="1" applyFont="1" applyBorder="1" applyAlignment="1">
      <alignment horizontal="center" vertical="center"/>
    </xf>
    <xf numFmtId="0" fontId="2" fillId="0" borderId="0" xfId="1" applyFont="1" applyAlignment="1">
      <alignment horizontal="center" vertical="center"/>
    </xf>
    <xf numFmtId="0" fontId="3" fillId="0" borderId="44" xfId="1" applyBorder="1"/>
    <xf numFmtId="0" fontId="3" fillId="4" borderId="45" xfId="1" applyFill="1" applyBorder="1"/>
    <xf numFmtId="0" fontId="3" fillId="3" borderId="5" xfId="1" applyFill="1" applyBorder="1" applyAlignment="1">
      <alignment horizontal="center"/>
    </xf>
    <xf numFmtId="0" fontId="2" fillId="0" borderId="46" xfId="1" applyFont="1" applyBorder="1"/>
    <xf numFmtId="0" fontId="2" fillId="0" borderId="9" xfId="1" applyFont="1" applyBorder="1"/>
    <xf numFmtId="44" fontId="2" fillId="0" borderId="9" xfId="5" applyFont="1" applyBorder="1"/>
    <xf numFmtId="0" fontId="3" fillId="5" borderId="44" xfId="1" applyFill="1" applyBorder="1"/>
    <xf numFmtId="0" fontId="3" fillId="5" borderId="0" xfId="1" applyFill="1"/>
    <xf numFmtId="44" fontId="0" fillId="2" borderId="0" xfId="5" applyFont="1" applyFill="1" applyBorder="1" applyAlignment="1">
      <alignment horizontal="center"/>
    </xf>
    <xf numFmtId="0" fontId="3" fillId="5" borderId="0" xfId="1" applyFill="1" applyAlignment="1">
      <alignment horizontal="center" vertical="center"/>
    </xf>
    <xf numFmtId="44" fontId="0" fillId="5" borderId="0" xfId="5" applyFont="1" applyFill="1" applyBorder="1"/>
    <xf numFmtId="0" fontId="3" fillId="6" borderId="44" xfId="1" applyFill="1" applyBorder="1"/>
    <xf numFmtId="0" fontId="3" fillId="6" borderId="0" xfId="1" applyFill="1"/>
    <xf numFmtId="44" fontId="0" fillId="6" borderId="0" xfId="5" applyFont="1" applyFill="1" applyBorder="1"/>
    <xf numFmtId="0" fontId="3" fillId="6" borderId="0" xfId="1" applyFill="1" applyAlignment="1">
      <alignment horizontal="center" vertical="center"/>
    </xf>
    <xf numFmtId="44" fontId="0" fillId="5" borderId="0" xfId="5" applyFont="1" applyFill="1" applyBorder="1" applyAlignment="1">
      <alignment horizontal="center"/>
    </xf>
    <xf numFmtId="44" fontId="0" fillId="5" borderId="45" xfId="5" applyFont="1" applyFill="1" applyBorder="1" applyAlignment="1">
      <alignment horizontal="center"/>
    </xf>
    <xf numFmtId="44" fontId="0" fillId="6" borderId="0" xfId="5" applyFont="1" applyFill="1" applyBorder="1" applyAlignment="1">
      <alignment horizontal="center"/>
    </xf>
    <xf numFmtId="44" fontId="0" fillId="6" borderId="45" xfId="5" applyFont="1" applyFill="1" applyBorder="1" applyAlignment="1">
      <alignment horizontal="center"/>
    </xf>
    <xf numFmtId="44" fontId="0" fillId="0" borderId="0" xfId="5" applyFont="1" applyFill="1" applyBorder="1"/>
    <xf numFmtId="44" fontId="0" fillId="0" borderId="0" xfId="5" applyFont="1" applyBorder="1"/>
    <xf numFmtId="44" fontId="0" fillId="0" borderId="0" xfId="5" applyFont="1" applyBorder="1" applyAlignment="1">
      <alignment horizontal="center"/>
    </xf>
    <xf numFmtId="44" fontId="0" fillId="0" borderId="45" xfId="5" applyFont="1" applyBorder="1" applyAlignment="1">
      <alignment horizontal="center"/>
    </xf>
    <xf numFmtId="44" fontId="0" fillId="4" borderId="0" xfId="5" applyFont="1" applyFill="1" applyBorder="1" applyAlignment="1">
      <alignment horizontal="center"/>
    </xf>
    <xf numFmtId="0" fontId="3" fillId="4" borderId="0" xfId="1" applyFill="1" applyAlignment="1">
      <alignment horizontal="center" vertical="center"/>
    </xf>
    <xf numFmtId="44" fontId="3" fillId="4" borderId="0" xfId="1" applyNumberFormat="1" applyFill="1"/>
    <xf numFmtId="44" fontId="0" fillId="4" borderId="0" xfId="5" applyFont="1" applyFill="1" applyBorder="1"/>
    <xf numFmtId="44" fontId="0" fillId="4" borderId="0" xfId="5" applyFont="1" applyFill="1" applyBorder="1" applyAlignment="1">
      <alignment horizontal="center"/>
    </xf>
    <xf numFmtId="44" fontId="0" fillId="4" borderId="45" xfId="5" applyFont="1" applyFill="1" applyBorder="1"/>
    <xf numFmtId="1" fontId="3" fillId="4" borderId="0" xfId="1" applyNumberFormat="1" applyFill="1" applyAlignment="1">
      <alignment horizontal="center" vertical="center"/>
    </xf>
    <xf numFmtId="0" fontId="3" fillId="18" borderId="44" xfId="1" applyFill="1" applyBorder="1"/>
    <xf numFmtId="0" fontId="3" fillId="18" borderId="0" xfId="1" applyFill="1"/>
    <xf numFmtId="0" fontId="2" fillId="0" borderId="44" xfId="1" applyFont="1" applyBorder="1"/>
    <xf numFmtId="164" fontId="3" fillId="4" borderId="0" xfId="1" applyNumberFormat="1" applyFill="1"/>
    <xf numFmtId="44" fontId="2" fillId="4" borderId="0" xfId="5" applyFont="1" applyFill="1" applyBorder="1"/>
    <xf numFmtId="0" fontId="3" fillId="5" borderId="39" xfId="1" applyFill="1" applyBorder="1"/>
    <xf numFmtId="0" fontId="3" fillId="5" borderId="18" xfId="1" applyFill="1" applyBorder="1"/>
    <xf numFmtId="44" fontId="0" fillId="5" borderId="3" xfId="5" applyFont="1" applyFill="1" applyBorder="1"/>
    <xf numFmtId="44" fontId="0" fillId="6" borderId="3" xfId="5" applyFont="1" applyFill="1" applyBorder="1"/>
    <xf numFmtId="44" fontId="0" fillId="6" borderId="4" xfId="5" applyFont="1" applyFill="1" applyBorder="1"/>
    <xf numFmtId="44" fontId="0" fillId="0" borderId="0" xfId="5" applyFont="1" applyFill="1" applyBorder="1" applyAlignment="1">
      <alignment horizontal="center"/>
    </xf>
    <xf numFmtId="44" fontId="0" fillId="5" borderId="7" xfId="5" applyFont="1" applyFill="1" applyBorder="1"/>
    <xf numFmtId="44" fontId="0" fillId="6" borderId="5" xfId="5" applyFont="1" applyFill="1" applyBorder="1"/>
    <xf numFmtId="6" fontId="0" fillId="4" borderId="0" xfId="5" applyNumberFormat="1" applyFont="1" applyFill="1" applyBorder="1"/>
    <xf numFmtId="0" fontId="3" fillId="4" borderId="40" xfId="1" applyFill="1" applyBorder="1" applyAlignment="1">
      <alignment horizontal="center"/>
    </xf>
    <xf numFmtId="0" fontId="39" fillId="0" borderId="0" xfId="1" applyFont="1" applyAlignment="1">
      <alignment horizontal="center"/>
    </xf>
    <xf numFmtId="0" fontId="40" fillId="0" borderId="14" xfId="1" applyFont="1" applyBorder="1" applyAlignment="1">
      <alignment horizontal="center"/>
    </xf>
    <xf numFmtId="0" fontId="40" fillId="4" borderId="14" xfId="1" applyFont="1" applyFill="1" applyBorder="1"/>
    <xf numFmtId="0" fontId="3" fillId="0" borderId="0" xfId="1" applyAlignment="1">
      <alignment horizontal="center"/>
    </xf>
    <xf numFmtId="0" fontId="3" fillId="0" borderId="3" xfId="1" applyBorder="1"/>
    <xf numFmtId="0" fontId="3" fillId="4" borderId="2" xfId="1" applyFill="1" applyBorder="1"/>
    <xf numFmtId="0" fontId="3" fillId="0" borderId="10" xfId="1" applyBorder="1" applyAlignment="1">
      <alignment wrapText="1"/>
    </xf>
    <xf numFmtId="0" fontId="3" fillId="0" borderId="2" xfId="1" applyBorder="1" applyAlignment="1">
      <alignment wrapText="1"/>
    </xf>
    <xf numFmtId="2" fontId="3" fillId="0" borderId="2" xfId="1" applyNumberFormat="1" applyBorder="1" applyAlignment="1">
      <alignment wrapText="1"/>
    </xf>
    <xf numFmtId="164" fontId="3" fillId="0" borderId="2" xfId="1" applyNumberFormat="1" applyBorder="1" applyAlignment="1">
      <alignment wrapText="1"/>
    </xf>
    <xf numFmtId="164" fontId="3" fillId="4" borderId="48" xfId="1" applyNumberFormat="1" applyFill="1" applyBorder="1"/>
    <xf numFmtId="3" fontId="3" fillId="12" borderId="0" xfId="1" applyNumberFormat="1" applyFill="1"/>
    <xf numFmtId="164" fontId="3" fillId="12" borderId="0" xfId="1" applyNumberFormat="1" applyFill="1"/>
    <xf numFmtId="0" fontId="3" fillId="12" borderId="0" xfId="1" applyFill="1"/>
    <xf numFmtId="44" fontId="3" fillId="0" borderId="3" xfId="1" applyNumberFormat="1" applyBorder="1"/>
    <xf numFmtId="0" fontId="3" fillId="4" borderId="1" xfId="1" applyFill="1" applyBorder="1"/>
    <xf numFmtId="164" fontId="3" fillId="0" borderId="7" xfId="1" applyNumberFormat="1" applyBorder="1"/>
    <xf numFmtId="3" fontId="3" fillId="0" borderId="1" xfId="1" applyNumberFormat="1" applyBorder="1"/>
    <xf numFmtId="164" fontId="3" fillId="0" borderId="1" xfId="1" applyNumberFormat="1" applyBorder="1"/>
    <xf numFmtId="1" fontId="3" fillId="12" borderId="0" xfId="1" applyNumberFormat="1" applyFill="1"/>
    <xf numFmtId="164" fontId="3" fillId="12" borderId="2" xfId="1" applyNumberFormat="1" applyFill="1" applyBorder="1"/>
    <xf numFmtId="0" fontId="3" fillId="6" borderId="2" xfId="1" applyFill="1" applyBorder="1"/>
    <xf numFmtId="164" fontId="3" fillId="4" borderId="10" xfId="1" applyNumberFormat="1" applyFill="1" applyBorder="1"/>
    <xf numFmtId="1" fontId="3" fillId="12" borderId="2" xfId="1" applyNumberFormat="1" applyFill="1" applyBorder="1"/>
    <xf numFmtId="0" fontId="3" fillId="12" borderId="2" xfId="1" applyFill="1" applyBorder="1"/>
    <xf numFmtId="0" fontId="3" fillId="4" borderId="11" xfId="1" applyFill="1" applyBorder="1"/>
    <xf numFmtId="1" fontId="3" fillId="0" borderId="1" xfId="1" applyNumberFormat="1" applyBorder="1"/>
    <xf numFmtId="16" fontId="3" fillId="12" borderId="0" xfId="1" applyNumberFormat="1" applyFill="1"/>
    <xf numFmtId="16" fontId="3" fillId="12" borderId="2" xfId="1" applyNumberFormat="1" applyFill="1" applyBorder="1"/>
    <xf numFmtId="164" fontId="3" fillId="6" borderId="40" xfId="1" applyNumberFormat="1" applyFill="1" applyBorder="1"/>
    <xf numFmtId="0" fontId="3" fillId="2" borderId="49" xfId="1" applyFill="1" applyBorder="1"/>
    <xf numFmtId="0" fontId="41" fillId="0" borderId="0" xfId="1" applyFont="1"/>
    <xf numFmtId="0" fontId="3" fillId="0" borderId="0" xfId="1" applyAlignment="1">
      <alignment horizontal="left"/>
    </xf>
    <xf numFmtId="44" fontId="0" fillId="0" borderId="7" xfId="5" applyFont="1" applyBorder="1"/>
    <xf numFmtId="8" fontId="3" fillId="2" borderId="5" xfId="1" applyNumberFormat="1" applyFill="1" applyBorder="1"/>
    <xf numFmtId="0" fontId="42" fillId="0" borderId="0" xfId="1" applyFont="1"/>
    <xf numFmtId="8" fontId="0" fillId="2" borderId="3" xfId="5" applyNumberFormat="1" applyFont="1" applyFill="1" applyBorder="1" applyAlignment="1">
      <alignment horizontal="center"/>
    </xf>
    <xf numFmtId="0" fontId="43" fillId="2" borderId="4" xfId="1" applyFont="1" applyFill="1" applyBorder="1"/>
    <xf numFmtId="8" fontId="3" fillId="6" borderId="5" xfId="1" applyNumberFormat="1" applyFill="1" applyBorder="1"/>
    <xf numFmtId="44" fontId="44" fillId="0" borderId="12" xfId="5" applyFont="1" applyBorder="1" applyAlignment="1">
      <alignment vertical="center" wrapText="1"/>
    </xf>
    <xf numFmtId="44" fontId="0" fillId="0" borderId="12" xfId="5" applyFont="1" applyBorder="1"/>
    <xf numFmtId="10" fontId="3" fillId="0" borderId="0" xfId="1" applyNumberFormat="1"/>
    <xf numFmtId="9" fontId="0" fillId="0" borderId="0" xfId="9" applyFont="1"/>
    <xf numFmtId="44" fontId="44" fillId="0" borderId="3" xfId="5" applyFont="1" applyBorder="1" applyAlignment="1">
      <alignment vertical="center" wrapText="1"/>
    </xf>
    <xf numFmtId="44" fontId="0" fillId="0" borderId="3" xfId="5" applyFont="1" applyBorder="1"/>
    <xf numFmtId="8" fontId="44" fillId="0" borderId="0" xfId="1" applyNumberFormat="1" applyFont="1" applyAlignment="1">
      <alignment vertical="center" wrapText="1"/>
    </xf>
    <xf numFmtId="44" fontId="3" fillId="5" borderId="5" xfId="1" applyNumberFormat="1" applyFill="1" applyBorder="1"/>
    <xf numFmtId="4" fontId="3" fillId="2" borderId="16" xfId="1" applyNumberFormat="1" applyFill="1" applyBorder="1"/>
    <xf numFmtId="44" fontId="0" fillId="2" borderId="5" xfId="5" applyFont="1" applyFill="1" applyBorder="1"/>
    <xf numFmtId="0" fontId="3" fillId="0" borderId="1" xfId="1" applyBorder="1" applyAlignment="1">
      <alignment horizontal="center" vertical="center" wrapText="1"/>
    </xf>
    <xf numFmtId="0" fontId="3" fillId="0" borderId="1" xfId="1" applyBorder="1" applyAlignment="1">
      <alignment horizontal="center" vertical="center"/>
    </xf>
    <xf numFmtId="0" fontId="15" fillId="8" borderId="9" xfId="2" applyFont="1" applyFill="1" applyBorder="1" applyAlignment="1">
      <alignment horizontal="center" vertical="center" wrapText="1"/>
    </xf>
    <xf numFmtId="0" fontId="15" fillId="8" borderId="0" xfId="2" applyFont="1" applyFill="1" applyBorder="1" applyAlignment="1">
      <alignment horizontal="center" vertical="center" wrapText="1"/>
    </xf>
    <xf numFmtId="0" fontId="8" fillId="0" borderId="9" xfId="3" applyBorder="1" applyAlignment="1">
      <alignment horizontal="center" wrapText="1"/>
    </xf>
    <xf numFmtId="0" fontId="8" fillId="0" borderId="0" xfId="3" applyAlignment="1">
      <alignment horizontal="center" wrapText="1"/>
    </xf>
    <xf numFmtId="0" fontId="24" fillId="0" borderId="2" xfId="1" applyFont="1" applyBorder="1" applyAlignment="1">
      <alignment horizontal="center" vertical="center" wrapText="1"/>
    </xf>
    <xf numFmtId="0" fontId="22" fillId="4" borderId="0" xfId="1" applyFont="1" applyFill="1" applyAlignment="1">
      <alignment horizontal="center" vertical="center" wrapText="1"/>
    </xf>
    <xf numFmtId="0" fontId="24" fillId="0" borderId="1" xfId="1" applyFont="1" applyBorder="1" applyAlignment="1">
      <alignment horizontal="center" vertical="center" wrapText="1"/>
    </xf>
    <xf numFmtId="0" fontId="24" fillId="0" borderId="0" xfId="1" applyFont="1" applyAlignment="1">
      <alignment horizontal="center" vertical="center" wrapText="1"/>
    </xf>
    <xf numFmtId="0" fontId="22" fillId="0" borderId="0" xfId="1" applyFont="1" applyAlignment="1">
      <alignment horizontal="center" vertical="center" wrapText="1"/>
    </xf>
    <xf numFmtId="0" fontId="3" fillId="0" borderId="2" xfId="1" applyBorder="1" applyAlignment="1">
      <alignment horizontal="center"/>
    </xf>
    <xf numFmtId="0" fontId="3" fillId="0" borderId="0" xfId="1" applyAlignment="1">
      <alignment horizontal="center" wrapText="1"/>
    </xf>
    <xf numFmtId="44" fontId="0" fillId="4" borderId="0" xfId="5" applyFont="1" applyFill="1" applyBorder="1" applyAlignment="1">
      <alignment horizontal="center"/>
    </xf>
    <xf numFmtId="44" fontId="0" fillId="4" borderId="45" xfId="5" applyFont="1" applyFill="1" applyBorder="1" applyAlignment="1">
      <alignment horizontal="center"/>
    </xf>
    <xf numFmtId="44" fontId="0" fillId="5" borderId="0" xfId="5" applyFont="1" applyFill="1" applyBorder="1" applyAlignment="1">
      <alignment horizontal="center"/>
    </xf>
    <xf numFmtId="44" fontId="0" fillId="5" borderId="45" xfId="5" applyFont="1" applyFill="1" applyBorder="1" applyAlignment="1">
      <alignment horizontal="center"/>
    </xf>
    <xf numFmtId="0" fontId="3" fillId="0" borderId="42" xfId="1" applyBorder="1" applyAlignment="1">
      <alignment horizontal="left"/>
    </xf>
    <xf numFmtId="0" fontId="38" fillId="17" borderId="41" xfId="1" applyFont="1" applyFill="1" applyBorder="1" applyAlignment="1">
      <alignment horizontal="center"/>
    </xf>
    <xf numFmtId="0" fontId="38" fillId="17" borderId="42" xfId="1" applyFont="1" applyFill="1" applyBorder="1" applyAlignment="1">
      <alignment horizontal="center"/>
    </xf>
    <xf numFmtId="0" fontId="38" fillId="17" borderId="43" xfId="1" applyFont="1" applyFill="1" applyBorder="1" applyAlignment="1">
      <alignment horizontal="center"/>
    </xf>
    <xf numFmtId="0" fontId="2" fillId="0" borderId="0" xfId="1" applyFont="1" applyAlignment="1">
      <alignment horizontal="center"/>
    </xf>
    <xf numFmtId="0" fontId="2" fillId="0" borderId="45" xfId="1" applyFont="1" applyBorder="1" applyAlignment="1">
      <alignment horizontal="center"/>
    </xf>
    <xf numFmtId="0" fontId="2" fillId="0" borderId="9" xfId="1" applyFont="1" applyBorder="1" applyAlignment="1">
      <alignment horizontal="center"/>
    </xf>
    <xf numFmtId="0" fontId="2" fillId="0" borderId="47" xfId="1" applyFont="1" applyBorder="1" applyAlignment="1">
      <alignment horizontal="center"/>
    </xf>
    <xf numFmtId="44" fontId="0" fillId="6" borderId="0" xfId="5" applyFont="1" applyFill="1" applyBorder="1" applyAlignment="1">
      <alignment horizontal="center"/>
    </xf>
    <xf numFmtId="44" fontId="0" fillId="6" borderId="45" xfId="5" applyFont="1" applyFill="1" applyBorder="1" applyAlignment="1">
      <alignment horizontal="center"/>
    </xf>
    <xf numFmtId="0" fontId="3" fillId="0" borderId="0" xfId="1" applyAlignment="1">
      <alignment horizontal="center"/>
    </xf>
    <xf numFmtId="0" fontId="3" fillId="0" borderId="0" xfId="1" applyAlignment="1">
      <alignment horizontal="left" wrapText="1"/>
    </xf>
    <xf numFmtId="0" fontId="3" fillId="0" borderId="0" xfId="1" applyAlignment="1">
      <alignment horizontal="left"/>
    </xf>
    <xf numFmtId="0" fontId="3" fillId="0" borderId="2" xfId="1" applyBorder="1" applyAlignment="1">
      <alignment horizontal="center" wrapText="1"/>
    </xf>
  </cellXfs>
  <cellStyles count="10">
    <cellStyle name="Currency 2" xfId="5" xr:uid="{A6C169FE-7897-4889-9149-0398AB0E15DB}"/>
    <cellStyle name="Hyperlink 2" xfId="2" xr:uid="{9857E52F-09B2-4269-894B-EB54F014A08A}"/>
    <cellStyle name="Hyperlink 2 2" xfId="4" xr:uid="{A0978027-A52A-4CB7-A073-1FE42075F975}"/>
    <cellStyle name="Normal" xfId="0" builtinId="0"/>
    <cellStyle name="Normal 2" xfId="1" xr:uid="{2434B8A7-7BE5-4415-9922-D750E6E84217}"/>
    <cellStyle name="Normal 2 2" xfId="3" xr:uid="{F0C73D78-8BEA-4AA3-ABBA-D23BA85F36DE}"/>
    <cellStyle name="Normal_Annual Hay Production" xfId="8" xr:uid="{49D8673C-BD44-40CA-A8B7-87085D766B1B}"/>
    <cellStyle name="Normal_Hay Production" xfId="6" xr:uid="{B053CF50-1368-436A-8023-4AADE32B16E4}"/>
    <cellStyle name="Normal_Hay Production (2)_Hay Production (3)" xfId="7" xr:uid="{21412768-703E-42A3-99A7-3F5823C51F2C}"/>
    <cellStyle name="Percent 2" xfId="9" xr:uid="{010F34B6-26D7-400E-B8A6-6251F6CF9E44}"/>
  </cellStyles>
  <dxfs count="2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0.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7</xdr:col>
      <xdr:colOff>828675</xdr:colOff>
      <xdr:row>72</xdr:row>
      <xdr:rowOff>95250</xdr:rowOff>
    </xdr:from>
    <xdr:to>
      <xdr:col>11</xdr:col>
      <xdr:colOff>90170</xdr:colOff>
      <xdr:row>75</xdr:row>
      <xdr:rowOff>154053</xdr:rowOff>
    </xdr:to>
    <xdr:pic>
      <xdr:nvPicPr>
        <xdr:cNvPr id="2" name="Picture 1" title="Iowa State University logo">
          <a:extLst>
            <a:ext uri="{FF2B5EF4-FFF2-40B4-BE49-F238E27FC236}">
              <a16:creationId xmlns:a16="http://schemas.microsoft.com/office/drawing/2014/main" id="{66D9656D-3621-465B-B127-C3BF0AC8FC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62800" y="14725650"/>
          <a:ext cx="2614295" cy="65887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828675</xdr:colOff>
      <xdr:row>73</xdr:row>
      <xdr:rowOff>95250</xdr:rowOff>
    </xdr:from>
    <xdr:to>
      <xdr:col>10</xdr:col>
      <xdr:colOff>185420</xdr:colOff>
      <xdr:row>76</xdr:row>
      <xdr:rowOff>144528</xdr:rowOff>
    </xdr:to>
    <xdr:pic>
      <xdr:nvPicPr>
        <xdr:cNvPr id="2" name="Picture 1" title="Iowa State University logo">
          <a:extLst>
            <a:ext uri="{FF2B5EF4-FFF2-40B4-BE49-F238E27FC236}">
              <a16:creationId xmlns:a16="http://schemas.microsoft.com/office/drawing/2014/main" id="{7D6A7409-2778-4B06-8C7D-576802E950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81900" y="14792325"/>
          <a:ext cx="2614295" cy="64935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828675</xdr:colOff>
      <xdr:row>97</xdr:row>
      <xdr:rowOff>95250</xdr:rowOff>
    </xdr:from>
    <xdr:to>
      <xdr:col>10</xdr:col>
      <xdr:colOff>788670</xdr:colOff>
      <xdr:row>100</xdr:row>
      <xdr:rowOff>147703</xdr:rowOff>
    </xdr:to>
    <xdr:pic>
      <xdr:nvPicPr>
        <xdr:cNvPr id="2" name="Picture 1" title="Iowa State University logo">
          <a:extLst>
            <a:ext uri="{FF2B5EF4-FFF2-40B4-BE49-F238E27FC236}">
              <a16:creationId xmlns:a16="http://schemas.microsoft.com/office/drawing/2014/main" id="{0CC21E63-5962-4C85-AE1B-FE5B5FAD45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6075" y="21917025"/>
          <a:ext cx="2588895" cy="65252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828675</xdr:colOff>
      <xdr:row>69</xdr:row>
      <xdr:rowOff>95250</xdr:rowOff>
    </xdr:from>
    <xdr:to>
      <xdr:col>10</xdr:col>
      <xdr:colOff>385445</xdr:colOff>
      <xdr:row>72</xdr:row>
      <xdr:rowOff>144528</xdr:rowOff>
    </xdr:to>
    <xdr:pic>
      <xdr:nvPicPr>
        <xdr:cNvPr id="2" name="Picture 1" title="Iowa State University logo">
          <a:extLst>
            <a:ext uri="{FF2B5EF4-FFF2-40B4-BE49-F238E27FC236}">
              <a16:creationId xmlns:a16="http://schemas.microsoft.com/office/drawing/2014/main" id="{4E98E3C6-6415-4C44-B867-17E58F71F5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6600" y="14020800"/>
          <a:ext cx="2614295" cy="6493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828675</xdr:colOff>
      <xdr:row>84</xdr:row>
      <xdr:rowOff>95250</xdr:rowOff>
    </xdr:from>
    <xdr:to>
      <xdr:col>10</xdr:col>
      <xdr:colOff>321945</xdr:colOff>
      <xdr:row>87</xdr:row>
      <xdr:rowOff>144528</xdr:rowOff>
    </xdr:to>
    <xdr:pic>
      <xdr:nvPicPr>
        <xdr:cNvPr id="2" name="Picture 1" title="Iowa State University logo">
          <a:extLst>
            <a:ext uri="{FF2B5EF4-FFF2-40B4-BE49-F238E27FC236}">
              <a16:creationId xmlns:a16="http://schemas.microsoft.com/office/drawing/2014/main" id="{38176E17-7592-4477-B2CB-AB2EBA17C6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6075" y="18183225"/>
          <a:ext cx="2588895" cy="64935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7593F165-4442-42F5-8F64-D4A9EB4B5B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3425" y="25927050"/>
          <a:ext cx="2610139" cy="65254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FFA9F4E4-F56F-40BA-9F9A-3254E513C1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3425" y="25927050"/>
          <a:ext cx="2610139" cy="65254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2" name="Picture 2" descr="apital recovery factor equation">
          <a:extLst>
            <a:ext uri="{FF2B5EF4-FFF2-40B4-BE49-F238E27FC236}">
              <a16:creationId xmlns:a16="http://schemas.microsoft.com/office/drawing/2014/main" id="{2054245E-B930-411F-B814-21F1DB519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 y="11737975"/>
          <a:ext cx="22574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828675</xdr:colOff>
      <xdr:row>73</xdr:row>
      <xdr:rowOff>95250</xdr:rowOff>
    </xdr:from>
    <xdr:to>
      <xdr:col>10</xdr:col>
      <xdr:colOff>185420</xdr:colOff>
      <xdr:row>76</xdr:row>
      <xdr:rowOff>144528</xdr:rowOff>
    </xdr:to>
    <xdr:pic>
      <xdr:nvPicPr>
        <xdr:cNvPr id="2" name="Picture 1" title="Iowa State University logo">
          <a:extLst>
            <a:ext uri="{FF2B5EF4-FFF2-40B4-BE49-F238E27FC236}">
              <a16:creationId xmlns:a16="http://schemas.microsoft.com/office/drawing/2014/main" id="{866171AB-F54A-4214-841D-3B1973343D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81900" y="14792325"/>
          <a:ext cx="2614295" cy="6493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828675</xdr:colOff>
      <xdr:row>97</xdr:row>
      <xdr:rowOff>95250</xdr:rowOff>
    </xdr:from>
    <xdr:to>
      <xdr:col>10</xdr:col>
      <xdr:colOff>788670</xdr:colOff>
      <xdr:row>100</xdr:row>
      <xdr:rowOff>147703</xdr:rowOff>
    </xdr:to>
    <xdr:pic>
      <xdr:nvPicPr>
        <xdr:cNvPr id="2" name="Picture 1" title="Iowa State University logo">
          <a:extLst>
            <a:ext uri="{FF2B5EF4-FFF2-40B4-BE49-F238E27FC236}">
              <a16:creationId xmlns:a16="http://schemas.microsoft.com/office/drawing/2014/main" id="{0CE0AC40-D598-4A0B-8CFC-D910AF0EE6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6075" y="21917025"/>
          <a:ext cx="2588895" cy="6525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828675</xdr:colOff>
      <xdr:row>69</xdr:row>
      <xdr:rowOff>95250</xdr:rowOff>
    </xdr:from>
    <xdr:to>
      <xdr:col>10</xdr:col>
      <xdr:colOff>385445</xdr:colOff>
      <xdr:row>72</xdr:row>
      <xdr:rowOff>144528</xdr:rowOff>
    </xdr:to>
    <xdr:pic>
      <xdr:nvPicPr>
        <xdr:cNvPr id="2" name="Picture 1" title="Iowa State University logo">
          <a:extLst>
            <a:ext uri="{FF2B5EF4-FFF2-40B4-BE49-F238E27FC236}">
              <a16:creationId xmlns:a16="http://schemas.microsoft.com/office/drawing/2014/main" id="{05B48E72-7396-4D94-9386-919858F82B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6600" y="14020800"/>
          <a:ext cx="2614295" cy="6493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828675</xdr:colOff>
      <xdr:row>84</xdr:row>
      <xdr:rowOff>95250</xdr:rowOff>
    </xdr:from>
    <xdr:to>
      <xdr:col>10</xdr:col>
      <xdr:colOff>321945</xdr:colOff>
      <xdr:row>87</xdr:row>
      <xdr:rowOff>144528</xdr:rowOff>
    </xdr:to>
    <xdr:pic>
      <xdr:nvPicPr>
        <xdr:cNvPr id="2" name="Picture 1" title="Iowa State University logo">
          <a:extLst>
            <a:ext uri="{FF2B5EF4-FFF2-40B4-BE49-F238E27FC236}">
              <a16:creationId xmlns:a16="http://schemas.microsoft.com/office/drawing/2014/main" id="{06310D3D-261B-407B-B05A-3FC5430626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6075" y="18183225"/>
          <a:ext cx="2588895" cy="6493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D1420A7E-630E-4B3E-B8C8-DE4DA17911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3425" y="25927050"/>
          <a:ext cx="2610139" cy="6525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48E67C1C-09CA-4210-81BE-CF03321899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53425" y="25927050"/>
          <a:ext cx="2610139" cy="6525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2" name="Picture 2" descr="apital recovery factor equation">
          <a:extLst>
            <a:ext uri="{FF2B5EF4-FFF2-40B4-BE49-F238E27FC236}">
              <a16:creationId xmlns:a16="http://schemas.microsoft.com/office/drawing/2014/main" id="{FA51A6B0-3ADF-4A94-AC0B-8E60C6D1C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 y="11737975"/>
          <a:ext cx="22574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828675</xdr:colOff>
      <xdr:row>72</xdr:row>
      <xdr:rowOff>95250</xdr:rowOff>
    </xdr:from>
    <xdr:to>
      <xdr:col>11</xdr:col>
      <xdr:colOff>90170</xdr:colOff>
      <xdr:row>75</xdr:row>
      <xdr:rowOff>154053</xdr:rowOff>
    </xdr:to>
    <xdr:pic>
      <xdr:nvPicPr>
        <xdr:cNvPr id="2" name="Picture 1" title="Iowa State University logo">
          <a:extLst>
            <a:ext uri="{FF2B5EF4-FFF2-40B4-BE49-F238E27FC236}">
              <a16:creationId xmlns:a16="http://schemas.microsoft.com/office/drawing/2014/main" id="{4ADBCC5F-80C8-4B50-9CFB-C8966BD23F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62800" y="14725650"/>
          <a:ext cx="2614295" cy="6588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1.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8B62C-C727-4203-89F7-7EFA01A86B4F}">
  <dimension ref="A1:Q83"/>
  <sheetViews>
    <sheetView workbookViewId="0">
      <selection activeCell="G1" sqref="G1"/>
    </sheetView>
  </sheetViews>
  <sheetFormatPr defaultColWidth="12.5703125" defaultRowHeight="15.75"/>
  <cols>
    <col min="1" max="1" width="19.5703125" style="2" customWidth="1"/>
    <col min="2" max="16384" width="12.5703125" style="2"/>
  </cols>
  <sheetData>
    <row r="1" spans="1:17" ht="21" thickBot="1">
      <c r="A1" s="2" t="s">
        <v>69</v>
      </c>
      <c r="B1" s="20" t="s">
        <v>70</v>
      </c>
      <c r="C1" s="21" t="s">
        <v>71</v>
      </c>
      <c r="D1" s="21" t="s">
        <v>72</v>
      </c>
      <c r="E1" s="21" t="s">
        <v>73</v>
      </c>
      <c r="F1" s="21" t="s">
        <v>74</v>
      </c>
      <c r="G1" s="21" t="s">
        <v>75</v>
      </c>
      <c r="H1" s="21" t="s">
        <v>76</v>
      </c>
      <c r="I1" s="21" t="s">
        <v>77</v>
      </c>
      <c r="J1" s="21" t="s">
        <v>78</v>
      </c>
      <c r="K1" s="21" t="s">
        <v>79</v>
      </c>
      <c r="L1" s="2" t="s">
        <v>80</v>
      </c>
      <c r="M1" s="2" t="s">
        <v>81</v>
      </c>
      <c r="N1" s="2" t="s">
        <v>82</v>
      </c>
      <c r="O1" s="2" t="s">
        <v>83</v>
      </c>
      <c r="P1" s="2" t="s">
        <v>84</v>
      </c>
      <c r="Q1" s="2" t="s">
        <v>85</v>
      </c>
    </row>
    <row r="2" spans="1:17" ht="16.5" thickTop="1">
      <c r="B2" s="22" t="s">
        <v>86</v>
      </c>
      <c r="C2" s="23"/>
      <c r="D2" s="24"/>
      <c r="E2" s="24"/>
      <c r="F2" s="24"/>
      <c r="G2" s="24"/>
      <c r="H2" s="24"/>
      <c r="I2" s="24"/>
      <c r="J2" s="24"/>
      <c r="K2" s="24"/>
      <c r="N2" s="2">
        <v>1</v>
      </c>
      <c r="O2" s="2" t="s">
        <v>8</v>
      </c>
      <c r="P2" s="2" t="s">
        <v>87</v>
      </c>
      <c r="Q2" s="2">
        <v>1</v>
      </c>
    </row>
    <row r="3" spans="1:17">
      <c r="B3" s="25" t="s">
        <v>88</v>
      </c>
      <c r="C3" s="26"/>
      <c r="D3" s="26"/>
      <c r="E3" s="26"/>
      <c r="F3" s="26"/>
      <c r="G3" s="26"/>
      <c r="H3" s="26"/>
      <c r="I3" s="26"/>
      <c r="J3" s="26"/>
      <c r="K3" s="26"/>
      <c r="N3" s="2">
        <v>1</v>
      </c>
      <c r="O3" s="2" t="s">
        <v>8</v>
      </c>
      <c r="P3" s="2" t="s">
        <v>87</v>
      </c>
      <c r="Q3" s="2">
        <v>1</v>
      </c>
    </row>
    <row r="4" spans="1:17">
      <c r="B4" s="27"/>
      <c r="C4" s="26"/>
      <c r="D4" s="26"/>
      <c r="E4" s="26"/>
      <c r="F4" s="26"/>
      <c r="G4" s="26"/>
      <c r="H4" s="26"/>
      <c r="I4" s="26"/>
      <c r="J4" s="26"/>
      <c r="K4" s="26"/>
      <c r="N4" s="2">
        <v>1</v>
      </c>
      <c r="O4" s="2" t="s">
        <v>8</v>
      </c>
      <c r="P4" s="2" t="s">
        <v>87</v>
      </c>
      <c r="Q4" s="2">
        <v>1</v>
      </c>
    </row>
    <row r="5" spans="1:17">
      <c r="B5" s="28" t="s">
        <v>89</v>
      </c>
      <c r="C5" s="29"/>
      <c r="D5" s="30"/>
      <c r="E5" s="31"/>
      <c r="F5" s="31"/>
      <c r="G5" s="31"/>
      <c r="H5" s="24"/>
      <c r="I5" s="24"/>
      <c r="J5" s="24"/>
      <c r="K5" s="24"/>
      <c r="N5" s="2">
        <v>1</v>
      </c>
      <c r="O5" s="2" t="s">
        <v>8</v>
      </c>
      <c r="P5" s="2" t="s">
        <v>87</v>
      </c>
      <c r="Q5" s="2">
        <v>1</v>
      </c>
    </row>
    <row r="6" spans="1:17">
      <c r="B6" s="32"/>
      <c r="C6" s="24"/>
      <c r="D6" s="24"/>
      <c r="E6" s="31"/>
      <c r="F6" s="31"/>
      <c r="G6" s="31"/>
      <c r="H6" s="24"/>
      <c r="I6" s="24"/>
      <c r="J6" s="24"/>
      <c r="K6" s="24"/>
      <c r="M6" s="492" t="s">
        <v>90</v>
      </c>
      <c r="N6" s="492"/>
      <c r="O6" s="2" t="s">
        <v>8</v>
      </c>
      <c r="P6" s="2" t="s">
        <v>87</v>
      </c>
      <c r="Q6" s="2">
        <v>1</v>
      </c>
    </row>
    <row r="7" spans="1:17" ht="24" customHeight="1">
      <c r="B7" s="33" t="s">
        <v>91</v>
      </c>
      <c r="C7" s="34"/>
      <c r="D7" s="34"/>
      <c r="E7" s="35" t="s">
        <v>92</v>
      </c>
      <c r="F7" s="36"/>
      <c r="G7" s="35" t="s">
        <v>93</v>
      </c>
      <c r="H7" s="34"/>
      <c r="I7" s="34"/>
      <c r="J7" s="34"/>
      <c r="K7" s="34"/>
      <c r="M7" s="493"/>
      <c r="N7" s="493"/>
      <c r="O7" s="2" t="s">
        <v>8</v>
      </c>
      <c r="P7" s="2" t="s">
        <v>87</v>
      </c>
      <c r="Q7" s="2">
        <v>1</v>
      </c>
    </row>
    <row r="8" spans="1:17">
      <c r="B8" s="37" t="s">
        <v>94</v>
      </c>
      <c r="C8" s="38"/>
      <c r="D8" s="39"/>
      <c r="E8" s="40">
        <v>209</v>
      </c>
      <c r="F8" s="41" t="s">
        <v>95</v>
      </c>
      <c r="G8" s="42">
        <v>500</v>
      </c>
      <c r="H8" s="24"/>
      <c r="I8" s="24"/>
      <c r="J8" s="24"/>
      <c r="K8" s="24"/>
      <c r="N8" s="2">
        <v>1</v>
      </c>
      <c r="O8" s="2" t="s">
        <v>8</v>
      </c>
      <c r="P8" s="2" t="s">
        <v>87</v>
      </c>
      <c r="Q8" s="2">
        <v>1</v>
      </c>
    </row>
    <row r="9" spans="1:17">
      <c r="B9" s="43"/>
      <c r="C9" s="31"/>
      <c r="D9" s="31"/>
      <c r="E9" s="31"/>
      <c r="F9" s="31"/>
      <c r="G9" s="31"/>
      <c r="H9" s="31"/>
      <c r="I9" s="31"/>
      <c r="J9" s="31"/>
      <c r="K9" s="31"/>
      <c r="N9" s="2">
        <v>1</v>
      </c>
      <c r="O9" s="2" t="s">
        <v>8</v>
      </c>
      <c r="P9" s="2" t="s">
        <v>87</v>
      </c>
      <c r="Q9" s="2">
        <v>1</v>
      </c>
    </row>
    <row r="10" spans="1:17">
      <c r="B10" s="44"/>
      <c r="C10" s="45"/>
      <c r="D10" s="46"/>
      <c r="E10" s="46"/>
      <c r="F10" s="46"/>
      <c r="G10" s="46"/>
      <c r="H10" s="47" t="s">
        <v>96</v>
      </c>
      <c r="I10" s="48"/>
      <c r="J10" s="48" t="s">
        <v>97</v>
      </c>
      <c r="K10" s="49" t="s">
        <v>98</v>
      </c>
      <c r="N10" s="2">
        <v>1</v>
      </c>
      <c r="O10" s="2" t="s">
        <v>8</v>
      </c>
      <c r="P10" s="2" t="s">
        <v>87</v>
      </c>
      <c r="Q10" s="2">
        <v>1</v>
      </c>
    </row>
    <row r="11" spans="1:17">
      <c r="B11" s="33" t="s">
        <v>99</v>
      </c>
      <c r="C11" s="34"/>
      <c r="D11" s="34"/>
      <c r="E11" s="34"/>
      <c r="F11" s="34"/>
      <c r="G11" s="34"/>
      <c r="H11" s="50" t="s">
        <v>100</v>
      </c>
      <c r="I11" s="50" t="s">
        <v>101</v>
      </c>
      <c r="J11" s="51" t="s">
        <v>102</v>
      </c>
      <c r="K11" s="51" t="s">
        <v>103</v>
      </c>
      <c r="N11" s="2">
        <v>1</v>
      </c>
      <c r="O11" s="2" t="s">
        <v>8</v>
      </c>
      <c r="P11" s="2" t="s">
        <v>87</v>
      </c>
      <c r="Q11" s="2">
        <v>1</v>
      </c>
    </row>
    <row r="12" spans="1:17">
      <c r="A12" s="2" t="s">
        <v>104</v>
      </c>
      <c r="B12" s="52" t="s">
        <v>105</v>
      </c>
      <c r="C12" s="53"/>
      <c r="D12" s="24"/>
      <c r="E12" s="24"/>
      <c r="F12" s="24"/>
      <c r="G12" s="24"/>
      <c r="H12" s="54">
        <v>8.1</v>
      </c>
      <c r="I12" s="54">
        <v>4.5</v>
      </c>
      <c r="J12" s="55">
        <v>12.6</v>
      </c>
      <c r="K12" s="56">
        <v>6300</v>
      </c>
      <c r="N12" s="2">
        <v>1</v>
      </c>
      <c r="O12" s="2" t="s">
        <v>8</v>
      </c>
      <c r="P12" s="2" t="s">
        <v>87</v>
      </c>
      <c r="Q12" s="2">
        <v>1</v>
      </c>
    </row>
    <row r="13" spans="1:17">
      <c r="A13" s="2" t="s">
        <v>104</v>
      </c>
      <c r="B13" s="52" t="s">
        <v>106</v>
      </c>
      <c r="C13" s="53"/>
      <c r="D13" s="24"/>
      <c r="E13" s="24"/>
      <c r="F13" s="24"/>
      <c r="G13" s="24"/>
      <c r="H13" s="57">
        <v>7.6</v>
      </c>
      <c r="I13" s="57">
        <v>5.7</v>
      </c>
      <c r="J13" s="55">
        <v>13.3</v>
      </c>
      <c r="K13" s="56">
        <v>6650</v>
      </c>
      <c r="N13" s="2">
        <v>1</v>
      </c>
      <c r="O13" s="2" t="s">
        <v>8</v>
      </c>
      <c r="P13" s="2" t="s">
        <v>87</v>
      </c>
      <c r="Q13" s="2">
        <v>1</v>
      </c>
    </row>
    <row r="14" spans="1:17">
      <c r="A14" s="2" t="s">
        <v>104</v>
      </c>
      <c r="B14" s="52" t="s">
        <v>107</v>
      </c>
      <c r="C14" s="53"/>
      <c r="D14" s="24"/>
      <c r="E14" s="24"/>
      <c r="F14" s="24"/>
      <c r="G14" s="24"/>
      <c r="H14" s="57">
        <v>4.7</v>
      </c>
      <c r="I14" s="57">
        <v>3.5</v>
      </c>
      <c r="J14" s="55">
        <v>8.1999999999999993</v>
      </c>
      <c r="K14" s="56">
        <v>4100</v>
      </c>
      <c r="N14" s="2">
        <v>1</v>
      </c>
      <c r="O14" s="2" t="s">
        <v>8</v>
      </c>
      <c r="P14" s="2" t="s">
        <v>87</v>
      </c>
      <c r="Q14" s="2">
        <v>1</v>
      </c>
    </row>
    <row r="15" spans="1:17">
      <c r="A15" s="2" t="s">
        <v>104</v>
      </c>
      <c r="B15" s="52" t="s">
        <v>108</v>
      </c>
      <c r="C15" s="53"/>
      <c r="D15" s="24"/>
      <c r="E15" s="24"/>
      <c r="F15" s="24"/>
      <c r="G15" s="24"/>
      <c r="H15" s="57">
        <v>10.4</v>
      </c>
      <c r="I15" s="57">
        <v>6.2</v>
      </c>
      <c r="J15" s="55">
        <v>16.600000000000001</v>
      </c>
      <c r="K15" s="56">
        <v>8300</v>
      </c>
      <c r="N15" s="2">
        <v>1</v>
      </c>
      <c r="O15" s="2" t="s">
        <v>8</v>
      </c>
      <c r="P15" s="2" t="s">
        <v>87</v>
      </c>
      <c r="Q15" s="2">
        <v>1</v>
      </c>
    </row>
    <row r="16" spans="1:17">
      <c r="A16" s="2" t="s">
        <v>104</v>
      </c>
      <c r="B16" s="52" t="s">
        <v>109</v>
      </c>
      <c r="C16" s="53"/>
      <c r="D16" s="24"/>
      <c r="E16" s="24"/>
      <c r="F16" s="24"/>
      <c r="G16" s="24"/>
      <c r="H16" s="57">
        <v>4</v>
      </c>
      <c r="I16" s="57">
        <v>2.5</v>
      </c>
      <c r="J16" s="55">
        <v>6.5</v>
      </c>
      <c r="K16" s="56">
        <v>3250</v>
      </c>
      <c r="N16" s="2">
        <v>1</v>
      </c>
      <c r="O16" s="2" t="s">
        <v>8</v>
      </c>
      <c r="P16" s="2" t="s">
        <v>87</v>
      </c>
      <c r="Q16" s="2">
        <v>1</v>
      </c>
    </row>
    <row r="17" spans="1:17">
      <c r="A17" s="2" t="s">
        <v>104</v>
      </c>
      <c r="B17" s="52" t="s">
        <v>110</v>
      </c>
      <c r="C17" s="53"/>
      <c r="D17" s="24"/>
      <c r="E17" s="24"/>
      <c r="F17" s="24"/>
      <c r="G17" s="24"/>
      <c r="H17" s="57">
        <v>0</v>
      </c>
      <c r="I17" s="57">
        <v>0</v>
      </c>
      <c r="J17" s="55">
        <v>0</v>
      </c>
      <c r="K17" s="56">
        <v>0</v>
      </c>
      <c r="N17" s="2">
        <v>1</v>
      </c>
      <c r="O17" s="2" t="s">
        <v>8</v>
      </c>
      <c r="P17" s="2" t="s">
        <v>87</v>
      </c>
      <c r="Q17" s="2">
        <v>1</v>
      </c>
    </row>
    <row r="18" spans="1:17">
      <c r="A18" s="2" t="s">
        <v>104</v>
      </c>
      <c r="B18" s="52" t="s">
        <v>111</v>
      </c>
      <c r="C18" s="53"/>
      <c r="D18" s="24"/>
      <c r="E18" s="24"/>
      <c r="F18" s="24"/>
      <c r="G18" s="24"/>
      <c r="H18" s="57">
        <v>0</v>
      </c>
      <c r="I18" s="57">
        <v>0</v>
      </c>
      <c r="J18" s="55">
        <v>0</v>
      </c>
      <c r="K18" s="56">
        <v>0</v>
      </c>
      <c r="N18" s="2">
        <v>1</v>
      </c>
      <c r="O18" s="2" t="s">
        <v>8</v>
      </c>
      <c r="P18" s="2" t="s">
        <v>87</v>
      </c>
      <c r="Q18" s="2">
        <v>1</v>
      </c>
    </row>
    <row r="19" spans="1:17">
      <c r="A19" s="2" t="s">
        <v>104</v>
      </c>
      <c r="B19" s="52" t="s">
        <v>111</v>
      </c>
      <c r="C19" s="53"/>
      <c r="D19" s="24"/>
      <c r="E19" s="24"/>
      <c r="F19" s="24"/>
      <c r="G19" s="24"/>
      <c r="H19" s="57">
        <v>0</v>
      </c>
      <c r="I19" s="57">
        <v>0</v>
      </c>
      <c r="J19" s="55">
        <v>0</v>
      </c>
      <c r="K19" s="56">
        <v>0</v>
      </c>
      <c r="N19" s="2">
        <v>1</v>
      </c>
      <c r="O19" s="2" t="s">
        <v>8</v>
      </c>
      <c r="P19" s="2" t="s">
        <v>87</v>
      </c>
      <c r="Q19" s="2">
        <v>1</v>
      </c>
    </row>
    <row r="20" spans="1:17">
      <c r="A20" s="2" t="s">
        <v>104</v>
      </c>
      <c r="B20" s="52" t="s">
        <v>111</v>
      </c>
      <c r="C20" s="58"/>
      <c r="D20" s="59"/>
      <c r="E20" s="59"/>
      <c r="F20" s="59"/>
      <c r="G20" s="59"/>
      <c r="H20" s="57">
        <v>0</v>
      </c>
      <c r="I20" s="57">
        <v>0</v>
      </c>
      <c r="J20" s="60">
        <v>0</v>
      </c>
      <c r="K20" s="61">
        <v>0</v>
      </c>
      <c r="N20" s="2">
        <v>1</v>
      </c>
      <c r="O20" s="2" t="s">
        <v>8</v>
      </c>
      <c r="P20" s="2" t="s">
        <v>87</v>
      </c>
      <c r="Q20" s="2">
        <v>1</v>
      </c>
    </row>
    <row r="21" spans="1:17">
      <c r="B21" s="62" t="s">
        <v>112</v>
      </c>
      <c r="C21" s="23"/>
      <c r="D21" s="24"/>
      <c r="E21" s="24"/>
      <c r="F21" s="24"/>
      <c r="G21" s="24"/>
      <c r="H21" s="55">
        <v>34.799999999999997</v>
      </c>
      <c r="I21" s="55">
        <v>22.4</v>
      </c>
      <c r="J21" s="63">
        <v>57.199999999999996</v>
      </c>
      <c r="K21" s="64">
        <v>28599.999999999996</v>
      </c>
      <c r="N21" s="2">
        <v>1</v>
      </c>
      <c r="O21" s="2" t="s">
        <v>8</v>
      </c>
      <c r="P21" s="2" t="s">
        <v>87</v>
      </c>
      <c r="Q21" s="2">
        <v>1</v>
      </c>
    </row>
    <row r="22" spans="1:17">
      <c r="B22" s="62" t="s">
        <v>113</v>
      </c>
      <c r="C22" s="23"/>
      <c r="D22" s="24"/>
      <c r="E22" s="24"/>
      <c r="F22" s="24"/>
      <c r="G22" s="24"/>
      <c r="H22" s="56">
        <v>17400</v>
      </c>
      <c r="I22" s="56">
        <v>11200</v>
      </c>
      <c r="J22" s="64">
        <v>28599.999999999996</v>
      </c>
      <c r="K22" s="65" t="s">
        <v>114</v>
      </c>
      <c r="N22" s="2">
        <v>1</v>
      </c>
      <c r="O22" s="2" t="s">
        <v>8</v>
      </c>
      <c r="P22" s="2" t="s">
        <v>87</v>
      </c>
      <c r="Q22" s="2">
        <v>1</v>
      </c>
    </row>
    <row r="23" spans="1:17">
      <c r="B23" s="32"/>
      <c r="C23" s="24"/>
      <c r="D23" s="24"/>
      <c r="E23" s="24"/>
      <c r="F23" s="24"/>
      <c r="G23" s="24"/>
      <c r="H23" s="24"/>
      <c r="I23" s="24"/>
      <c r="J23" s="24"/>
      <c r="K23" s="56"/>
      <c r="N23" s="2">
        <v>1</v>
      </c>
      <c r="O23" s="2" t="s">
        <v>8</v>
      </c>
      <c r="P23" s="2" t="s">
        <v>87</v>
      </c>
      <c r="Q23" s="2">
        <v>1</v>
      </c>
    </row>
    <row r="24" spans="1:17">
      <c r="B24" s="66"/>
      <c r="C24" s="46"/>
      <c r="D24" s="46"/>
      <c r="E24" s="46"/>
      <c r="F24" s="46"/>
      <c r="G24" s="46"/>
      <c r="H24" s="47" t="s">
        <v>96</v>
      </c>
      <c r="I24" s="48"/>
      <c r="J24" s="48" t="s">
        <v>97</v>
      </c>
      <c r="K24" s="49" t="s">
        <v>98</v>
      </c>
      <c r="N24" s="2">
        <v>1</v>
      </c>
      <c r="O24" s="2" t="s">
        <v>8</v>
      </c>
      <c r="P24" s="2" t="s">
        <v>87</v>
      </c>
      <c r="Q24" s="2">
        <v>1</v>
      </c>
    </row>
    <row r="25" spans="1:17">
      <c r="B25" s="33" t="s">
        <v>115</v>
      </c>
      <c r="C25" s="67"/>
      <c r="D25" s="35" t="s">
        <v>116</v>
      </c>
      <c r="E25" s="35"/>
      <c r="F25" s="35" t="s">
        <v>117</v>
      </c>
      <c r="G25" s="34"/>
      <c r="H25" s="50" t="s">
        <v>100</v>
      </c>
      <c r="I25" s="50" t="s">
        <v>101</v>
      </c>
      <c r="J25" s="51" t="s">
        <v>102</v>
      </c>
      <c r="K25" s="51" t="s">
        <v>103</v>
      </c>
      <c r="N25" s="2">
        <v>1</v>
      </c>
      <c r="O25" s="2" t="s">
        <v>8</v>
      </c>
      <c r="P25" s="2" t="s">
        <v>87</v>
      </c>
      <c r="Q25" s="2">
        <v>1</v>
      </c>
    </row>
    <row r="26" spans="1:17">
      <c r="A26" s="2" t="s">
        <v>104</v>
      </c>
      <c r="B26" s="32" t="s">
        <v>118</v>
      </c>
      <c r="C26" s="24"/>
      <c r="D26" s="68">
        <v>3.81</v>
      </c>
      <c r="E26" s="69" t="s">
        <v>119</v>
      </c>
      <c r="F26" s="70">
        <v>30000</v>
      </c>
      <c r="G26" s="71" t="s">
        <v>120</v>
      </c>
      <c r="H26" s="65"/>
      <c r="I26" s="55">
        <v>114.3</v>
      </c>
      <c r="J26" s="55">
        <v>114.3</v>
      </c>
      <c r="K26" s="56">
        <v>57150</v>
      </c>
      <c r="N26" s="2">
        <v>1</v>
      </c>
      <c r="O26" s="2" t="s">
        <v>8</v>
      </c>
      <c r="P26" s="2" t="s">
        <v>87</v>
      </c>
      <c r="Q26" s="2">
        <v>1</v>
      </c>
    </row>
    <row r="27" spans="1:17">
      <c r="A27" s="2" t="s">
        <v>104</v>
      </c>
      <c r="B27" s="32" t="s">
        <v>121</v>
      </c>
      <c r="C27" s="24"/>
      <c r="D27" s="72">
        <v>0.5</v>
      </c>
      <c r="E27" s="69" t="s">
        <v>122</v>
      </c>
      <c r="F27" s="73">
        <v>138</v>
      </c>
      <c r="G27" s="71" t="s">
        <v>123</v>
      </c>
      <c r="H27" s="65"/>
      <c r="I27" s="55">
        <v>69</v>
      </c>
      <c r="J27" s="55">
        <v>69</v>
      </c>
      <c r="K27" s="56">
        <v>34500</v>
      </c>
      <c r="N27" s="2">
        <v>1</v>
      </c>
      <c r="O27" s="2" t="s">
        <v>8</v>
      </c>
      <c r="P27" s="2" t="s">
        <v>87</v>
      </c>
      <c r="Q27" s="2">
        <v>1</v>
      </c>
    </row>
    <row r="28" spans="1:17">
      <c r="A28" s="2" t="s">
        <v>104</v>
      </c>
      <c r="B28" s="32" t="s">
        <v>124</v>
      </c>
      <c r="C28" s="24"/>
      <c r="D28" s="72">
        <v>0.57999999999999996</v>
      </c>
      <c r="E28" s="69" t="s">
        <v>122</v>
      </c>
      <c r="F28" s="74">
        <v>78</v>
      </c>
      <c r="G28" s="71" t="s">
        <v>123</v>
      </c>
      <c r="H28" s="65"/>
      <c r="I28" s="55">
        <v>45.239999999999995</v>
      </c>
      <c r="J28" s="55">
        <v>45.239999999999995</v>
      </c>
      <c r="K28" s="56">
        <v>22619.999999999996</v>
      </c>
      <c r="N28" s="2">
        <v>1</v>
      </c>
      <c r="O28" s="2" t="s">
        <v>8</v>
      </c>
      <c r="P28" s="2" t="s">
        <v>87</v>
      </c>
      <c r="Q28" s="2">
        <v>1</v>
      </c>
    </row>
    <row r="29" spans="1:17">
      <c r="A29" s="2" t="s">
        <v>104</v>
      </c>
      <c r="B29" s="32" t="s">
        <v>125</v>
      </c>
      <c r="C29" s="24"/>
      <c r="D29" s="72">
        <v>0.36</v>
      </c>
      <c r="E29" s="69" t="s">
        <v>122</v>
      </c>
      <c r="F29" s="74">
        <v>63</v>
      </c>
      <c r="G29" s="71" t="s">
        <v>123</v>
      </c>
      <c r="H29" s="65"/>
      <c r="I29" s="55">
        <v>22.68</v>
      </c>
      <c r="J29" s="55">
        <v>22.68</v>
      </c>
      <c r="K29" s="56">
        <v>11340</v>
      </c>
      <c r="N29" s="2">
        <v>1</v>
      </c>
      <c r="O29" s="2" t="s">
        <v>8</v>
      </c>
      <c r="P29" s="2" t="s">
        <v>87</v>
      </c>
      <c r="Q29" s="2">
        <v>1</v>
      </c>
    </row>
    <row r="30" spans="1:17">
      <c r="A30" s="2" t="s">
        <v>104</v>
      </c>
      <c r="B30" s="32" t="s">
        <v>126</v>
      </c>
      <c r="C30" s="24"/>
      <c r="D30" s="24"/>
      <c r="E30" s="69"/>
      <c r="F30" s="24"/>
      <c r="G30" s="71"/>
      <c r="H30" s="65"/>
      <c r="I30" s="57">
        <v>6.41</v>
      </c>
      <c r="J30" s="55">
        <v>6.41</v>
      </c>
      <c r="K30" s="56">
        <v>3205</v>
      </c>
      <c r="N30" s="2">
        <v>1</v>
      </c>
      <c r="O30" s="2" t="s">
        <v>8</v>
      </c>
      <c r="P30" s="2" t="s">
        <v>87</v>
      </c>
      <c r="Q30" s="2">
        <v>1</v>
      </c>
    </row>
    <row r="31" spans="1:17">
      <c r="A31" s="2" t="s">
        <v>104</v>
      </c>
      <c r="B31" s="32" t="s">
        <v>127</v>
      </c>
      <c r="C31" s="24"/>
      <c r="D31" s="24"/>
      <c r="E31" s="69"/>
      <c r="F31" s="24"/>
      <c r="G31" s="71"/>
      <c r="H31" s="65"/>
      <c r="I31" s="57">
        <v>47</v>
      </c>
      <c r="J31" s="55">
        <v>47</v>
      </c>
      <c r="K31" s="56">
        <v>23500</v>
      </c>
      <c r="N31" s="2">
        <v>1</v>
      </c>
      <c r="O31" s="2" t="s">
        <v>8</v>
      </c>
      <c r="P31" s="2" t="s">
        <v>87</v>
      </c>
      <c r="Q31" s="2">
        <v>1</v>
      </c>
    </row>
    <row r="32" spans="1:17">
      <c r="A32" s="2" t="s">
        <v>104</v>
      </c>
      <c r="B32" s="32" t="s">
        <v>128</v>
      </c>
      <c r="C32" s="24"/>
      <c r="D32" s="24"/>
      <c r="E32" s="69"/>
      <c r="F32" s="24"/>
      <c r="G32" s="71"/>
      <c r="H32" s="65"/>
      <c r="I32" s="57">
        <v>16.2</v>
      </c>
      <c r="J32" s="55">
        <v>16.2</v>
      </c>
      <c r="K32" s="56">
        <v>8100</v>
      </c>
      <c r="N32" s="2">
        <v>1</v>
      </c>
      <c r="O32" s="2" t="s">
        <v>8</v>
      </c>
      <c r="P32" s="2" t="s">
        <v>87</v>
      </c>
      <c r="Q32" s="2">
        <v>1</v>
      </c>
    </row>
    <row r="33" spans="1:17">
      <c r="A33" s="2" t="s">
        <v>104</v>
      </c>
      <c r="B33" s="32" t="s">
        <v>129</v>
      </c>
      <c r="C33" s="24"/>
      <c r="D33" s="24"/>
      <c r="E33" s="69"/>
      <c r="F33" s="24"/>
      <c r="G33" s="71"/>
      <c r="H33" s="65"/>
      <c r="I33" s="57">
        <v>12.9</v>
      </c>
      <c r="J33" s="55">
        <v>12.9</v>
      </c>
      <c r="K33" s="56">
        <v>6450</v>
      </c>
      <c r="N33" s="2">
        <v>1</v>
      </c>
      <c r="O33" s="2" t="s">
        <v>8</v>
      </c>
      <c r="P33" s="2" t="s">
        <v>87</v>
      </c>
      <c r="Q33" s="2">
        <v>1</v>
      </c>
    </row>
    <row r="34" spans="1:17">
      <c r="A34" s="2" t="s">
        <v>104</v>
      </c>
      <c r="B34" s="75" t="s">
        <v>130</v>
      </c>
      <c r="C34" s="59"/>
      <c r="D34" s="76">
        <v>8</v>
      </c>
      <c r="E34" s="77" t="s">
        <v>131</v>
      </c>
      <c r="F34" s="78">
        <v>8.1199999999999994E-2</v>
      </c>
      <c r="G34" s="79" t="s">
        <v>132</v>
      </c>
      <c r="H34" s="80"/>
      <c r="I34" s="81">
        <v>19.278503999999998</v>
      </c>
      <c r="J34" s="60">
        <v>19.278503999999998</v>
      </c>
      <c r="K34" s="61">
        <v>9639.2519999999986</v>
      </c>
      <c r="N34" s="2">
        <v>1</v>
      </c>
      <c r="O34" s="2" t="s">
        <v>8</v>
      </c>
      <c r="P34" s="2" t="s">
        <v>87</v>
      </c>
      <c r="Q34" s="2">
        <v>1</v>
      </c>
    </row>
    <row r="35" spans="1:17">
      <c r="B35" s="62" t="s">
        <v>133</v>
      </c>
      <c r="C35" s="23"/>
      <c r="D35" s="24"/>
      <c r="E35" s="24"/>
      <c r="F35" s="24"/>
      <c r="G35" s="24"/>
      <c r="H35" s="65"/>
      <c r="I35" s="55">
        <v>353.00850400000002</v>
      </c>
      <c r="J35" s="63">
        <v>353.00850400000002</v>
      </c>
      <c r="K35" s="64">
        <v>176504.25200000001</v>
      </c>
      <c r="N35" s="2">
        <v>1</v>
      </c>
      <c r="O35" s="2" t="s">
        <v>8</v>
      </c>
      <c r="P35" s="2" t="s">
        <v>87</v>
      </c>
      <c r="Q35" s="2">
        <v>1</v>
      </c>
    </row>
    <row r="36" spans="1:17">
      <c r="B36" s="32"/>
      <c r="C36" s="24"/>
      <c r="D36" s="24"/>
      <c r="E36" s="24"/>
      <c r="F36" s="24"/>
      <c r="G36" s="24"/>
      <c r="H36" s="24"/>
      <c r="I36" s="24"/>
      <c r="J36" s="24"/>
      <c r="K36" s="56" t="s">
        <v>134</v>
      </c>
      <c r="N36" s="2">
        <v>1</v>
      </c>
      <c r="O36" s="2" t="s">
        <v>8</v>
      </c>
      <c r="P36" s="2" t="s">
        <v>87</v>
      </c>
      <c r="Q36" s="2">
        <v>1</v>
      </c>
    </row>
    <row r="37" spans="1:17">
      <c r="B37" s="33" t="s">
        <v>135</v>
      </c>
      <c r="C37" s="67"/>
      <c r="D37" s="35"/>
      <c r="E37" s="35"/>
      <c r="F37" s="35"/>
      <c r="G37" s="34"/>
      <c r="H37" s="50"/>
      <c r="I37" s="50"/>
      <c r="J37" s="51"/>
      <c r="K37" s="51"/>
      <c r="N37" s="2">
        <v>1</v>
      </c>
      <c r="O37" s="2" t="s">
        <v>8</v>
      </c>
      <c r="P37" s="2" t="s">
        <v>87</v>
      </c>
      <c r="Q37" s="2">
        <v>1</v>
      </c>
    </row>
    <row r="38" spans="1:17">
      <c r="A38" s="2" t="s">
        <v>135</v>
      </c>
      <c r="B38" s="82" t="s">
        <v>136</v>
      </c>
      <c r="C38" s="24"/>
      <c r="D38" s="24"/>
      <c r="E38" s="24"/>
      <c r="F38" s="24"/>
      <c r="G38" s="24"/>
      <c r="H38" s="54">
        <v>23</v>
      </c>
      <c r="I38" s="54">
        <v>8.6999999999999993</v>
      </c>
      <c r="J38" s="55">
        <v>31.7</v>
      </c>
      <c r="K38" s="56">
        <v>15850</v>
      </c>
      <c r="N38" s="2">
        <v>1</v>
      </c>
      <c r="O38" s="2" t="s">
        <v>8</v>
      </c>
      <c r="P38" s="2" t="s">
        <v>87</v>
      </c>
      <c r="Q38" s="2">
        <v>1</v>
      </c>
    </row>
    <row r="39" spans="1:17">
      <c r="A39" s="2" t="s">
        <v>135</v>
      </c>
      <c r="B39" s="83" t="s">
        <v>137</v>
      </c>
      <c r="C39" s="24"/>
      <c r="D39" s="24"/>
      <c r="E39" s="24"/>
      <c r="F39" s="24"/>
      <c r="G39" s="24"/>
      <c r="H39" s="57">
        <v>11.1</v>
      </c>
      <c r="I39" s="57">
        <v>3.8</v>
      </c>
      <c r="J39" s="55">
        <v>14.899999999999999</v>
      </c>
      <c r="K39" s="56">
        <v>7449.9999999999991</v>
      </c>
      <c r="N39" s="2">
        <v>1</v>
      </c>
      <c r="O39" s="2" t="s">
        <v>8</v>
      </c>
      <c r="P39" s="2" t="s">
        <v>87</v>
      </c>
      <c r="Q39" s="2">
        <v>1</v>
      </c>
    </row>
    <row r="40" spans="1:17">
      <c r="A40" s="2" t="s">
        <v>135</v>
      </c>
      <c r="B40" s="84" t="s">
        <v>138</v>
      </c>
      <c r="C40" s="24"/>
      <c r="D40" s="72">
        <v>7.6999999999999999E-2</v>
      </c>
      <c r="E40" s="71" t="s">
        <v>139</v>
      </c>
      <c r="F40" s="72">
        <v>4.8000000000000001E-2</v>
      </c>
      <c r="G40" s="71" t="s">
        <v>140</v>
      </c>
      <c r="H40" s="55">
        <v>16.093</v>
      </c>
      <c r="I40" s="55">
        <v>10.032</v>
      </c>
      <c r="J40" s="55">
        <v>26.125</v>
      </c>
      <c r="K40" s="56">
        <v>13062.5</v>
      </c>
      <c r="N40" s="2">
        <v>1</v>
      </c>
      <c r="O40" s="2" t="s">
        <v>8</v>
      </c>
      <c r="P40" s="2" t="s">
        <v>87</v>
      </c>
      <c r="Q40" s="2">
        <v>1</v>
      </c>
    </row>
    <row r="41" spans="1:17">
      <c r="A41" s="2" t="s">
        <v>135</v>
      </c>
      <c r="B41" s="84" t="s">
        <v>141</v>
      </c>
      <c r="C41" s="24"/>
      <c r="D41" s="72">
        <v>0.05</v>
      </c>
      <c r="E41" s="71" t="s">
        <v>139</v>
      </c>
      <c r="F41" s="72">
        <v>0.18360000000000001</v>
      </c>
      <c r="G41" s="71" t="s">
        <v>140</v>
      </c>
      <c r="H41" s="55">
        <v>10.450000000000001</v>
      </c>
      <c r="I41" s="55">
        <v>38.372400000000006</v>
      </c>
      <c r="J41" s="55">
        <v>48.822400000000009</v>
      </c>
      <c r="K41" s="56">
        <v>24411.200000000004</v>
      </c>
      <c r="N41" s="2">
        <v>1</v>
      </c>
      <c r="O41" s="2" t="s">
        <v>8</v>
      </c>
      <c r="P41" s="2" t="s">
        <v>87</v>
      </c>
      <c r="Q41" s="2">
        <v>1</v>
      </c>
    </row>
    <row r="42" spans="1:17">
      <c r="A42" s="2" t="s">
        <v>135</v>
      </c>
      <c r="B42" s="84" t="s">
        <v>142</v>
      </c>
      <c r="C42" s="24"/>
      <c r="D42" s="72">
        <v>3.1600000000000003E-2</v>
      </c>
      <c r="E42" s="71" t="s">
        <v>139</v>
      </c>
      <c r="F42" s="72">
        <v>2.53E-2</v>
      </c>
      <c r="G42" s="71" t="s">
        <v>140</v>
      </c>
      <c r="H42" s="55">
        <v>6.6044000000000009</v>
      </c>
      <c r="I42" s="55">
        <v>5.2877000000000001</v>
      </c>
      <c r="J42" s="55">
        <v>11.892100000000001</v>
      </c>
      <c r="K42" s="56">
        <v>5946.05</v>
      </c>
      <c r="N42" s="2">
        <v>1</v>
      </c>
      <c r="O42" s="2" t="s">
        <v>8</v>
      </c>
      <c r="P42" s="2" t="s">
        <v>87</v>
      </c>
      <c r="Q42" s="2">
        <v>1</v>
      </c>
    </row>
    <row r="43" spans="1:17">
      <c r="A43" s="2" t="s">
        <v>135</v>
      </c>
      <c r="B43" s="85" t="s">
        <v>110</v>
      </c>
      <c r="C43" s="59"/>
      <c r="D43" s="59"/>
      <c r="E43" s="59"/>
      <c r="F43" s="59"/>
      <c r="G43" s="59"/>
      <c r="H43" s="57">
        <v>0</v>
      </c>
      <c r="I43" s="57">
        <v>0</v>
      </c>
      <c r="J43" s="60">
        <v>0</v>
      </c>
      <c r="K43" s="61">
        <v>0</v>
      </c>
      <c r="N43" s="2">
        <v>1</v>
      </c>
      <c r="O43" s="2" t="s">
        <v>8</v>
      </c>
      <c r="P43" s="2" t="s">
        <v>87</v>
      </c>
      <c r="Q43" s="2">
        <v>1</v>
      </c>
    </row>
    <row r="44" spans="1:17">
      <c r="B44" s="62" t="s">
        <v>112</v>
      </c>
      <c r="C44" s="23"/>
      <c r="D44" s="24"/>
      <c r="E44" s="24"/>
      <c r="F44" s="24"/>
      <c r="G44" s="24"/>
      <c r="H44" s="55">
        <v>67.247399999999999</v>
      </c>
      <c r="I44" s="55">
        <v>66.192100000000011</v>
      </c>
      <c r="J44" s="63">
        <v>133.43950000000001</v>
      </c>
      <c r="K44" s="24"/>
      <c r="N44" s="2">
        <v>1</v>
      </c>
      <c r="O44" s="2" t="s">
        <v>8</v>
      </c>
      <c r="P44" s="2" t="s">
        <v>87</v>
      </c>
      <c r="Q44" s="2">
        <v>1</v>
      </c>
    </row>
    <row r="45" spans="1:17">
      <c r="B45" s="62" t="s">
        <v>113</v>
      </c>
      <c r="C45" s="23"/>
      <c r="D45" s="24"/>
      <c r="E45" s="24"/>
      <c r="F45" s="24"/>
      <c r="G45" s="24"/>
      <c r="H45" s="56">
        <v>33623.699999999997</v>
      </c>
      <c r="I45" s="56">
        <v>33096.050000000003</v>
      </c>
      <c r="J45" s="64"/>
      <c r="K45" s="64">
        <v>66719.75</v>
      </c>
      <c r="N45" s="2">
        <v>1</v>
      </c>
      <c r="O45" s="2" t="s">
        <v>8</v>
      </c>
      <c r="P45" s="2" t="s">
        <v>87</v>
      </c>
      <c r="Q45" s="2">
        <v>1</v>
      </c>
    </row>
    <row r="46" spans="1:17">
      <c r="B46" s="32"/>
      <c r="C46" s="24"/>
      <c r="D46" s="24"/>
      <c r="E46" s="24"/>
      <c r="F46" s="24"/>
      <c r="G46" s="24"/>
      <c r="H46" s="24"/>
      <c r="I46" s="24"/>
      <c r="J46" s="24"/>
      <c r="K46" s="56"/>
      <c r="N46" s="2">
        <v>1</v>
      </c>
      <c r="O46" s="2" t="s">
        <v>8</v>
      </c>
      <c r="P46" s="2" t="s">
        <v>87</v>
      </c>
      <c r="Q46" s="2">
        <v>1</v>
      </c>
    </row>
    <row r="47" spans="1:17">
      <c r="B47" s="33" t="s">
        <v>143</v>
      </c>
      <c r="C47" s="67"/>
      <c r="D47" s="35" t="s">
        <v>144</v>
      </c>
      <c r="E47" s="35"/>
      <c r="F47" s="35" t="s">
        <v>145</v>
      </c>
      <c r="G47" s="34"/>
      <c r="H47" s="50"/>
      <c r="I47" s="50"/>
      <c r="J47" s="51"/>
      <c r="K47" s="51"/>
      <c r="N47" s="2">
        <v>1</v>
      </c>
      <c r="O47" s="2" t="s">
        <v>8</v>
      </c>
      <c r="P47" s="2" t="s">
        <v>87</v>
      </c>
      <c r="Q47" s="2">
        <v>1</v>
      </c>
    </row>
    <row r="48" spans="1:17">
      <c r="A48" s="2" t="s">
        <v>146</v>
      </c>
      <c r="B48" s="32" t="s">
        <v>147</v>
      </c>
      <c r="C48" s="23"/>
      <c r="D48" s="72">
        <v>20.149999999999999</v>
      </c>
      <c r="E48" s="24"/>
      <c r="F48" s="76">
        <v>2.5499999999999998</v>
      </c>
      <c r="G48" s="86"/>
      <c r="H48" s="87">
        <v>51.382499999999993</v>
      </c>
      <c r="I48" s="65"/>
      <c r="J48" s="55">
        <v>51.382499999999993</v>
      </c>
      <c r="K48" s="56">
        <v>25691.249999999996</v>
      </c>
      <c r="N48" s="2">
        <v>1</v>
      </c>
      <c r="O48" s="2" t="s">
        <v>8</v>
      </c>
      <c r="P48" s="2" t="s">
        <v>87</v>
      </c>
      <c r="Q48" s="2">
        <v>1</v>
      </c>
    </row>
    <row r="49" spans="1:17">
      <c r="A49" s="2" t="s">
        <v>146</v>
      </c>
      <c r="B49" s="75" t="s">
        <v>148</v>
      </c>
      <c r="C49" s="88"/>
      <c r="D49" s="72">
        <v>0</v>
      </c>
      <c r="E49" s="59"/>
      <c r="F49" s="76">
        <v>0</v>
      </c>
      <c r="G49" s="88"/>
      <c r="H49" s="80"/>
      <c r="I49" s="60">
        <v>0</v>
      </c>
      <c r="J49" s="60">
        <v>0</v>
      </c>
      <c r="K49" s="61">
        <v>0</v>
      </c>
      <c r="N49" s="2">
        <v>1</v>
      </c>
      <c r="O49" s="2" t="s">
        <v>8</v>
      </c>
      <c r="P49" s="2" t="s">
        <v>87</v>
      </c>
      <c r="Q49" s="2">
        <v>1</v>
      </c>
    </row>
    <row r="50" spans="1:17">
      <c r="B50" s="62" t="s">
        <v>133</v>
      </c>
      <c r="C50" s="86"/>
      <c r="D50" s="89"/>
      <c r="E50" s="89"/>
      <c r="F50" s="89"/>
      <c r="G50" s="89"/>
      <c r="H50" s="55">
        <v>51.382499999999993</v>
      </c>
      <c r="I50" s="55">
        <v>0</v>
      </c>
      <c r="J50" s="63">
        <v>51.382499999999993</v>
      </c>
      <c r="K50" s="64">
        <v>25691.249999999996</v>
      </c>
      <c r="N50" s="2">
        <v>1</v>
      </c>
      <c r="O50" s="2" t="s">
        <v>8</v>
      </c>
      <c r="P50" s="2" t="s">
        <v>87</v>
      </c>
      <c r="Q50" s="2">
        <v>1</v>
      </c>
    </row>
    <row r="51" spans="1:17">
      <c r="B51" s="90"/>
      <c r="C51" s="86"/>
      <c r="D51" s="89"/>
      <c r="E51" s="89"/>
      <c r="F51" s="89"/>
      <c r="G51" s="89"/>
      <c r="H51" s="24"/>
      <c r="I51" s="24"/>
      <c r="J51" s="24"/>
      <c r="K51" s="56"/>
      <c r="N51" s="2">
        <v>1</v>
      </c>
      <c r="O51" s="2" t="s">
        <v>8</v>
      </c>
      <c r="P51" s="2" t="s">
        <v>87</v>
      </c>
      <c r="Q51" s="2">
        <v>1</v>
      </c>
    </row>
    <row r="52" spans="1:17">
      <c r="B52" s="33" t="s">
        <v>149</v>
      </c>
      <c r="C52" s="67"/>
      <c r="D52" s="35"/>
      <c r="E52" s="35"/>
      <c r="F52" s="35"/>
      <c r="G52" s="34"/>
      <c r="H52" s="50"/>
      <c r="I52" s="50"/>
      <c r="J52" s="51"/>
      <c r="K52" s="51" t="s">
        <v>134</v>
      </c>
      <c r="N52" s="2">
        <v>1</v>
      </c>
      <c r="O52" s="2" t="s">
        <v>8</v>
      </c>
      <c r="P52" s="2" t="s">
        <v>87</v>
      </c>
      <c r="Q52" s="2">
        <v>1</v>
      </c>
    </row>
    <row r="53" spans="1:17">
      <c r="A53" s="2" t="s">
        <v>150</v>
      </c>
      <c r="B53" s="32" t="s">
        <v>151</v>
      </c>
      <c r="C53" s="24"/>
      <c r="D53" s="24"/>
      <c r="E53" s="24"/>
      <c r="F53" s="494" t="s">
        <v>152</v>
      </c>
      <c r="G53" s="494"/>
      <c r="H53" s="91">
        <v>143</v>
      </c>
      <c r="I53" s="65"/>
      <c r="J53" s="63">
        <v>143</v>
      </c>
      <c r="K53" s="64">
        <v>71500</v>
      </c>
      <c r="N53" s="2">
        <v>1</v>
      </c>
      <c r="O53" s="2" t="s">
        <v>8</v>
      </c>
      <c r="P53" s="2" t="s">
        <v>87</v>
      </c>
      <c r="Q53" s="2">
        <v>1</v>
      </c>
    </row>
    <row r="54" spans="1:17">
      <c r="B54" s="32"/>
      <c r="C54" s="24"/>
      <c r="D54" s="24"/>
      <c r="E54" s="24"/>
      <c r="F54" s="495"/>
      <c r="G54" s="495"/>
      <c r="H54" s="24"/>
      <c r="I54" s="24"/>
      <c r="J54" s="24"/>
      <c r="K54" s="56" t="s">
        <v>134</v>
      </c>
      <c r="N54" s="2">
        <v>1</v>
      </c>
      <c r="O54" s="2" t="s">
        <v>8</v>
      </c>
      <c r="P54" s="2" t="s">
        <v>87</v>
      </c>
      <c r="Q54" s="2">
        <v>1</v>
      </c>
    </row>
    <row r="55" spans="1:17">
      <c r="B55" s="66"/>
      <c r="C55" s="46"/>
      <c r="D55" s="46"/>
      <c r="E55" s="46"/>
      <c r="F55" s="46"/>
      <c r="G55" s="46"/>
      <c r="H55" s="47" t="s">
        <v>96</v>
      </c>
      <c r="I55" s="48"/>
      <c r="J55" s="48" t="s">
        <v>97</v>
      </c>
      <c r="K55" s="49" t="s">
        <v>98</v>
      </c>
      <c r="N55" s="2">
        <v>1</v>
      </c>
      <c r="O55" s="2" t="s">
        <v>8</v>
      </c>
      <c r="P55" s="2" t="s">
        <v>87</v>
      </c>
      <c r="Q55" s="2">
        <v>1</v>
      </c>
    </row>
    <row r="56" spans="1:17">
      <c r="B56" s="33" t="s">
        <v>153</v>
      </c>
      <c r="C56" s="67"/>
      <c r="D56" s="35"/>
      <c r="E56" s="35"/>
      <c r="F56" s="35"/>
      <c r="G56" s="34"/>
      <c r="H56" s="50" t="s">
        <v>100</v>
      </c>
      <c r="I56" s="50" t="s">
        <v>101</v>
      </c>
      <c r="J56" s="51" t="s">
        <v>102</v>
      </c>
      <c r="K56" s="51" t="s">
        <v>103</v>
      </c>
      <c r="N56" s="2">
        <v>1</v>
      </c>
      <c r="O56" s="2" t="s">
        <v>8</v>
      </c>
      <c r="P56" s="2" t="s">
        <v>87</v>
      </c>
      <c r="Q56" s="2">
        <v>1</v>
      </c>
    </row>
    <row r="57" spans="1:17">
      <c r="B57" s="32" t="s">
        <v>154</v>
      </c>
      <c r="C57" s="24"/>
      <c r="D57" s="24"/>
      <c r="E57" s="24"/>
      <c r="F57" s="24"/>
      <c r="G57" s="24"/>
      <c r="H57" s="55">
        <v>296.42989999999998</v>
      </c>
      <c r="I57" s="55">
        <v>441.60060399999998</v>
      </c>
      <c r="J57" s="63">
        <v>738.03050400000006</v>
      </c>
      <c r="K57" s="24"/>
      <c r="N57" s="2">
        <v>1</v>
      </c>
      <c r="O57" s="2" t="s">
        <v>8</v>
      </c>
      <c r="P57" s="2" t="s">
        <v>87</v>
      </c>
      <c r="Q57" s="2">
        <v>1</v>
      </c>
    </row>
    <row r="58" spans="1:17" ht="16.5" thickBot="1">
      <c r="B58" s="92" t="s">
        <v>155</v>
      </c>
      <c r="C58" s="93"/>
      <c r="D58" s="93"/>
      <c r="E58" s="93"/>
      <c r="F58" s="93"/>
      <c r="G58" s="93"/>
      <c r="H58" s="94">
        <v>1.418324880382775</v>
      </c>
      <c r="I58" s="94">
        <v>2.1129215502392342</v>
      </c>
      <c r="J58" s="94">
        <v>3.5312464306220099</v>
      </c>
      <c r="K58" s="95"/>
      <c r="N58" s="2">
        <v>1</v>
      </c>
      <c r="O58" s="2" t="s">
        <v>8</v>
      </c>
      <c r="P58" s="2" t="s">
        <v>87</v>
      </c>
      <c r="Q58" s="2">
        <v>1</v>
      </c>
    </row>
    <row r="59" spans="1:17" ht="16.5" thickTop="1">
      <c r="B59" s="96" t="s">
        <v>156</v>
      </c>
      <c r="C59" s="97"/>
      <c r="D59" s="97"/>
      <c r="E59" s="97"/>
      <c r="F59" s="97"/>
      <c r="G59" s="97"/>
      <c r="H59" s="98">
        <v>148214.94999999998</v>
      </c>
      <c r="I59" s="98">
        <v>220800.302</v>
      </c>
      <c r="J59" s="98"/>
      <c r="K59" s="98">
        <v>369015.25199999998</v>
      </c>
      <c r="N59" s="2">
        <v>1</v>
      </c>
      <c r="O59" s="2" t="s">
        <v>8</v>
      </c>
      <c r="P59" s="2" t="s">
        <v>87</v>
      </c>
      <c r="Q59" s="2">
        <v>1</v>
      </c>
    </row>
    <row r="60" spans="1:17">
      <c r="B60" s="32"/>
      <c r="C60" s="24"/>
      <c r="D60" s="24"/>
      <c r="E60" s="24"/>
      <c r="F60" s="24"/>
      <c r="G60" s="24"/>
      <c r="H60" s="56"/>
      <c r="I60" s="56"/>
      <c r="J60" s="56"/>
      <c r="K60" s="65"/>
      <c r="N60" s="2">
        <v>1</v>
      </c>
      <c r="O60" s="2" t="s">
        <v>8</v>
      </c>
      <c r="P60" s="2" t="s">
        <v>87</v>
      </c>
      <c r="Q60" s="2">
        <v>1</v>
      </c>
    </row>
    <row r="61" spans="1:17">
      <c r="B61" s="66"/>
      <c r="C61" s="46"/>
      <c r="D61" s="46"/>
      <c r="E61" s="46"/>
      <c r="F61" s="46"/>
      <c r="G61" s="46"/>
      <c r="H61" s="99"/>
      <c r="I61" s="100" t="s">
        <v>157</v>
      </c>
      <c r="J61" s="101" t="s">
        <v>158</v>
      </c>
      <c r="K61" s="102" t="s">
        <v>159</v>
      </c>
      <c r="N61" s="2">
        <v>1</v>
      </c>
      <c r="O61" s="2" t="s">
        <v>8</v>
      </c>
      <c r="P61" s="2" t="s">
        <v>87</v>
      </c>
      <c r="Q61" s="2">
        <v>1</v>
      </c>
    </row>
    <row r="62" spans="1:17">
      <c r="B62" s="33" t="s">
        <v>160</v>
      </c>
      <c r="C62" s="34"/>
      <c r="D62" s="34"/>
      <c r="E62" s="34"/>
      <c r="F62" s="34"/>
      <c r="G62" s="34"/>
      <c r="H62" s="103"/>
      <c r="I62" s="104" t="s">
        <v>161</v>
      </c>
      <c r="J62" s="104" t="s">
        <v>162</v>
      </c>
      <c r="K62" s="105" t="s">
        <v>163</v>
      </c>
      <c r="N62" s="2">
        <v>1</v>
      </c>
      <c r="O62" s="2" t="s">
        <v>8</v>
      </c>
      <c r="P62" s="2" t="s">
        <v>87</v>
      </c>
      <c r="Q62" s="2">
        <v>1</v>
      </c>
    </row>
    <row r="63" spans="1:17">
      <c r="B63" s="32" t="s">
        <v>164</v>
      </c>
      <c r="C63" s="106"/>
      <c r="D63" s="107">
        <v>0</v>
      </c>
      <c r="E63" s="24"/>
      <c r="F63" s="24"/>
      <c r="G63" s="24"/>
      <c r="H63" s="56"/>
      <c r="I63" s="65"/>
      <c r="J63" s="55">
        <v>0</v>
      </c>
      <c r="K63" s="108">
        <v>0</v>
      </c>
      <c r="N63" s="2">
        <v>1</v>
      </c>
      <c r="O63" s="2" t="s">
        <v>8</v>
      </c>
      <c r="P63" s="2" t="s">
        <v>87</v>
      </c>
      <c r="Q63" s="2">
        <v>1</v>
      </c>
    </row>
    <row r="64" spans="1:17">
      <c r="B64" s="32" t="s">
        <v>165</v>
      </c>
      <c r="C64" s="106"/>
      <c r="D64" s="24"/>
      <c r="E64" s="24"/>
      <c r="F64" s="24"/>
      <c r="G64" s="24"/>
      <c r="H64" s="56"/>
      <c r="I64" s="65"/>
      <c r="J64" s="109">
        <v>0</v>
      </c>
      <c r="K64" s="108">
        <v>0</v>
      </c>
      <c r="N64" s="2">
        <v>1</v>
      </c>
      <c r="O64" s="2" t="s">
        <v>8</v>
      </c>
      <c r="P64" s="2" t="s">
        <v>87</v>
      </c>
      <c r="Q64" s="2">
        <v>1</v>
      </c>
    </row>
    <row r="65" spans="2:17">
      <c r="B65" s="110" t="s">
        <v>166</v>
      </c>
      <c r="C65" s="111"/>
      <c r="D65" s="112">
        <v>0</v>
      </c>
      <c r="E65" s="24"/>
      <c r="F65" s="24"/>
      <c r="G65" s="24"/>
      <c r="H65" s="113"/>
      <c r="I65" s="114"/>
      <c r="J65" s="115">
        <v>0</v>
      </c>
      <c r="K65" s="116">
        <v>0</v>
      </c>
      <c r="N65" s="2">
        <v>1</v>
      </c>
      <c r="O65" s="2" t="s">
        <v>8</v>
      </c>
      <c r="P65" s="2" t="s">
        <v>87</v>
      </c>
      <c r="Q65" s="2">
        <v>1</v>
      </c>
    </row>
    <row r="66" spans="2:17" ht="16.5" thickBot="1">
      <c r="B66" s="117" t="s">
        <v>167</v>
      </c>
      <c r="C66" s="118"/>
      <c r="D66" s="93"/>
      <c r="E66" s="93"/>
      <c r="F66" s="93"/>
      <c r="G66" s="93"/>
      <c r="H66" s="119"/>
      <c r="I66" s="95"/>
      <c r="J66" s="63">
        <v>0</v>
      </c>
      <c r="K66" s="64">
        <v>0</v>
      </c>
      <c r="N66" s="2">
        <v>1</v>
      </c>
      <c r="O66" s="2" t="s">
        <v>8</v>
      </c>
      <c r="P66" s="2" t="s">
        <v>87</v>
      </c>
      <c r="Q66" s="2">
        <v>1</v>
      </c>
    </row>
    <row r="67" spans="2:17" ht="17.25" thickTop="1" thickBot="1">
      <c r="B67" s="96" t="s">
        <v>168</v>
      </c>
      <c r="C67" s="120"/>
      <c r="D67" s="121"/>
      <c r="E67" s="121"/>
      <c r="F67" s="121"/>
      <c r="G67" s="121"/>
      <c r="H67" s="122"/>
      <c r="I67" s="123">
        <v>-441.60060399999998</v>
      </c>
      <c r="J67" s="124">
        <v>-738.03050400000006</v>
      </c>
      <c r="K67" s="125">
        <v>-369015.25199999998</v>
      </c>
      <c r="N67" s="2">
        <v>1</v>
      </c>
      <c r="O67" s="2" t="s">
        <v>8</v>
      </c>
      <c r="P67" s="2" t="s">
        <v>87</v>
      </c>
      <c r="Q67" s="2">
        <v>1</v>
      </c>
    </row>
    <row r="68" spans="2:17">
      <c r="B68" s="62" t="s">
        <v>7</v>
      </c>
      <c r="C68" s="23"/>
      <c r="D68" s="24"/>
      <c r="E68" s="24"/>
      <c r="F68" s="24"/>
      <c r="G68" s="24"/>
      <c r="H68" s="24"/>
      <c r="I68" s="24"/>
      <c r="J68" s="24"/>
      <c r="K68" s="24"/>
      <c r="N68" s="2">
        <v>1</v>
      </c>
      <c r="O68" s="2" t="s">
        <v>8</v>
      </c>
      <c r="P68" s="2" t="s">
        <v>87</v>
      </c>
      <c r="Q68" s="2">
        <v>1</v>
      </c>
    </row>
    <row r="69" spans="2:17">
      <c r="B69" s="126" t="s">
        <v>169</v>
      </c>
      <c r="C69" s="23"/>
      <c r="D69" s="24"/>
      <c r="E69" s="24"/>
      <c r="F69" s="24"/>
      <c r="G69" s="24"/>
      <c r="H69" s="24"/>
      <c r="I69" s="24"/>
      <c r="J69" s="24"/>
      <c r="K69" s="24"/>
      <c r="N69" s="2">
        <v>1</v>
      </c>
      <c r="O69" s="2" t="s">
        <v>8</v>
      </c>
      <c r="P69" s="2" t="s">
        <v>87</v>
      </c>
      <c r="Q69" s="2">
        <v>1</v>
      </c>
    </row>
    <row r="70" spans="2:17">
      <c r="B70" s="127" t="s">
        <v>170</v>
      </c>
      <c r="C70" s="23"/>
      <c r="D70" s="24"/>
      <c r="E70" s="24"/>
      <c r="F70" s="24"/>
      <c r="G70" s="24"/>
      <c r="H70" s="24"/>
      <c r="I70" s="24"/>
      <c r="J70" s="24"/>
      <c r="K70" s="24"/>
      <c r="N70" s="2">
        <v>1</v>
      </c>
      <c r="O70" s="2" t="s">
        <v>8</v>
      </c>
      <c r="P70" s="2" t="s">
        <v>87</v>
      </c>
      <c r="Q70" s="2">
        <v>1</v>
      </c>
    </row>
    <row r="71" spans="2:17">
      <c r="B71" s="128" t="s">
        <v>171</v>
      </c>
      <c r="C71" s="23"/>
      <c r="D71" s="24"/>
      <c r="E71" s="24"/>
      <c r="F71" s="24"/>
      <c r="G71" s="24"/>
      <c r="H71" s="24"/>
      <c r="I71" s="24"/>
      <c r="J71" s="24"/>
      <c r="K71" s="24"/>
      <c r="N71" s="2">
        <v>1</v>
      </c>
      <c r="O71" s="2" t="s">
        <v>8</v>
      </c>
      <c r="P71" s="2" t="s">
        <v>87</v>
      </c>
      <c r="Q71" s="2">
        <v>1</v>
      </c>
    </row>
    <row r="72" spans="2:17">
      <c r="B72" s="129" t="s">
        <v>172</v>
      </c>
      <c r="C72" s="23"/>
      <c r="D72" s="24"/>
      <c r="E72" s="24"/>
      <c r="F72" s="24"/>
      <c r="G72" s="24"/>
      <c r="H72" s="24"/>
      <c r="I72" s="24"/>
      <c r="J72" s="24"/>
      <c r="K72" s="24"/>
      <c r="N72" s="2">
        <v>1</v>
      </c>
      <c r="O72" s="2" t="s">
        <v>8</v>
      </c>
      <c r="P72" s="2" t="s">
        <v>87</v>
      </c>
      <c r="Q72" s="2">
        <v>1</v>
      </c>
    </row>
    <row r="73" spans="2:17">
      <c r="B73" s="32" t="s">
        <v>173</v>
      </c>
      <c r="C73" s="23"/>
      <c r="D73" s="23"/>
      <c r="E73" s="23"/>
      <c r="F73" s="23"/>
      <c r="G73" s="23"/>
      <c r="H73" s="24"/>
      <c r="I73" s="24"/>
      <c r="J73" s="24"/>
      <c r="K73" s="24"/>
      <c r="N73" s="2">
        <v>1</v>
      </c>
      <c r="O73" s="2" t="s">
        <v>8</v>
      </c>
      <c r="P73" s="2" t="s">
        <v>87</v>
      </c>
      <c r="Q73" s="2">
        <v>1</v>
      </c>
    </row>
    <row r="74" spans="2:17">
      <c r="B74" s="128" t="s">
        <v>174</v>
      </c>
      <c r="C74" s="24"/>
      <c r="D74" s="24"/>
      <c r="E74" s="24"/>
      <c r="F74" s="24"/>
      <c r="G74" s="24"/>
      <c r="H74" s="24"/>
      <c r="I74" s="24"/>
      <c r="J74" s="24"/>
      <c r="K74" s="24"/>
      <c r="N74" s="2">
        <v>1</v>
      </c>
      <c r="O74" s="2" t="s">
        <v>8</v>
      </c>
      <c r="P74" s="2" t="s">
        <v>87</v>
      </c>
      <c r="Q74" s="2">
        <v>1</v>
      </c>
    </row>
    <row r="75" spans="2:17">
      <c r="B75" s="27" t="s">
        <v>175</v>
      </c>
      <c r="C75" s="24"/>
      <c r="D75" s="24"/>
      <c r="E75" s="24"/>
      <c r="F75" s="24"/>
      <c r="G75" s="24"/>
      <c r="H75" s="24"/>
      <c r="I75" s="24"/>
      <c r="J75" s="24"/>
      <c r="K75" s="24"/>
      <c r="N75" s="2">
        <v>1</v>
      </c>
      <c r="O75" s="2" t="s">
        <v>8</v>
      </c>
      <c r="P75" s="2" t="s">
        <v>87</v>
      </c>
      <c r="Q75" s="2">
        <v>1</v>
      </c>
    </row>
    <row r="76" spans="2:17">
      <c r="B76" s="130">
        <v>45707</v>
      </c>
      <c r="C76" s="24"/>
      <c r="D76" s="24"/>
      <c r="E76" s="24"/>
      <c r="F76" s="24"/>
      <c r="G76" s="24"/>
      <c r="H76" s="24"/>
      <c r="I76" s="24"/>
      <c r="J76" s="24"/>
      <c r="K76" s="24"/>
      <c r="N76" s="2">
        <v>1</v>
      </c>
      <c r="O76" s="2" t="s">
        <v>8</v>
      </c>
      <c r="P76" s="2" t="s">
        <v>87</v>
      </c>
      <c r="Q76" s="2">
        <v>1</v>
      </c>
    </row>
    <row r="77" spans="2:17">
      <c r="N77" s="2">
        <v>1</v>
      </c>
      <c r="O77" s="2" t="s">
        <v>8</v>
      </c>
      <c r="P77" s="2" t="s">
        <v>87</v>
      </c>
      <c r="Q77" s="2">
        <v>1</v>
      </c>
    </row>
    <row r="78" spans="2:17">
      <c r="N78" s="2">
        <v>1</v>
      </c>
      <c r="O78" s="2" t="s">
        <v>8</v>
      </c>
      <c r="P78" s="2" t="s">
        <v>87</v>
      </c>
      <c r="Q78" s="2">
        <v>1</v>
      </c>
    </row>
    <row r="79" spans="2:17">
      <c r="B79" s="3" t="s">
        <v>176</v>
      </c>
      <c r="N79" s="2">
        <v>1</v>
      </c>
      <c r="O79" s="2" t="s">
        <v>8</v>
      </c>
      <c r="P79" s="2" t="s">
        <v>87</v>
      </c>
      <c r="Q79" s="2">
        <v>1</v>
      </c>
    </row>
    <row r="80" spans="2:17">
      <c r="B80" s="10" t="s">
        <v>177</v>
      </c>
      <c r="N80" s="2">
        <v>1</v>
      </c>
      <c r="O80" s="2" t="s">
        <v>8</v>
      </c>
      <c r="P80" s="2" t="s">
        <v>87</v>
      </c>
      <c r="Q80" s="2">
        <v>1</v>
      </c>
    </row>
    <row r="81" spans="2:17">
      <c r="N81" s="2">
        <v>1</v>
      </c>
      <c r="O81" s="2" t="s">
        <v>8</v>
      </c>
      <c r="P81" s="2" t="s">
        <v>87</v>
      </c>
      <c r="Q81" s="2">
        <v>1</v>
      </c>
    </row>
    <row r="82" spans="2:17">
      <c r="B82" s="131" t="s">
        <v>178</v>
      </c>
      <c r="N82" s="2">
        <v>1</v>
      </c>
      <c r="O82" s="2" t="s">
        <v>8</v>
      </c>
      <c r="P82" s="2" t="s">
        <v>87</v>
      </c>
      <c r="Q82" s="2">
        <v>1</v>
      </c>
    </row>
    <row r="83" spans="2:17">
      <c r="B83" s="132" t="s">
        <v>179</v>
      </c>
      <c r="N83" s="2">
        <v>1</v>
      </c>
      <c r="O83" s="2" t="s">
        <v>8</v>
      </c>
      <c r="P83" s="2" t="s">
        <v>87</v>
      </c>
      <c r="Q83" s="2">
        <v>1</v>
      </c>
    </row>
  </sheetData>
  <mergeCells count="2">
    <mergeCell ref="M6:N7"/>
    <mergeCell ref="F53:G5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7C0A-F933-46AD-8076-6874A642087C}">
  <dimension ref="A1:O44"/>
  <sheetViews>
    <sheetView workbookViewId="0">
      <selection activeCell="G20" sqref="G20"/>
    </sheetView>
  </sheetViews>
  <sheetFormatPr defaultColWidth="12.5703125" defaultRowHeight="15.75"/>
  <cols>
    <col min="1" max="1" width="12.5703125" style="2"/>
    <col min="2" max="2" width="41.28515625" style="2" customWidth="1"/>
    <col min="3" max="5" width="12.5703125" style="2"/>
    <col min="6" max="6" width="29.7109375" style="2" customWidth="1"/>
    <col min="7" max="7" width="12.5703125" style="2"/>
    <col min="8" max="8" width="29.7109375" style="2" customWidth="1"/>
    <col min="9" max="16384" width="12.5703125" style="2"/>
  </cols>
  <sheetData>
    <row r="1" spans="1:15">
      <c r="A1" s="2" t="s">
        <v>233</v>
      </c>
      <c r="B1" s="2" t="s">
        <v>313</v>
      </c>
      <c r="C1" s="2" t="s">
        <v>71</v>
      </c>
      <c r="D1" s="2" t="s">
        <v>72</v>
      </c>
      <c r="E1" s="2" t="s">
        <v>73</v>
      </c>
      <c r="F1" s="2" t="s">
        <v>74</v>
      </c>
      <c r="G1" s="2" t="s">
        <v>213</v>
      </c>
      <c r="H1" s="2" t="s">
        <v>76</v>
      </c>
      <c r="I1" s="2" t="s">
        <v>77</v>
      </c>
      <c r="J1" s="2" t="s">
        <v>314</v>
      </c>
      <c r="K1" s="2" t="s">
        <v>315</v>
      </c>
      <c r="L1" s="2" t="s">
        <v>80</v>
      </c>
      <c r="M1" s="2" t="s">
        <v>85</v>
      </c>
      <c r="N1" s="2" t="s">
        <v>83</v>
      </c>
      <c r="O1" s="2" t="s">
        <v>84</v>
      </c>
    </row>
    <row r="2" spans="1:15">
      <c r="K2" s="492" t="s">
        <v>90</v>
      </c>
      <c r="L2" s="492"/>
      <c r="M2" s="2">
        <v>6</v>
      </c>
      <c r="N2" s="2" t="s">
        <v>39</v>
      </c>
    </row>
    <row r="3" spans="1:15" ht="21.75" thickBot="1">
      <c r="B3" s="393" t="s">
        <v>440</v>
      </c>
      <c r="K3" s="493"/>
      <c r="L3" s="493"/>
      <c r="M3" s="2">
        <v>6</v>
      </c>
      <c r="N3" s="2" t="s">
        <v>39</v>
      </c>
    </row>
    <row r="4" spans="1:15" ht="33.75">
      <c r="B4" s="508" t="s">
        <v>441</v>
      </c>
      <c r="C4" s="509"/>
      <c r="D4" s="509"/>
      <c r="E4" s="509"/>
      <c r="F4" s="509"/>
      <c r="G4" s="509"/>
      <c r="H4" s="509"/>
      <c r="I4" s="510"/>
      <c r="M4" s="2">
        <v>6</v>
      </c>
      <c r="N4" s="2" t="s">
        <v>39</v>
      </c>
    </row>
    <row r="5" spans="1:15" ht="16.5" thickBot="1">
      <c r="B5" s="394" t="s">
        <v>442</v>
      </c>
      <c r="C5" s="395" t="s">
        <v>443</v>
      </c>
      <c r="D5" s="395" t="s">
        <v>444</v>
      </c>
      <c r="E5" s="395" t="s">
        <v>445</v>
      </c>
      <c r="F5" s="395" t="s">
        <v>446</v>
      </c>
      <c r="G5" s="395" t="s">
        <v>447</v>
      </c>
      <c r="H5" s="511" t="s">
        <v>448</v>
      </c>
      <c r="I5" s="512"/>
      <c r="M5" s="2">
        <v>6</v>
      </c>
      <c r="N5" s="2" t="s">
        <v>39</v>
      </c>
    </row>
    <row r="6" spans="1:15" ht="16.5" thickBot="1">
      <c r="B6" s="396"/>
      <c r="C6" s="277">
        <v>20</v>
      </c>
      <c r="D6" s="2">
        <v>550</v>
      </c>
      <c r="E6" s="2">
        <v>2.5</v>
      </c>
      <c r="F6" s="2">
        <v>27500</v>
      </c>
      <c r="G6" s="2">
        <v>1375</v>
      </c>
      <c r="H6" s="2" t="s">
        <v>449</v>
      </c>
      <c r="I6" s="397">
        <v>1200</v>
      </c>
      <c r="K6" s="2" t="s">
        <v>450</v>
      </c>
      <c r="M6" s="2">
        <v>6</v>
      </c>
      <c r="N6" s="2" t="s">
        <v>39</v>
      </c>
    </row>
    <row r="7" spans="1:15" ht="16.5" thickBot="1">
      <c r="B7" s="396"/>
      <c r="H7" s="2" t="s">
        <v>451</v>
      </c>
      <c r="I7" s="397">
        <v>0.55000000000000004</v>
      </c>
      <c r="K7" s="265" t="s">
        <v>452</v>
      </c>
      <c r="M7" s="2">
        <v>6</v>
      </c>
      <c r="N7" s="2" t="s">
        <v>39</v>
      </c>
    </row>
    <row r="8" spans="1:15" ht="16.5" thickBot="1">
      <c r="B8" s="396"/>
      <c r="H8" s="2" t="s">
        <v>453</v>
      </c>
      <c r="I8" s="397">
        <v>660</v>
      </c>
      <c r="K8" s="398">
        <v>5.65</v>
      </c>
      <c r="L8" s="10" t="s">
        <v>454</v>
      </c>
      <c r="M8" s="2">
        <v>6</v>
      </c>
      <c r="N8" s="2" t="s">
        <v>39</v>
      </c>
    </row>
    <row r="9" spans="1:15">
      <c r="B9" s="399" t="s">
        <v>455</v>
      </c>
      <c r="C9" s="400" t="s">
        <v>117</v>
      </c>
      <c r="D9" s="400" t="s">
        <v>456</v>
      </c>
      <c r="E9" s="400" t="s">
        <v>457</v>
      </c>
      <c r="F9" s="400" t="s">
        <v>458</v>
      </c>
      <c r="G9" s="401" t="s">
        <v>447</v>
      </c>
      <c r="H9" s="513" t="s">
        <v>459</v>
      </c>
      <c r="I9" s="514"/>
      <c r="M9" s="2">
        <v>6</v>
      </c>
      <c r="N9" s="2" t="s">
        <v>39</v>
      </c>
    </row>
    <row r="10" spans="1:15">
      <c r="B10" s="402" t="s">
        <v>460</v>
      </c>
      <c r="C10" s="403" t="s">
        <v>461</v>
      </c>
      <c r="D10" s="404">
        <v>32</v>
      </c>
      <c r="E10" s="405">
        <v>100</v>
      </c>
      <c r="F10" s="406">
        <v>3200</v>
      </c>
      <c r="G10" s="406">
        <v>160</v>
      </c>
      <c r="H10" s="505">
        <v>290.90909090909088</v>
      </c>
      <c r="I10" s="506"/>
      <c r="M10" s="2">
        <v>6</v>
      </c>
      <c r="N10" s="2" t="s">
        <v>39</v>
      </c>
    </row>
    <row r="11" spans="1:15">
      <c r="B11" s="407" t="s">
        <v>462</v>
      </c>
      <c r="C11" s="408" t="s">
        <v>461</v>
      </c>
      <c r="D11" s="409">
        <v>0</v>
      </c>
      <c r="E11" s="410">
        <v>100</v>
      </c>
      <c r="F11" s="409">
        <v>0</v>
      </c>
      <c r="G11" s="409">
        <v>0</v>
      </c>
      <c r="H11" s="515">
        <v>0</v>
      </c>
      <c r="I11" s="516"/>
      <c r="M11" s="2">
        <v>6</v>
      </c>
      <c r="N11" s="2" t="s">
        <v>39</v>
      </c>
    </row>
    <row r="12" spans="1:15">
      <c r="B12" s="402" t="s">
        <v>463</v>
      </c>
      <c r="C12" s="403" t="s">
        <v>464</v>
      </c>
      <c r="D12" s="406">
        <v>0</v>
      </c>
      <c r="E12" s="405"/>
      <c r="F12" s="406"/>
      <c r="G12" s="406"/>
      <c r="H12" s="411"/>
      <c r="I12" s="412"/>
      <c r="M12" s="2">
        <v>6</v>
      </c>
      <c r="N12" s="2" t="s">
        <v>39</v>
      </c>
    </row>
    <row r="13" spans="1:15">
      <c r="B13" s="407" t="s">
        <v>462</v>
      </c>
      <c r="C13" s="408" t="s">
        <v>464</v>
      </c>
      <c r="D13" s="409">
        <v>0</v>
      </c>
      <c r="E13" s="410"/>
      <c r="F13" s="409"/>
      <c r="G13" s="409"/>
      <c r="H13" s="413"/>
      <c r="I13" s="414"/>
      <c r="M13" s="2">
        <v>6</v>
      </c>
      <c r="N13" s="2" t="s">
        <v>39</v>
      </c>
    </row>
    <row r="14" spans="1:15">
      <c r="B14" s="396" t="s">
        <v>465</v>
      </c>
      <c r="D14" s="415"/>
      <c r="E14" s="266"/>
      <c r="F14" s="416"/>
      <c r="G14" s="416"/>
      <c r="H14" s="417"/>
      <c r="I14" s="418"/>
      <c r="M14" s="2">
        <v>6</v>
      </c>
      <c r="N14" s="2" t="s">
        <v>39</v>
      </c>
    </row>
    <row r="15" spans="1:15">
      <c r="B15" s="396" t="s">
        <v>466</v>
      </c>
      <c r="C15" s="2" t="s">
        <v>467</v>
      </c>
      <c r="D15" s="419">
        <v>25</v>
      </c>
      <c r="E15" s="420">
        <v>20</v>
      </c>
      <c r="F15" s="421">
        <v>500</v>
      </c>
      <c r="G15" s="422">
        <v>25</v>
      </c>
      <c r="H15" s="503">
        <v>3.787878787878788E-2</v>
      </c>
      <c r="I15" s="504"/>
      <c r="M15" s="2">
        <v>6</v>
      </c>
      <c r="N15" s="2" t="s">
        <v>39</v>
      </c>
    </row>
    <row r="16" spans="1:15">
      <c r="B16" s="396" t="s">
        <v>468</v>
      </c>
      <c r="C16" s="2" t="s">
        <v>469</v>
      </c>
      <c r="D16" s="422">
        <v>15</v>
      </c>
      <c r="E16" s="420">
        <v>20</v>
      </c>
      <c r="F16" s="422">
        <v>300</v>
      </c>
      <c r="G16" s="422">
        <v>15</v>
      </c>
      <c r="H16" s="503">
        <v>2.2727272727272728E-2</v>
      </c>
      <c r="I16" s="504"/>
      <c r="M16" s="2">
        <v>6</v>
      </c>
      <c r="N16" s="2" t="s">
        <v>39</v>
      </c>
    </row>
    <row r="17" spans="2:14">
      <c r="B17" s="396" t="s">
        <v>470</v>
      </c>
      <c r="C17" s="2" t="s">
        <v>471</v>
      </c>
      <c r="D17" s="422" t="s">
        <v>471</v>
      </c>
      <c r="E17" s="420">
        <v>550</v>
      </c>
      <c r="F17" s="422">
        <v>550</v>
      </c>
      <c r="G17" s="424">
        <v>27.5</v>
      </c>
      <c r="H17" s="503">
        <v>4.1666666666666664E-2</v>
      </c>
      <c r="I17" s="504"/>
      <c r="M17" s="2">
        <v>6</v>
      </c>
      <c r="N17" s="2" t="s">
        <v>39</v>
      </c>
    </row>
    <row r="18" spans="2:14">
      <c r="B18" s="396" t="s">
        <v>472</v>
      </c>
      <c r="C18" s="2" t="s">
        <v>469</v>
      </c>
      <c r="D18" s="422">
        <v>1.25</v>
      </c>
      <c r="E18" s="420">
        <v>20</v>
      </c>
      <c r="F18" s="422">
        <v>25</v>
      </c>
      <c r="G18" s="422">
        <v>1.25</v>
      </c>
      <c r="H18" s="503">
        <v>1.893939393939394E-3</v>
      </c>
      <c r="I18" s="504"/>
      <c r="M18" s="2">
        <v>6</v>
      </c>
      <c r="N18" s="2" t="s">
        <v>39</v>
      </c>
    </row>
    <row r="19" spans="2:14">
      <c r="B19" s="396" t="s">
        <v>473</v>
      </c>
      <c r="C19" s="2" t="s">
        <v>469</v>
      </c>
      <c r="D19" s="422">
        <v>2</v>
      </c>
      <c r="E19" s="420">
        <v>20</v>
      </c>
      <c r="F19" s="422">
        <v>40</v>
      </c>
      <c r="G19" s="422">
        <v>1</v>
      </c>
      <c r="H19" s="503">
        <v>1.5151515151515152E-3</v>
      </c>
      <c r="I19" s="504"/>
      <c r="M19" s="2">
        <v>6</v>
      </c>
      <c r="N19" s="2" t="s">
        <v>39</v>
      </c>
    </row>
    <row r="20" spans="2:14">
      <c r="B20" s="396" t="s">
        <v>474</v>
      </c>
      <c r="C20" s="2" t="s">
        <v>475</v>
      </c>
      <c r="D20" s="422">
        <v>100</v>
      </c>
      <c r="E20" s="420">
        <v>20</v>
      </c>
      <c r="F20" s="421">
        <v>2000</v>
      </c>
      <c r="G20" s="422">
        <v>100</v>
      </c>
      <c r="H20" s="503">
        <v>0.15151515151515152</v>
      </c>
      <c r="I20" s="504"/>
      <c r="M20" s="2">
        <v>6</v>
      </c>
      <c r="N20" s="2" t="s">
        <v>39</v>
      </c>
    </row>
    <row r="21" spans="2:14">
      <c r="B21" s="396" t="s">
        <v>476</v>
      </c>
      <c r="C21" s="2" t="s">
        <v>477</v>
      </c>
      <c r="D21" s="422">
        <v>2.2000000000000002</v>
      </c>
      <c r="E21" s="420">
        <v>660</v>
      </c>
      <c r="F21" s="422">
        <v>29040.000000000004</v>
      </c>
      <c r="G21" s="422">
        <v>1452.0000000000002</v>
      </c>
      <c r="H21" s="503">
        <v>2.2000000000000002</v>
      </c>
      <c r="I21" s="504"/>
      <c r="M21" s="2">
        <v>6</v>
      </c>
      <c r="N21" s="2" t="s">
        <v>39</v>
      </c>
    </row>
    <row r="22" spans="2:14">
      <c r="B22" s="396" t="s">
        <v>478</v>
      </c>
      <c r="C22" s="2" t="s">
        <v>469</v>
      </c>
      <c r="D22" s="422">
        <v>35</v>
      </c>
      <c r="E22" s="420">
        <v>20</v>
      </c>
      <c r="F22" s="422">
        <v>700</v>
      </c>
      <c r="G22" s="422">
        <v>35</v>
      </c>
      <c r="H22" s="503">
        <v>5.3030303030303032E-2</v>
      </c>
      <c r="I22" s="504"/>
      <c r="M22" s="2">
        <v>6</v>
      </c>
      <c r="N22" s="2" t="s">
        <v>39</v>
      </c>
    </row>
    <row r="23" spans="2:14">
      <c r="B23" s="396" t="s">
        <v>479</v>
      </c>
      <c r="C23" s="2" t="s">
        <v>480</v>
      </c>
      <c r="D23" s="422">
        <v>0.2</v>
      </c>
      <c r="E23" s="420">
        <v>2400</v>
      </c>
      <c r="F23" s="422">
        <v>480</v>
      </c>
      <c r="G23" s="422">
        <v>24</v>
      </c>
      <c r="H23" s="503">
        <v>3.6363636363636362E-2</v>
      </c>
      <c r="I23" s="504"/>
      <c r="M23" s="2">
        <v>6</v>
      </c>
      <c r="N23" s="2" t="s">
        <v>39</v>
      </c>
    </row>
    <row r="24" spans="2:14">
      <c r="B24" s="396" t="s">
        <v>481</v>
      </c>
      <c r="C24" s="2" t="s">
        <v>480</v>
      </c>
      <c r="D24" s="422">
        <v>0.57999999999999996</v>
      </c>
      <c r="E24" s="425">
        <v>6400</v>
      </c>
      <c r="F24" s="422">
        <v>3711.9999999999995</v>
      </c>
      <c r="G24" s="422">
        <v>185.40983606557376</v>
      </c>
      <c r="H24" s="503">
        <v>0.28092399403874813</v>
      </c>
      <c r="I24" s="504"/>
      <c r="M24" s="2">
        <v>6</v>
      </c>
      <c r="N24" s="2" t="s">
        <v>39</v>
      </c>
    </row>
    <row r="25" spans="2:14">
      <c r="B25" s="396" t="s">
        <v>482</v>
      </c>
      <c r="C25" s="2" t="s">
        <v>480</v>
      </c>
      <c r="D25" s="422">
        <v>0.35</v>
      </c>
      <c r="E25" s="420">
        <v>780</v>
      </c>
      <c r="F25" s="422">
        <v>273</v>
      </c>
      <c r="G25" s="422">
        <v>13.65</v>
      </c>
      <c r="H25" s="503">
        <v>2.0681818181818183E-2</v>
      </c>
      <c r="I25" s="504"/>
      <c r="M25" s="2">
        <v>6</v>
      </c>
      <c r="N25" s="2" t="s">
        <v>39</v>
      </c>
    </row>
    <row r="26" spans="2:14">
      <c r="B26" s="426" t="s">
        <v>483</v>
      </c>
      <c r="C26" s="427"/>
      <c r="D26" s="427"/>
      <c r="E26" s="427"/>
      <c r="F26" s="422">
        <v>40820</v>
      </c>
      <c r="G26" s="422">
        <v>2039.809836065574</v>
      </c>
      <c r="H26" s="503">
        <v>3.0906209637357183</v>
      </c>
      <c r="I26" s="504"/>
      <c r="M26" s="2">
        <v>6</v>
      </c>
      <c r="N26" s="2" t="s">
        <v>39</v>
      </c>
    </row>
    <row r="27" spans="2:14">
      <c r="B27" s="428" t="s">
        <v>484</v>
      </c>
      <c r="F27" s="422"/>
      <c r="G27" s="429"/>
      <c r="H27" s="503">
        <v>0</v>
      </c>
      <c r="I27" s="504"/>
      <c r="M27" s="2">
        <v>6</v>
      </c>
      <c r="N27" s="2" t="s">
        <v>39</v>
      </c>
    </row>
    <row r="28" spans="2:14">
      <c r="B28" s="396" t="s">
        <v>485</v>
      </c>
      <c r="F28" s="422">
        <v>1200</v>
      </c>
      <c r="G28" s="422">
        <v>60</v>
      </c>
      <c r="H28" s="503">
        <v>9.0909090909090912E-2</v>
      </c>
      <c r="I28" s="504"/>
      <c r="M28" s="2">
        <v>6</v>
      </c>
      <c r="N28" s="2" t="s">
        <v>39</v>
      </c>
    </row>
    <row r="29" spans="2:14">
      <c r="B29" s="396" t="s">
        <v>486</v>
      </c>
      <c r="F29" s="422">
        <v>440</v>
      </c>
      <c r="G29" s="422">
        <v>22</v>
      </c>
      <c r="H29" s="503">
        <v>3.3333333333333333E-2</v>
      </c>
      <c r="I29" s="504"/>
      <c r="M29" s="2">
        <v>6</v>
      </c>
      <c r="N29" s="2" t="s">
        <v>39</v>
      </c>
    </row>
    <row r="30" spans="2:14">
      <c r="B30" s="428" t="s">
        <v>487</v>
      </c>
      <c r="F30" s="430">
        <v>1640</v>
      </c>
      <c r="G30" s="430">
        <v>82</v>
      </c>
      <c r="H30" s="503">
        <v>0.12424242424242424</v>
      </c>
      <c r="I30" s="504"/>
      <c r="M30" s="2">
        <v>6</v>
      </c>
      <c r="N30" s="2" t="s">
        <v>39</v>
      </c>
    </row>
    <row r="31" spans="2:14" ht="16.5" thickBot="1">
      <c r="B31" s="431" t="s">
        <v>488</v>
      </c>
      <c r="C31" s="432"/>
      <c r="D31" s="432"/>
      <c r="E31" s="432"/>
      <c r="F31" s="433">
        <v>69960</v>
      </c>
      <c r="G31" s="434">
        <v>3496.809836065574</v>
      </c>
      <c r="H31" s="505">
        <v>5.2981967213114753</v>
      </c>
      <c r="I31" s="506"/>
      <c r="J31" s="2" t="s">
        <v>489</v>
      </c>
      <c r="M31" s="2">
        <v>6</v>
      </c>
      <c r="N31" s="2" t="s">
        <v>39</v>
      </c>
    </row>
    <row r="32" spans="2:14" ht="16.5" thickBot="1">
      <c r="B32" s="403"/>
      <c r="C32" s="403"/>
      <c r="D32" s="403"/>
      <c r="E32" s="403" t="s">
        <v>490</v>
      </c>
      <c r="F32" s="433">
        <v>74580.000000000015</v>
      </c>
      <c r="G32" s="435">
        <v>3729.0000000000005</v>
      </c>
      <c r="H32" s="436"/>
      <c r="I32" s="436"/>
      <c r="M32" s="2">
        <v>6</v>
      </c>
      <c r="N32" s="2" t="s">
        <v>39</v>
      </c>
    </row>
    <row r="33" spans="1:14" ht="16.5" thickBot="1">
      <c r="B33" s="403"/>
      <c r="C33" s="403"/>
      <c r="D33" s="403"/>
      <c r="E33" s="403" t="s">
        <v>491</v>
      </c>
      <c r="F33" s="437">
        <v>4620.0000000000146</v>
      </c>
      <c r="G33" s="438">
        <v>232.19016393442644</v>
      </c>
      <c r="H33" s="436"/>
      <c r="I33" s="436"/>
      <c r="M33" s="2">
        <v>6</v>
      </c>
      <c r="N33" s="2" t="s">
        <v>39</v>
      </c>
    </row>
    <row r="34" spans="1:14">
      <c r="B34" s="507" t="s">
        <v>492</v>
      </c>
      <c r="C34" s="507"/>
      <c r="D34" s="507"/>
      <c r="L34" s="2">
        <v>2.1917808219178081</v>
      </c>
      <c r="M34" s="2">
        <v>6</v>
      </c>
      <c r="N34" s="2" t="s">
        <v>39</v>
      </c>
    </row>
    <row r="35" spans="1:14">
      <c r="B35" s="345" t="s">
        <v>493</v>
      </c>
      <c r="C35" s="345"/>
      <c r="D35" s="345"/>
      <c r="M35" s="2">
        <v>6</v>
      </c>
      <c r="N35" s="2" t="s">
        <v>39</v>
      </c>
    </row>
    <row r="36" spans="1:14">
      <c r="M36" s="2">
        <v>6</v>
      </c>
      <c r="N36" s="2" t="s">
        <v>39</v>
      </c>
    </row>
    <row r="37" spans="1:14">
      <c r="M37" s="2">
        <v>6</v>
      </c>
      <c r="N37" s="2" t="s">
        <v>39</v>
      </c>
    </row>
    <row r="38" spans="1:14">
      <c r="B38" s="2" t="s">
        <v>494</v>
      </c>
      <c r="F38" s="2" t="s">
        <v>495</v>
      </c>
      <c r="H38" s="2">
        <v>22.8125</v>
      </c>
      <c r="M38" s="2">
        <v>6</v>
      </c>
      <c r="N38" s="2" t="s">
        <v>39</v>
      </c>
    </row>
    <row r="39" spans="1:14">
      <c r="M39" s="2">
        <v>6</v>
      </c>
      <c r="N39" s="2" t="s">
        <v>39</v>
      </c>
    </row>
    <row r="40" spans="1:14">
      <c r="M40" s="2">
        <v>6</v>
      </c>
      <c r="N40" s="2" t="s">
        <v>39</v>
      </c>
    </row>
    <row r="41" spans="1:14">
      <c r="M41" s="2">
        <v>6</v>
      </c>
      <c r="N41" s="2" t="s">
        <v>39</v>
      </c>
    </row>
    <row r="42" spans="1:14">
      <c r="M42" s="2">
        <v>6</v>
      </c>
      <c r="N42" s="2" t="s">
        <v>39</v>
      </c>
    </row>
    <row r="43" spans="1:14">
      <c r="A43" s="3" t="s">
        <v>496</v>
      </c>
      <c r="M43" s="2">
        <v>6</v>
      </c>
      <c r="N43" s="2" t="s">
        <v>39</v>
      </c>
    </row>
    <row r="44" spans="1:14">
      <c r="A44" s="10" t="s">
        <v>497</v>
      </c>
      <c r="M44" s="2">
        <v>6</v>
      </c>
      <c r="N44" s="2" t="s">
        <v>39</v>
      </c>
    </row>
  </sheetData>
  <mergeCells count="24">
    <mergeCell ref="H20:I20"/>
    <mergeCell ref="K2:L3"/>
    <mergeCell ref="B4:I4"/>
    <mergeCell ref="H5:I5"/>
    <mergeCell ref="H9:I9"/>
    <mergeCell ref="H10:I10"/>
    <mergeCell ref="H11:I11"/>
    <mergeCell ref="H15:I15"/>
    <mergeCell ref="H16:I16"/>
    <mergeCell ref="H17:I17"/>
    <mergeCell ref="H18:I18"/>
    <mergeCell ref="H19:I19"/>
    <mergeCell ref="B34:D34"/>
    <mergeCell ref="H21:I21"/>
    <mergeCell ref="H22:I22"/>
    <mergeCell ref="H23:I23"/>
    <mergeCell ref="H24:I24"/>
    <mergeCell ref="H25:I25"/>
    <mergeCell ref="H26:I26"/>
    <mergeCell ref="H27:I27"/>
    <mergeCell ref="H28:I28"/>
    <mergeCell ref="H29:I29"/>
    <mergeCell ref="H30:I30"/>
    <mergeCell ref="H31:I3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8F55F-D4E4-4B89-90FE-AC2D39CF2ACD}">
  <dimension ref="A1:O44"/>
  <sheetViews>
    <sheetView zoomScale="120" zoomScaleNormal="120" workbookViewId="0">
      <selection activeCell="F41" sqref="F41"/>
    </sheetView>
  </sheetViews>
  <sheetFormatPr defaultColWidth="12.5703125" defaultRowHeight="15.75"/>
  <cols>
    <col min="1" max="1" width="12.5703125" style="2"/>
    <col min="2" max="2" width="37" style="2" customWidth="1"/>
    <col min="3" max="3" width="22" style="2" bestFit="1" customWidth="1"/>
    <col min="4" max="5" width="12.5703125" style="2"/>
    <col min="6" max="6" width="20.140625" style="2" customWidth="1"/>
    <col min="7" max="7" width="12.5703125" style="2"/>
    <col min="8" max="8" width="26.28515625" style="2" customWidth="1"/>
    <col min="9" max="16384" width="12.5703125" style="2"/>
  </cols>
  <sheetData>
    <row r="1" spans="1:15">
      <c r="A1" s="2" t="s">
        <v>233</v>
      </c>
      <c r="B1" s="2" t="s">
        <v>313</v>
      </c>
      <c r="C1" s="2" t="s">
        <v>71</v>
      </c>
      <c r="D1" s="2" t="s">
        <v>72</v>
      </c>
      <c r="E1" s="2" t="s">
        <v>73</v>
      </c>
      <c r="F1" s="2" t="s">
        <v>74</v>
      </c>
      <c r="G1" s="2" t="s">
        <v>213</v>
      </c>
      <c r="H1" s="2" t="s">
        <v>76</v>
      </c>
      <c r="I1" s="2" t="s">
        <v>77</v>
      </c>
      <c r="J1" s="2" t="s">
        <v>314</v>
      </c>
      <c r="K1" s="2" t="s">
        <v>315</v>
      </c>
      <c r="L1" s="2" t="s">
        <v>80</v>
      </c>
      <c r="M1" s="2" t="s">
        <v>85</v>
      </c>
      <c r="N1" s="2" t="s">
        <v>83</v>
      </c>
      <c r="O1" s="2" t="s">
        <v>84</v>
      </c>
    </row>
    <row r="2" spans="1:15">
      <c r="K2" s="492" t="s">
        <v>90</v>
      </c>
      <c r="L2" s="492"/>
      <c r="M2" s="2">
        <v>7</v>
      </c>
      <c r="N2" s="2" t="s">
        <v>498</v>
      </c>
    </row>
    <row r="3" spans="1:15" ht="21.75" thickBot="1">
      <c r="B3" s="393" t="s">
        <v>498</v>
      </c>
      <c r="K3" s="493"/>
      <c r="L3" s="493"/>
      <c r="M3" s="2">
        <v>7</v>
      </c>
      <c r="N3" s="2" t="s">
        <v>498</v>
      </c>
    </row>
    <row r="4" spans="1:15" ht="33.75">
      <c r="B4" s="508" t="s">
        <v>441</v>
      </c>
      <c r="C4" s="509"/>
      <c r="D4" s="509"/>
      <c r="E4" s="509"/>
      <c r="F4" s="509"/>
      <c r="G4" s="509"/>
      <c r="H4" s="509"/>
      <c r="I4" s="510"/>
      <c r="M4" s="2">
        <v>7</v>
      </c>
      <c r="N4" s="2" t="s">
        <v>498</v>
      </c>
    </row>
    <row r="5" spans="1:15" ht="16.5" thickBot="1">
      <c r="B5" s="394" t="s">
        <v>442</v>
      </c>
      <c r="C5" s="395" t="s">
        <v>443</v>
      </c>
      <c r="D5" s="395" t="s">
        <v>444</v>
      </c>
      <c r="E5" s="395" t="s">
        <v>445</v>
      </c>
      <c r="F5" s="395" t="s">
        <v>446</v>
      </c>
      <c r="G5" s="395" t="s">
        <v>447</v>
      </c>
      <c r="H5" s="511" t="s">
        <v>448</v>
      </c>
      <c r="I5" s="512"/>
      <c r="M5" s="2">
        <v>7</v>
      </c>
      <c r="N5" s="2" t="s">
        <v>498</v>
      </c>
    </row>
    <row r="6" spans="1:15" ht="16.5" thickBot="1">
      <c r="B6" s="396"/>
      <c r="C6" s="277">
        <v>1</v>
      </c>
      <c r="D6" s="2">
        <v>550</v>
      </c>
      <c r="E6" s="2">
        <v>2.5</v>
      </c>
      <c r="F6" s="2">
        <v>1375</v>
      </c>
      <c r="G6" s="2">
        <v>1375</v>
      </c>
      <c r="H6" s="2" t="s">
        <v>449</v>
      </c>
      <c r="I6" s="397">
        <v>1200</v>
      </c>
      <c r="K6" s="2" t="s">
        <v>450</v>
      </c>
      <c r="M6" s="2">
        <v>7</v>
      </c>
      <c r="N6" s="2" t="s">
        <v>498</v>
      </c>
    </row>
    <row r="7" spans="1:15" ht="16.5" thickBot="1">
      <c r="B7" s="396"/>
      <c r="H7" s="2" t="s">
        <v>451</v>
      </c>
      <c r="I7" s="397">
        <v>0.55000000000000004</v>
      </c>
      <c r="K7" s="265" t="s">
        <v>452</v>
      </c>
      <c r="M7" s="2">
        <v>7</v>
      </c>
      <c r="N7" s="2" t="s">
        <v>498</v>
      </c>
    </row>
    <row r="8" spans="1:15" ht="16.5" thickBot="1">
      <c r="B8" s="396"/>
      <c r="H8" s="2" t="s">
        <v>453</v>
      </c>
      <c r="I8" s="397">
        <v>660</v>
      </c>
      <c r="K8" s="398">
        <v>5.65</v>
      </c>
      <c r="L8" s="10" t="s">
        <v>454</v>
      </c>
      <c r="M8" s="2">
        <v>7</v>
      </c>
      <c r="N8" s="2" t="s">
        <v>498</v>
      </c>
    </row>
    <row r="9" spans="1:15">
      <c r="B9" s="399" t="s">
        <v>455</v>
      </c>
      <c r="C9" s="400" t="s">
        <v>117</v>
      </c>
      <c r="D9" s="400" t="s">
        <v>456</v>
      </c>
      <c r="E9" s="400" t="s">
        <v>457</v>
      </c>
      <c r="F9" s="400" t="s">
        <v>458</v>
      </c>
      <c r="G9" s="401" t="s">
        <v>447</v>
      </c>
      <c r="H9" s="513" t="s">
        <v>459</v>
      </c>
      <c r="I9" s="514"/>
      <c r="M9" s="2">
        <v>7</v>
      </c>
      <c r="N9" s="2" t="s">
        <v>498</v>
      </c>
    </row>
    <row r="10" spans="1:15">
      <c r="B10" s="402" t="s">
        <v>460</v>
      </c>
      <c r="C10" s="403" t="s">
        <v>461</v>
      </c>
      <c r="D10" s="411">
        <v>32</v>
      </c>
      <c r="E10" s="405">
        <v>5</v>
      </c>
      <c r="F10" s="406">
        <v>160</v>
      </c>
      <c r="G10" s="406">
        <v>160</v>
      </c>
      <c r="H10" s="505"/>
      <c r="I10" s="506"/>
      <c r="M10" s="2">
        <v>7</v>
      </c>
      <c r="N10" s="2" t="s">
        <v>498</v>
      </c>
    </row>
    <row r="11" spans="1:15">
      <c r="B11" s="407" t="s">
        <v>462</v>
      </c>
      <c r="C11" s="408" t="s">
        <v>461</v>
      </c>
      <c r="D11" s="409">
        <v>0</v>
      </c>
      <c r="E11" s="410">
        <v>5</v>
      </c>
      <c r="F11" s="409">
        <v>0</v>
      </c>
      <c r="G11" s="409">
        <v>0</v>
      </c>
      <c r="H11" s="515"/>
      <c r="I11" s="516"/>
      <c r="M11" s="2">
        <v>7</v>
      </c>
      <c r="N11" s="2" t="s">
        <v>498</v>
      </c>
    </row>
    <row r="12" spans="1:15">
      <c r="B12" s="402" t="s">
        <v>463</v>
      </c>
      <c r="C12" s="403" t="s">
        <v>464</v>
      </c>
      <c r="D12" s="406">
        <v>0</v>
      </c>
      <c r="E12" s="405"/>
      <c r="F12" s="406"/>
      <c r="G12" s="406"/>
      <c r="H12" s="411"/>
      <c r="I12" s="412"/>
      <c r="M12" s="2">
        <v>7</v>
      </c>
      <c r="N12" s="2" t="s">
        <v>498</v>
      </c>
    </row>
    <row r="13" spans="1:15">
      <c r="B13" s="407" t="s">
        <v>462</v>
      </c>
      <c r="C13" s="408" t="s">
        <v>464</v>
      </c>
      <c r="D13" s="409">
        <v>0</v>
      </c>
      <c r="E13" s="410"/>
      <c r="F13" s="409"/>
      <c r="G13" s="409"/>
      <c r="H13" s="413"/>
      <c r="I13" s="414"/>
      <c r="M13" s="2">
        <v>7</v>
      </c>
      <c r="N13" s="2" t="s">
        <v>498</v>
      </c>
    </row>
    <row r="14" spans="1:15">
      <c r="B14" s="396" t="s">
        <v>465</v>
      </c>
      <c r="D14" s="415"/>
      <c r="E14" s="266"/>
      <c r="F14" s="416"/>
      <c r="G14" s="416"/>
      <c r="H14" s="417"/>
      <c r="I14" s="418"/>
      <c r="M14" s="2">
        <v>7</v>
      </c>
      <c r="N14" s="2" t="s">
        <v>498</v>
      </c>
    </row>
    <row r="15" spans="1:15">
      <c r="B15" s="396" t="s">
        <v>466</v>
      </c>
      <c r="C15" s="2" t="s">
        <v>467</v>
      </c>
      <c r="D15" s="419">
        <v>25</v>
      </c>
      <c r="E15" s="420">
        <v>1</v>
      </c>
      <c r="F15" s="421">
        <v>25</v>
      </c>
      <c r="G15" s="422">
        <v>25</v>
      </c>
      <c r="H15" s="503">
        <v>3.787878787878788E-2</v>
      </c>
      <c r="I15" s="504"/>
      <c r="M15" s="2">
        <v>7</v>
      </c>
      <c r="N15" s="2" t="s">
        <v>498</v>
      </c>
    </row>
    <row r="16" spans="1:15">
      <c r="B16" s="396" t="s">
        <v>468</v>
      </c>
      <c r="C16" s="2" t="s">
        <v>469</v>
      </c>
      <c r="D16" s="422">
        <v>15</v>
      </c>
      <c r="E16" s="420">
        <v>1</v>
      </c>
      <c r="F16" s="422">
        <v>15</v>
      </c>
      <c r="G16" s="422">
        <v>15</v>
      </c>
      <c r="H16" s="503">
        <v>2.2727272727272728E-2</v>
      </c>
      <c r="I16" s="504"/>
      <c r="M16" s="2">
        <v>7</v>
      </c>
      <c r="N16" s="2" t="s">
        <v>498</v>
      </c>
    </row>
    <row r="17" spans="2:14">
      <c r="B17" s="396" t="s">
        <v>470</v>
      </c>
      <c r="C17" s="2" t="s">
        <v>471</v>
      </c>
      <c r="D17" s="422" t="s">
        <v>471</v>
      </c>
      <c r="E17" s="420">
        <v>27.5</v>
      </c>
      <c r="F17" s="422">
        <v>27.5</v>
      </c>
      <c r="G17" s="424">
        <v>27.5</v>
      </c>
      <c r="H17" s="503">
        <v>4.1666666666666664E-2</v>
      </c>
      <c r="I17" s="504"/>
      <c r="M17" s="2">
        <v>7</v>
      </c>
      <c r="N17" s="2" t="s">
        <v>498</v>
      </c>
    </row>
    <row r="18" spans="2:14">
      <c r="B18" s="396" t="s">
        <v>472</v>
      </c>
      <c r="C18" s="2" t="s">
        <v>469</v>
      </c>
      <c r="D18" s="422">
        <v>1.25</v>
      </c>
      <c r="E18" s="420">
        <v>1</v>
      </c>
      <c r="F18" s="422">
        <v>1.25</v>
      </c>
      <c r="G18" s="422">
        <v>1.25</v>
      </c>
      <c r="H18" s="503">
        <v>1.893939393939394E-3</v>
      </c>
      <c r="I18" s="504"/>
      <c r="M18" s="2">
        <v>7</v>
      </c>
      <c r="N18" s="2" t="s">
        <v>498</v>
      </c>
    </row>
    <row r="19" spans="2:14">
      <c r="B19" s="396" t="s">
        <v>499</v>
      </c>
      <c r="C19" s="2" t="s">
        <v>469</v>
      </c>
      <c r="D19" s="439">
        <v>60</v>
      </c>
      <c r="E19" s="420">
        <v>1</v>
      </c>
      <c r="F19" s="422">
        <v>60</v>
      </c>
      <c r="G19" s="439">
        <v>60</v>
      </c>
      <c r="H19" s="503">
        <v>9.0909090909090912E-2</v>
      </c>
      <c r="I19" s="504"/>
      <c r="M19" s="2">
        <v>7</v>
      </c>
      <c r="N19" s="2" t="s">
        <v>498</v>
      </c>
    </row>
    <row r="20" spans="2:14">
      <c r="B20" s="396"/>
      <c r="C20" s="2" t="s">
        <v>469</v>
      </c>
      <c r="D20" s="422">
        <v>2</v>
      </c>
      <c r="E20" s="420">
        <v>1</v>
      </c>
      <c r="F20" s="422">
        <v>2</v>
      </c>
      <c r="G20" s="422">
        <v>1</v>
      </c>
      <c r="H20" s="503">
        <v>1.5151515151515152E-3</v>
      </c>
      <c r="I20" s="504"/>
      <c r="M20" s="2">
        <v>7</v>
      </c>
      <c r="N20" s="2" t="s">
        <v>498</v>
      </c>
    </row>
    <row r="21" spans="2:14">
      <c r="B21" s="396" t="s">
        <v>474</v>
      </c>
      <c r="C21" s="2" t="s">
        <v>475</v>
      </c>
      <c r="D21" s="422">
        <v>100</v>
      </c>
      <c r="E21" s="420">
        <v>1</v>
      </c>
      <c r="F21" s="421">
        <v>100</v>
      </c>
      <c r="G21" s="422">
        <v>5</v>
      </c>
      <c r="H21" s="503">
        <v>7.575757575757576E-3</v>
      </c>
      <c r="I21" s="504"/>
      <c r="M21" s="2">
        <v>7</v>
      </c>
      <c r="N21" s="2" t="s">
        <v>498</v>
      </c>
    </row>
    <row r="22" spans="2:14">
      <c r="B22" s="396" t="s">
        <v>476</v>
      </c>
      <c r="C22" s="2" t="s">
        <v>477</v>
      </c>
      <c r="D22" s="422">
        <v>2.2000000000000002</v>
      </c>
      <c r="E22" s="420">
        <v>660</v>
      </c>
      <c r="F22" s="422">
        <v>1452.0000000000002</v>
      </c>
      <c r="G22" s="422">
        <v>72.600000000000009</v>
      </c>
      <c r="H22" s="503">
        <v>0.11000000000000001</v>
      </c>
      <c r="I22" s="504"/>
      <c r="M22" s="2">
        <v>7</v>
      </c>
      <c r="N22" s="2" t="s">
        <v>498</v>
      </c>
    </row>
    <row r="23" spans="2:14">
      <c r="B23" s="396" t="s">
        <v>478</v>
      </c>
      <c r="C23" s="2" t="s">
        <v>469</v>
      </c>
      <c r="D23" s="422">
        <v>35</v>
      </c>
      <c r="E23" s="420">
        <v>1</v>
      </c>
      <c r="F23" s="422">
        <v>35</v>
      </c>
      <c r="G23" s="422">
        <v>1.75</v>
      </c>
      <c r="H23" s="503">
        <v>2.6515151515151517E-3</v>
      </c>
      <c r="I23" s="504"/>
      <c r="M23" s="2">
        <v>7</v>
      </c>
      <c r="N23" s="2" t="s">
        <v>498</v>
      </c>
    </row>
    <row r="24" spans="2:14">
      <c r="B24" s="396" t="s">
        <v>479</v>
      </c>
      <c r="C24" s="2" t="s">
        <v>480</v>
      </c>
      <c r="D24" s="422">
        <v>0.2</v>
      </c>
      <c r="E24" s="420">
        <v>2400</v>
      </c>
      <c r="F24" s="422">
        <v>480</v>
      </c>
      <c r="G24" s="422">
        <v>24</v>
      </c>
      <c r="H24" s="503">
        <v>3.6363636363636362E-2</v>
      </c>
      <c r="I24" s="504"/>
      <c r="M24" s="2">
        <v>7</v>
      </c>
      <c r="N24" s="2" t="s">
        <v>498</v>
      </c>
    </row>
    <row r="25" spans="2:14">
      <c r="B25" s="396" t="s">
        <v>481</v>
      </c>
      <c r="C25" s="2" t="s">
        <v>480</v>
      </c>
      <c r="D25" s="422">
        <v>0.57999999999999996</v>
      </c>
      <c r="E25" s="425">
        <v>6400</v>
      </c>
      <c r="F25" s="422">
        <v>3711.9999999999995</v>
      </c>
      <c r="G25" s="422">
        <v>185.40983606557376</v>
      </c>
      <c r="H25" s="503">
        <v>0.28092399403874813</v>
      </c>
      <c r="I25" s="504"/>
      <c r="M25" s="2">
        <v>7</v>
      </c>
      <c r="N25" s="2" t="s">
        <v>498</v>
      </c>
    </row>
    <row r="26" spans="2:14">
      <c r="B26" s="396" t="s">
        <v>482</v>
      </c>
      <c r="C26" s="2" t="s">
        <v>480</v>
      </c>
      <c r="D26" s="422">
        <v>0.35</v>
      </c>
      <c r="E26" s="420">
        <v>780</v>
      </c>
      <c r="F26" s="422">
        <v>273</v>
      </c>
      <c r="G26" s="422">
        <v>13.65</v>
      </c>
      <c r="H26" s="503">
        <v>2.0681818181818183E-2</v>
      </c>
      <c r="I26" s="504"/>
      <c r="M26" s="2">
        <v>7</v>
      </c>
      <c r="N26" s="2" t="s">
        <v>498</v>
      </c>
    </row>
    <row r="27" spans="2:14">
      <c r="B27" s="426" t="s">
        <v>483</v>
      </c>
      <c r="C27" s="427"/>
      <c r="D27" s="427"/>
      <c r="E27" s="427"/>
      <c r="F27" s="422">
        <v>6342.75</v>
      </c>
      <c r="G27" s="422">
        <v>592.15983606557381</v>
      </c>
      <c r="H27" s="503">
        <v>0.89721187282662695</v>
      </c>
      <c r="I27" s="504"/>
      <c r="M27" s="2">
        <v>7</v>
      </c>
      <c r="N27" s="2" t="s">
        <v>498</v>
      </c>
    </row>
    <row r="28" spans="2:14">
      <c r="B28" s="428" t="s">
        <v>484</v>
      </c>
      <c r="F28" s="422"/>
      <c r="G28" s="429"/>
      <c r="H28" s="503">
        <v>0</v>
      </c>
      <c r="I28" s="504"/>
      <c r="M28" s="2">
        <v>7</v>
      </c>
      <c r="N28" s="2" t="s">
        <v>498</v>
      </c>
    </row>
    <row r="29" spans="2:14">
      <c r="B29" s="396" t="s">
        <v>485</v>
      </c>
      <c r="F29" s="422">
        <v>1200</v>
      </c>
      <c r="G29" s="422">
        <v>60</v>
      </c>
      <c r="H29" s="503">
        <v>9.0909090909090912E-2</v>
      </c>
      <c r="I29" s="504"/>
      <c r="M29" s="2">
        <v>7</v>
      </c>
      <c r="N29" s="2" t="s">
        <v>498</v>
      </c>
    </row>
    <row r="30" spans="2:14">
      <c r="B30" s="396" t="s">
        <v>486</v>
      </c>
      <c r="F30" s="422">
        <v>440</v>
      </c>
      <c r="G30" s="422">
        <v>22</v>
      </c>
      <c r="H30" s="503">
        <v>3.3333333333333333E-2</v>
      </c>
      <c r="I30" s="504"/>
      <c r="M30" s="2">
        <v>7</v>
      </c>
      <c r="N30" s="2" t="s">
        <v>498</v>
      </c>
    </row>
    <row r="31" spans="2:14">
      <c r="B31" s="428" t="s">
        <v>487</v>
      </c>
      <c r="F31" s="430">
        <v>1640</v>
      </c>
      <c r="G31" s="430">
        <v>82</v>
      </c>
      <c r="H31" s="503">
        <v>0.12424242424242424</v>
      </c>
      <c r="I31" s="504"/>
      <c r="M31" s="2">
        <v>7</v>
      </c>
      <c r="N31" s="2" t="s">
        <v>498</v>
      </c>
    </row>
    <row r="32" spans="2:14" ht="16.5" thickBot="1">
      <c r="B32" s="431" t="s">
        <v>488</v>
      </c>
      <c r="C32" s="432"/>
      <c r="D32" s="432"/>
      <c r="E32" s="432"/>
      <c r="F32" s="433">
        <v>9357.75</v>
      </c>
      <c r="G32" s="434">
        <v>2049.1598360655739</v>
      </c>
      <c r="H32" s="505">
        <v>3.1047876304023849</v>
      </c>
      <c r="I32" s="506"/>
      <c r="J32" s="2" t="s">
        <v>489</v>
      </c>
      <c r="M32" s="2">
        <v>7</v>
      </c>
      <c r="N32" s="2" t="s">
        <v>498</v>
      </c>
    </row>
    <row r="33" spans="1:14" ht="16.5" thickBot="1">
      <c r="B33" s="403"/>
      <c r="C33" s="403"/>
      <c r="D33" s="403"/>
      <c r="E33" s="403" t="s">
        <v>490</v>
      </c>
      <c r="F33" s="433">
        <v>3729.0000000000005</v>
      </c>
      <c r="G33" s="435">
        <v>3729.0000000000005</v>
      </c>
      <c r="H33" s="436"/>
      <c r="I33" s="436"/>
      <c r="M33" s="2">
        <v>7</v>
      </c>
      <c r="N33" s="2" t="s">
        <v>498</v>
      </c>
    </row>
    <row r="34" spans="1:14" ht="16.5" thickBot="1">
      <c r="B34" s="403"/>
      <c r="C34" s="403"/>
      <c r="D34" s="403"/>
      <c r="E34" s="403" t="s">
        <v>491</v>
      </c>
      <c r="F34" s="437">
        <v>-5628.75</v>
      </c>
      <c r="G34" s="438">
        <v>1679.8401639344265</v>
      </c>
      <c r="H34" s="436"/>
      <c r="I34" s="436"/>
      <c r="M34" s="2">
        <v>7</v>
      </c>
      <c r="N34" s="2" t="s">
        <v>498</v>
      </c>
    </row>
    <row r="35" spans="1:14">
      <c r="B35" s="507" t="s">
        <v>492</v>
      </c>
      <c r="C35" s="507"/>
      <c r="D35" s="507"/>
      <c r="M35" s="2">
        <v>7</v>
      </c>
      <c r="N35" s="2" t="s">
        <v>498</v>
      </c>
    </row>
    <row r="36" spans="1:14">
      <c r="B36" s="345" t="s">
        <v>493</v>
      </c>
      <c r="C36" s="345"/>
      <c r="D36" s="345"/>
      <c r="M36" s="2">
        <v>7</v>
      </c>
      <c r="N36" s="2" t="s">
        <v>498</v>
      </c>
    </row>
    <row r="37" spans="1:14">
      <c r="M37" s="2">
        <v>7</v>
      </c>
      <c r="N37" s="2" t="s">
        <v>498</v>
      </c>
    </row>
    <row r="38" spans="1:14">
      <c r="M38" s="2">
        <v>7</v>
      </c>
      <c r="N38" s="2" t="s">
        <v>498</v>
      </c>
    </row>
    <row r="39" spans="1:14">
      <c r="M39" s="2">
        <v>7</v>
      </c>
      <c r="N39" s="2" t="s">
        <v>498</v>
      </c>
    </row>
    <row r="40" spans="1:14">
      <c r="M40" s="2">
        <v>7</v>
      </c>
      <c r="N40" s="2" t="s">
        <v>498</v>
      </c>
    </row>
    <row r="41" spans="1:14">
      <c r="M41" s="2">
        <v>7</v>
      </c>
      <c r="N41" s="2" t="s">
        <v>498</v>
      </c>
    </row>
    <row r="42" spans="1:14">
      <c r="M42" s="2">
        <v>7</v>
      </c>
      <c r="N42" s="2" t="s">
        <v>498</v>
      </c>
    </row>
    <row r="43" spans="1:14">
      <c r="A43" s="3" t="s">
        <v>496</v>
      </c>
      <c r="M43" s="2">
        <v>7</v>
      </c>
      <c r="N43" s="2" t="s">
        <v>498</v>
      </c>
    </row>
    <row r="44" spans="1:14">
      <c r="A44" s="10" t="s">
        <v>497</v>
      </c>
      <c r="M44" s="2">
        <v>7</v>
      </c>
      <c r="N44" s="2" t="s">
        <v>498</v>
      </c>
    </row>
  </sheetData>
  <mergeCells count="25">
    <mergeCell ref="H11:I11"/>
    <mergeCell ref="K2:L3"/>
    <mergeCell ref="B4:I4"/>
    <mergeCell ref="H5:I5"/>
    <mergeCell ref="H9:I9"/>
    <mergeCell ref="H10:I10"/>
    <mergeCell ref="H26:I26"/>
    <mergeCell ref="H15:I15"/>
    <mergeCell ref="H16:I16"/>
    <mergeCell ref="H17:I17"/>
    <mergeCell ref="H18:I18"/>
    <mergeCell ref="H19:I19"/>
    <mergeCell ref="H20:I20"/>
    <mergeCell ref="H21:I21"/>
    <mergeCell ref="H22:I22"/>
    <mergeCell ref="H23:I23"/>
    <mergeCell ref="H24:I24"/>
    <mergeCell ref="H25:I25"/>
    <mergeCell ref="B35:D35"/>
    <mergeCell ref="H27:I27"/>
    <mergeCell ref="H28:I28"/>
    <mergeCell ref="H29:I29"/>
    <mergeCell ref="H30:I30"/>
    <mergeCell ref="H31:I31"/>
    <mergeCell ref="H32:I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D46E-31DF-4658-908C-7B85D53A81E4}">
  <dimension ref="A2:R51"/>
  <sheetViews>
    <sheetView topLeftCell="A13" workbookViewId="0">
      <selection activeCell="O2" sqref="O2:P3"/>
    </sheetView>
  </sheetViews>
  <sheetFormatPr defaultColWidth="12.5703125" defaultRowHeight="15.75"/>
  <cols>
    <col min="1" max="3" width="12.5703125" style="2"/>
    <col min="4" max="4" width="33" style="2" customWidth="1"/>
    <col min="5" max="16384" width="12.5703125" style="2"/>
  </cols>
  <sheetData>
    <row r="2" spans="1:16" ht="16.5" thickBot="1">
      <c r="O2" s="492" t="s">
        <v>90</v>
      </c>
      <c r="P2" s="492"/>
    </row>
    <row r="3" spans="1:16" ht="16.5" thickBot="1">
      <c r="C3" s="440" t="s">
        <v>500</v>
      </c>
      <c r="O3" s="493"/>
      <c r="P3" s="493"/>
    </row>
    <row r="4" spans="1:16" ht="24" thickBot="1">
      <c r="B4" s="441" t="s">
        <v>501</v>
      </c>
      <c r="C4" s="442">
        <v>10</v>
      </c>
    </row>
    <row r="5" spans="1:16" ht="16.5" thickBot="1">
      <c r="B5" s="443" t="s">
        <v>502</v>
      </c>
      <c r="C5" s="442">
        <v>0.08</v>
      </c>
    </row>
    <row r="6" spans="1:16">
      <c r="C6" s="517" t="s">
        <v>503</v>
      </c>
      <c r="D6" s="517"/>
      <c r="H6" s="2" t="s">
        <v>504</v>
      </c>
      <c r="J6" s="445">
        <f>((C5*(1+C5)^C4)/((1+C5)^C4-1))</f>
        <v>0.14902948869707539</v>
      </c>
      <c r="K6" s="2" t="s">
        <v>505</v>
      </c>
    </row>
    <row r="7" spans="1:16">
      <c r="C7" s="2" t="s">
        <v>506</v>
      </c>
      <c r="H7" s="349"/>
      <c r="I7" s="138"/>
      <c r="J7" s="2" t="s">
        <v>507</v>
      </c>
    </row>
    <row r="8" spans="1:16" ht="47.25">
      <c r="C8" s="446" t="s">
        <v>508</v>
      </c>
      <c r="D8" s="446"/>
      <c r="E8" s="447" t="s">
        <v>509</v>
      </c>
      <c r="F8" s="448" t="s">
        <v>510</v>
      </c>
      <c r="G8" s="449" t="s">
        <v>511</v>
      </c>
      <c r="H8" s="448" t="s">
        <v>512</v>
      </c>
      <c r="I8" s="450" t="s">
        <v>513</v>
      </c>
      <c r="J8" s="449" t="s">
        <v>514</v>
      </c>
    </row>
    <row r="9" spans="1:16">
      <c r="C9" s="408" t="s">
        <v>515</v>
      </c>
      <c r="D9" s="408"/>
      <c r="E9" s="451">
        <v>0</v>
      </c>
      <c r="F9" s="452">
        <v>1</v>
      </c>
      <c r="G9" s="453">
        <f>F9*E9</f>
        <v>0</v>
      </c>
      <c r="H9" s="454">
        <v>0</v>
      </c>
      <c r="I9" s="453">
        <f>G9/(1+$C$5)^H9</f>
        <v>0</v>
      </c>
      <c r="J9" s="453">
        <f>I9*$J$6</f>
        <v>0</v>
      </c>
    </row>
    <row r="10" spans="1:16">
      <c r="C10" s="408" t="s">
        <v>516</v>
      </c>
      <c r="D10" s="408"/>
      <c r="E10" s="451">
        <v>17.399999999999999</v>
      </c>
      <c r="F10" s="452">
        <v>0</v>
      </c>
      <c r="G10" s="453">
        <f t="shared" ref="G10:G25" si="0">F10*E10</f>
        <v>0</v>
      </c>
      <c r="H10" s="454">
        <v>0</v>
      </c>
      <c r="I10" s="453">
        <f t="shared" ref="I10:I18" si="1">G10/(1+$C$5)^H10</f>
        <v>0</v>
      </c>
      <c r="J10" s="453">
        <f t="shared" ref="J10:J25" si="2">I10*$J$6</f>
        <v>0</v>
      </c>
    </row>
    <row r="11" spans="1:16">
      <c r="C11" s="408" t="s">
        <v>517</v>
      </c>
      <c r="D11" s="408"/>
      <c r="E11" s="451">
        <v>6</v>
      </c>
      <c r="F11" s="452">
        <v>1</v>
      </c>
      <c r="G11" s="453">
        <f>F11*E11</f>
        <v>6</v>
      </c>
      <c r="H11" s="454">
        <v>0</v>
      </c>
      <c r="I11" s="453">
        <f t="shared" si="1"/>
        <v>6</v>
      </c>
      <c r="J11" s="453">
        <f t="shared" si="2"/>
        <v>0.89417693218245231</v>
      </c>
    </row>
    <row r="12" spans="1:16">
      <c r="C12" s="408" t="s">
        <v>518</v>
      </c>
      <c r="D12" s="408"/>
      <c r="E12" s="451">
        <v>15</v>
      </c>
      <c r="F12" s="452">
        <v>1</v>
      </c>
      <c r="G12" s="453">
        <f>F12*E12</f>
        <v>15</v>
      </c>
      <c r="H12" s="454">
        <v>0</v>
      </c>
      <c r="I12" s="453">
        <f t="shared" si="1"/>
        <v>15</v>
      </c>
      <c r="J12" s="453">
        <f t="shared" si="2"/>
        <v>2.2354423304561308</v>
      </c>
    </row>
    <row r="13" spans="1:16">
      <c r="C13" s="408" t="s">
        <v>519</v>
      </c>
      <c r="D13" s="408"/>
      <c r="E13" s="451">
        <v>7</v>
      </c>
      <c r="F13" s="452">
        <v>1</v>
      </c>
      <c r="G13" s="453">
        <f t="shared" si="0"/>
        <v>7</v>
      </c>
      <c r="H13" s="454">
        <v>0</v>
      </c>
      <c r="I13" s="453">
        <f t="shared" si="1"/>
        <v>7</v>
      </c>
      <c r="J13" s="453">
        <f t="shared" si="2"/>
        <v>1.0432064208795278</v>
      </c>
    </row>
    <row r="14" spans="1:16">
      <c r="C14" s="408" t="s">
        <v>520</v>
      </c>
      <c r="D14" s="408"/>
      <c r="E14" s="451">
        <v>25</v>
      </c>
      <c r="F14" s="452">
        <v>1</v>
      </c>
      <c r="G14" s="453">
        <f t="shared" si="0"/>
        <v>25</v>
      </c>
      <c r="H14" s="454">
        <v>0</v>
      </c>
      <c r="I14" s="453">
        <f t="shared" si="1"/>
        <v>25</v>
      </c>
      <c r="J14" s="453">
        <f t="shared" si="2"/>
        <v>3.7257372174268846</v>
      </c>
    </row>
    <row r="15" spans="1:16">
      <c r="C15" s="408" t="s">
        <v>521</v>
      </c>
      <c r="D15" s="408"/>
      <c r="E15" s="451">
        <v>162</v>
      </c>
      <c r="F15" s="452">
        <v>1</v>
      </c>
      <c r="G15" s="453">
        <f t="shared" si="0"/>
        <v>162</v>
      </c>
      <c r="H15" s="454">
        <v>0</v>
      </c>
      <c r="I15" s="453">
        <f t="shared" si="1"/>
        <v>162</v>
      </c>
      <c r="J15" s="453">
        <f t="shared" si="2"/>
        <v>24.142777168926212</v>
      </c>
    </row>
    <row r="16" spans="1:16">
      <c r="A16" s="2" t="s">
        <v>522</v>
      </c>
      <c r="C16" s="408" t="s">
        <v>523</v>
      </c>
      <c r="D16" s="408"/>
      <c r="E16" s="451">
        <v>25</v>
      </c>
      <c r="F16" s="452">
        <v>1</v>
      </c>
      <c r="G16" s="453">
        <f t="shared" si="0"/>
        <v>25</v>
      </c>
      <c r="H16" s="454">
        <v>0</v>
      </c>
      <c r="I16" s="453">
        <f t="shared" si="1"/>
        <v>25</v>
      </c>
      <c r="J16" s="453">
        <f t="shared" si="2"/>
        <v>3.7257372174268846</v>
      </c>
    </row>
    <row r="17" spans="1:15">
      <c r="A17" s="455">
        <v>14</v>
      </c>
      <c r="B17" s="445" t="s">
        <v>350</v>
      </c>
      <c r="C17" s="408" t="s">
        <v>524</v>
      </c>
      <c r="D17" s="408"/>
      <c r="E17" s="451">
        <f>A17*3</f>
        <v>42</v>
      </c>
      <c r="F17" s="452">
        <v>1</v>
      </c>
      <c r="G17" s="453">
        <f t="shared" si="0"/>
        <v>42</v>
      </c>
      <c r="H17" s="454">
        <v>1</v>
      </c>
      <c r="I17" s="453">
        <f t="shared" si="1"/>
        <v>38.888888888888886</v>
      </c>
      <c r="J17" s="453">
        <f t="shared" si="2"/>
        <v>5.7955912271084866</v>
      </c>
    </row>
    <row r="18" spans="1:15">
      <c r="A18" s="455">
        <v>8</v>
      </c>
      <c r="B18" s="445" t="s">
        <v>350</v>
      </c>
      <c r="C18" s="408" t="s">
        <v>525</v>
      </c>
      <c r="D18" s="408"/>
      <c r="E18" s="451">
        <f>A17+A18+A19+A20</f>
        <v>43</v>
      </c>
      <c r="F18" s="452">
        <v>1</v>
      </c>
      <c r="G18" s="453">
        <f t="shared" si="0"/>
        <v>43</v>
      </c>
      <c r="H18" s="454">
        <v>2</v>
      </c>
      <c r="I18" s="453">
        <f t="shared" si="1"/>
        <v>36.865569272976678</v>
      </c>
      <c r="J18" s="453">
        <f t="shared" si="2"/>
        <v>5.4940569392783276</v>
      </c>
    </row>
    <row r="19" spans="1:15">
      <c r="A19" s="455">
        <v>16</v>
      </c>
      <c r="B19" s="445" t="s">
        <v>350</v>
      </c>
      <c r="C19" s="456" t="s">
        <v>526</v>
      </c>
      <c r="D19" s="456"/>
      <c r="E19" s="457"/>
      <c r="F19" s="458"/>
      <c r="G19" s="459"/>
      <c r="H19" s="6"/>
      <c r="I19" s="459"/>
      <c r="J19" s="138">
        <f>I19*$J$6</f>
        <v>0</v>
      </c>
    </row>
    <row r="20" spans="1:15">
      <c r="A20" s="455">
        <v>5</v>
      </c>
      <c r="B20" s="445" t="s">
        <v>527</v>
      </c>
      <c r="C20" s="408" t="s">
        <v>528</v>
      </c>
      <c r="D20" s="408"/>
      <c r="E20" s="451">
        <v>120</v>
      </c>
      <c r="F20" s="460">
        <v>0</v>
      </c>
      <c r="G20" s="453">
        <f t="shared" si="0"/>
        <v>0</v>
      </c>
      <c r="H20" s="454">
        <v>3</v>
      </c>
      <c r="I20" s="453">
        <f>G20/(1+$C$5)^3</f>
        <v>0</v>
      </c>
      <c r="J20" s="453">
        <f t="shared" si="2"/>
        <v>0</v>
      </c>
      <c r="K20" s="138">
        <f t="shared" ref="K20:L20" si="3">I20/(1+$C$5)^3</f>
        <v>0</v>
      </c>
      <c r="L20" s="138">
        <f t="shared" si="3"/>
        <v>0</v>
      </c>
    </row>
    <row r="21" spans="1:15">
      <c r="C21" s="408" t="s">
        <v>529</v>
      </c>
      <c r="D21" s="408"/>
      <c r="E21" s="451">
        <v>29</v>
      </c>
      <c r="F21" s="460">
        <v>0</v>
      </c>
      <c r="G21" s="453">
        <f t="shared" si="0"/>
        <v>0</v>
      </c>
      <c r="H21" s="454" t="s">
        <v>530</v>
      </c>
      <c r="I21" s="461">
        <f>G21*(((1+$C$5)^$C$4-1)/(((1+$C$5)^3-1)*(1+$C$5)^$C$4))</f>
        <v>0</v>
      </c>
      <c r="J21" s="453">
        <f t="shared" si="2"/>
        <v>0</v>
      </c>
    </row>
    <row r="22" spans="1:15">
      <c r="C22" s="408" t="s">
        <v>531</v>
      </c>
      <c r="D22" s="462"/>
      <c r="E22" s="463">
        <v>32</v>
      </c>
      <c r="F22" s="464">
        <v>1</v>
      </c>
      <c r="G22" s="461">
        <f t="shared" si="0"/>
        <v>32</v>
      </c>
      <c r="H22" s="465" t="s">
        <v>532</v>
      </c>
      <c r="I22" s="461">
        <f>G22*(((1+$C$5)^$C$4-1)/(((1+$C$5)^3-1)*(1+$C$5)^$C$4))</f>
        <v>66.141758491290716</v>
      </c>
      <c r="J22" s="453">
        <f t="shared" si="2"/>
        <v>9.8570724494824997</v>
      </c>
    </row>
    <row r="23" spans="1:15">
      <c r="C23" s="446" t="s">
        <v>533</v>
      </c>
      <c r="D23" s="466"/>
      <c r="E23" s="457"/>
      <c r="F23" s="467"/>
      <c r="G23" s="459"/>
      <c r="H23" s="6"/>
      <c r="I23" s="459"/>
      <c r="J23" s="138">
        <f t="shared" si="2"/>
        <v>0</v>
      </c>
    </row>
    <row r="24" spans="1:15">
      <c r="C24" s="408" t="s">
        <v>534</v>
      </c>
      <c r="D24" s="408"/>
      <c r="E24" s="451">
        <v>139</v>
      </c>
      <c r="F24" s="460">
        <v>1</v>
      </c>
      <c r="G24" s="453">
        <f t="shared" si="0"/>
        <v>139</v>
      </c>
      <c r="H24" s="468" t="s">
        <v>535</v>
      </c>
      <c r="I24" s="453">
        <f>(E24*((((1+$C$5)^C4)-1))/(($C$5)*(1+$C$5)^C4))</f>
        <v>932.70131445286108</v>
      </c>
      <c r="J24" s="453">
        <f t="shared" si="2"/>
        <v>139.00000000000003</v>
      </c>
      <c r="M24" s="138"/>
    </row>
    <row r="25" spans="1:15" ht="32.25" thickBot="1">
      <c r="C25" s="462" t="s">
        <v>536</v>
      </c>
      <c r="D25" s="462"/>
      <c r="E25" s="463">
        <f>(E13+E9+E14+E15+E17+E16+E18)*0.03</f>
        <v>9.1199999999999992</v>
      </c>
      <c r="F25" s="464">
        <v>1</v>
      </c>
      <c r="G25" s="461">
        <f t="shared" si="0"/>
        <v>9.1199999999999992</v>
      </c>
      <c r="H25" s="469" t="s">
        <v>535</v>
      </c>
      <c r="I25" s="453">
        <f>(E25*((((1+$C$5)^C4)-1))/(($C$5)*(1+$C$5)^C4))</f>
        <v>61.195942358345988</v>
      </c>
      <c r="J25" s="453">
        <f t="shared" si="2"/>
        <v>9.120000000000001</v>
      </c>
      <c r="K25" s="317" t="s">
        <v>537</v>
      </c>
      <c r="L25" s="2" t="s">
        <v>98</v>
      </c>
    </row>
    <row r="26" spans="1:15" ht="16.5" thickBot="1">
      <c r="H26" s="2" t="s">
        <v>538</v>
      </c>
      <c r="J26" s="470">
        <f>SUM(J9:J25)</f>
        <v>205.03379790316745</v>
      </c>
      <c r="K26" s="277"/>
      <c r="L26" s="197">
        <f>J26*K26</f>
        <v>0</v>
      </c>
    </row>
    <row r="27" spans="1:15" ht="16.5" thickBot="1">
      <c r="H27" s="2" t="s">
        <v>539</v>
      </c>
      <c r="J27" s="208">
        <f>J26*2.47</f>
        <v>506.43348082082366</v>
      </c>
      <c r="K27" s="471"/>
      <c r="L27" s="197">
        <f>J27*K27</f>
        <v>0</v>
      </c>
    </row>
    <row r="28" spans="1:15">
      <c r="J28" s="138"/>
    </row>
    <row r="29" spans="1:15">
      <c r="C29" s="2" t="s">
        <v>540</v>
      </c>
      <c r="J29" s="138"/>
    </row>
    <row r="30" spans="1:15">
      <c r="C30" s="2" t="s">
        <v>541</v>
      </c>
    </row>
    <row r="31" spans="1:15">
      <c r="C31" s="518" t="s">
        <v>542</v>
      </c>
      <c r="D31" s="518"/>
      <c r="E31" s="518"/>
      <c r="F31" s="518"/>
      <c r="G31" s="518"/>
      <c r="H31" s="518"/>
      <c r="I31" s="518"/>
      <c r="J31" s="518"/>
      <c r="K31" s="518"/>
      <c r="L31" s="518"/>
      <c r="M31" s="518"/>
      <c r="N31" s="518"/>
      <c r="O31" s="518"/>
    </row>
    <row r="32" spans="1:15">
      <c r="C32" s="518"/>
      <c r="D32" s="518"/>
      <c r="E32" s="518"/>
      <c r="F32" s="518"/>
      <c r="G32" s="518"/>
      <c r="H32" s="518"/>
      <c r="I32" s="518"/>
      <c r="J32" s="518"/>
      <c r="K32" s="518"/>
      <c r="L32" s="518"/>
      <c r="M32" s="518"/>
      <c r="N32" s="518"/>
      <c r="O32" s="518"/>
    </row>
    <row r="33" spans="3:18">
      <c r="C33" s="2" t="s">
        <v>543</v>
      </c>
    </row>
    <row r="34" spans="3:18">
      <c r="C34" s="518" t="s">
        <v>544</v>
      </c>
      <c r="D34" s="518"/>
      <c r="E34" s="518"/>
      <c r="F34" s="518"/>
      <c r="G34" s="518"/>
      <c r="H34" s="518"/>
      <c r="I34" s="518"/>
      <c r="J34" s="518"/>
      <c r="K34" s="518"/>
      <c r="L34" s="518"/>
      <c r="M34" s="518"/>
      <c r="N34" s="518"/>
      <c r="O34" s="518"/>
      <c r="P34" s="518"/>
      <c r="Q34" s="518"/>
      <c r="R34" s="518"/>
    </row>
    <row r="35" spans="3:18">
      <c r="C35" s="518"/>
      <c r="D35" s="518"/>
      <c r="E35" s="518"/>
      <c r="F35" s="518"/>
      <c r="G35" s="518"/>
      <c r="H35" s="518"/>
      <c r="I35" s="518"/>
      <c r="J35" s="518"/>
      <c r="K35" s="518"/>
      <c r="L35" s="518"/>
      <c r="M35" s="518"/>
      <c r="N35" s="518"/>
      <c r="O35" s="518"/>
      <c r="P35" s="518"/>
      <c r="Q35" s="518"/>
      <c r="R35" s="518"/>
    </row>
    <row r="36" spans="3:18">
      <c r="C36" s="518" t="s">
        <v>545</v>
      </c>
      <c r="D36" s="518"/>
      <c r="E36" s="518"/>
      <c r="F36" s="518"/>
      <c r="G36" s="518"/>
      <c r="H36" s="518"/>
      <c r="I36" s="518"/>
      <c r="J36" s="518"/>
      <c r="K36" s="518"/>
      <c r="L36" s="518"/>
      <c r="M36" s="518"/>
      <c r="N36" s="518"/>
      <c r="O36" s="518"/>
    </row>
    <row r="37" spans="3:18">
      <c r="C37" s="518"/>
      <c r="D37" s="518"/>
      <c r="E37" s="518"/>
      <c r="F37" s="518"/>
      <c r="G37" s="518"/>
      <c r="H37" s="518"/>
      <c r="I37" s="518"/>
      <c r="J37" s="518"/>
      <c r="K37" s="518"/>
      <c r="L37" s="518"/>
      <c r="M37" s="518"/>
      <c r="N37" s="518"/>
      <c r="O37" s="518"/>
    </row>
    <row r="38" spans="3:18">
      <c r="C38" s="518" t="s">
        <v>546</v>
      </c>
      <c r="D38" s="518"/>
      <c r="E38" s="518"/>
      <c r="F38" s="518"/>
      <c r="G38" s="518"/>
      <c r="H38" s="518"/>
      <c r="I38" s="518"/>
      <c r="J38" s="518"/>
      <c r="K38" s="518"/>
      <c r="L38" s="518"/>
      <c r="M38" s="518"/>
      <c r="N38" s="518"/>
      <c r="O38" s="518"/>
    </row>
    <row r="39" spans="3:18">
      <c r="C39" s="518"/>
      <c r="D39" s="518"/>
      <c r="E39" s="518"/>
      <c r="F39" s="518"/>
      <c r="G39" s="518"/>
      <c r="H39" s="518"/>
      <c r="I39" s="518"/>
      <c r="J39" s="518"/>
      <c r="K39" s="518"/>
      <c r="L39" s="518"/>
      <c r="M39" s="518"/>
      <c r="N39" s="518"/>
      <c r="O39" s="518"/>
    </row>
    <row r="40" spans="3:18">
      <c r="C40" s="518"/>
      <c r="D40" s="518"/>
      <c r="E40" s="518"/>
      <c r="F40" s="518"/>
      <c r="G40" s="518"/>
      <c r="H40" s="518"/>
      <c r="I40" s="518"/>
      <c r="J40" s="518"/>
      <c r="K40" s="518"/>
      <c r="L40" s="518"/>
      <c r="M40" s="518"/>
      <c r="N40" s="518"/>
      <c r="O40" s="518"/>
    </row>
    <row r="41" spans="3:18">
      <c r="C41" s="518"/>
      <c r="D41" s="518"/>
      <c r="E41" s="518"/>
      <c r="F41" s="518"/>
      <c r="G41" s="518"/>
      <c r="H41" s="518"/>
      <c r="I41" s="518"/>
      <c r="J41" s="518"/>
      <c r="K41" s="518"/>
      <c r="L41" s="518"/>
      <c r="M41" s="518"/>
      <c r="N41" s="518"/>
      <c r="O41" s="518"/>
    </row>
    <row r="42" spans="3:18">
      <c r="C42" s="518"/>
      <c r="D42" s="518"/>
      <c r="E42" s="518"/>
      <c r="F42" s="518"/>
      <c r="G42" s="518"/>
      <c r="H42" s="518"/>
      <c r="I42" s="518"/>
      <c r="J42" s="518"/>
      <c r="K42" s="518"/>
      <c r="L42" s="518"/>
      <c r="M42" s="518"/>
      <c r="N42" s="518"/>
      <c r="O42" s="518"/>
    </row>
    <row r="43" spans="3:18">
      <c r="C43" s="2" t="s">
        <v>547</v>
      </c>
      <c r="D43" s="2" t="s">
        <v>548</v>
      </c>
      <c r="E43" s="2" t="s">
        <v>549</v>
      </c>
    </row>
    <row r="46" spans="3:18">
      <c r="C46" s="2" t="s">
        <v>550</v>
      </c>
    </row>
    <row r="47" spans="3:18">
      <c r="C47" s="2" t="s">
        <v>551</v>
      </c>
    </row>
    <row r="50" spans="1:1">
      <c r="A50" s="3" t="s">
        <v>396</v>
      </c>
    </row>
    <row r="51" spans="1:1">
      <c r="A51" s="10" t="s">
        <v>552</v>
      </c>
    </row>
  </sheetData>
  <mergeCells count="6">
    <mergeCell ref="C38:O42"/>
    <mergeCell ref="O2:P3"/>
    <mergeCell ref="C6:D6"/>
    <mergeCell ref="C31:O32"/>
    <mergeCell ref="C34:R35"/>
    <mergeCell ref="C36:O37"/>
  </mergeCells>
  <hyperlinks>
    <hyperlink ref="A51" r:id="rId1" display="https://acsess.onlinelibrary.wiley.com/doi/full/10.1002/jeq2.20345" xr:uid="{240EEC09-F904-4B4D-A418-A4DEDFB7C737}"/>
    <hyperlink ref="O2:P3" location="'Instructions &amp; summary data'!A1" display="Return to instructions page" xr:uid="{E26B95BF-AAD7-444A-A29C-0854848F7CB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6AF2-322F-4613-8902-73D5C4EDF6CB}">
  <dimension ref="B3:N25"/>
  <sheetViews>
    <sheetView workbookViewId="0">
      <selection activeCell="E15" sqref="E15"/>
    </sheetView>
  </sheetViews>
  <sheetFormatPr defaultColWidth="12.5703125" defaultRowHeight="15.75"/>
  <cols>
    <col min="1" max="1" width="12.5703125" style="2"/>
    <col min="2" max="2" width="17.28515625" style="2" customWidth="1"/>
    <col min="3" max="16384" width="12.5703125" style="2"/>
  </cols>
  <sheetData>
    <row r="3" spans="2:14">
      <c r="M3" s="492" t="s">
        <v>90</v>
      </c>
      <c r="N3" s="492"/>
    </row>
    <row r="4" spans="2:14" ht="26.25">
      <c r="B4" s="472" t="s">
        <v>553</v>
      </c>
      <c r="M4" s="493"/>
      <c r="N4" s="493"/>
    </row>
    <row r="6" spans="2:14">
      <c r="B6" s="518" t="s">
        <v>554</v>
      </c>
      <c r="C6" s="519"/>
      <c r="D6" s="519"/>
      <c r="E6" s="519"/>
      <c r="F6" s="519"/>
      <c r="G6" s="519"/>
      <c r="H6" s="519"/>
      <c r="I6" s="519"/>
      <c r="J6" s="519"/>
      <c r="K6" s="519"/>
    </row>
    <row r="7" spans="2:14">
      <c r="B7" s="519"/>
      <c r="C7" s="519"/>
      <c r="D7" s="519"/>
      <c r="E7" s="519"/>
      <c r="F7" s="519"/>
      <c r="G7" s="519"/>
      <c r="H7" s="519"/>
      <c r="I7" s="519"/>
      <c r="J7" s="519"/>
      <c r="K7" s="519"/>
    </row>
    <row r="8" spans="2:14">
      <c r="B8" s="519"/>
      <c r="C8" s="519"/>
      <c r="D8" s="519"/>
      <c r="E8" s="519"/>
      <c r="F8" s="519"/>
      <c r="G8" s="519"/>
      <c r="H8" s="519"/>
      <c r="I8" s="519"/>
      <c r="J8" s="519"/>
      <c r="K8" s="519"/>
    </row>
    <row r="9" spans="2:14">
      <c r="B9" s="519"/>
      <c r="C9" s="519"/>
      <c r="D9" s="519"/>
      <c r="E9" s="519"/>
      <c r="F9" s="519"/>
      <c r="G9" s="519"/>
      <c r="H9" s="519"/>
      <c r="I9" s="519"/>
      <c r="J9" s="519"/>
      <c r="K9" s="519"/>
    </row>
    <row r="10" spans="2:14">
      <c r="B10" s="519"/>
      <c r="C10" s="519"/>
      <c r="D10" s="519"/>
      <c r="E10" s="519"/>
      <c r="F10" s="519"/>
      <c r="G10" s="519"/>
      <c r="H10" s="519"/>
      <c r="I10" s="519"/>
      <c r="J10" s="519"/>
      <c r="K10" s="519"/>
    </row>
    <row r="11" spans="2:14" ht="2.1" customHeight="1">
      <c r="B11" s="519"/>
      <c r="C11" s="519"/>
      <c r="D11" s="519"/>
      <c r="E11" s="519"/>
      <c r="F11" s="519"/>
      <c r="G11" s="519"/>
      <c r="H11" s="519"/>
      <c r="I11" s="519"/>
      <c r="J11" s="519"/>
      <c r="K11" s="519"/>
    </row>
    <row r="12" spans="2:14" hidden="1">
      <c r="B12" s="519"/>
      <c r="C12" s="519"/>
      <c r="D12" s="519"/>
      <c r="E12" s="519"/>
      <c r="F12" s="519"/>
      <c r="G12" s="519"/>
      <c r="H12" s="519"/>
      <c r="I12" s="519"/>
      <c r="J12" s="519"/>
      <c r="K12" s="519"/>
    </row>
    <row r="14" spans="2:14" ht="48" thickBot="1">
      <c r="C14" s="185" t="s">
        <v>555</v>
      </c>
      <c r="D14" s="266" t="s">
        <v>556</v>
      </c>
      <c r="E14" s="352" t="s">
        <v>557</v>
      </c>
      <c r="F14" s="317" t="s">
        <v>537</v>
      </c>
      <c r="G14" s="2" t="s">
        <v>98</v>
      </c>
    </row>
    <row r="15" spans="2:14" ht="16.5" thickBot="1">
      <c r="C15" s="319">
        <v>3014.35</v>
      </c>
      <c r="D15" s="474">
        <v>116</v>
      </c>
      <c r="E15" s="475">
        <f>(C15*D24)+D15</f>
        <v>312.08779333423172</v>
      </c>
      <c r="F15" s="277"/>
      <c r="G15" s="197">
        <f>E15*F15</f>
        <v>0</v>
      </c>
    </row>
    <row r="16" spans="2:14">
      <c r="B16" s="2" t="s">
        <v>558</v>
      </c>
      <c r="G16" s="138"/>
    </row>
    <row r="18" spans="2:4">
      <c r="B18" s="3" t="s">
        <v>559</v>
      </c>
    </row>
    <row r="19" spans="2:4">
      <c r="B19" s="10" t="s">
        <v>560</v>
      </c>
    </row>
    <row r="23" spans="2:4">
      <c r="D23" s="2" t="s">
        <v>561</v>
      </c>
    </row>
    <row r="24" spans="2:4">
      <c r="B24" s="2" t="s">
        <v>502</v>
      </c>
      <c r="C24" s="445">
        <v>0.05</v>
      </c>
      <c r="D24" s="445">
        <f>((C24*(1+C24)^C25)/((1+C24)^C25-1))</f>
        <v>6.5051435080276582E-2</v>
      </c>
    </row>
    <row r="25" spans="2:4">
      <c r="B25" s="2" t="s">
        <v>562</v>
      </c>
      <c r="C25" s="445">
        <v>30</v>
      </c>
    </row>
  </sheetData>
  <mergeCells count="2">
    <mergeCell ref="M3:N4"/>
    <mergeCell ref="B6:K12"/>
  </mergeCells>
  <hyperlinks>
    <hyperlink ref="B19" r:id="rId1" xr:uid="{B2260456-AB1E-4138-9011-68F4E422E3F2}"/>
    <hyperlink ref="M3:N4" location="'Instructions &amp; summary data'!A1" display="Return to instructions page" xr:uid="{0E84F76F-63BD-49A3-AADC-D3BF0C0E16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2AF1A-A958-419F-86B2-2BA77FCC4854}">
  <dimension ref="B2:J13"/>
  <sheetViews>
    <sheetView workbookViewId="0">
      <selection activeCell="G35" sqref="G35"/>
    </sheetView>
  </sheetViews>
  <sheetFormatPr defaultColWidth="12.5703125" defaultRowHeight="15.75"/>
  <cols>
    <col min="1" max="1" width="12.5703125" style="2"/>
    <col min="2" max="2" width="20.7109375" style="2" customWidth="1"/>
    <col min="3" max="16384" width="12.5703125" style="2"/>
  </cols>
  <sheetData>
    <row r="2" spans="2:10" ht="23.25">
      <c r="B2" s="476" t="s">
        <v>563</v>
      </c>
      <c r="I2" s="492" t="s">
        <v>90</v>
      </c>
      <c r="J2" s="492"/>
    </row>
    <row r="3" spans="2:10">
      <c r="I3" s="493"/>
      <c r="J3" s="493"/>
    </row>
    <row r="4" spans="2:10">
      <c r="B4" s="10" t="s">
        <v>564</v>
      </c>
    </row>
    <row r="8" spans="2:10">
      <c r="C8" s="2" t="s">
        <v>565</v>
      </c>
    </row>
    <row r="10" spans="2:10">
      <c r="B10" s="2" t="s">
        <v>566</v>
      </c>
      <c r="C10" s="477">
        <v>40.82</v>
      </c>
      <c r="D10" s="2" t="s">
        <v>567</v>
      </c>
    </row>
    <row r="12" spans="2:10" ht="18" thickBot="1">
      <c r="C12" s="478">
        <v>0</v>
      </c>
      <c r="D12" s="2" t="s">
        <v>568</v>
      </c>
    </row>
    <row r="13" spans="2:10" ht="16.5" thickBot="1">
      <c r="C13" s="479">
        <f>C12*C10</f>
        <v>0</v>
      </c>
      <c r="D13" s="2" t="s">
        <v>569</v>
      </c>
    </row>
  </sheetData>
  <mergeCells count="1">
    <mergeCell ref="I2:J3"/>
  </mergeCells>
  <hyperlinks>
    <hyperlink ref="B4" r:id="rId1" xr:uid="{5C0CDA72-95EA-4CA6-B50B-DBF975AE075A}"/>
    <hyperlink ref="I2:J3" location="'Instructions &amp; summary data'!A1" display="Return to instructions page" xr:uid="{7A69DA9F-715E-43CB-A9CC-6A17229AC04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AD81D-1EE2-4CA4-A1A2-2354219696C7}">
  <dimension ref="A2:J38"/>
  <sheetViews>
    <sheetView workbookViewId="0">
      <selection activeCell="I2" sqref="I2:J3"/>
    </sheetView>
  </sheetViews>
  <sheetFormatPr defaultColWidth="12.5703125" defaultRowHeight="15.75"/>
  <cols>
    <col min="1" max="1" width="12.5703125" style="2"/>
    <col min="2" max="2" width="24.42578125" style="2" customWidth="1"/>
    <col min="3" max="4" width="12.5703125" style="2"/>
    <col min="5" max="5" width="21" style="2" customWidth="1"/>
    <col min="6" max="16384" width="12.5703125" style="2"/>
  </cols>
  <sheetData>
    <row r="2" spans="2:10">
      <c r="I2" s="492" t="s">
        <v>90</v>
      </c>
      <c r="J2" s="492"/>
    </row>
    <row r="3" spans="2:10">
      <c r="I3" s="493"/>
      <c r="J3" s="493"/>
    </row>
    <row r="5" spans="2:10" ht="23.25">
      <c r="B5" s="476" t="s">
        <v>570</v>
      </c>
    </row>
    <row r="6" spans="2:10">
      <c r="B6" s="2" t="s">
        <v>571</v>
      </c>
    </row>
    <row r="8" spans="2:10">
      <c r="B8" s="2" t="s">
        <v>572</v>
      </c>
    </row>
    <row r="9" spans="2:10">
      <c r="B9" s="2" t="s">
        <v>573</v>
      </c>
    </row>
    <row r="12" spans="2:10">
      <c r="B12" s="520" t="s">
        <v>574</v>
      </c>
      <c r="C12" s="520"/>
      <c r="D12" s="520"/>
    </row>
    <row r="13" spans="2:10" ht="33.950000000000003" customHeight="1">
      <c r="B13" s="13" t="s">
        <v>575</v>
      </c>
      <c r="C13" s="13" t="s">
        <v>576</v>
      </c>
      <c r="D13" s="13" t="s">
        <v>577</v>
      </c>
      <c r="F13" s="185" t="s">
        <v>578</v>
      </c>
      <c r="G13" s="185" t="s">
        <v>579</v>
      </c>
      <c r="H13" s="185" t="s">
        <v>580</v>
      </c>
    </row>
    <row r="14" spans="2:10">
      <c r="B14" s="2" t="s">
        <v>581</v>
      </c>
      <c r="C14" s="480">
        <v>0.23</v>
      </c>
      <c r="D14" s="481">
        <v>0</v>
      </c>
      <c r="F14" s="482">
        <v>0.03</v>
      </c>
      <c r="G14" s="483">
        <v>1</v>
      </c>
      <c r="H14" s="483">
        <v>0</v>
      </c>
    </row>
    <row r="15" spans="2:10">
      <c r="B15" s="2" t="s">
        <v>582</v>
      </c>
      <c r="C15" s="484">
        <v>0.16</v>
      </c>
      <c r="D15" s="485">
        <v>0</v>
      </c>
      <c r="F15" s="482">
        <v>0.05</v>
      </c>
      <c r="G15" s="483">
        <v>1</v>
      </c>
      <c r="H15" s="483">
        <v>0</v>
      </c>
    </row>
    <row r="16" spans="2:10">
      <c r="B16" s="2" t="s">
        <v>583</v>
      </c>
      <c r="C16" s="484">
        <v>0.19</v>
      </c>
      <c r="D16" s="485">
        <v>0</v>
      </c>
      <c r="F16" s="482">
        <v>0.1</v>
      </c>
      <c r="G16" s="483">
        <v>1</v>
      </c>
      <c r="H16" s="483">
        <v>0</v>
      </c>
    </row>
    <row r="17" spans="2:9">
      <c r="B17" s="2" t="s">
        <v>584</v>
      </c>
      <c r="C17" s="485">
        <v>0.76</v>
      </c>
      <c r="D17" s="485">
        <v>1.54</v>
      </c>
      <c r="F17" s="482">
        <v>0.23</v>
      </c>
      <c r="G17" s="483">
        <v>0.66</v>
      </c>
      <c r="H17" s="483">
        <v>0.33</v>
      </c>
      <c r="I17" s="196">
        <f>(C17*G17)+(D17*H17)</f>
        <v>1.0098</v>
      </c>
    </row>
    <row r="18" spans="2:9">
      <c r="B18" s="2" t="s">
        <v>585</v>
      </c>
      <c r="C18" s="485">
        <v>0.25</v>
      </c>
      <c r="D18" s="485">
        <v>0.84</v>
      </c>
      <c r="F18" s="482">
        <v>0.23</v>
      </c>
      <c r="G18" s="483">
        <v>0.66</v>
      </c>
      <c r="H18" s="483">
        <v>0.33</v>
      </c>
      <c r="I18" s="196">
        <f>(C18*G18)+(D18*H18)</f>
        <v>0.44220000000000004</v>
      </c>
    </row>
    <row r="19" spans="2:9">
      <c r="B19" s="2" t="s">
        <v>586</v>
      </c>
      <c r="C19" s="485">
        <v>0.22</v>
      </c>
      <c r="D19" s="485"/>
      <c r="F19" s="482">
        <v>0.2</v>
      </c>
      <c r="G19" s="483">
        <v>1</v>
      </c>
      <c r="H19" s="483">
        <v>0</v>
      </c>
    </row>
    <row r="20" spans="2:9">
      <c r="B20" s="2" t="s">
        <v>587</v>
      </c>
      <c r="C20" s="485">
        <v>0.25</v>
      </c>
      <c r="D20" s="485"/>
      <c r="F20" s="482">
        <v>0.1</v>
      </c>
      <c r="G20" s="483">
        <v>1</v>
      </c>
      <c r="H20" s="483">
        <v>0</v>
      </c>
    </row>
    <row r="21" spans="2:9">
      <c r="B21" s="13" t="s">
        <v>588</v>
      </c>
      <c r="C21" s="484">
        <v>1.63</v>
      </c>
      <c r="D21" s="485">
        <v>3.23</v>
      </c>
      <c r="F21" s="482">
        <v>0.04</v>
      </c>
      <c r="G21" s="483">
        <v>0.5</v>
      </c>
      <c r="H21" s="483">
        <v>0.5</v>
      </c>
      <c r="I21" s="196">
        <f>(C21*G21)+(D21*H21)</f>
        <v>2.4299999999999997</v>
      </c>
    </row>
    <row r="22" spans="2:9">
      <c r="C22" s="486"/>
      <c r="F22" s="483">
        <f>SUM(F14:F21)</f>
        <v>0.98000000000000009</v>
      </c>
    </row>
    <row r="25" spans="2:9" ht="77.099999999999994" customHeight="1" thickBot="1">
      <c r="D25" s="317"/>
      <c r="E25" s="317" t="s">
        <v>589</v>
      </c>
      <c r="F25" s="317" t="s">
        <v>590</v>
      </c>
      <c r="G25" s="317" t="s">
        <v>591</v>
      </c>
    </row>
    <row r="26" spans="2:9" ht="16.5" thickBot="1">
      <c r="E26" s="487">
        <f>(C14+F14)+(C15*F15)+(C16*F16)+(F17*I17)+(F18*I18)+(C19*F19)+(C20*F20)+(F21*I21)</f>
        <v>0.78716000000000019</v>
      </c>
      <c r="F26" s="277"/>
      <c r="G26" s="438">
        <f>F26*D32</f>
        <v>0</v>
      </c>
    </row>
    <row r="31" spans="2:9">
      <c r="D31" s="2" t="s">
        <v>561</v>
      </c>
    </row>
    <row r="32" spans="2:9">
      <c r="B32" s="2" t="s">
        <v>502</v>
      </c>
      <c r="C32" s="445">
        <v>0.05</v>
      </c>
      <c r="D32" s="445">
        <f>((C32*(1+C32)^C33)/((1+C32)^C33-1))</f>
        <v>5.4776735485736472E-2</v>
      </c>
    </row>
    <row r="33" spans="1:3">
      <c r="B33" s="2" t="s">
        <v>562</v>
      </c>
      <c r="C33" s="445">
        <v>50</v>
      </c>
    </row>
    <row r="37" spans="1:3">
      <c r="A37" s="3" t="s">
        <v>592</v>
      </c>
    </row>
    <row r="38" spans="1:3">
      <c r="A38" s="10" t="s">
        <v>593</v>
      </c>
    </row>
  </sheetData>
  <mergeCells count="2">
    <mergeCell ref="I2:J3"/>
    <mergeCell ref="B12:D12"/>
  </mergeCells>
  <hyperlinks>
    <hyperlink ref="A38" r:id="rId1" xr:uid="{CC579E18-F6C7-4720-BD92-62C3EA44228E}"/>
    <hyperlink ref="I2:J3" location="'Instructions &amp; summary data'!A1" display="Return to instructions page" xr:uid="{C250B11F-D014-4C3C-BAA9-66384861F2D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E206-8F86-4AFF-88C1-F328269B7C0F}">
  <dimension ref="A3:N39"/>
  <sheetViews>
    <sheetView workbookViewId="0">
      <selection activeCell="M3" sqref="M3:N4"/>
    </sheetView>
  </sheetViews>
  <sheetFormatPr defaultColWidth="12.5703125" defaultRowHeight="15.75"/>
  <cols>
    <col min="1" max="5" width="12.5703125" style="2"/>
    <col min="6" max="6" width="14.140625" style="2" customWidth="1"/>
    <col min="7" max="16384" width="12.5703125" style="2"/>
  </cols>
  <sheetData>
    <row r="3" spans="2:14">
      <c r="M3" s="492" t="s">
        <v>90</v>
      </c>
      <c r="N3" s="492"/>
    </row>
    <row r="4" spans="2:14">
      <c r="M4" s="493"/>
      <c r="N4" s="493"/>
    </row>
    <row r="5" spans="2:14" ht="23.25">
      <c r="B5" s="476" t="s">
        <v>594</v>
      </c>
    </row>
    <row r="6" spans="2:14">
      <c r="B6" s="2" t="s">
        <v>571</v>
      </c>
    </row>
    <row r="8" spans="2:14">
      <c r="B8" s="2" t="s">
        <v>572</v>
      </c>
    </row>
    <row r="9" spans="2:14">
      <c r="B9" s="2" t="s">
        <v>573</v>
      </c>
    </row>
    <row r="12" spans="2:14">
      <c r="B12" s="520" t="s">
        <v>574</v>
      </c>
      <c r="C12" s="520"/>
      <c r="D12" s="520"/>
    </row>
    <row r="13" spans="2:14">
      <c r="B13" s="13" t="s">
        <v>575</v>
      </c>
      <c r="C13" s="13" t="s">
        <v>576</v>
      </c>
      <c r="D13" s="13" t="s">
        <v>577</v>
      </c>
      <c r="F13" s="185" t="s">
        <v>578</v>
      </c>
      <c r="G13" s="185" t="s">
        <v>579</v>
      </c>
      <c r="H13" s="185" t="s">
        <v>580</v>
      </c>
    </row>
    <row r="14" spans="2:14">
      <c r="B14" s="2" t="s">
        <v>581</v>
      </c>
      <c r="C14" s="480">
        <v>0.23</v>
      </c>
      <c r="D14" s="481">
        <v>0</v>
      </c>
      <c r="F14" s="482">
        <v>0.03</v>
      </c>
      <c r="G14" s="483">
        <v>1</v>
      </c>
      <c r="H14" s="483">
        <v>0</v>
      </c>
    </row>
    <row r="15" spans="2:14">
      <c r="B15" s="2" t="s">
        <v>582</v>
      </c>
      <c r="C15" s="484">
        <v>0.16</v>
      </c>
      <c r="D15" s="485">
        <v>0</v>
      </c>
      <c r="F15" s="482">
        <v>0.05</v>
      </c>
      <c r="G15" s="483">
        <v>1</v>
      </c>
      <c r="H15" s="483">
        <v>0</v>
      </c>
    </row>
    <row r="16" spans="2:14">
      <c r="B16" s="2" t="s">
        <v>583</v>
      </c>
      <c r="C16" s="484">
        <v>0.19</v>
      </c>
      <c r="D16" s="485">
        <v>0</v>
      </c>
      <c r="F16" s="482">
        <v>0.1</v>
      </c>
      <c r="G16" s="483">
        <v>1</v>
      </c>
      <c r="H16" s="483">
        <v>0</v>
      </c>
    </row>
    <row r="17" spans="2:9">
      <c r="B17" s="2" t="s">
        <v>584</v>
      </c>
      <c r="C17" s="485">
        <v>0.76</v>
      </c>
      <c r="D17" s="485">
        <v>1.54</v>
      </c>
      <c r="F17" s="482">
        <v>0.23</v>
      </c>
      <c r="G17" s="483">
        <v>0.66</v>
      </c>
      <c r="H17" s="483">
        <v>0.33</v>
      </c>
      <c r="I17" s="196">
        <f>(C17*G17)+(D17*H17)</f>
        <v>1.0098</v>
      </c>
    </row>
    <row r="18" spans="2:9">
      <c r="B18" s="2" t="s">
        <v>585</v>
      </c>
      <c r="C18" s="485">
        <v>0.25</v>
      </c>
      <c r="D18" s="485">
        <v>0.84</v>
      </c>
      <c r="F18" s="482">
        <v>0.23</v>
      </c>
      <c r="G18" s="483">
        <v>0.66</v>
      </c>
      <c r="H18" s="483">
        <v>0.33</v>
      </c>
      <c r="I18" s="196">
        <f>(C18*G18)+(D18*H18)</f>
        <v>0.44220000000000004</v>
      </c>
    </row>
    <row r="19" spans="2:9">
      <c r="B19" s="2" t="s">
        <v>586</v>
      </c>
      <c r="C19" s="485">
        <v>0.22</v>
      </c>
      <c r="D19" s="485"/>
      <c r="F19" s="482">
        <v>0.2</v>
      </c>
      <c r="G19" s="483">
        <v>1</v>
      </c>
      <c r="H19" s="483">
        <v>0</v>
      </c>
    </row>
    <row r="20" spans="2:9">
      <c r="B20" s="2" t="s">
        <v>587</v>
      </c>
      <c r="C20" s="485">
        <v>0.25</v>
      </c>
      <c r="D20" s="485"/>
      <c r="F20" s="482">
        <v>0.1</v>
      </c>
      <c r="G20" s="483">
        <v>1</v>
      </c>
      <c r="H20" s="483">
        <v>0</v>
      </c>
    </row>
    <row r="21" spans="2:9">
      <c r="B21" s="13" t="s">
        <v>588</v>
      </c>
      <c r="C21" s="484">
        <v>1.63</v>
      </c>
      <c r="D21" s="485">
        <v>3.23</v>
      </c>
      <c r="F21" s="482">
        <v>0.04</v>
      </c>
      <c r="G21" s="483">
        <v>0.5</v>
      </c>
      <c r="H21" s="483">
        <v>0.5</v>
      </c>
      <c r="I21" s="196">
        <f>(C21*G21)+(D21*H21)</f>
        <v>2.4299999999999997</v>
      </c>
    </row>
    <row r="22" spans="2:9">
      <c r="C22" s="486"/>
      <c r="F22" s="483">
        <f>SUM(F14:F21)</f>
        <v>0.98000000000000009</v>
      </c>
    </row>
    <row r="25" spans="2:9" ht="79.5" thickBot="1">
      <c r="D25" s="317"/>
      <c r="E25" s="317" t="s">
        <v>589</v>
      </c>
      <c r="F25" s="352" t="s">
        <v>590</v>
      </c>
      <c r="G25" s="317" t="s">
        <v>591</v>
      </c>
    </row>
    <row r="26" spans="2:9" ht="16.5" thickBot="1">
      <c r="E26" s="455">
        <f>(C14+F14)+(C15*F15)+(C16*F16)+(F17*I17)+(F18*I18)+(C19*F19)+(C20*F20)+(F21*I21)</f>
        <v>0.78716000000000019</v>
      </c>
      <c r="F26" s="488">
        <v>0</v>
      </c>
      <c r="G26" s="489">
        <f>F26*E33</f>
        <v>0</v>
      </c>
    </row>
    <row r="32" spans="2:9">
      <c r="E32" s="2" t="s">
        <v>561</v>
      </c>
    </row>
    <row r="33" spans="1:5">
      <c r="C33" s="2" t="s">
        <v>502</v>
      </c>
      <c r="D33" s="445">
        <v>0.05</v>
      </c>
      <c r="E33" s="445">
        <f>((D33*(1+D33)^D34)/((1+D33)^D34-1))</f>
        <v>5.4776735485736472E-2</v>
      </c>
    </row>
    <row r="34" spans="1:5">
      <c r="C34" s="2" t="s">
        <v>562</v>
      </c>
      <c r="D34" s="445">
        <v>50</v>
      </c>
    </row>
    <row r="38" spans="1:5">
      <c r="A38" s="3" t="s">
        <v>592</v>
      </c>
    </row>
    <row r="39" spans="1:5">
      <c r="A39" s="10" t="s">
        <v>593</v>
      </c>
    </row>
  </sheetData>
  <mergeCells count="2">
    <mergeCell ref="M3:N4"/>
    <mergeCell ref="B12:D12"/>
  </mergeCells>
  <hyperlinks>
    <hyperlink ref="A39" r:id="rId1" xr:uid="{0BAF4147-A763-4603-87CA-52FE6EFCBEC9}"/>
    <hyperlink ref="M3:N4" location="'Instructions &amp; summary data'!A1" display="Return to instructions page" xr:uid="{F8659B0A-A757-41AF-A9F6-4DB449394B5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95A8-F64D-4B97-B9FE-0B36AAE8CC1B}">
  <dimension ref="O2:P3"/>
  <sheetViews>
    <sheetView workbookViewId="0">
      <selection activeCell="O2" sqref="O2:P3"/>
    </sheetView>
  </sheetViews>
  <sheetFormatPr defaultColWidth="12.5703125" defaultRowHeight="15.75"/>
  <cols>
    <col min="1" max="16384" width="12.5703125" style="2"/>
  </cols>
  <sheetData>
    <row r="2" spans="15:16">
      <c r="O2" s="492" t="s">
        <v>90</v>
      </c>
      <c r="P2" s="492"/>
    </row>
    <row r="3" spans="15:16">
      <c r="O3" s="493"/>
      <c r="P3" s="493"/>
    </row>
  </sheetData>
  <mergeCells count="1">
    <mergeCell ref="O2:P3"/>
  </mergeCells>
  <hyperlinks>
    <hyperlink ref="O2:P3" location="'Instructions &amp; summary data'!A1" display="Return to instructions page" xr:uid="{C589A5ED-2253-469C-BEC7-2D322BB6A5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5920-A4C6-483B-802F-D0D0FD19A088}">
  <dimension ref="A1:X52"/>
  <sheetViews>
    <sheetView topLeftCell="B20" workbookViewId="0">
      <selection activeCell="R50" sqref="R50"/>
    </sheetView>
  </sheetViews>
  <sheetFormatPr defaultColWidth="12.5703125" defaultRowHeight="15.75"/>
  <cols>
    <col min="1" max="1" width="20.42578125" style="2" customWidth="1"/>
    <col min="2" max="2" width="25.85546875" style="2" customWidth="1"/>
    <col min="3" max="3" width="10.140625" style="2" customWidth="1"/>
    <col min="4" max="4" width="18.85546875" style="2" bestFit="1" customWidth="1"/>
    <col min="5" max="5" width="12" style="2" bestFit="1" customWidth="1"/>
    <col min="6" max="6" width="12" style="2" customWidth="1"/>
    <col min="7" max="7" width="11.5703125" style="265" customWidth="1"/>
    <col min="8" max="8" width="12.7109375" style="265" customWidth="1"/>
    <col min="9" max="9" width="11" style="265" customWidth="1"/>
    <col min="10" max="10" width="10.85546875" style="265" customWidth="1"/>
    <col min="11" max="11" width="10.42578125" style="265" customWidth="1"/>
    <col min="12" max="12" width="12.7109375" style="265" customWidth="1"/>
    <col min="13" max="13" width="13" style="265" customWidth="1"/>
    <col min="14" max="14" width="9.5703125" style="265" customWidth="1"/>
    <col min="15" max="15" width="13.28515625" style="265" customWidth="1"/>
    <col min="16" max="16" width="10.42578125" style="265" customWidth="1"/>
    <col min="17" max="17" width="14.140625" style="265" customWidth="1"/>
    <col min="18" max="18" width="17.28515625" style="265" customWidth="1"/>
    <col min="19" max="19" width="26.140625" style="2" customWidth="1"/>
    <col min="20" max="20" width="28.140625" style="2" customWidth="1"/>
    <col min="21" max="257" width="10.140625" style="2" customWidth="1"/>
    <col min="258" max="258" width="16.7109375" style="2" customWidth="1"/>
    <col min="259" max="259" width="10.140625" style="2" customWidth="1"/>
    <col min="260" max="260" width="18.85546875" style="2" bestFit="1" customWidth="1"/>
    <col min="261" max="261" width="12" style="2" bestFit="1" customWidth="1"/>
    <col min="262" max="270" width="8.140625" style="2" customWidth="1"/>
    <col min="271" max="273" width="10.42578125" style="2" customWidth="1"/>
    <col min="274" max="274" width="17.28515625" style="2" customWidth="1"/>
    <col min="275" max="513" width="10.140625" style="2" customWidth="1"/>
    <col min="514" max="514" width="16.7109375" style="2" customWidth="1"/>
    <col min="515" max="515" width="10.140625" style="2" customWidth="1"/>
    <col min="516" max="516" width="18.85546875" style="2" bestFit="1" customWidth="1"/>
    <col min="517" max="517" width="12" style="2" bestFit="1" customWidth="1"/>
    <col min="518" max="526" width="8.140625" style="2" customWidth="1"/>
    <col min="527" max="529" width="10.42578125" style="2" customWidth="1"/>
    <col min="530" max="530" width="17.28515625" style="2" customWidth="1"/>
    <col min="531" max="769" width="10.140625" style="2" customWidth="1"/>
    <col min="770" max="770" width="16.7109375" style="2" customWidth="1"/>
    <col min="771" max="771" width="10.140625" style="2" customWidth="1"/>
    <col min="772" max="772" width="18.85546875" style="2" bestFit="1" customWidth="1"/>
    <col min="773" max="773" width="12" style="2" bestFit="1" customWidth="1"/>
    <col min="774" max="782" width="8.140625" style="2" customWidth="1"/>
    <col min="783" max="785" width="10.42578125" style="2" customWidth="1"/>
    <col min="786" max="786" width="17.28515625" style="2" customWidth="1"/>
    <col min="787" max="1025" width="10.140625" style="2" customWidth="1"/>
    <col min="1026" max="1026" width="16.7109375" style="2" customWidth="1"/>
    <col min="1027" max="1027" width="10.140625" style="2" customWidth="1"/>
    <col min="1028" max="1028" width="18.85546875" style="2" bestFit="1" customWidth="1"/>
    <col min="1029" max="1029" width="12" style="2" bestFit="1" customWidth="1"/>
    <col min="1030" max="1038" width="8.140625" style="2" customWidth="1"/>
    <col min="1039" max="1041" width="10.42578125" style="2" customWidth="1"/>
    <col min="1042" max="1042" width="17.28515625" style="2" customWidth="1"/>
    <col min="1043" max="1281" width="10.140625" style="2" customWidth="1"/>
    <col min="1282" max="1282" width="16.7109375" style="2" customWidth="1"/>
    <col min="1283" max="1283" width="10.140625" style="2" customWidth="1"/>
    <col min="1284" max="1284" width="18.85546875" style="2" bestFit="1" customWidth="1"/>
    <col min="1285" max="1285" width="12" style="2" bestFit="1" customWidth="1"/>
    <col min="1286" max="1294" width="8.140625" style="2" customWidth="1"/>
    <col min="1295" max="1297" width="10.42578125" style="2" customWidth="1"/>
    <col min="1298" max="1298" width="17.28515625" style="2" customWidth="1"/>
    <col min="1299" max="1537" width="10.140625" style="2" customWidth="1"/>
    <col min="1538" max="1538" width="16.7109375" style="2" customWidth="1"/>
    <col min="1539" max="1539" width="10.140625" style="2" customWidth="1"/>
    <col min="1540" max="1540" width="18.85546875" style="2" bestFit="1" customWidth="1"/>
    <col min="1541" max="1541" width="12" style="2" bestFit="1" customWidth="1"/>
    <col min="1542" max="1550" width="8.140625" style="2" customWidth="1"/>
    <col min="1551" max="1553" width="10.42578125" style="2" customWidth="1"/>
    <col min="1554" max="1554" width="17.28515625" style="2" customWidth="1"/>
    <col min="1555" max="1793" width="10.140625" style="2" customWidth="1"/>
    <col min="1794" max="1794" width="16.7109375" style="2" customWidth="1"/>
    <col min="1795" max="1795" width="10.140625" style="2" customWidth="1"/>
    <col min="1796" max="1796" width="18.85546875" style="2" bestFit="1" customWidth="1"/>
    <col min="1797" max="1797" width="12" style="2" bestFit="1" customWidth="1"/>
    <col min="1798" max="1806" width="8.140625" style="2" customWidth="1"/>
    <col min="1807" max="1809" width="10.42578125" style="2" customWidth="1"/>
    <col min="1810" max="1810" width="17.28515625" style="2" customWidth="1"/>
    <col min="1811" max="2049" width="10.140625" style="2" customWidth="1"/>
    <col min="2050" max="2050" width="16.7109375" style="2" customWidth="1"/>
    <col min="2051" max="2051" width="10.140625" style="2" customWidth="1"/>
    <col min="2052" max="2052" width="18.85546875" style="2" bestFit="1" customWidth="1"/>
    <col min="2053" max="2053" width="12" style="2" bestFit="1" customWidth="1"/>
    <col min="2054" max="2062" width="8.140625" style="2" customWidth="1"/>
    <col min="2063" max="2065" width="10.42578125" style="2" customWidth="1"/>
    <col min="2066" max="2066" width="17.28515625" style="2" customWidth="1"/>
    <col min="2067" max="2305" width="10.140625" style="2" customWidth="1"/>
    <col min="2306" max="2306" width="16.7109375" style="2" customWidth="1"/>
    <col min="2307" max="2307" width="10.140625" style="2" customWidth="1"/>
    <col min="2308" max="2308" width="18.85546875" style="2" bestFit="1" customWidth="1"/>
    <col min="2309" max="2309" width="12" style="2" bestFit="1" customWidth="1"/>
    <col min="2310" max="2318" width="8.140625" style="2" customWidth="1"/>
    <col min="2319" max="2321" width="10.42578125" style="2" customWidth="1"/>
    <col min="2322" max="2322" width="17.28515625" style="2" customWidth="1"/>
    <col min="2323" max="2561" width="10.140625" style="2" customWidth="1"/>
    <col min="2562" max="2562" width="16.7109375" style="2" customWidth="1"/>
    <col min="2563" max="2563" width="10.140625" style="2" customWidth="1"/>
    <col min="2564" max="2564" width="18.85546875" style="2" bestFit="1" customWidth="1"/>
    <col min="2565" max="2565" width="12" style="2" bestFit="1" customWidth="1"/>
    <col min="2566" max="2574" width="8.140625" style="2" customWidth="1"/>
    <col min="2575" max="2577" width="10.42578125" style="2" customWidth="1"/>
    <col min="2578" max="2578" width="17.28515625" style="2" customWidth="1"/>
    <col min="2579" max="2817" width="10.140625" style="2" customWidth="1"/>
    <col min="2818" max="2818" width="16.7109375" style="2" customWidth="1"/>
    <col min="2819" max="2819" width="10.140625" style="2" customWidth="1"/>
    <col min="2820" max="2820" width="18.85546875" style="2" bestFit="1" customWidth="1"/>
    <col min="2821" max="2821" width="12" style="2" bestFit="1" customWidth="1"/>
    <col min="2822" max="2830" width="8.140625" style="2" customWidth="1"/>
    <col min="2831" max="2833" width="10.42578125" style="2" customWidth="1"/>
    <col min="2834" max="2834" width="17.28515625" style="2" customWidth="1"/>
    <col min="2835" max="3073" width="10.140625" style="2" customWidth="1"/>
    <col min="3074" max="3074" width="16.7109375" style="2" customWidth="1"/>
    <col min="3075" max="3075" width="10.140625" style="2" customWidth="1"/>
    <col min="3076" max="3076" width="18.85546875" style="2" bestFit="1" customWidth="1"/>
    <col min="3077" max="3077" width="12" style="2" bestFit="1" customWidth="1"/>
    <col min="3078" max="3086" width="8.140625" style="2" customWidth="1"/>
    <col min="3087" max="3089" width="10.42578125" style="2" customWidth="1"/>
    <col min="3090" max="3090" width="17.28515625" style="2" customWidth="1"/>
    <col min="3091" max="3329" width="10.140625" style="2" customWidth="1"/>
    <col min="3330" max="3330" width="16.7109375" style="2" customWidth="1"/>
    <col min="3331" max="3331" width="10.140625" style="2" customWidth="1"/>
    <col min="3332" max="3332" width="18.85546875" style="2" bestFit="1" customWidth="1"/>
    <col min="3333" max="3333" width="12" style="2" bestFit="1" customWidth="1"/>
    <col min="3334" max="3342" width="8.140625" style="2" customWidth="1"/>
    <col min="3343" max="3345" width="10.42578125" style="2" customWidth="1"/>
    <col min="3346" max="3346" width="17.28515625" style="2" customWidth="1"/>
    <col min="3347" max="3585" width="10.140625" style="2" customWidth="1"/>
    <col min="3586" max="3586" width="16.7109375" style="2" customWidth="1"/>
    <col min="3587" max="3587" width="10.140625" style="2" customWidth="1"/>
    <col min="3588" max="3588" width="18.85546875" style="2" bestFit="1" customWidth="1"/>
    <col min="3589" max="3589" width="12" style="2" bestFit="1" customWidth="1"/>
    <col min="3590" max="3598" width="8.140625" style="2" customWidth="1"/>
    <col min="3599" max="3601" width="10.42578125" style="2" customWidth="1"/>
    <col min="3602" max="3602" width="17.28515625" style="2" customWidth="1"/>
    <col min="3603" max="3841" width="10.140625" style="2" customWidth="1"/>
    <col min="3842" max="3842" width="16.7109375" style="2" customWidth="1"/>
    <col min="3843" max="3843" width="10.140625" style="2" customWidth="1"/>
    <col min="3844" max="3844" width="18.85546875" style="2" bestFit="1" customWidth="1"/>
    <col min="3845" max="3845" width="12" style="2" bestFit="1" customWidth="1"/>
    <col min="3846" max="3854" width="8.140625" style="2" customWidth="1"/>
    <col min="3855" max="3857" width="10.42578125" style="2" customWidth="1"/>
    <col min="3858" max="3858" width="17.28515625" style="2" customWidth="1"/>
    <col min="3859" max="4097" width="10.140625" style="2" customWidth="1"/>
    <col min="4098" max="4098" width="16.7109375" style="2" customWidth="1"/>
    <col min="4099" max="4099" width="10.140625" style="2" customWidth="1"/>
    <col min="4100" max="4100" width="18.85546875" style="2" bestFit="1" customWidth="1"/>
    <col min="4101" max="4101" width="12" style="2" bestFit="1" customWidth="1"/>
    <col min="4102" max="4110" width="8.140625" style="2" customWidth="1"/>
    <col min="4111" max="4113" width="10.42578125" style="2" customWidth="1"/>
    <col min="4114" max="4114" width="17.28515625" style="2" customWidth="1"/>
    <col min="4115" max="4353" width="10.140625" style="2" customWidth="1"/>
    <col min="4354" max="4354" width="16.7109375" style="2" customWidth="1"/>
    <col min="4355" max="4355" width="10.140625" style="2" customWidth="1"/>
    <col min="4356" max="4356" width="18.85546875" style="2" bestFit="1" customWidth="1"/>
    <col min="4357" max="4357" width="12" style="2" bestFit="1" customWidth="1"/>
    <col min="4358" max="4366" width="8.140625" style="2" customWidth="1"/>
    <col min="4367" max="4369" width="10.42578125" style="2" customWidth="1"/>
    <col min="4370" max="4370" width="17.28515625" style="2" customWidth="1"/>
    <col min="4371" max="4609" width="10.140625" style="2" customWidth="1"/>
    <col min="4610" max="4610" width="16.7109375" style="2" customWidth="1"/>
    <col min="4611" max="4611" width="10.140625" style="2" customWidth="1"/>
    <col min="4612" max="4612" width="18.85546875" style="2" bestFit="1" customWidth="1"/>
    <col min="4613" max="4613" width="12" style="2" bestFit="1" customWidth="1"/>
    <col min="4614" max="4622" width="8.140625" style="2" customWidth="1"/>
    <col min="4623" max="4625" width="10.42578125" style="2" customWidth="1"/>
    <col min="4626" max="4626" width="17.28515625" style="2" customWidth="1"/>
    <col min="4627" max="4865" width="10.140625" style="2" customWidth="1"/>
    <col min="4866" max="4866" width="16.7109375" style="2" customWidth="1"/>
    <col min="4867" max="4867" width="10.140625" style="2" customWidth="1"/>
    <col min="4868" max="4868" width="18.85546875" style="2" bestFit="1" customWidth="1"/>
    <col min="4869" max="4869" width="12" style="2" bestFit="1" customWidth="1"/>
    <col min="4870" max="4878" width="8.140625" style="2" customWidth="1"/>
    <col min="4879" max="4881" width="10.42578125" style="2" customWidth="1"/>
    <col min="4882" max="4882" width="17.28515625" style="2" customWidth="1"/>
    <col min="4883" max="5121" width="10.140625" style="2" customWidth="1"/>
    <col min="5122" max="5122" width="16.7109375" style="2" customWidth="1"/>
    <col min="5123" max="5123" width="10.140625" style="2" customWidth="1"/>
    <col min="5124" max="5124" width="18.85546875" style="2" bestFit="1" customWidth="1"/>
    <col min="5125" max="5125" width="12" style="2" bestFit="1" customWidth="1"/>
    <col min="5126" max="5134" width="8.140625" style="2" customWidth="1"/>
    <col min="5135" max="5137" width="10.42578125" style="2" customWidth="1"/>
    <col min="5138" max="5138" width="17.28515625" style="2" customWidth="1"/>
    <col min="5139" max="5377" width="10.140625" style="2" customWidth="1"/>
    <col min="5378" max="5378" width="16.7109375" style="2" customWidth="1"/>
    <col min="5379" max="5379" width="10.140625" style="2" customWidth="1"/>
    <col min="5380" max="5380" width="18.85546875" style="2" bestFit="1" customWidth="1"/>
    <col min="5381" max="5381" width="12" style="2" bestFit="1" customWidth="1"/>
    <col min="5382" max="5390" width="8.140625" style="2" customWidth="1"/>
    <col min="5391" max="5393" width="10.42578125" style="2" customWidth="1"/>
    <col min="5394" max="5394" width="17.28515625" style="2" customWidth="1"/>
    <col min="5395" max="5633" width="10.140625" style="2" customWidth="1"/>
    <col min="5634" max="5634" width="16.7109375" style="2" customWidth="1"/>
    <col min="5635" max="5635" width="10.140625" style="2" customWidth="1"/>
    <col min="5636" max="5636" width="18.85546875" style="2" bestFit="1" customWidth="1"/>
    <col min="5637" max="5637" width="12" style="2" bestFit="1" customWidth="1"/>
    <col min="5638" max="5646" width="8.140625" style="2" customWidth="1"/>
    <col min="5647" max="5649" width="10.42578125" style="2" customWidth="1"/>
    <col min="5650" max="5650" width="17.28515625" style="2" customWidth="1"/>
    <col min="5651" max="5889" width="10.140625" style="2" customWidth="1"/>
    <col min="5890" max="5890" width="16.7109375" style="2" customWidth="1"/>
    <col min="5891" max="5891" width="10.140625" style="2" customWidth="1"/>
    <col min="5892" max="5892" width="18.85546875" style="2" bestFit="1" customWidth="1"/>
    <col min="5893" max="5893" width="12" style="2" bestFit="1" customWidth="1"/>
    <col min="5894" max="5902" width="8.140625" style="2" customWidth="1"/>
    <col min="5903" max="5905" width="10.42578125" style="2" customWidth="1"/>
    <col min="5906" max="5906" width="17.28515625" style="2" customWidth="1"/>
    <col min="5907" max="6145" width="10.140625" style="2" customWidth="1"/>
    <col min="6146" max="6146" width="16.7109375" style="2" customWidth="1"/>
    <col min="6147" max="6147" width="10.140625" style="2" customWidth="1"/>
    <col min="6148" max="6148" width="18.85546875" style="2" bestFit="1" customWidth="1"/>
    <col min="6149" max="6149" width="12" style="2" bestFit="1" customWidth="1"/>
    <col min="6150" max="6158" width="8.140625" style="2" customWidth="1"/>
    <col min="6159" max="6161" width="10.42578125" style="2" customWidth="1"/>
    <col min="6162" max="6162" width="17.28515625" style="2" customWidth="1"/>
    <col min="6163" max="6401" width="10.140625" style="2" customWidth="1"/>
    <col min="6402" max="6402" width="16.7109375" style="2" customWidth="1"/>
    <col min="6403" max="6403" width="10.140625" style="2" customWidth="1"/>
    <col min="6404" max="6404" width="18.85546875" style="2" bestFit="1" customWidth="1"/>
    <col min="6405" max="6405" width="12" style="2" bestFit="1" customWidth="1"/>
    <col min="6406" max="6414" width="8.140625" style="2" customWidth="1"/>
    <col min="6415" max="6417" width="10.42578125" style="2" customWidth="1"/>
    <col min="6418" max="6418" width="17.28515625" style="2" customWidth="1"/>
    <col min="6419" max="6657" width="10.140625" style="2" customWidth="1"/>
    <col min="6658" max="6658" width="16.7109375" style="2" customWidth="1"/>
    <col min="6659" max="6659" width="10.140625" style="2" customWidth="1"/>
    <col min="6660" max="6660" width="18.85546875" style="2" bestFit="1" customWidth="1"/>
    <col min="6661" max="6661" width="12" style="2" bestFit="1" customWidth="1"/>
    <col min="6662" max="6670" width="8.140625" style="2" customWidth="1"/>
    <col min="6671" max="6673" width="10.42578125" style="2" customWidth="1"/>
    <col min="6674" max="6674" width="17.28515625" style="2" customWidth="1"/>
    <col min="6675" max="6913" width="10.140625" style="2" customWidth="1"/>
    <col min="6914" max="6914" width="16.7109375" style="2" customWidth="1"/>
    <col min="6915" max="6915" width="10.140625" style="2" customWidth="1"/>
    <col min="6916" max="6916" width="18.85546875" style="2" bestFit="1" customWidth="1"/>
    <col min="6917" max="6917" width="12" style="2" bestFit="1" customWidth="1"/>
    <col min="6918" max="6926" width="8.140625" style="2" customWidth="1"/>
    <col min="6927" max="6929" width="10.42578125" style="2" customWidth="1"/>
    <col min="6930" max="6930" width="17.28515625" style="2" customWidth="1"/>
    <col min="6931" max="7169" width="10.140625" style="2" customWidth="1"/>
    <col min="7170" max="7170" width="16.7109375" style="2" customWidth="1"/>
    <col min="7171" max="7171" width="10.140625" style="2" customWidth="1"/>
    <col min="7172" max="7172" width="18.85546875" style="2" bestFit="1" customWidth="1"/>
    <col min="7173" max="7173" width="12" style="2" bestFit="1" customWidth="1"/>
    <col min="7174" max="7182" width="8.140625" style="2" customWidth="1"/>
    <col min="7183" max="7185" width="10.42578125" style="2" customWidth="1"/>
    <col min="7186" max="7186" width="17.28515625" style="2" customWidth="1"/>
    <col min="7187" max="7425" width="10.140625" style="2" customWidth="1"/>
    <col min="7426" max="7426" width="16.7109375" style="2" customWidth="1"/>
    <col min="7427" max="7427" width="10.140625" style="2" customWidth="1"/>
    <col min="7428" max="7428" width="18.85546875" style="2" bestFit="1" customWidth="1"/>
    <col min="7429" max="7429" width="12" style="2" bestFit="1" customWidth="1"/>
    <col min="7430" max="7438" width="8.140625" style="2" customWidth="1"/>
    <col min="7439" max="7441" width="10.42578125" style="2" customWidth="1"/>
    <col min="7442" max="7442" width="17.28515625" style="2" customWidth="1"/>
    <col min="7443" max="7681" width="10.140625" style="2" customWidth="1"/>
    <col min="7682" max="7682" width="16.7109375" style="2" customWidth="1"/>
    <col min="7683" max="7683" width="10.140625" style="2" customWidth="1"/>
    <col min="7684" max="7684" width="18.85546875" style="2" bestFit="1" customWidth="1"/>
    <col min="7685" max="7685" width="12" style="2" bestFit="1" customWidth="1"/>
    <col min="7686" max="7694" width="8.140625" style="2" customWidth="1"/>
    <col min="7695" max="7697" width="10.42578125" style="2" customWidth="1"/>
    <col min="7698" max="7698" width="17.28515625" style="2" customWidth="1"/>
    <col min="7699" max="7937" width="10.140625" style="2" customWidth="1"/>
    <col min="7938" max="7938" width="16.7109375" style="2" customWidth="1"/>
    <col min="7939" max="7939" width="10.140625" style="2" customWidth="1"/>
    <col min="7940" max="7940" width="18.85546875" style="2" bestFit="1" customWidth="1"/>
    <col min="7941" max="7941" width="12" style="2" bestFit="1" customWidth="1"/>
    <col min="7942" max="7950" width="8.140625" style="2" customWidth="1"/>
    <col min="7951" max="7953" width="10.42578125" style="2" customWidth="1"/>
    <col min="7954" max="7954" width="17.28515625" style="2" customWidth="1"/>
    <col min="7955" max="8193" width="10.140625" style="2" customWidth="1"/>
    <col min="8194" max="8194" width="16.7109375" style="2" customWidth="1"/>
    <col min="8195" max="8195" width="10.140625" style="2" customWidth="1"/>
    <col min="8196" max="8196" width="18.85546875" style="2" bestFit="1" customWidth="1"/>
    <col min="8197" max="8197" width="12" style="2" bestFit="1" customWidth="1"/>
    <col min="8198" max="8206" width="8.140625" style="2" customWidth="1"/>
    <col min="8207" max="8209" width="10.42578125" style="2" customWidth="1"/>
    <col min="8210" max="8210" width="17.28515625" style="2" customWidth="1"/>
    <col min="8211" max="8449" width="10.140625" style="2" customWidth="1"/>
    <col min="8450" max="8450" width="16.7109375" style="2" customWidth="1"/>
    <col min="8451" max="8451" width="10.140625" style="2" customWidth="1"/>
    <col min="8452" max="8452" width="18.85546875" style="2" bestFit="1" customWidth="1"/>
    <col min="8453" max="8453" width="12" style="2" bestFit="1" customWidth="1"/>
    <col min="8454" max="8462" width="8.140625" style="2" customWidth="1"/>
    <col min="8463" max="8465" width="10.42578125" style="2" customWidth="1"/>
    <col min="8466" max="8466" width="17.28515625" style="2" customWidth="1"/>
    <col min="8467" max="8705" width="10.140625" style="2" customWidth="1"/>
    <col min="8706" max="8706" width="16.7109375" style="2" customWidth="1"/>
    <col min="8707" max="8707" width="10.140625" style="2" customWidth="1"/>
    <col min="8708" max="8708" width="18.85546875" style="2" bestFit="1" customWidth="1"/>
    <col min="8709" max="8709" width="12" style="2" bestFit="1" customWidth="1"/>
    <col min="8710" max="8718" width="8.140625" style="2" customWidth="1"/>
    <col min="8719" max="8721" width="10.42578125" style="2" customWidth="1"/>
    <col min="8722" max="8722" width="17.28515625" style="2" customWidth="1"/>
    <col min="8723" max="8961" width="10.140625" style="2" customWidth="1"/>
    <col min="8962" max="8962" width="16.7109375" style="2" customWidth="1"/>
    <col min="8963" max="8963" width="10.140625" style="2" customWidth="1"/>
    <col min="8964" max="8964" width="18.85546875" style="2" bestFit="1" customWidth="1"/>
    <col min="8965" max="8965" width="12" style="2" bestFit="1" customWidth="1"/>
    <col min="8966" max="8974" width="8.140625" style="2" customWidth="1"/>
    <col min="8975" max="8977" width="10.42578125" style="2" customWidth="1"/>
    <col min="8978" max="8978" width="17.28515625" style="2" customWidth="1"/>
    <col min="8979" max="9217" width="10.140625" style="2" customWidth="1"/>
    <col min="9218" max="9218" width="16.7109375" style="2" customWidth="1"/>
    <col min="9219" max="9219" width="10.140625" style="2" customWidth="1"/>
    <col min="9220" max="9220" width="18.85546875" style="2" bestFit="1" customWidth="1"/>
    <col min="9221" max="9221" width="12" style="2" bestFit="1" customWidth="1"/>
    <col min="9222" max="9230" width="8.140625" style="2" customWidth="1"/>
    <col min="9231" max="9233" width="10.42578125" style="2" customWidth="1"/>
    <col min="9234" max="9234" width="17.28515625" style="2" customWidth="1"/>
    <col min="9235" max="9473" width="10.140625" style="2" customWidth="1"/>
    <col min="9474" max="9474" width="16.7109375" style="2" customWidth="1"/>
    <col min="9475" max="9475" width="10.140625" style="2" customWidth="1"/>
    <col min="9476" max="9476" width="18.85546875" style="2" bestFit="1" customWidth="1"/>
    <col min="9477" max="9477" width="12" style="2" bestFit="1" customWidth="1"/>
    <col min="9478" max="9486" width="8.140625" style="2" customWidth="1"/>
    <col min="9487" max="9489" width="10.42578125" style="2" customWidth="1"/>
    <col min="9490" max="9490" width="17.28515625" style="2" customWidth="1"/>
    <col min="9491" max="9729" width="10.140625" style="2" customWidth="1"/>
    <col min="9730" max="9730" width="16.7109375" style="2" customWidth="1"/>
    <col min="9731" max="9731" width="10.140625" style="2" customWidth="1"/>
    <col min="9732" max="9732" width="18.85546875" style="2" bestFit="1" customWidth="1"/>
    <col min="9733" max="9733" width="12" style="2" bestFit="1" customWidth="1"/>
    <col min="9734" max="9742" width="8.140625" style="2" customWidth="1"/>
    <col min="9743" max="9745" width="10.42578125" style="2" customWidth="1"/>
    <col min="9746" max="9746" width="17.28515625" style="2" customWidth="1"/>
    <col min="9747" max="9985" width="10.140625" style="2" customWidth="1"/>
    <col min="9986" max="9986" width="16.7109375" style="2" customWidth="1"/>
    <col min="9987" max="9987" width="10.140625" style="2" customWidth="1"/>
    <col min="9988" max="9988" width="18.85546875" style="2" bestFit="1" customWidth="1"/>
    <col min="9989" max="9989" width="12" style="2" bestFit="1" customWidth="1"/>
    <col min="9990" max="9998" width="8.140625" style="2" customWidth="1"/>
    <col min="9999" max="10001" width="10.42578125" style="2" customWidth="1"/>
    <col min="10002" max="10002" width="17.28515625" style="2" customWidth="1"/>
    <col min="10003" max="10241" width="10.140625" style="2" customWidth="1"/>
    <col min="10242" max="10242" width="16.7109375" style="2" customWidth="1"/>
    <col min="10243" max="10243" width="10.140625" style="2" customWidth="1"/>
    <col min="10244" max="10244" width="18.85546875" style="2" bestFit="1" customWidth="1"/>
    <col min="10245" max="10245" width="12" style="2" bestFit="1" customWidth="1"/>
    <col min="10246" max="10254" width="8.140625" style="2" customWidth="1"/>
    <col min="10255" max="10257" width="10.42578125" style="2" customWidth="1"/>
    <col min="10258" max="10258" width="17.28515625" style="2" customWidth="1"/>
    <col min="10259" max="10497" width="10.140625" style="2" customWidth="1"/>
    <col min="10498" max="10498" width="16.7109375" style="2" customWidth="1"/>
    <col min="10499" max="10499" width="10.140625" style="2" customWidth="1"/>
    <col min="10500" max="10500" width="18.85546875" style="2" bestFit="1" customWidth="1"/>
    <col min="10501" max="10501" width="12" style="2" bestFit="1" customWidth="1"/>
    <col min="10502" max="10510" width="8.140625" style="2" customWidth="1"/>
    <col min="10511" max="10513" width="10.42578125" style="2" customWidth="1"/>
    <col min="10514" max="10514" width="17.28515625" style="2" customWidth="1"/>
    <col min="10515" max="10753" width="10.140625" style="2" customWidth="1"/>
    <col min="10754" max="10754" width="16.7109375" style="2" customWidth="1"/>
    <col min="10755" max="10755" width="10.140625" style="2" customWidth="1"/>
    <col min="10756" max="10756" width="18.85546875" style="2" bestFit="1" customWidth="1"/>
    <col min="10757" max="10757" width="12" style="2" bestFit="1" customWidth="1"/>
    <col min="10758" max="10766" width="8.140625" style="2" customWidth="1"/>
    <col min="10767" max="10769" width="10.42578125" style="2" customWidth="1"/>
    <col min="10770" max="10770" width="17.28515625" style="2" customWidth="1"/>
    <col min="10771" max="11009" width="10.140625" style="2" customWidth="1"/>
    <col min="11010" max="11010" width="16.7109375" style="2" customWidth="1"/>
    <col min="11011" max="11011" width="10.140625" style="2" customWidth="1"/>
    <col min="11012" max="11012" width="18.85546875" style="2" bestFit="1" customWidth="1"/>
    <col min="11013" max="11013" width="12" style="2" bestFit="1" customWidth="1"/>
    <col min="11014" max="11022" width="8.140625" style="2" customWidth="1"/>
    <col min="11023" max="11025" width="10.42578125" style="2" customWidth="1"/>
    <col min="11026" max="11026" width="17.28515625" style="2" customWidth="1"/>
    <col min="11027" max="11265" width="10.140625" style="2" customWidth="1"/>
    <col min="11266" max="11266" width="16.7109375" style="2" customWidth="1"/>
    <col min="11267" max="11267" width="10.140625" style="2" customWidth="1"/>
    <col min="11268" max="11268" width="18.85546875" style="2" bestFit="1" customWidth="1"/>
    <col min="11269" max="11269" width="12" style="2" bestFit="1" customWidth="1"/>
    <col min="11270" max="11278" width="8.140625" style="2" customWidth="1"/>
    <col min="11279" max="11281" width="10.42578125" style="2" customWidth="1"/>
    <col min="11282" max="11282" width="17.28515625" style="2" customWidth="1"/>
    <col min="11283" max="11521" width="10.140625" style="2" customWidth="1"/>
    <col min="11522" max="11522" width="16.7109375" style="2" customWidth="1"/>
    <col min="11523" max="11523" width="10.140625" style="2" customWidth="1"/>
    <col min="11524" max="11524" width="18.85546875" style="2" bestFit="1" customWidth="1"/>
    <col min="11525" max="11525" width="12" style="2" bestFit="1" customWidth="1"/>
    <col min="11526" max="11534" width="8.140625" style="2" customWidth="1"/>
    <col min="11535" max="11537" width="10.42578125" style="2" customWidth="1"/>
    <col min="11538" max="11538" width="17.28515625" style="2" customWidth="1"/>
    <col min="11539" max="11777" width="10.140625" style="2" customWidth="1"/>
    <col min="11778" max="11778" width="16.7109375" style="2" customWidth="1"/>
    <col min="11779" max="11779" width="10.140625" style="2" customWidth="1"/>
    <col min="11780" max="11780" width="18.85546875" style="2" bestFit="1" customWidth="1"/>
    <col min="11781" max="11781" width="12" style="2" bestFit="1" customWidth="1"/>
    <col min="11782" max="11790" width="8.140625" style="2" customWidth="1"/>
    <col min="11791" max="11793" width="10.42578125" style="2" customWidth="1"/>
    <col min="11794" max="11794" width="17.28515625" style="2" customWidth="1"/>
    <col min="11795" max="12033" width="10.140625" style="2" customWidth="1"/>
    <col min="12034" max="12034" width="16.7109375" style="2" customWidth="1"/>
    <col min="12035" max="12035" width="10.140625" style="2" customWidth="1"/>
    <col min="12036" max="12036" width="18.85546875" style="2" bestFit="1" customWidth="1"/>
    <col min="12037" max="12037" width="12" style="2" bestFit="1" customWidth="1"/>
    <col min="12038" max="12046" width="8.140625" style="2" customWidth="1"/>
    <col min="12047" max="12049" width="10.42578125" style="2" customWidth="1"/>
    <col min="12050" max="12050" width="17.28515625" style="2" customWidth="1"/>
    <col min="12051" max="12289" width="10.140625" style="2" customWidth="1"/>
    <col min="12290" max="12290" width="16.7109375" style="2" customWidth="1"/>
    <col min="12291" max="12291" width="10.140625" style="2" customWidth="1"/>
    <col min="12292" max="12292" width="18.85546875" style="2" bestFit="1" customWidth="1"/>
    <col min="12293" max="12293" width="12" style="2" bestFit="1" customWidth="1"/>
    <col min="12294" max="12302" width="8.140625" style="2" customWidth="1"/>
    <col min="12303" max="12305" width="10.42578125" style="2" customWidth="1"/>
    <col min="12306" max="12306" width="17.28515625" style="2" customWidth="1"/>
    <col min="12307" max="12545" width="10.140625" style="2" customWidth="1"/>
    <col min="12546" max="12546" width="16.7109375" style="2" customWidth="1"/>
    <col min="12547" max="12547" width="10.140625" style="2" customWidth="1"/>
    <col min="12548" max="12548" width="18.85546875" style="2" bestFit="1" customWidth="1"/>
    <col min="12549" max="12549" width="12" style="2" bestFit="1" customWidth="1"/>
    <col min="12550" max="12558" width="8.140625" style="2" customWidth="1"/>
    <col min="12559" max="12561" width="10.42578125" style="2" customWidth="1"/>
    <col min="12562" max="12562" width="17.28515625" style="2" customWidth="1"/>
    <col min="12563" max="12801" width="10.140625" style="2" customWidth="1"/>
    <col min="12802" max="12802" width="16.7109375" style="2" customWidth="1"/>
    <col min="12803" max="12803" width="10.140625" style="2" customWidth="1"/>
    <col min="12804" max="12804" width="18.85546875" style="2" bestFit="1" customWidth="1"/>
    <col min="12805" max="12805" width="12" style="2" bestFit="1" customWidth="1"/>
    <col min="12806" max="12814" width="8.140625" style="2" customWidth="1"/>
    <col min="12815" max="12817" width="10.42578125" style="2" customWidth="1"/>
    <col min="12818" max="12818" width="17.28515625" style="2" customWidth="1"/>
    <col min="12819" max="13057" width="10.140625" style="2" customWidth="1"/>
    <col min="13058" max="13058" width="16.7109375" style="2" customWidth="1"/>
    <col min="13059" max="13059" width="10.140625" style="2" customWidth="1"/>
    <col min="13060" max="13060" width="18.85546875" style="2" bestFit="1" customWidth="1"/>
    <col min="13061" max="13061" width="12" style="2" bestFit="1" customWidth="1"/>
    <col min="13062" max="13070" width="8.140625" style="2" customWidth="1"/>
    <col min="13071" max="13073" width="10.42578125" style="2" customWidth="1"/>
    <col min="13074" max="13074" width="17.28515625" style="2" customWidth="1"/>
    <col min="13075" max="13313" width="10.140625" style="2" customWidth="1"/>
    <col min="13314" max="13314" width="16.7109375" style="2" customWidth="1"/>
    <col min="13315" max="13315" width="10.140625" style="2" customWidth="1"/>
    <col min="13316" max="13316" width="18.85546875" style="2" bestFit="1" customWidth="1"/>
    <col min="13317" max="13317" width="12" style="2" bestFit="1" customWidth="1"/>
    <col min="13318" max="13326" width="8.140625" style="2" customWidth="1"/>
    <col min="13327" max="13329" width="10.42578125" style="2" customWidth="1"/>
    <col min="13330" max="13330" width="17.28515625" style="2" customWidth="1"/>
    <col min="13331" max="13569" width="10.140625" style="2" customWidth="1"/>
    <col min="13570" max="13570" width="16.7109375" style="2" customWidth="1"/>
    <col min="13571" max="13571" width="10.140625" style="2" customWidth="1"/>
    <col min="13572" max="13572" width="18.85546875" style="2" bestFit="1" customWidth="1"/>
    <col min="13573" max="13573" width="12" style="2" bestFit="1" customWidth="1"/>
    <col min="13574" max="13582" width="8.140625" style="2" customWidth="1"/>
    <col min="13583" max="13585" width="10.42578125" style="2" customWidth="1"/>
    <col min="13586" max="13586" width="17.28515625" style="2" customWidth="1"/>
    <col min="13587" max="13825" width="10.140625" style="2" customWidth="1"/>
    <col min="13826" max="13826" width="16.7109375" style="2" customWidth="1"/>
    <col min="13827" max="13827" width="10.140625" style="2" customWidth="1"/>
    <col min="13828" max="13828" width="18.85546875" style="2" bestFit="1" customWidth="1"/>
    <col min="13829" max="13829" width="12" style="2" bestFit="1" customWidth="1"/>
    <col min="13830" max="13838" width="8.140625" style="2" customWidth="1"/>
    <col min="13839" max="13841" width="10.42578125" style="2" customWidth="1"/>
    <col min="13842" max="13842" width="17.28515625" style="2" customWidth="1"/>
    <col min="13843" max="14081" width="10.140625" style="2" customWidth="1"/>
    <col min="14082" max="14082" width="16.7109375" style="2" customWidth="1"/>
    <col min="14083" max="14083" width="10.140625" style="2" customWidth="1"/>
    <col min="14084" max="14084" width="18.85546875" style="2" bestFit="1" customWidth="1"/>
    <col min="14085" max="14085" width="12" style="2" bestFit="1" customWidth="1"/>
    <col min="14086" max="14094" width="8.140625" style="2" customWidth="1"/>
    <col min="14095" max="14097" width="10.42578125" style="2" customWidth="1"/>
    <col min="14098" max="14098" width="17.28515625" style="2" customWidth="1"/>
    <col min="14099" max="14337" width="10.140625" style="2" customWidth="1"/>
    <col min="14338" max="14338" width="16.7109375" style="2" customWidth="1"/>
    <col min="14339" max="14339" width="10.140625" style="2" customWidth="1"/>
    <col min="14340" max="14340" width="18.85546875" style="2" bestFit="1" customWidth="1"/>
    <col min="14341" max="14341" width="12" style="2" bestFit="1" customWidth="1"/>
    <col min="14342" max="14350" width="8.140625" style="2" customWidth="1"/>
    <col min="14351" max="14353" width="10.42578125" style="2" customWidth="1"/>
    <col min="14354" max="14354" width="17.28515625" style="2" customWidth="1"/>
    <col min="14355" max="14593" width="10.140625" style="2" customWidth="1"/>
    <col min="14594" max="14594" width="16.7109375" style="2" customWidth="1"/>
    <col min="14595" max="14595" width="10.140625" style="2" customWidth="1"/>
    <col min="14596" max="14596" width="18.85546875" style="2" bestFit="1" customWidth="1"/>
    <col min="14597" max="14597" width="12" style="2" bestFit="1" customWidth="1"/>
    <col min="14598" max="14606" width="8.140625" style="2" customWidth="1"/>
    <col min="14607" max="14609" width="10.42578125" style="2" customWidth="1"/>
    <col min="14610" max="14610" width="17.28515625" style="2" customWidth="1"/>
    <col min="14611" max="14849" width="10.140625" style="2" customWidth="1"/>
    <col min="14850" max="14850" width="16.7109375" style="2" customWidth="1"/>
    <col min="14851" max="14851" width="10.140625" style="2" customWidth="1"/>
    <col min="14852" max="14852" width="18.85546875" style="2" bestFit="1" customWidth="1"/>
    <col min="14853" max="14853" width="12" style="2" bestFit="1" customWidth="1"/>
    <col min="14854" max="14862" width="8.140625" style="2" customWidth="1"/>
    <col min="14863" max="14865" width="10.42578125" style="2" customWidth="1"/>
    <col min="14866" max="14866" width="17.28515625" style="2" customWidth="1"/>
    <col min="14867" max="15105" width="10.140625" style="2" customWidth="1"/>
    <col min="15106" max="15106" width="16.7109375" style="2" customWidth="1"/>
    <col min="15107" max="15107" width="10.140625" style="2" customWidth="1"/>
    <col min="15108" max="15108" width="18.85546875" style="2" bestFit="1" customWidth="1"/>
    <col min="15109" max="15109" width="12" style="2" bestFit="1" customWidth="1"/>
    <col min="15110" max="15118" width="8.140625" style="2" customWidth="1"/>
    <col min="15119" max="15121" width="10.42578125" style="2" customWidth="1"/>
    <col min="15122" max="15122" width="17.28515625" style="2" customWidth="1"/>
    <col min="15123" max="15361" width="10.140625" style="2" customWidth="1"/>
    <col min="15362" max="15362" width="16.7109375" style="2" customWidth="1"/>
    <col min="15363" max="15363" width="10.140625" style="2" customWidth="1"/>
    <col min="15364" max="15364" width="18.85546875" style="2" bestFit="1" customWidth="1"/>
    <col min="15365" max="15365" width="12" style="2" bestFit="1" customWidth="1"/>
    <col min="15366" max="15374" width="8.140625" style="2" customWidth="1"/>
    <col min="15375" max="15377" width="10.42578125" style="2" customWidth="1"/>
    <col min="15378" max="15378" width="17.28515625" style="2" customWidth="1"/>
    <col min="15379" max="15617" width="10.140625" style="2" customWidth="1"/>
    <col min="15618" max="15618" width="16.7109375" style="2" customWidth="1"/>
    <col min="15619" max="15619" width="10.140625" style="2" customWidth="1"/>
    <col min="15620" max="15620" width="18.85546875" style="2" bestFit="1" customWidth="1"/>
    <col min="15621" max="15621" width="12" style="2" bestFit="1" customWidth="1"/>
    <col min="15622" max="15630" width="8.140625" style="2" customWidth="1"/>
    <col min="15631" max="15633" width="10.42578125" style="2" customWidth="1"/>
    <col min="15634" max="15634" width="17.28515625" style="2" customWidth="1"/>
    <col min="15635" max="15873" width="10.140625" style="2" customWidth="1"/>
    <col min="15874" max="15874" width="16.7109375" style="2" customWidth="1"/>
    <col min="15875" max="15875" width="10.140625" style="2" customWidth="1"/>
    <col min="15876" max="15876" width="18.85546875" style="2" bestFit="1" customWidth="1"/>
    <col min="15877" max="15877" width="12" style="2" bestFit="1" customWidth="1"/>
    <col min="15878" max="15886" width="8.140625" style="2" customWidth="1"/>
    <col min="15887" max="15889" width="10.42578125" style="2" customWidth="1"/>
    <col min="15890" max="15890" width="17.28515625" style="2" customWidth="1"/>
    <col min="15891" max="16129" width="10.140625" style="2" customWidth="1"/>
    <col min="16130" max="16130" width="16.7109375" style="2" customWidth="1"/>
    <col min="16131" max="16131" width="10.140625" style="2" customWidth="1"/>
    <col min="16132" max="16132" width="18.85546875" style="2" bestFit="1" customWidth="1"/>
    <col min="16133" max="16133" width="12" style="2" bestFit="1" customWidth="1"/>
    <col min="16134" max="16142" width="8.140625" style="2" customWidth="1"/>
    <col min="16143" max="16145" width="10.42578125" style="2" customWidth="1"/>
    <col min="16146" max="16146" width="17.28515625" style="2" customWidth="1"/>
    <col min="16147" max="16384" width="10.140625" style="2" customWidth="1"/>
  </cols>
  <sheetData>
    <row r="1" spans="1:24" ht="16.5" thickBot="1"/>
    <row r="2" spans="1:24" ht="16.5" thickBot="1">
      <c r="A2" s="2" t="s">
        <v>595</v>
      </c>
      <c r="E2" s="266" t="s">
        <v>322</v>
      </c>
      <c r="F2" s="266"/>
      <c r="G2" s="2"/>
      <c r="R2" s="350">
        <f>((E3*(1+$E$3)^P3)/((1+$E$3)^P3-1))</f>
        <v>0.1295045749654567</v>
      </c>
      <c r="S2" s="2" t="s">
        <v>400</v>
      </c>
    </row>
    <row r="3" spans="1:24" ht="16.5" thickBot="1">
      <c r="A3" s="2" t="s">
        <v>401</v>
      </c>
      <c r="D3" s="266"/>
      <c r="E3" s="268">
        <v>0.05</v>
      </c>
      <c r="F3" s="266"/>
      <c r="G3" s="2">
        <v>1</v>
      </c>
      <c r="H3" s="265">
        <v>2</v>
      </c>
      <c r="I3" s="265">
        <v>3</v>
      </c>
      <c r="J3" s="2">
        <v>4</v>
      </c>
      <c r="K3" s="265">
        <v>5</v>
      </c>
      <c r="L3" s="265">
        <v>6</v>
      </c>
      <c r="M3" s="2">
        <v>7</v>
      </c>
      <c r="N3" s="265">
        <v>8</v>
      </c>
      <c r="O3" s="265">
        <v>9</v>
      </c>
      <c r="P3" s="2">
        <v>10</v>
      </c>
    </row>
    <row r="4" spans="1:24" ht="47.25">
      <c r="C4" s="2" t="s">
        <v>326</v>
      </c>
      <c r="D4" s="2" t="s">
        <v>327</v>
      </c>
      <c r="E4" s="2" t="s">
        <v>402</v>
      </c>
      <c r="F4" s="265" t="s">
        <v>329</v>
      </c>
      <c r="G4" s="351" t="s">
        <v>330</v>
      </c>
      <c r="H4" s="351" t="s">
        <v>331</v>
      </c>
      <c r="I4" s="351" t="s">
        <v>332</v>
      </c>
      <c r="J4" s="351" t="s">
        <v>333</v>
      </c>
      <c r="K4" s="351" t="s">
        <v>334</v>
      </c>
      <c r="L4" s="351" t="s">
        <v>335</v>
      </c>
      <c r="M4" s="351" t="s">
        <v>336</v>
      </c>
      <c r="N4" s="351" t="s">
        <v>337</v>
      </c>
      <c r="O4" s="351" t="s">
        <v>338</v>
      </c>
      <c r="P4" s="351" t="s">
        <v>339</v>
      </c>
      <c r="Q4" s="352" t="s">
        <v>340</v>
      </c>
      <c r="R4" s="352" t="s">
        <v>403</v>
      </c>
    </row>
    <row r="5" spans="1:24">
      <c r="A5" s="295" t="s">
        <v>404</v>
      </c>
      <c r="B5" s="295"/>
      <c r="C5" s="353"/>
      <c r="D5" s="295"/>
      <c r="E5" s="295"/>
      <c r="F5" s="295"/>
      <c r="G5" s="354"/>
      <c r="H5" s="354"/>
      <c r="I5" s="354"/>
      <c r="J5" s="354"/>
      <c r="K5" s="354"/>
      <c r="L5" s="354"/>
      <c r="M5" s="354"/>
      <c r="N5" s="354"/>
      <c r="O5" s="354"/>
      <c r="P5" s="354"/>
      <c r="Q5" s="354"/>
      <c r="R5" s="355"/>
    </row>
    <row r="6" spans="1:24">
      <c r="B6" s="2" t="s">
        <v>405</v>
      </c>
      <c r="C6" s="356">
        <v>9.9</v>
      </c>
      <c r="D6" s="2" t="s">
        <v>406</v>
      </c>
      <c r="E6" s="357"/>
      <c r="F6" s="357"/>
      <c r="G6" s="358">
        <f>0.667*C6</f>
        <v>6.6033000000000008</v>
      </c>
      <c r="H6" s="359">
        <f>$C6</f>
        <v>9.9</v>
      </c>
      <c r="I6" s="359">
        <f t="shared" ref="I6:O6" si="0">$C6</f>
        <v>9.9</v>
      </c>
      <c r="J6" s="359">
        <f t="shared" si="0"/>
        <v>9.9</v>
      </c>
      <c r="K6" s="359">
        <f t="shared" si="0"/>
        <v>9.9</v>
      </c>
      <c r="L6" s="359">
        <f t="shared" si="0"/>
        <v>9.9</v>
      </c>
      <c r="M6" s="359">
        <f t="shared" si="0"/>
        <v>9.9</v>
      </c>
      <c r="N6" s="359">
        <f t="shared" si="0"/>
        <v>9.9</v>
      </c>
      <c r="O6" s="359">
        <f t="shared" si="0"/>
        <v>9.9</v>
      </c>
      <c r="P6" s="359">
        <f>C6</f>
        <v>9.9</v>
      </c>
      <c r="Q6" s="360"/>
      <c r="R6" s="361"/>
    </row>
    <row r="7" spans="1:24">
      <c r="A7" s="2" t="s">
        <v>407</v>
      </c>
      <c r="C7" s="362"/>
      <c r="E7" s="363">
        <v>200</v>
      </c>
      <c r="F7" s="364"/>
      <c r="G7" s="360">
        <v>0</v>
      </c>
      <c r="H7" s="360">
        <v>0</v>
      </c>
      <c r="I7" s="360">
        <v>0</v>
      </c>
      <c r="J7" s="360">
        <v>0</v>
      </c>
      <c r="K7" s="360">
        <v>0</v>
      </c>
      <c r="L7" s="360">
        <v>0</v>
      </c>
      <c r="M7" s="360">
        <v>0</v>
      </c>
      <c r="N7" s="360">
        <v>0</v>
      </c>
      <c r="O7" s="360">
        <v>0</v>
      </c>
      <c r="P7" s="360">
        <f>(P6*E7)/(1+E3)^P3</f>
        <v>1215.5482420107035</v>
      </c>
      <c r="Q7" s="360">
        <f>SUM(G7:P7)</f>
        <v>1215.5482420107035</v>
      </c>
      <c r="R7" s="365">
        <f>Q7*$R$2</f>
        <v>157.41905843160424</v>
      </c>
    </row>
    <row r="8" spans="1:24">
      <c r="A8" s="13" t="s">
        <v>408</v>
      </c>
      <c r="B8" s="13"/>
      <c r="C8" s="366"/>
      <c r="D8" s="13"/>
      <c r="E8" s="286"/>
      <c r="F8" s="286"/>
      <c r="G8" s="367"/>
      <c r="H8" s="367"/>
      <c r="I8" s="367"/>
      <c r="J8" s="367"/>
      <c r="K8" s="367"/>
      <c r="L8" s="367"/>
      <c r="M8" s="367"/>
      <c r="N8" s="367"/>
      <c r="O8" s="367"/>
      <c r="P8" s="367"/>
      <c r="Q8" s="361"/>
      <c r="R8" s="365"/>
    </row>
    <row r="9" spans="1:24" ht="31.5">
      <c r="A9" s="317" t="s">
        <v>409</v>
      </c>
      <c r="C9" s="362"/>
      <c r="E9" s="196"/>
      <c r="F9" s="196"/>
      <c r="G9" s="361"/>
      <c r="H9" s="361"/>
      <c r="I9" s="361"/>
      <c r="J9" s="361"/>
      <c r="K9" s="361"/>
      <c r="L9" s="361"/>
      <c r="M9" s="361"/>
      <c r="N9" s="361"/>
      <c r="O9" s="361"/>
      <c r="P9" s="361"/>
      <c r="Q9" s="361"/>
      <c r="R9" s="365"/>
      <c r="V9" s="9"/>
      <c r="W9" s="9"/>
      <c r="X9" s="9"/>
    </row>
    <row r="10" spans="1:24">
      <c r="B10" s="2" t="s">
        <v>282</v>
      </c>
      <c r="C10" s="368">
        <v>1100</v>
      </c>
      <c r="D10" s="2" t="s">
        <v>410</v>
      </c>
      <c r="E10" s="369">
        <v>-0.2</v>
      </c>
      <c r="F10" s="370">
        <f>E10*C10</f>
        <v>-220</v>
      </c>
      <c r="G10" s="371">
        <v>0</v>
      </c>
      <c r="H10" s="370">
        <v>0</v>
      </c>
      <c r="I10" s="370">
        <v>0</v>
      </c>
      <c r="J10" s="370">
        <v>0</v>
      </c>
      <c r="K10" s="370">
        <v>0</v>
      </c>
      <c r="L10" s="370">
        <v>0</v>
      </c>
      <c r="M10" s="370">
        <v>0</v>
      </c>
      <c r="N10" s="370">
        <v>0</v>
      </c>
      <c r="O10" s="370">
        <v>0</v>
      </c>
      <c r="P10" s="370">
        <v>0</v>
      </c>
      <c r="Q10" s="370">
        <f>SUM(F10:P10)</f>
        <v>-220</v>
      </c>
      <c r="R10" s="372">
        <f>Q10*$R$2</f>
        <v>-28.491006492400473</v>
      </c>
      <c r="V10" s="9"/>
      <c r="W10" s="9"/>
      <c r="X10" s="9"/>
    </row>
    <row r="11" spans="1:24">
      <c r="A11" s="13"/>
      <c r="B11" s="13"/>
      <c r="C11" s="366"/>
      <c r="D11" s="13"/>
      <c r="E11" s="14"/>
      <c r="F11" s="373"/>
      <c r="G11" s="374"/>
      <c r="H11" s="375"/>
      <c r="I11" s="375"/>
      <c r="J11" s="375"/>
      <c r="K11" s="375"/>
      <c r="L11" s="375"/>
      <c r="M11" s="375"/>
      <c r="N11" s="375"/>
      <c r="O11" s="375"/>
      <c r="P11" s="375"/>
      <c r="Q11" s="370"/>
      <c r="R11" s="372"/>
      <c r="V11" s="9"/>
      <c r="W11" s="9"/>
      <c r="X11" s="9"/>
    </row>
    <row r="12" spans="1:24">
      <c r="A12" s="2" t="s">
        <v>286</v>
      </c>
      <c r="C12" s="362"/>
      <c r="E12" s="9"/>
      <c r="F12" s="376"/>
      <c r="G12" s="371"/>
      <c r="H12" s="370"/>
      <c r="I12" s="370"/>
      <c r="J12" s="370"/>
      <c r="K12" s="370"/>
      <c r="L12" s="370"/>
      <c r="M12" s="370"/>
      <c r="N12" s="370"/>
      <c r="O12" s="370"/>
      <c r="P12" s="370"/>
      <c r="Q12" s="370"/>
      <c r="R12" s="372"/>
      <c r="V12" s="9"/>
      <c r="W12" s="9"/>
      <c r="X12" s="9"/>
    </row>
    <row r="13" spans="1:24">
      <c r="B13" s="2" t="s">
        <v>189</v>
      </c>
      <c r="C13" s="368">
        <v>100</v>
      </c>
      <c r="D13" s="2" t="s">
        <v>411</v>
      </c>
      <c r="E13" s="369">
        <v>-0.56000000000000005</v>
      </c>
      <c r="F13" s="370">
        <f>C13*E13</f>
        <v>-56.000000000000007</v>
      </c>
      <c r="G13" s="371">
        <v>0</v>
      </c>
      <c r="H13" s="370">
        <v>0</v>
      </c>
      <c r="I13" s="370">
        <v>0</v>
      </c>
      <c r="J13" s="370">
        <v>0</v>
      </c>
      <c r="K13" s="370">
        <v>0</v>
      </c>
      <c r="L13" s="370">
        <v>0</v>
      </c>
      <c r="M13" s="370">
        <v>0</v>
      </c>
      <c r="N13" s="370">
        <v>0</v>
      </c>
      <c r="O13" s="370">
        <v>0</v>
      </c>
      <c r="P13" s="370">
        <v>0</v>
      </c>
      <c r="Q13" s="370">
        <f>SUM(F13:P13)</f>
        <v>-56.000000000000007</v>
      </c>
      <c r="R13" s="372">
        <f>Q13*$R$2</f>
        <v>-7.2522561980655764</v>
      </c>
    </row>
    <row r="14" spans="1:24" ht="18">
      <c r="B14" s="2" t="s">
        <v>596</v>
      </c>
      <c r="C14" s="368">
        <v>0</v>
      </c>
      <c r="D14" s="2" t="s">
        <v>411</v>
      </c>
      <c r="E14" s="369">
        <v>-0.61666666666666703</v>
      </c>
      <c r="F14" s="370">
        <f t="shared" ref="F14:P15" si="1">$E14*$C14</f>
        <v>0</v>
      </c>
      <c r="G14" s="371">
        <v>0</v>
      </c>
      <c r="H14" s="370">
        <f t="shared" si="1"/>
        <v>0</v>
      </c>
      <c r="I14" s="370">
        <f t="shared" si="1"/>
        <v>0</v>
      </c>
      <c r="J14" s="370">
        <f t="shared" si="1"/>
        <v>0</v>
      </c>
      <c r="K14" s="370">
        <f t="shared" si="1"/>
        <v>0</v>
      </c>
      <c r="L14" s="370">
        <f t="shared" si="1"/>
        <v>0</v>
      </c>
      <c r="M14" s="370">
        <f t="shared" si="1"/>
        <v>0</v>
      </c>
      <c r="N14" s="370">
        <f t="shared" si="1"/>
        <v>0</v>
      </c>
      <c r="O14" s="370">
        <f t="shared" si="1"/>
        <v>0</v>
      </c>
      <c r="P14" s="370">
        <f t="shared" si="1"/>
        <v>0</v>
      </c>
      <c r="Q14" s="370">
        <f>SUM(F14:P14)</f>
        <v>0</v>
      </c>
      <c r="R14" s="372">
        <f>Q14*$R$2</f>
        <v>0</v>
      </c>
      <c r="S14" s="377"/>
    </row>
    <row r="15" spans="1:24" ht="18">
      <c r="B15" s="2" t="s">
        <v>597</v>
      </c>
      <c r="C15" s="368">
        <v>0</v>
      </c>
      <c r="D15" s="2" t="s">
        <v>411</v>
      </c>
      <c r="E15" s="369">
        <v>-0.63124999999999998</v>
      </c>
      <c r="F15" s="370">
        <f t="shared" si="1"/>
        <v>0</v>
      </c>
      <c r="G15" s="371">
        <v>0</v>
      </c>
      <c r="H15" s="370">
        <f t="shared" si="1"/>
        <v>0</v>
      </c>
      <c r="I15" s="370">
        <f t="shared" si="1"/>
        <v>0</v>
      </c>
      <c r="J15" s="370">
        <f t="shared" si="1"/>
        <v>0</v>
      </c>
      <c r="K15" s="370">
        <f t="shared" si="1"/>
        <v>0</v>
      </c>
      <c r="L15" s="370">
        <f t="shared" si="1"/>
        <v>0</v>
      </c>
      <c r="M15" s="370">
        <f t="shared" si="1"/>
        <v>0</v>
      </c>
      <c r="N15" s="370">
        <f t="shared" si="1"/>
        <v>0</v>
      </c>
      <c r="O15" s="370">
        <f t="shared" si="1"/>
        <v>0</v>
      </c>
      <c r="P15" s="370">
        <f t="shared" si="1"/>
        <v>0</v>
      </c>
      <c r="Q15" s="370">
        <f>SUM(F15:P15)</f>
        <v>0</v>
      </c>
      <c r="R15" s="372">
        <f>Q15*$R$2</f>
        <v>0</v>
      </c>
    </row>
    <row r="16" spans="1:24">
      <c r="A16" s="13"/>
      <c r="B16" s="13"/>
      <c r="C16" s="366"/>
      <c r="D16" s="13"/>
      <c r="E16" s="14"/>
      <c r="F16" s="373"/>
      <c r="G16" s="378"/>
      <c r="H16" s="375"/>
      <c r="I16" s="375"/>
      <c r="J16" s="375"/>
      <c r="K16" s="375"/>
      <c r="L16" s="375"/>
      <c r="M16" s="375"/>
      <c r="N16" s="375"/>
      <c r="O16" s="375"/>
      <c r="P16" s="375"/>
      <c r="Q16" s="370"/>
      <c r="R16" s="372"/>
    </row>
    <row r="17" spans="1:18">
      <c r="A17" s="2" t="s">
        <v>416</v>
      </c>
      <c r="C17" s="362"/>
      <c r="E17" s="9"/>
      <c r="F17" s="376"/>
      <c r="G17" s="379"/>
      <c r="H17" s="370"/>
      <c r="I17" s="370"/>
      <c r="J17" s="370"/>
      <c r="K17" s="370"/>
      <c r="L17" s="370"/>
      <c r="M17" s="370"/>
      <c r="N17" s="370"/>
      <c r="O17" s="370"/>
      <c r="P17" s="370"/>
      <c r="Q17" s="370"/>
      <c r="R17" s="372"/>
    </row>
    <row r="18" spans="1:18">
      <c r="A18" s="2" t="s">
        <v>360</v>
      </c>
      <c r="B18" s="2" t="s">
        <v>417</v>
      </c>
      <c r="C18" s="368">
        <v>1</v>
      </c>
      <c r="D18" s="2" t="s">
        <v>350</v>
      </c>
      <c r="E18" s="369">
        <v>-13</v>
      </c>
      <c r="F18" s="370">
        <f>E18*C18</f>
        <v>-13</v>
      </c>
      <c r="G18" s="370">
        <f>E18/(1+$E$3)^$G$3</f>
        <v>-12.38095238095238</v>
      </c>
      <c r="H18" s="370">
        <v>0</v>
      </c>
      <c r="I18" s="370">
        <v>0</v>
      </c>
      <c r="J18" s="370">
        <v>0</v>
      </c>
      <c r="K18" s="370">
        <v>0</v>
      </c>
      <c r="L18" s="370">
        <v>0</v>
      </c>
      <c r="M18" s="370">
        <v>0</v>
      </c>
      <c r="N18" s="370">
        <v>0</v>
      </c>
      <c r="O18" s="370">
        <v>0</v>
      </c>
      <c r="P18" s="370">
        <v>0</v>
      </c>
      <c r="Q18" s="370">
        <f>SUM(F18:P18)</f>
        <v>-25.38095238095238</v>
      </c>
      <c r="R18" s="372">
        <f>Q18*$R$2</f>
        <v>-3.2869494503137342</v>
      </c>
    </row>
    <row r="19" spans="1:18" ht="18">
      <c r="A19" s="2" t="s">
        <v>598</v>
      </c>
      <c r="B19" s="2" t="s">
        <v>419</v>
      </c>
      <c r="C19" s="368">
        <v>1</v>
      </c>
      <c r="D19" s="2" t="s">
        <v>350</v>
      </c>
      <c r="E19" s="369">
        <v>-9.6300000000000008</v>
      </c>
      <c r="F19" s="370">
        <f>E19*C19</f>
        <v>-9.6300000000000008</v>
      </c>
      <c r="G19" s="370">
        <f t="shared" ref="G19" si="2">E19/(1+$E$3)^$G$3</f>
        <v>-9.1714285714285726</v>
      </c>
      <c r="H19" s="370">
        <v>0</v>
      </c>
      <c r="I19" s="370">
        <v>0</v>
      </c>
      <c r="J19" s="370">
        <v>0</v>
      </c>
      <c r="K19" s="370">
        <v>0</v>
      </c>
      <c r="L19" s="370">
        <v>0</v>
      </c>
      <c r="M19" s="370">
        <v>0</v>
      </c>
      <c r="N19" s="370">
        <v>0</v>
      </c>
      <c r="O19" s="370">
        <v>0</v>
      </c>
      <c r="P19" s="370">
        <v>0</v>
      </c>
      <c r="Q19" s="370">
        <f>SUM(F19:P19)</f>
        <v>-18.801428571428573</v>
      </c>
      <c r="R19" s="372">
        <f>Q19*$R$2</f>
        <v>-2.4348710158862512</v>
      </c>
    </row>
    <row r="20" spans="1:18" ht="31.5">
      <c r="A20" s="2" t="s">
        <v>599</v>
      </c>
      <c r="B20" s="317" t="s">
        <v>600</v>
      </c>
      <c r="C20" s="368">
        <v>1</v>
      </c>
      <c r="D20" s="2" t="s">
        <v>350</v>
      </c>
      <c r="E20" s="369">
        <v>-23</v>
      </c>
      <c r="F20" s="370">
        <f>E20*C20</f>
        <v>-23</v>
      </c>
      <c r="G20" s="370">
        <f>E20/(1+$E$3)^$G$3</f>
        <v>-21.904761904761905</v>
      </c>
      <c r="H20" s="370">
        <v>0</v>
      </c>
      <c r="I20" s="370">
        <v>0</v>
      </c>
      <c r="J20" s="370">
        <v>0</v>
      </c>
      <c r="K20" s="370">
        <v>0</v>
      </c>
      <c r="L20" s="370">
        <v>0</v>
      </c>
      <c r="M20" s="370">
        <v>0</v>
      </c>
      <c r="N20" s="370">
        <v>0</v>
      </c>
      <c r="O20" s="370">
        <v>0</v>
      </c>
      <c r="P20" s="370">
        <v>0</v>
      </c>
      <c r="Q20" s="370">
        <f>SUM(F20:P20)</f>
        <v>-44.904761904761905</v>
      </c>
      <c r="R20" s="372">
        <f>Q20*$R$2</f>
        <v>-5.8153721044012219</v>
      </c>
    </row>
    <row r="21" spans="1:18">
      <c r="C21" s="362"/>
      <c r="E21" s="9"/>
      <c r="F21" s="376"/>
      <c r="G21" s="379"/>
      <c r="H21" s="370"/>
      <c r="I21" s="370"/>
      <c r="J21" s="370"/>
      <c r="K21" s="370"/>
      <c r="L21" s="370"/>
      <c r="M21" s="370"/>
      <c r="N21" s="370"/>
      <c r="O21" s="370"/>
      <c r="P21" s="370"/>
      <c r="Q21" s="370"/>
      <c r="R21" s="372"/>
    </row>
    <row r="22" spans="1:18">
      <c r="A22" s="13"/>
      <c r="B22" s="13"/>
      <c r="C22" s="366"/>
      <c r="D22" s="13"/>
      <c r="E22" s="14"/>
      <c r="F22" s="373"/>
      <c r="G22" s="378"/>
      <c r="H22" s="375"/>
      <c r="I22" s="375"/>
      <c r="J22" s="375"/>
      <c r="K22" s="375"/>
      <c r="L22" s="375"/>
      <c r="M22" s="375"/>
      <c r="N22" s="375"/>
      <c r="O22" s="375"/>
      <c r="P22" s="375"/>
      <c r="Q22" s="370"/>
      <c r="R22" s="372"/>
    </row>
    <row r="23" spans="1:18">
      <c r="A23" s="2" t="s">
        <v>364</v>
      </c>
      <c r="C23" s="362"/>
      <c r="E23" s="9"/>
      <c r="F23" s="376"/>
      <c r="G23" s="379"/>
      <c r="H23" s="370"/>
      <c r="I23" s="370"/>
      <c r="J23" s="370"/>
      <c r="K23" s="370"/>
      <c r="L23" s="370"/>
      <c r="M23" s="370"/>
      <c r="N23" s="370"/>
      <c r="O23" s="370"/>
      <c r="P23" s="370"/>
      <c r="Q23" s="370"/>
      <c r="R23" s="372"/>
    </row>
    <row r="24" spans="1:18">
      <c r="B24" s="2" t="s">
        <v>422</v>
      </c>
      <c r="C24" s="368">
        <v>1</v>
      </c>
      <c r="D24" s="2" t="s">
        <v>423</v>
      </c>
      <c r="E24" s="369">
        <v>-18.55</v>
      </c>
      <c r="F24" s="370">
        <f>E24*C24</f>
        <v>-18.55</v>
      </c>
      <c r="G24" s="370">
        <v>0</v>
      </c>
      <c r="H24" s="370">
        <v>0</v>
      </c>
      <c r="I24" s="370">
        <v>0</v>
      </c>
      <c r="J24" s="370">
        <v>0</v>
      </c>
      <c r="K24" s="370">
        <v>0</v>
      </c>
      <c r="L24" s="370">
        <v>0</v>
      </c>
      <c r="M24" s="370">
        <v>0</v>
      </c>
      <c r="N24" s="370">
        <v>0</v>
      </c>
      <c r="O24" s="370">
        <v>0</v>
      </c>
      <c r="P24" s="370">
        <v>0</v>
      </c>
      <c r="Q24" s="370">
        <f>SUM(F24:P24)</f>
        <v>-18.55</v>
      </c>
      <c r="R24" s="372">
        <f>Q24*$R$2</f>
        <v>-2.4023098656092219</v>
      </c>
    </row>
    <row r="25" spans="1:18">
      <c r="B25" s="2" t="s">
        <v>366</v>
      </c>
      <c r="C25" s="368">
        <v>1</v>
      </c>
      <c r="D25" s="2" t="s">
        <v>350</v>
      </c>
      <c r="E25" s="369">
        <v>-18.399999999999999</v>
      </c>
      <c r="F25" s="370">
        <f>E25*C25</f>
        <v>-18.399999999999999</v>
      </c>
      <c r="G25" s="370">
        <v>0</v>
      </c>
      <c r="H25" s="370">
        <v>0</v>
      </c>
      <c r="I25" s="370">
        <v>0</v>
      </c>
      <c r="J25" s="370">
        <v>0</v>
      </c>
      <c r="K25" s="370">
        <v>0</v>
      </c>
      <c r="L25" s="370">
        <v>0</v>
      </c>
      <c r="M25" s="370">
        <v>0</v>
      </c>
      <c r="N25" s="370">
        <v>0</v>
      </c>
      <c r="O25" s="370">
        <v>0</v>
      </c>
      <c r="P25" s="370">
        <v>0</v>
      </c>
      <c r="Q25" s="370">
        <f>SUM(F25:P25)</f>
        <v>-18.399999999999999</v>
      </c>
      <c r="R25" s="372">
        <f>Q25*$R$2</f>
        <v>-2.3828841793644031</v>
      </c>
    </row>
    <row r="26" spans="1:18">
      <c r="B26" s="2" t="s">
        <v>424</v>
      </c>
      <c r="C26" s="368">
        <v>1</v>
      </c>
      <c r="D26" s="2" t="s">
        <v>350</v>
      </c>
      <c r="E26" s="369">
        <v>-200</v>
      </c>
      <c r="F26" s="370">
        <f>E26*C26</f>
        <v>-200</v>
      </c>
      <c r="G26" s="370">
        <v>0</v>
      </c>
      <c r="H26" s="370">
        <v>0</v>
      </c>
      <c r="I26" s="370">
        <v>0</v>
      </c>
      <c r="J26" s="370">
        <v>0</v>
      </c>
      <c r="K26" s="370">
        <v>0</v>
      </c>
      <c r="L26" s="370">
        <v>0</v>
      </c>
      <c r="M26" s="370">
        <v>0</v>
      </c>
      <c r="N26" s="370">
        <v>0</v>
      </c>
      <c r="O26" s="370">
        <v>0</v>
      </c>
      <c r="P26" s="370">
        <v>0</v>
      </c>
      <c r="Q26" s="370">
        <f>SUM(F26:P26)</f>
        <v>-200</v>
      </c>
      <c r="R26" s="372">
        <f>Q26*$R$2</f>
        <v>-25.900914993091341</v>
      </c>
    </row>
    <row r="27" spans="1:18">
      <c r="B27" s="2" t="s">
        <v>425</v>
      </c>
      <c r="C27" s="368">
        <v>3</v>
      </c>
      <c r="D27" s="2" t="s">
        <v>350</v>
      </c>
      <c r="E27" s="369">
        <v>-8</v>
      </c>
      <c r="F27" s="370">
        <f>E27*C27</f>
        <v>-24</v>
      </c>
      <c r="G27" s="370">
        <f>(E27*C27)/(1+E3)^H3</f>
        <v>-21.768707482993197</v>
      </c>
      <c r="H27" s="370">
        <v>0</v>
      </c>
      <c r="I27" s="370">
        <v>0</v>
      </c>
      <c r="J27" s="370">
        <v>0</v>
      </c>
      <c r="K27" s="370">
        <v>0</v>
      </c>
      <c r="L27" s="370">
        <v>0</v>
      </c>
      <c r="M27" s="370">
        <v>0</v>
      </c>
      <c r="N27" s="370">
        <v>0</v>
      </c>
      <c r="O27" s="370">
        <v>0</v>
      </c>
      <c r="P27" s="370">
        <v>0</v>
      </c>
      <c r="Q27" s="370">
        <f>SUM(F27:P27)</f>
        <v>-45.768707482993193</v>
      </c>
      <c r="R27" s="372">
        <f>Q27*$R$2</f>
        <v>-5.927257009303351</v>
      </c>
    </row>
    <row r="28" spans="1:18">
      <c r="A28" s="13"/>
      <c r="B28" s="13"/>
      <c r="C28" s="380"/>
      <c r="D28" s="13"/>
      <c r="E28" s="14"/>
      <c r="F28" s="373"/>
      <c r="G28" s="378"/>
      <c r="H28" s="378"/>
      <c r="I28" s="378"/>
      <c r="J28" s="378"/>
      <c r="K28" s="378"/>
      <c r="L28" s="378"/>
      <c r="M28" s="378"/>
      <c r="N28" s="378"/>
      <c r="O28" s="378"/>
      <c r="P28" s="378"/>
      <c r="Q28" s="378"/>
      <c r="R28" s="372"/>
    </row>
    <row r="29" spans="1:18">
      <c r="A29" s="2" t="s">
        <v>426</v>
      </c>
      <c r="C29" s="308"/>
      <c r="E29" s="9"/>
      <c r="F29" s="376"/>
      <c r="G29" s="379"/>
      <c r="H29" s="379"/>
      <c r="I29" s="379"/>
      <c r="J29" s="379"/>
      <c r="K29" s="379"/>
      <c r="L29" s="379"/>
      <c r="M29" s="379"/>
      <c r="N29" s="379"/>
      <c r="O29" s="379"/>
      <c r="P29" s="379"/>
      <c r="Q29" s="379"/>
      <c r="R29" s="372"/>
    </row>
    <row r="30" spans="1:18">
      <c r="B30" s="2" t="s">
        <v>427</v>
      </c>
      <c r="C30" s="368">
        <v>0</v>
      </c>
      <c r="D30" s="9" t="s">
        <v>428</v>
      </c>
      <c r="E30" s="369">
        <v>-13</v>
      </c>
      <c r="F30" s="370">
        <v>0</v>
      </c>
      <c r="G30" s="370">
        <v>0</v>
      </c>
      <c r="H30" s="370">
        <v>0</v>
      </c>
      <c r="I30" s="370">
        <v>0</v>
      </c>
      <c r="J30" s="370">
        <v>0</v>
      </c>
      <c r="K30" s="370">
        <v>0</v>
      </c>
      <c r="L30" s="370">
        <v>0</v>
      </c>
      <c r="M30" s="370">
        <v>0</v>
      </c>
      <c r="N30" s="370">
        <v>0</v>
      </c>
      <c r="O30" s="370">
        <v>0</v>
      </c>
      <c r="P30" s="370">
        <f>((E30*C30)*($P$6))/(1+$E$3)^$P$3</f>
        <v>0</v>
      </c>
      <c r="Q30" s="370">
        <f>NPV($C$46,G30:P30)</f>
        <v>0</v>
      </c>
      <c r="R30" s="372">
        <f>Q30*$R$2</f>
        <v>0</v>
      </c>
    </row>
    <row r="31" spans="1:18">
      <c r="B31" s="2" t="s">
        <v>429</v>
      </c>
      <c r="C31" s="368">
        <v>0</v>
      </c>
      <c r="D31" s="9" t="s">
        <v>428</v>
      </c>
      <c r="E31" s="369">
        <v>-6</v>
      </c>
      <c r="F31" s="370">
        <v>0</v>
      </c>
      <c r="G31" s="370">
        <v>0</v>
      </c>
      <c r="H31" s="370">
        <v>0</v>
      </c>
      <c r="I31" s="370">
        <v>0</v>
      </c>
      <c r="J31" s="370">
        <v>0</v>
      </c>
      <c r="K31" s="370">
        <v>0</v>
      </c>
      <c r="L31" s="370">
        <v>0</v>
      </c>
      <c r="M31" s="370">
        <v>0</v>
      </c>
      <c r="N31" s="370">
        <v>0</v>
      </c>
      <c r="O31" s="370">
        <v>0</v>
      </c>
      <c r="P31" s="370">
        <f t="shared" ref="P31:P32" si="3">((E31*C31)*($P$6))/(1+$E$3)^$P$3</f>
        <v>0</v>
      </c>
      <c r="Q31" s="370">
        <f>NPV($C$46,G31:P31)</f>
        <v>0</v>
      </c>
      <c r="R31" s="372">
        <f>Q31*$R$2</f>
        <v>0</v>
      </c>
    </row>
    <row r="32" spans="1:18">
      <c r="B32" s="2" t="s">
        <v>430</v>
      </c>
      <c r="C32" s="368">
        <v>0</v>
      </c>
      <c r="D32" s="9" t="s">
        <v>428</v>
      </c>
      <c r="E32" s="369">
        <v>-5.2</v>
      </c>
      <c r="F32" s="370">
        <v>0</v>
      </c>
      <c r="G32" s="370">
        <v>0</v>
      </c>
      <c r="H32" s="370">
        <v>0</v>
      </c>
      <c r="I32" s="370">
        <v>0</v>
      </c>
      <c r="J32" s="370">
        <v>0</v>
      </c>
      <c r="K32" s="370">
        <v>0</v>
      </c>
      <c r="L32" s="370">
        <v>0</v>
      </c>
      <c r="M32" s="370">
        <v>0</v>
      </c>
      <c r="N32" s="370">
        <v>0</v>
      </c>
      <c r="O32" s="370">
        <v>0</v>
      </c>
      <c r="P32" s="370">
        <f t="shared" si="3"/>
        <v>0</v>
      </c>
      <c r="Q32" s="370">
        <f>NPV($C$46,G32:P32)</f>
        <v>0</v>
      </c>
      <c r="R32" s="372">
        <f>Q32*$R$2</f>
        <v>0</v>
      </c>
    </row>
    <row r="33" spans="1:20">
      <c r="C33" s="362"/>
      <c r="E33" s="381"/>
      <c r="F33" s="382"/>
      <c r="G33" s="360"/>
      <c r="H33" s="360"/>
      <c r="I33" s="360"/>
      <c r="J33" s="360"/>
      <c r="K33" s="360"/>
      <c r="L33" s="360"/>
      <c r="M33" s="360"/>
      <c r="N33" s="360"/>
      <c r="O33" s="360"/>
      <c r="P33" s="360"/>
      <c r="Q33" s="379"/>
      <c r="R33" s="372"/>
    </row>
    <row r="34" spans="1:20">
      <c r="A34" s="295" t="s">
        <v>376</v>
      </c>
      <c r="B34" s="322" t="s">
        <v>431</v>
      </c>
      <c r="C34" s="383">
        <v>1</v>
      </c>
      <c r="D34" s="2" t="s">
        <v>378</v>
      </c>
      <c r="E34" s="384">
        <v>-60</v>
      </c>
      <c r="F34" s="385">
        <v>0</v>
      </c>
      <c r="G34" s="385">
        <f t="shared" ref="G34:P34" si="4">$E$34/(1+$E$3)^G3</f>
        <v>-57.142857142857139</v>
      </c>
      <c r="H34" s="385">
        <f t="shared" si="4"/>
        <v>-54.42176870748299</v>
      </c>
      <c r="I34" s="385">
        <f t="shared" si="4"/>
        <v>-51.830255911888557</v>
      </c>
      <c r="J34" s="385">
        <f t="shared" si="4"/>
        <v>-49.362148487512918</v>
      </c>
      <c r="K34" s="385">
        <f t="shared" si="4"/>
        <v>-47.011569988107539</v>
      </c>
      <c r="L34" s="385">
        <f t="shared" si="4"/>
        <v>-44.77292379819766</v>
      </c>
      <c r="M34" s="385">
        <f t="shared" si="4"/>
        <v>-42.640879807807288</v>
      </c>
      <c r="N34" s="385">
        <f t="shared" si="4"/>
        <v>-40.610361721721233</v>
      </c>
      <c r="O34" s="385">
        <f t="shared" si="4"/>
        <v>-38.676534973067838</v>
      </c>
      <c r="P34" s="385">
        <f t="shared" si="4"/>
        <v>-36.834795212445556</v>
      </c>
      <c r="Q34" s="370">
        <f>SUM(G34:P34)</f>
        <v>-463.30409575108865</v>
      </c>
      <c r="R34" s="372">
        <f>Q34*R2</f>
        <v>-59.999999999999986</v>
      </c>
    </row>
    <row r="35" spans="1:20" ht="16.5" thickBot="1">
      <c r="A35" s="269" t="s">
        <v>379</v>
      </c>
      <c r="B35" s="325" t="s">
        <v>380</v>
      </c>
      <c r="C35" s="386">
        <v>1</v>
      </c>
      <c r="D35" s="269" t="s">
        <v>350</v>
      </c>
      <c r="E35" s="387">
        <v>-5.83</v>
      </c>
      <c r="F35" s="388">
        <v>0</v>
      </c>
      <c r="G35" s="388">
        <f t="shared" ref="G35:P35" si="5">$E$35/(1+$E$3)^G3</f>
        <v>-5.5523809523809522</v>
      </c>
      <c r="H35" s="388">
        <f t="shared" si="5"/>
        <v>-5.2879818594104311</v>
      </c>
      <c r="I35" s="388">
        <f t="shared" si="5"/>
        <v>-5.0361731994385055</v>
      </c>
      <c r="J35" s="388">
        <f t="shared" si="5"/>
        <v>-4.796355428036672</v>
      </c>
      <c r="K35" s="388">
        <f t="shared" si="5"/>
        <v>-4.5679575505111156</v>
      </c>
      <c r="L35" s="388">
        <f t="shared" si="5"/>
        <v>-4.3504357623915393</v>
      </c>
      <c r="M35" s="388">
        <f t="shared" si="5"/>
        <v>-4.1432721546586082</v>
      </c>
      <c r="N35" s="388">
        <f t="shared" si="5"/>
        <v>-3.9459734806272464</v>
      </c>
      <c r="O35" s="388">
        <f t="shared" si="5"/>
        <v>-3.7580699815497582</v>
      </c>
      <c r="P35" s="388">
        <f t="shared" si="5"/>
        <v>-3.5791142681426269</v>
      </c>
      <c r="Q35" s="370">
        <f>SUM(G35:P35)</f>
        <v>-45.017714637147456</v>
      </c>
      <c r="R35" s="372">
        <f>Q35*R2</f>
        <v>-5.83</v>
      </c>
    </row>
    <row r="36" spans="1:20">
      <c r="C36" s="362"/>
      <c r="E36" s="381"/>
      <c r="F36" s="381"/>
      <c r="G36" s="361"/>
      <c r="H36" s="361"/>
      <c r="I36" s="361"/>
      <c r="J36" s="361"/>
      <c r="K36" s="361"/>
      <c r="L36" s="361"/>
      <c r="M36" s="361"/>
      <c r="N36" s="361"/>
      <c r="O36" s="361"/>
      <c r="P36" s="361"/>
      <c r="Q36" s="361"/>
      <c r="R36" s="361"/>
    </row>
    <row r="37" spans="1:20">
      <c r="A37" s="13"/>
      <c r="B37" s="13"/>
      <c r="C37" s="380"/>
      <c r="D37" s="13"/>
      <c r="E37" s="286"/>
      <c r="F37" s="286"/>
      <c r="G37" s="367"/>
      <c r="H37" s="367"/>
      <c r="I37" s="367"/>
      <c r="J37" s="367"/>
      <c r="K37" s="367"/>
      <c r="L37" s="367"/>
      <c r="M37" s="367"/>
      <c r="N37" s="367"/>
      <c r="O37" s="367"/>
      <c r="P37" s="367"/>
      <c r="Q37" s="367"/>
      <c r="R37" s="367"/>
    </row>
    <row r="38" spans="1:20" ht="16.5" thickBot="1">
      <c r="A38" s="13" t="s">
        <v>381</v>
      </c>
      <c r="B38" s="13"/>
      <c r="C38" s="13"/>
      <c r="D38" s="13"/>
      <c r="E38" s="332"/>
      <c r="F38" s="367">
        <f t="shared" ref="F38:P38" si="6">SUM(F9:F35)</f>
        <v>-582.57999999999993</v>
      </c>
      <c r="G38" s="367">
        <f t="shared" si="6"/>
        <v>-127.92108843537414</v>
      </c>
      <c r="H38" s="367">
        <f t="shared" si="6"/>
        <v>-59.709750566893419</v>
      </c>
      <c r="I38" s="367">
        <f t="shared" si="6"/>
        <v>-56.866429111327065</v>
      </c>
      <c r="J38" s="367">
        <f t="shared" si="6"/>
        <v>-54.158503915549588</v>
      </c>
      <c r="K38" s="367">
        <f t="shared" si="6"/>
        <v>-51.579527538618656</v>
      </c>
      <c r="L38" s="367">
        <f t="shared" si="6"/>
        <v>-49.123359560589201</v>
      </c>
      <c r="M38" s="367">
        <f t="shared" si="6"/>
        <v>-46.784151962465899</v>
      </c>
      <c r="N38" s="367">
        <f t="shared" si="6"/>
        <v>-44.556335202348478</v>
      </c>
      <c r="O38" s="367">
        <f t="shared" si="6"/>
        <v>-42.434604954617598</v>
      </c>
      <c r="P38" s="367">
        <f t="shared" si="6"/>
        <v>-40.413909480588181</v>
      </c>
      <c r="Q38" s="361">
        <f>SUM(F38:P38)</f>
        <v>-1156.1276607283719</v>
      </c>
      <c r="R38" s="361">
        <f>Q38*R2</f>
        <v>-149.72382130843553</v>
      </c>
      <c r="T38" s="318"/>
    </row>
    <row r="39" spans="1:20" ht="16.5" thickBot="1">
      <c r="A39" s="2" t="s">
        <v>382</v>
      </c>
      <c r="E39" s="138"/>
      <c r="F39" s="389">
        <f>F7+F38</f>
        <v>-582.57999999999993</v>
      </c>
      <c r="G39" s="389">
        <f>G7+G38</f>
        <v>-127.92108843537414</v>
      </c>
      <c r="H39" s="389">
        <f t="shared" ref="H39:P39" si="7">H7+H38</f>
        <v>-59.709750566893419</v>
      </c>
      <c r="I39" s="389">
        <f t="shared" si="7"/>
        <v>-56.866429111327065</v>
      </c>
      <c r="J39" s="389">
        <f t="shared" si="7"/>
        <v>-54.158503915549588</v>
      </c>
      <c r="K39" s="389">
        <f t="shared" si="7"/>
        <v>-51.579527538618656</v>
      </c>
      <c r="L39" s="389">
        <f t="shared" si="7"/>
        <v>-49.123359560589201</v>
      </c>
      <c r="M39" s="389">
        <f t="shared" si="7"/>
        <v>-46.784151962465899</v>
      </c>
      <c r="N39" s="389">
        <f t="shared" si="7"/>
        <v>-44.556335202348478</v>
      </c>
      <c r="O39" s="389">
        <f t="shared" si="7"/>
        <v>-42.434604954617598</v>
      </c>
      <c r="P39" s="389">
        <f t="shared" si="7"/>
        <v>1175.1343325301152</v>
      </c>
      <c r="Q39" s="389">
        <f>SUM(F39:P39)</f>
        <v>59.420581282331568</v>
      </c>
      <c r="R39" s="344">
        <f>Q39*R2</f>
        <v>7.695237123168722</v>
      </c>
      <c r="S39" s="2" t="s">
        <v>601</v>
      </c>
    </row>
    <row r="40" spans="1:20">
      <c r="G40" s="340"/>
    </row>
    <row r="41" spans="1:20">
      <c r="A41" s="2" t="s">
        <v>143</v>
      </c>
      <c r="D41" s="2" t="s">
        <v>434</v>
      </c>
      <c r="G41" s="265">
        <v>18.21</v>
      </c>
      <c r="H41" s="265">
        <v>0.23</v>
      </c>
      <c r="I41" s="265">
        <v>0</v>
      </c>
      <c r="J41" s="265">
        <v>0</v>
      </c>
      <c r="K41" s="265">
        <v>0</v>
      </c>
      <c r="L41" s="265">
        <v>0</v>
      </c>
      <c r="M41" s="265">
        <v>0</v>
      </c>
      <c r="N41" s="265">
        <v>0</v>
      </c>
      <c r="O41" s="265">
        <v>0</v>
      </c>
      <c r="P41" s="265">
        <v>0.54</v>
      </c>
      <c r="Q41" s="339">
        <f>SUM(Q10:Q35)</f>
        <v>-1156.1276607283723</v>
      </c>
    </row>
    <row r="43" spans="1:20">
      <c r="A43" s="2" t="s">
        <v>435</v>
      </c>
    </row>
    <row r="46" spans="1:20">
      <c r="A46" s="3" t="s">
        <v>396</v>
      </c>
      <c r="C46" s="346"/>
    </row>
    <row r="47" spans="1:20">
      <c r="A47" s="10" t="s">
        <v>436</v>
      </c>
    </row>
    <row r="48" spans="1:20">
      <c r="C48" s="349"/>
      <c r="L48" s="345"/>
    </row>
    <row r="49" spans="3:12">
      <c r="C49" s="349"/>
      <c r="L49" s="345"/>
    </row>
    <row r="52" spans="3:12">
      <c r="K52" s="391" t="s">
        <v>396</v>
      </c>
    </row>
  </sheetData>
  <hyperlinks>
    <hyperlink ref="A47" r:id="rId1" xr:uid="{6A6A523B-62C5-402A-82FD-0E0BC373BD0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28E2-2DC5-4046-98E5-E475CDB8C527}">
  <dimension ref="B2:M30"/>
  <sheetViews>
    <sheetView topLeftCell="B1" zoomScale="140" zoomScaleNormal="140" workbookViewId="0">
      <selection activeCell="D18" sqref="D18"/>
    </sheetView>
  </sheetViews>
  <sheetFormatPr defaultColWidth="12.5703125" defaultRowHeight="15.75"/>
  <cols>
    <col min="1" max="1" width="12.140625" style="2" customWidth="1"/>
    <col min="2" max="2" width="33.140625" style="2" customWidth="1"/>
    <col min="3" max="3" width="33.28515625" style="2" customWidth="1"/>
    <col min="4" max="4" width="15.85546875" style="2" customWidth="1"/>
    <col min="5" max="5" width="12.5703125" style="2"/>
    <col min="6" max="6" width="30.28515625" style="2" customWidth="1"/>
    <col min="7" max="7" width="31.85546875" style="2" customWidth="1"/>
    <col min="8" max="8" width="22.7109375" style="2" customWidth="1"/>
    <col min="9" max="16384" width="12.5703125" style="2"/>
  </cols>
  <sheetData>
    <row r="2" spans="2:13" ht="21">
      <c r="B2" s="1" t="s">
        <v>0</v>
      </c>
    </row>
    <row r="3" spans="2:13">
      <c r="B3" s="3"/>
    </row>
    <row r="4" spans="2:13" ht="87.95" customHeight="1">
      <c r="B4" s="4" t="s">
        <v>1</v>
      </c>
      <c r="C4" s="5" t="s">
        <v>2</v>
      </c>
      <c r="D4" s="5" t="s">
        <v>3</v>
      </c>
      <c r="E4" s="5" t="s">
        <v>4</v>
      </c>
      <c r="F4" s="490" t="s">
        <v>5</v>
      </c>
      <c r="G4" s="490"/>
      <c r="H4" s="5" t="s">
        <v>6</v>
      </c>
      <c r="I4" s="491" t="s">
        <v>7</v>
      </c>
      <c r="J4" s="491"/>
      <c r="K4" s="491"/>
      <c r="L4" s="491"/>
      <c r="M4" s="491"/>
    </row>
    <row r="5" spans="2:13">
      <c r="B5" s="2" t="s">
        <v>8</v>
      </c>
      <c r="F5" s="6" t="s">
        <v>9</v>
      </c>
      <c r="G5" s="7" t="s">
        <v>10</v>
      </c>
    </row>
    <row r="6" spans="2:13">
      <c r="B6" s="8" t="s">
        <v>11</v>
      </c>
      <c r="C6" s="2" t="s">
        <v>12</v>
      </c>
      <c r="D6" s="9">
        <v>4.3499999999999996</v>
      </c>
      <c r="E6" s="2" t="s">
        <v>13</v>
      </c>
      <c r="F6" s="2" t="s">
        <v>14</v>
      </c>
      <c r="G6" s="2" t="s">
        <v>15</v>
      </c>
      <c r="H6" s="2" t="s">
        <v>16</v>
      </c>
      <c r="I6" s="2" t="s">
        <v>17</v>
      </c>
    </row>
    <row r="7" spans="2:13">
      <c r="B7" s="8" t="s">
        <v>18</v>
      </c>
      <c r="C7" s="2" t="s">
        <v>12</v>
      </c>
      <c r="D7" s="9">
        <v>4.3499999999999996</v>
      </c>
      <c r="E7" s="2" t="s">
        <v>13</v>
      </c>
      <c r="F7" s="2" t="s">
        <v>14</v>
      </c>
      <c r="G7" s="2" t="s">
        <v>15</v>
      </c>
      <c r="H7" s="2" t="s">
        <v>16</v>
      </c>
      <c r="I7" s="2" t="s">
        <v>17</v>
      </c>
    </row>
    <row r="8" spans="2:13">
      <c r="B8" s="2" t="s">
        <v>19</v>
      </c>
    </row>
    <row r="9" spans="2:13">
      <c r="B9" s="8" t="s">
        <v>20</v>
      </c>
      <c r="C9" s="2" t="s">
        <v>21</v>
      </c>
      <c r="D9" s="9">
        <v>10.37</v>
      </c>
      <c r="E9" s="2" t="s">
        <v>13</v>
      </c>
      <c r="F9" s="2" t="s">
        <v>14</v>
      </c>
      <c r="G9" s="2" t="s">
        <v>15</v>
      </c>
      <c r="H9" s="2" t="s">
        <v>16</v>
      </c>
      <c r="I9" s="2" t="s">
        <v>17</v>
      </c>
    </row>
    <row r="10" spans="2:13">
      <c r="B10" s="8" t="s">
        <v>22</v>
      </c>
      <c r="C10" s="2" t="s">
        <v>23</v>
      </c>
      <c r="D10" s="9">
        <v>4.3499999999999996</v>
      </c>
      <c r="E10" s="2" t="s">
        <v>13</v>
      </c>
      <c r="F10" s="2" t="s">
        <v>14</v>
      </c>
      <c r="G10" s="2" t="s">
        <v>15</v>
      </c>
      <c r="H10" s="2" t="s">
        <v>16</v>
      </c>
      <c r="I10" s="2" t="s">
        <v>17</v>
      </c>
    </row>
    <row r="11" spans="2:13">
      <c r="B11" s="8" t="s">
        <v>24</v>
      </c>
      <c r="C11" s="2" t="s">
        <v>21</v>
      </c>
      <c r="D11" s="9">
        <v>13.1</v>
      </c>
      <c r="E11" s="2" t="s">
        <v>13</v>
      </c>
      <c r="F11" s="2" t="s">
        <v>14</v>
      </c>
      <c r="G11" s="2" t="s">
        <v>15</v>
      </c>
      <c r="H11" s="2" t="s">
        <v>16</v>
      </c>
      <c r="I11" s="2" t="s">
        <v>17</v>
      </c>
    </row>
    <row r="12" spans="2:13">
      <c r="B12" s="10" t="s">
        <v>25</v>
      </c>
      <c r="C12" s="2" t="s">
        <v>26</v>
      </c>
      <c r="D12" s="9">
        <v>253</v>
      </c>
      <c r="E12" s="2" t="s">
        <v>27</v>
      </c>
      <c r="F12" s="2" t="s">
        <v>28</v>
      </c>
      <c r="G12" s="2" t="s">
        <v>15</v>
      </c>
      <c r="H12" s="2" t="s">
        <v>16</v>
      </c>
      <c r="I12" s="2" t="s">
        <v>29</v>
      </c>
    </row>
    <row r="13" spans="2:13">
      <c r="B13" s="10" t="s">
        <v>30</v>
      </c>
      <c r="C13" s="2" t="s">
        <v>31</v>
      </c>
      <c r="D13" s="9">
        <v>180</v>
      </c>
      <c r="E13" s="2" t="s">
        <v>27</v>
      </c>
      <c r="F13" s="2" t="s">
        <v>28</v>
      </c>
      <c r="G13" s="2" t="s">
        <v>15</v>
      </c>
      <c r="H13" s="2" t="s">
        <v>16</v>
      </c>
      <c r="I13" s="2" t="s">
        <v>29</v>
      </c>
    </row>
    <row r="14" spans="2:13">
      <c r="B14" s="10" t="s">
        <v>32</v>
      </c>
      <c r="C14" s="2" t="s">
        <v>33</v>
      </c>
      <c r="D14" s="9">
        <v>60</v>
      </c>
      <c r="E14" s="2" t="s">
        <v>27</v>
      </c>
      <c r="F14" s="2" t="s">
        <v>34</v>
      </c>
      <c r="G14" s="2" t="s">
        <v>15</v>
      </c>
      <c r="H14" s="2" t="s">
        <v>35</v>
      </c>
      <c r="I14" s="2" t="s">
        <v>29</v>
      </c>
    </row>
    <row r="15" spans="2:13">
      <c r="B15" s="10" t="s">
        <v>36</v>
      </c>
      <c r="C15" s="2" t="s">
        <v>37</v>
      </c>
      <c r="D15" s="9">
        <v>60</v>
      </c>
      <c r="E15" s="2" t="s">
        <v>27</v>
      </c>
      <c r="F15" s="2" t="s">
        <v>38</v>
      </c>
      <c r="H15" s="2" t="s">
        <v>35</v>
      </c>
      <c r="I15" s="2" t="s">
        <v>29</v>
      </c>
    </row>
    <row r="16" spans="2:13">
      <c r="B16" s="10" t="s">
        <v>39</v>
      </c>
      <c r="C16" s="2" t="s">
        <v>40</v>
      </c>
      <c r="D16" s="9">
        <v>5.65</v>
      </c>
      <c r="E16" s="2" t="s">
        <v>41</v>
      </c>
      <c r="F16" s="2" t="s">
        <v>42</v>
      </c>
      <c r="H16" s="2" t="s">
        <v>16</v>
      </c>
      <c r="I16" s="2" t="s">
        <v>43</v>
      </c>
    </row>
    <row r="17" spans="2:9">
      <c r="B17" s="10" t="s">
        <v>44</v>
      </c>
      <c r="C17" s="2" t="s">
        <v>40</v>
      </c>
      <c r="D17" s="9">
        <v>5.65</v>
      </c>
      <c r="E17" s="2" t="s">
        <v>41</v>
      </c>
      <c r="F17" s="2" t="s">
        <v>42</v>
      </c>
      <c r="H17" s="2" t="s">
        <v>16</v>
      </c>
      <c r="I17" s="2" t="s">
        <v>43</v>
      </c>
    </row>
    <row r="18" spans="2:9">
      <c r="B18" s="10" t="s">
        <v>45</v>
      </c>
      <c r="C18" s="2" t="s">
        <v>46</v>
      </c>
      <c r="D18" s="9">
        <v>0.79</v>
      </c>
      <c r="E18" s="2" t="s">
        <v>47</v>
      </c>
      <c r="F18" s="2" t="s">
        <v>48</v>
      </c>
      <c r="H18" s="2" t="s">
        <v>35</v>
      </c>
      <c r="I18" s="2" t="s">
        <v>49</v>
      </c>
    </row>
    <row r="19" spans="2:9">
      <c r="B19" s="10" t="s">
        <v>50</v>
      </c>
      <c r="C19" s="2" t="s">
        <v>46</v>
      </c>
      <c r="D19" s="9">
        <v>0.79</v>
      </c>
      <c r="E19" s="2" t="s">
        <v>47</v>
      </c>
      <c r="F19" s="2" t="s">
        <v>48</v>
      </c>
      <c r="H19" s="2" t="s">
        <v>35</v>
      </c>
      <c r="I19" s="2" t="s">
        <v>49</v>
      </c>
    </row>
    <row r="20" spans="2:9">
      <c r="B20" s="10" t="s">
        <v>51</v>
      </c>
      <c r="C20" s="2" t="s">
        <v>52</v>
      </c>
      <c r="D20" s="9">
        <v>40.82</v>
      </c>
      <c r="E20" s="2" t="s">
        <v>27</v>
      </c>
      <c r="F20" s="2" t="s">
        <v>53</v>
      </c>
      <c r="H20" s="2" t="s">
        <v>54</v>
      </c>
      <c r="I20" s="2" t="s">
        <v>55</v>
      </c>
    </row>
    <row r="21" spans="2:9">
      <c r="B21" s="10" t="s">
        <v>56</v>
      </c>
      <c r="C21" s="2" t="s">
        <v>57</v>
      </c>
      <c r="D21" s="11">
        <v>205</v>
      </c>
      <c r="E21" s="2" t="s">
        <v>58</v>
      </c>
      <c r="F21" s="2" t="s">
        <v>38</v>
      </c>
      <c r="H21" s="2" t="s">
        <v>59</v>
      </c>
      <c r="I21" s="2" t="s">
        <v>60</v>
      </c>
    </row>
    <row r="22" spans="2:9">
      <c r="B22" s="12" t="s">
        <v>61</v>
      </c>
      <c r="C22" s="13" t="s">
        <v>57</v>
      </c>
      <c r="D22" s="14">
        <v>312.08999999999997</v>
      </c>
      <c r="E22" s="13" t="s">
        <v>58</v>
      </c>
      <c r="F22" s="13" t="s">
        <v>38</v>
      </c>
      <c r="G22" s="13"/>
      <c r="H22" s="13" t="s">
        <v>59</v>
      </c>
      <c r="I22" s="2" t="s">
        <v>60</v>
      </c>
    </row>
    <row r="23" spans="2:9" ht="18.75">
      <c r="B23" s="2" t="s">
        <v>62</v>
      </c>
    </row>
    <row r="25" spans="2:9">
      <c r="B25" s="2" t="s">
        <v>63</v>
      </c>
    </row>
    <row r="26" spans="2:9">
      <c r="B26" s="15"/>
      <c r="C26" s="2" t="s">
        <v>64</v>
      </c>
    </row>
    <row r="27" spans="2:9">
      <c r="B27" s="16"/>
      <c r="C27" s="2" t="s">
        <v>65</v>
      </c>
    </row>
    <row r="28" spans="2:9">
      <c r="B28" s="17"/>
      <c r="C28" s="2" t="s">
        <v>66</v>
      </c>
    </row>
    <row r="29" spans="2:9" ht="16.5" thickBot="1">
      <c r="B29" s="18"/>
      <c r="C29" s="2" t="s">
        <v>67</v>
      </c>
    </row>
    <row r="30" spans="2:9" ht="16.5" thickBot="1">
      <c r="B30" s="19"/>
      <c r="C30" s="2" t="s">
        <v>68</v>
      </c>
    </row>
  </sheetData>
  <mergeCells count="2">
    <mergeCell ref="F4:G4"/>
    <mergeCell ref="I4:M4"/>
  </mergeCells>
  <hyperlinks>
    <hyperlink ref="B6" location="'C following C'!A1" display="      C following C" xr:uid="{42563EC8-3F42-4EA4-A744-D52E7ED32648}"/>
    <hyperlink ref="B7" location="'C following SB'!A1" display="      C following SB" xr:uid="{6F722C45-EDA6-4B18-A410-0DDD6A2FF119}"/>
    <hyperlink ref="B9" location="'SB following C'!A1" display="      SB following C" xr:uid="{DB035346-0599-4FF9-8846-049A8E45F760}"/>
    <hyperlink ref="B10" location="'Conservation C'!A1" display="Conservation Corn" xr:uid="{B893398A-2976-4BC6-9D10-B2789312FED4}"/>
    <hyperlink ref="B11" location="'Conservation SB'!A1" display="Conservation Soy" xr:uid="{EB55D831-7C39-4DD8-87BC-2CEE85AF5979}"/>
    <hyperlink ref="B12" location="'Alfalfa Hay'!A1" display="Alfalfa hay" xr:uid="{77A50B39-F593-413A-8444-C2DC85D32820}"/>
    <hyperlink ref="B13" location="'Grass Hay'!A1" display="Grass hay" xr:uid="{CFA99B7D-85EA-46BC-BA6C-718B7FA8B6DC}"/>
    <hyperlink ref="B14" location="Switchgrass!A1" display="Switchgrass bioenergy" xr:uid="{8146DF1E-1174-486A-84B0-8248155A1645}"/>
    <hyperlink ref="B15" location="'SRWC '!A1" display="Short rotation woody biomass" xr:uid="{6EF6CFD6-E88F-4845-A36A-4115AE9C6596}"/>
    <hyperlink ref="B16" location="'Perm Pasture'!A1" display="Permanent pasture" xr:uid="{EEF0B0CF-F0CF-404B-A808-698DB8D597E4}"/>
    <hyperlink ref="B17" location="'Rotational Grazing'!A1" display="Rotational pasture" xr:uid="{A583DF42-F38D-43A6-967B-CEC6AB098069}"/>
    <hyperlink ref="B18" location="'Conventional Forest'!A1" display="Conventional forest" xr:uid="{10D30DCD-8731-4A2C-A028-B20F8F6E56D5}"/>
    <hyperlink ref="B19" location="'Conservation Forest'!A1" display="Conservation forest" xr:uid="{B6178074-2B43-4FE4-976F-263A742C2451}"/>
    <hyperlink ref="B20" location="'Carbon Farming'!A1" display="Carbon &quot;farming&quot;" xr:uid="{26F10023-FFEC-4B24-B61B-382E3E224738}"/>
    <hyperlink ref="B21" location="Prairie!A1" display="Prairie restoration" xr:uid="{FFE3E8B4-03D5-4B29-8B68-213DCB65A70E}"/>
    <hyperlink ref="B22" location="'Wetland Restoration'!A1" display="Wetland restoration" xr:uid="{5735A381-150B-435D-9C7A-01EAA34CC7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E56EC-6026-41BC-B8EB-54B4531DC238}">
  <dimension ref="A1:Q153"/>
  <sheetViews>
    <sheetView zoomScaleNormal="100" workbookViewId="0">
      <selection activeCell="G1" sqref="G1"/>
    </sheetView>
  </sheetViews>
  <sheetFormatPr defaultColWidth="12.5703125" defaultRowHeight="15.75"/>
  <cols>
    <col min="1" max="1" width="20.5703125" style="2" customWidth="1"/>
    <col min="2" max="6" width="12.5703125" style="2"/>
    <col min="7" max="7" width="17.85546875" style="2" bestFit="1" customWidth="1"/>
    <col min="8" max="8" width="12.5703125" style="2"/>
    <col min="9" max="9" width="14" style="2" bestFit="1" customWidth="1"/>
    <col min="10" max="10" width="22.28515625" style="2" bestFit="1" customWidth="1"/>
    <col min="11" max="12" width="12.5703125" style="2"/>
    <col min="13" max="13" width="12.5703125" style="2" customWidth="1"/>
    <col min="14" max="14" width="18.85546875" style="2" customWidth="1"/>
    <col min="15" max="15" width="17.85546875" style="2" bestFit="1" customWidth="1"/>
    <col min="16" max="16384" width="12.5703125" style="2"/>
  </cols>
  <sheetData>
    <row r="1" spans="1:17" ht="20.25">
      <c r="A1" s="2" t="s">
        <v>69</v>
      </c>
      <c r="B1" s="133" t="s">
        <v>70</v>
      </c>
      <c r="C1" s="133"/>
      <c r="D1" s="133"/>
      <c r="E1" s="133"/>
      <c r="F1" s="133"/>
      <c r="G1" s="133" t="s">
        <v>75</v>
      </c>
      <c r="H1" s="133"/>
      <c r="I1" s="133"/>
      <c r="J1" s="133" t="s">
        <v>78</v>
      </c>
      <c r="K1" s="133" t="s">
        <v>79</v>
      </c>
      <c r="L1" s="2" t="s">
        <v>80</v>
      </c>
      <c r="M1" s="2" t="s">
        <v>81</v>
      </c>
      <c r="N1" s="2" t="s">
        <v>180</v>
      </c>
      <c r="O1" s="2" t="s">
        <v>83</v>
      </c>
      <c r="P1" s="2" t="s">
        <v>84</v>
      </c>
      <c r="Q1" s="2" t="s">
        <v>85</v>
      </c>
    </row>
    <row r="2" spans="1:17">
      <c r="B2" s="22" t="s">
        <v>86</v>
      </c>
      <c r="C2" s="23"/>
      <c r="D2" s="24"/>
      <c r="E2" s="24"/>
      <c r="F2" s="24"/>
      <c r="G2" s="24"/>
      <c r="H2" s="24"/>
      <c r="I2" s="24"/>
      <c r="J2" s="24" t="s">
        <v>181</v>
      </c>
      <c r="K2" s="24" t="s">
        <v>182</v>
      </c>
      <c r="N2" s="2">
        <v>1</v>
      </c>
      <c r="O2" s="2" t="s">
        <v>8</v>
      </c>
      <c r="P2" s="2" t="s">
        <v>183</v>
      </c>
      <c r="Q2" s="2">
        <v>1</v>
      </c>
    </row>
    <row r="3" spans="1:17">
      <c r="B3" s="25" t="s">
        <v>184</v>
      </c>
      <c r="C3" s="26"/>
      <c r="D3" s="26"/>
      <c r="E3" s="26"/>
      <c r="F3" s="26"/>
      <c r="G3" s="26"/>
      <c r="H3" s="26"/>
      <c r="I3" s="26"/>
      <c r="J3" s="26"/>
      <c r="K3" s="26"/>
      <c r="N3" s="2">
        <v>1</v>
      </c>
      <c r="O3" s="2" t="s">
        <v>8</v>
      </c>
      <c r="P3" s="2" t="s">
        <v>183</v>
      </c>
      <c r="Q3" s="2">
        <v>1</v>
      </c>
    </row>
    <row r="4" spans="1:17">
      <c r="B4" s="27"/>
      <c r="C4" s="26"/>
      <c r="D4" s="26"/>
      <c r="E4" s="26"/>
      <c r="F4" s="26"/>
      <c r="G4" s="26"/>
      <c r="H4" s="26"/>
      <c r="I4" s="26"/>
      <c r="J4" s="26"/>
      <c r="K4" s="26"/>
      <c r="N4" s="2">
        <v>1</v>
      </c>
      <c r="O4" s="2" t="s">
        <v>8</v>
      </c>
      <c r="P4" s="2" t="s">
        <v>183</v>
      </c>
      <c r="Q4" s="2">
        <v>1</v>
      </c>
    </row>
    <row r="5" spans="1:17">
      <c r="B5" s="28" t="s">
        <v>89</v>
      </c>
      <c r="C5" s="29"/>
      <c r="D5" s="30"/>
      <c r="E5" s="31"/>
      <c r="F5" s="31"/>
      <c r="G5" s="31"/>
      <c r="H5" s="24"/>
      <c r="I5" s="24"/>
      <c r="J5" s="24"/>
      <c r="K5" s="24"/>
      <c r="N5" s="2">
        <v>1</v>
      </c>
      <c r="O5" s="2" t="s">
        <v>8</v>
      </c>
      <c r="P5" s="2" t="s">
        <v>183</v>
      </c>
      <c r="Q5" s="2">
        <v>1</v>
      </c>
    </row>
    <row r="6" spans="1:17" ht="15" customHeight="1">
      <c r="B6" s="32"/>
      <c r="C6" s="24"/>
      <c r="D6" s="24"/>
      <c r="E6" s="31"/>
      <c r="F6" s="31"/>
      <c r="G6" s="31"/>
      <c r="H6" s="24"/>
      <c r="I6" s="24"/>
      <c r="J6" s="24"/>
      <c r="K6" s="24"/>
      <c r="M6" s="492" t="s">
        <v>90</v>
      </c>
      <c r="N6" s="492"/>
      <c r="O6" s="2" t="s">
        <v>8</v>
      </c>
      <c r="P6" s="2" t="s">
        <v>183</v>
      </c>
      <c r="Q6" s="2">
        <v>1</v>
      </c>
    </row>
    <row r="7" spans="1:17" ht="15.95" customHeight="1">
      <c r="B7" s="33" t="s">
        <v>91</v>
      </c>
      <c r="C7" s="34"/>
      <c r="D7" s="34"/>
      <c r="E7" s="35" t="s">
        <v>92</v>
      </c>
      <c r="F7" s="36"/>
      <c r="G7" s="35" t="s">
        <v>93</v>
      </c>
      <c r="H7" s="34"/>
      <c r="I7" s="34"/>
      <c r="J7" s="34"/>
      <c r="K7" s="34"/>
      <c r="M7" s="493"/>
      <c r="N7" s="493"/>
      <c r="O7" s="2" t="s">
        <v>8</v>
      </c>
      <c r="P7" s="2" t="s">
        <v>183</v>
      </c>
      <c r="Q7" s="2">
        <v>1</v>
      </c>
    </row>
    <row r="8" spans="1:17">
      <c r="B8" s="37" t="s">
        <v>94</v>
      </c>
      <c r="C8" s="38"/>
      <c r="D8" s="39"/>
      <c r="E8" s="40">
        <v>204</v>
      </c>
      <c r="F8" s="41" t="s">
        <v>95</v>
      </c>
      <c r="G8" s="42">
        <v>5888</v>
      </c>
      <c r="H8" s="24"/>
      <c r="I8" s="24"/>
      <c r="J8" s="24"/>
      <c r="K8" s="24"/>
      <c r="N8" s="2">
        <v>1</v>
      </c>
      <c r="O8" s="2" t="s">
        <v>8</v>
      </c>
      <c r="P8" s="2" t="s">
        <v>183</v>
      </c>
      <c r="Q8" s="2">
        <v>1</v>
      </c>
    </row>
    <row r="9" spans="1:17">
      <c r="B9" s="43"/>
      <c r="C9" s="31"/>
      <c r="D9" s="31"/>
      <c r="E9" s="31"/>
      <c r="F9" s="31"/>
      <c r="G9" s="31"/>
      <c r="H9" s="31"/>
      <c r="I9" s="31"/>
      <c r="J9" s="31"/>
      <c r="K9" s="31"/>
      <c r="N9" s="2">
        <v>1</v>
      </c>
      <c r="O9" s="2" t="s">
        <v>8</v>
      </c>
      <c r="P9" s="2" t="s">
        <v>183</v>
      </c>
      <c r="Q9" s="2">
        <v>1</v>
      </c>
    </row>
    <row r="10" spans="1:17">
      <c r="B10" s="44"/>
      <c r="C10" s="45"/>
      <c r="D10" s="46"/>
      <c r="E10" s="46"/>
      <c r="F10" s="46"/>
      <c r="G10" s="46"/>
      <c r="H10" s="47" t="s">
        <v>96</v>
      </c>
      <c r="I10" s="48"/>
      <c r="J10" s="48" t="s">
        <v>97</v>
      </c>
      <c r="K10" s="49" t="s">
        <v>98</v>
      </c>
      <c r="N10" s="2">
        <v>1</v>
      </c>
      <c r="O10" s="2" t="s">
        <v>8</v>
      </c>
      <c r="P10" s="2" t="s">
        <v>183</v>
      </c>
      <c r="Q10" s="2">
        <v>1</v>
      </c>
    </row>
    <row r="11" spans="1:17">
      <c r="B11" s="33" t="s">
        <v>99</v>
      </c>
      <c r="C11" s="34"/>
      <c r="D11" s="34"/>
      <c r="E11" s="34"/>
      <c r="F11" s="34"/>
      <c r="G11" s="34"/>
      <c r="H11" s="50" t="s">
        <v>100</v>
      </c>
      <c r="I11" s="50" t="s">
        <v>101</v>
      </c>
      <c r="J11" s="51" t="s">
        <v>102</v>
      </c>
      <c r="K11" s="51" t="s">
        <v>185</v>
      </c>
      <c r="N11" s="2">
        <v>1</v>
      </c>
      <c r="O11" s="2" t="s">
        <v>8</v>
      </c>
      <c r="P11" s="2" t="s">
        <v>183</v>
      </c>
      <c r="Q11" s="2">
        <v>1</v>
      </c>
    </row>
    <row r="12" spans="1:17">
      <c r="A12" s="2" t="s">
        <v>186</v>
      </c>
      <c r="B12" s="52" t="s">
        <v>187</v>
      </c>
      <c r="C12" s="24"/>
      <c r="D12" s="24"/>
      <c r="E12" s="24"/>
      <c r="F12" s="24"/>
      <c r="G12" s="24"/>
      <c r="H12" s="54">
        <v>6.4</v>
      </c>
      <c r="I12" s="54">
        <v>5</v>
      </c>
      <c r="J12" s="55">
        <v>11.4</v>
      </c>
      <c r="K12" s="56">
        <v>67123.199999999997</v>
      </c>
      <c r="N12" s="2">
        <v>1</v>
      </c>
      <c r="O12" s="2" t="s">
        <v>8</v>
      </c>
      <c r="P12" s="2" t="s">
        <v>183</v>
      </c>
      <c r="Q12" s="2">
        <v>1</v>
      </c>
    </row>
    <row r="13" spans="1:17">
      <c r="A13" s="2" t="s">
        <v>186</v>
      </c>
      <c r="B13" s="52" t="s">
        <v>105</v>
      </c>
      <c r="C13" s="24"/>
      <c r="D13" s="24"/>
      <c r="E13" s="24"/>
      <c r="F13" s="24"/>
      <c r="G13" s="24"/>
      <c r="H13" s="54">
        <v>8.1</v>
      </c>
      <c r="I13" s="54">
        <v>4.5</v>
      </c>
      <c r="J13" s="55">
        <v>12.6</v>
      </c>
      <c r="K13" s="56">
        <v>74188.800000000003</v>
      </c>
      <c r="N13" s="2">
        <v>1</v>
      </c>
      <c r="O13" s="2" t="s">
        <v>8</v>
      </c>
      <c r="P13" s="2" t="s">
        <v>183</v>
      </c>
      <c r="Q13" s="2">
        <v>1</v>
      </c>
    </row>
    <row r="14" spans="1:17">
      <c r="A14" s="2" t="s">
        <v>186</v>
      </c>
      <c r="B14" s="52" t="s">
        <v>106</v>
      </c>
      <c r="C14" s="24"/>
      <c r="D14" s="24"/>
      <c r="E14" s="24"/>
      <c r="F14" s="24"/>
      <c r="G14" s="24"/>
      <c r="H14" s="57">
        <v>7.6</v>
      </c>
      <c r="I14" s="57">
        <v>5.7</v>
      </c>
      <c r="J14" s="55">
        <v>13.3</v>
      </c>
      <c r="K14" s="56">
        <v>78310.400000000009</v>
      </c>
      <c r="N14" s="2">
        <v>1</v>
      </c>
      <c r="O14" s="2" t="s">
        <v>8</v>
      </c>
      <c r="P14" s="2" t="s">
        <v>183</v>
      </c>
      <c r="Q14" s="2">
        <v>1</v>
      </c>
    </row>
    <row r="15" spans="1:17">
      <c r="A15" s="2" t="s">
        <v>186</v>
      </c>
      <c r="B15" s="52" t="s">
        <v>107</v>
      </c>
      <c r="C15" s="24"/>
      <c r="D15" s="24"/>
      <c r="E15" s="24"/>
      <c r="F15" s="24"/>
      <c r="G15" s="24"/>
      <c r="H15" s="57">
        <v>4.7</v>
      </c>
      <c r="I15" s="57">
        <v>3.5</v>
      </c>
      <c r="J15" s="55">
        <v>8.1999999999999993</v>
      </c>
      <c r="K15" s="56">
        <v>48281.599999999999</v>
      </c>
      <c r="N15" s="2">
        <v>1</v>
      </c>
      <c r="O15" s="2" t="s">
        <v>8</v>
      </c>
      <c r="P15" s="2" t="s">
        <v>183</v>
      </c>
      <c r="Q15" s="2">
        <v>1</v>
      </c>
    </row>
    <row r="16" spans="1:17">
      <c r="A16" s="2" t="s">
        <v>186</v>
      </c>
      <c r="B16" s="52" t="s">
        <v>108</v>
      </c>
      <c r="C16" s="24"/>
      <c r="D16" s="24"/>
      <c r="E16" s="24"/>
      <c r="F16" s="24"/>
      <c r="G16" s="24"/>
      <c r="H16" s="57">
        <v>10.4</v>
      </c>
      <c r="I16" s="57">
        <v>6.2</v>
      </c>
      <c r="J16" s="55">
        <v>16.600000000000001</v>
      </c>
      <c r="K16" s="56">
        <v>97740.800000000003</v>
      </c>
      <c r="N16" s="2">
        <v>1</v>
      </c>
      <c r="O16" s="2" t="s">
        <v>8</v>
      </c>
      <c r="P16" s="2" t="s">
        <v>183</v>
      </c>
      <c r="Q16" s="2">
        <v>1</v>
      </c>
    </row>
    <row r="17" spans="1:17">
      <c r="A17" s="2" t="s">
        <v>186</v>
      </c>
      <c r="B17" s="52" t="s">
        <v>109</v>
      </c>
      <c r="C17" s="24"/>
      <c r="D17" s="24"/>
      <c r="E17" s="24"/>
      <c r="F17" s="24"/>
      <c r="G17" s="24"/>
      <c r="H17" s="57">
        <v>4</v>
      </c>
      <c r="I17" s="57">
        <v>2.5</v>
      </c>
      <c r="J17" s="55">
        <v>6.5</v>
      </c>
      <c r="K17" s="56">
        <v>38272</v>
      </c>
      <c r="N17" s="2">
        <v>1</v>
      </c>
      <c r="O17" s="2" t="s">
        <v>8</v>
      </c>
      <c r="P17" s="2" t="s">
        <v>183</v>
      </c>
      <c r="Q17" s="2">
        <v>1</v>
      </c>
    </row>
    <row r="18" spans="1:17">
      <c r="A18" s="2" t="s">
        <v>186</v>
      </c>
      <c r="B18" s="52" t="s">
        <v>110</v>
      </c>
      <c r="C18" s="24"/>
      <c r="D18" s="24"/>
      <c r="E18" s="24"/>
      <c r="F18" s="24"/>
      <c r="G18" s="24"/>
      <c r="H18" s="57">
        <v>0</v>
      </c>
      <c r="I18" s="57">
        <v>0</v>
      </c>
      <c r="J18" s="55">
        <v>0</v>
      </c>
      <c r="K18" s="56">
        <v>0</v>
      </c>
      <c r="N18" s="2">
        <v>1</v>
      </c>
      <c r="O18" s="2" t="s">
        <v>8</v>
      </c>
      <c r="P18" s="2" t="s">
        <v>183</v>
      </c>
      <c r="Q18" s="2">
        <v>1</v>
      </c>
    </row>
    <row r="19" spans="1:17">
      <c r="A19" s="2" t="s">
        <v>186</v>
      </c>
      <c r="B19" s="52" t="s">
        <v>111</v>
      </c>
      <c r="C19" s="24"/>
      <c r="D19" s="24"/>
      <c r="E19" s="24"/>
      <c r="F19" s="24"/>
      <c r="G19" s="24"/>
      <c r="H19" s="57">
        <v>0</v>
      </c>
      <c r="I19" s="57">
        <v>0</v>
      </c>
      <c r="J19" s="55">
        <v>0</v>
      </c>
      <c r="K19" s="56">
        <v>0</v>
      </c>
      <c r="N19" s="2">
        <v>1</v>
      </c>
      <c r="O19" s="2" t="s">
        <v>8</v>
      </c>
      <c r="P19" s="2" t="s">
        <v>183</v>
      </c>
      <c r="Q19" s="2">
        <v>1</v>
      </c>
    </row>
    <row r="20" spans="1:17">
      <c r="A20" s="2" t="s">
        <v>186</v>
      </c>
      <c r="B20" s="52" t="s">
        <v>111</v>
      </c>
      <c r="C20" s="59"/>
      <c r="D20" s="59"/>
      <c r="E20" s="59"/>
      <c r="F20" s="59"/>
      <c r="G20" s="59"/>
      <c r="H20" s="57">
        <v>0</v>
      </c>
      <c r="I20" s="57">
        <v>0</v>
      </c>
      <c r="J20" s="60">
        <v>0</v>
      </c>
      <c r="K20" s="56">
        <v>0</v>
      </c>
      <c r="N20" s="2">
        <v>1</v>
      </c>
      <c r="O20" s="2" t="s">
        <v>8</v>
      </c>
      <c r="P20" s="2" t="s">
        <v>183</v>
      </c>
      <c r="Q20" s="2">
        <v>1</v>
      </c>
    </row>
    <row r="21" spans="1:17">
      <c r="B21" s="62" t="s">
        <v>112</v>
      </c>
      <c r="C21" s="23"/>
      <c r="D21" s="24"/>
      <c r="E21" s="24"/>
      <c r="F21" s="24"/>
      <c r="G21" s="24"/>
      <c r="H21" s="55">
        <v>41.2</v>
      </c>
      <c r="I21" s="55">
        <v>27.4</v>
      </c>
      <c r="J21" s="63">
        <v>68.599999999999994</v>
      </c>
      <c r="K21" s="64">
        <v>403916.79999999999</v>
      </c>
      <c r="N21" s="2">
        <v>1</v>
      </c>
      <c r="O21" s="2" t="s">
        <v>8</v>
      </c>
      <c r="P21" s="2" t="s">
        <v>183</v>
      </c>
      <c r="Q21" s="2">
        <v>1</v>
      </c>
    </row>
    <row r="22" spans="1:17">
      <c r="B22" s="62" t="s">
        <v>113</v>
      </c>
      <c r="C22" s="23"/>
      <c r="D22" s="24"/>
      <c r="E22" s="24"/>
      <c r="F22" s="24"/>
      <c r="G22" s="24"/>
      <c r="H22" s="56">
        <v>0</v>
      </c>
      <c r="I22" s="56">
        <v>0</v>
      </c>
      <c r="J22" s="64">
        <v>0</v>
      </c>
      <c r="K22" s="65"/>
      <c r="N22" s="2">
        <v>1</v>
      </c>
      <c r="O22" s="2" t="s">
        <v>8</v>
      </c>
      <c r="P22" s="2" t="s">
        <v>183</v>
      </c>
      <c r="Q22" s="2">
        <v>1</v>
      </c>
    </row>
    <row r="23" spans="1:17">
      <c r="B23" s="32"/>
      <c r="C23" s="24"/>
      <c r="D23" s="24"/>
      <c r="E23" s="24"/>
      <c r="F23" s="24"/>
      <c r="G23" s="24"/>
      <c r="H23" s="24"/>
      <c r="I23" s="24"/>
      <c r="J23" s="24"/>
      <c r="K23" s="56"/>
      <c r="N23" s="2">
        <v>1</v>
      </c>
      <c r="O23" s="2" t="s">
        <v>8</v>
      </c>
      <c r="P23" s="2" t="s">
        <v>183</v>
      </c>
      <c r="Q23" s="2">
        <v>1</v>
      </c>
    </row>
    <row r="24" spans="1:17">
      <c r="B24" s="66"/>
      <c r="C24" s="46"/>
      <c r="D24" s="46"/>
      <c r="E24" s="46"/>
      <c r="F24" s="46"/>
      <c r="G24" s="46"/>
      <c r="H24" s="47" t="s">
        <v>96</v>
      </c>
      <c r="I24" s="48"/>
      <c r="J24" s="48" t="s">
        <v>97</v>
      </c>
      <c r="K24" s="49" t="s">
        <v>98</v>
      </c>
      <c r="N24" s="2">
        <v>1</v>
      </c>
      <c r="O24" s="2" t="s">
        <v>8</v>
      </c>
      <c r="P24" s="2" t="s">
        <v>183</v>
      </c>
      <c r="Q24" s="2">
        <v>1</v>
      </c>
    </row>
    <row r="25" spans="1:17">
      <c r="B25" s="33" t="s">
        <v>115</v>
      </c>
      <c r="C25" s="67"/>
      <c r="D25" s="35" t="s">
        <v>116</v>
      </c>
      <c r="E25" s="35"/>
      <c r="F25" s="35" t="s">
        <v>117</v>
      </c>
      <c r="G25" s="34"/>
      <c r="H25" s="50" t="s">
        <v>100</v>
      </c>
      <c r="I25" s="50" t="s">
        <v>101</v>
      </c>
      <c r="J25" s="51" t="s">
        <v>102</v>
      </c>
      <c r="K25" s="51" t="s">
        <v>185</v>
      </c>
      <c r="N25" s="2">
        <v>1</v>
      </c>
      <c r="O25" s="2" t="s">
        <v>8</v>
      </c>
      <c r="P25" s="2" t="s">
        <v>183</v>
      </c>
      <c r="Q25" s="2">
        <v>1</v>
      </c>
    </row>
    <row r="26" spans="1:17">
      <c r="A26" s="2" t="s">
        <v>104</v>
      </c>
      <c r="B26" s="134" t="s">
        <v>188</v>
      </c>
      <c r="C26" s="24"/>
      <c r="D26" s="68">
        <v>3.81</v>
      </c>
      <c r="E26" s="69" t="s">
        <v>119</v>
      </c>
      <c r="F26" s="70">
        <v>30000</v>
      </c>
      <c r="G26" s="71" t="s">
        <v>120</v>
      </c>
      <c r="H26" s="65"/>
      <c r="I26" s="55">
        <v>114.3</v>
      </c>
      <c r="J26" s="55">
        <v>114.3</v>
      </c>
      <c r="K26" s="56">
        <v>672998.40000000002</v>
      </c>
      <c r="N26" s="2">
        <v>1</v>
      </c>
      <c r="O26" s="2" t="s">
        <v>8</v>
      </c>
      <c r="P26" s="2" t="s">
        <v>183</v>
      </c>
      <c r="Q26" s="2">
        <v>1</v>
      </c>
    </row>
    <row r="27" spans="1:17">
      <c r="A27" s="2" t="s">
        <v>104</v>
      </c>
      <c r="B27" s="134" t="s">
        <v>189</v>
      </c>
      <c r="C27" s="24"/>
      <c r="D27" s="72">
        <v>0.5</v>
      </c>
      <c r="E27" s="69" t="s">
        <v>122</v>
      </c>
      <c r="F27" s="73">
        <v>181</v>
      </c>
      <c r="G27" s="71" t="s">
        <v>123</v>
      </c>
      <c r="H27" s="65"/>
      <c r="I27" s="55">
        <v>90.5</v>
      </c>
      <c r="J27" s="55">
        <v>90.5</v>
      </c>
      <c r="K27" s="56">
        <v>532864</v>
      </c>
      <c r="N27" s="2">
        <v>1</v>
      </c>
      <c r="O27" s="2" t="s">
        <v>8</v>
      </c>
      <c r="P27" s="2" t="s">
        <v>183</v>
      </c>
      <c r="Q27" s="2">
        <v>1</v>
      </c>
    </row>
    <row r="28" spans="1:17">
      <c r="A28" s="2" t="s">
        <v>104</v>
      </c>
      <c r="B28" s="134" t="s">
        <v>190</v>
      </c>
      <c r="C28" s="24"/>
      <c r="D28" s="72">
        <v>0.57999999999999996</v>
      </c>
      <c r="E28" s="69" t="s">
        <v>122</v>
      </c>
      <c r="F28" s="74">
        <v>72</v>
      </c>
      <c r="G28" s="71" t="s">
        <v>123</v>
      </c>
      <c r="H28" s="65"/>
      <c r="I28" s="55">
        <v>41.76</v>
      </c>
      <c r="J28" s="55">
        <v>41.76</v>
      </c>
      <c r="K28" s="56">
        <v>245882.87999999998</v>
      </c>
      <c r="N28" s="2">
        <v>1</v>
      </c>
      <c r="O28" s="2" t="s">
        <v>8</v>
      </c>
      <c r="P28" s="2" t="s">
        <v>183</v>
      </c>
      <c r="Q28" s="2">
        <v>1</v>
      </c>
    </row>
    <row r="29" spans="1:17">
      <c r="A29" s="2" t="s">
        <v>104</v>
      </c>
      <c r="B29" s="134" t="s">
        <v>191</v>
      </c>
      <c r="C29" s="24"/>
      <c r="D29" s="72">
        <v>0.36</v>
      </c>
      <c r="E29" s="69" t="s">
        <v>122</v>
      </c>
      <c r="F29" s="74">
        <v>58</v>
      </c>
      <c r="G29" s="71" t="s">
        <v>123</v>
      </c>
      <c r="H29" s="65"/>
      <c r="I29" s="55">
        <v>20.88</v>
      </c>
      <c r="J29" s="55">
        <v>20.88</v>
      </c>
      <c r="K29" s="56">
        <v>122941.43999999999</v>
      </c>
      <c r="N29" s="2">
        <v>1</v>
      </c>
      <c r="O29" s="2" t="s">
        <v>8</v>
      </c>
      <c r="P29" s="2" t="s">
        <v>183</v>
      </c>
      <c r="Q29" s="2">
        <v>1</v>
      </c>
    </row>
    <row r="30" spans="1:17">
      <c r="A30" s="2" t="s">
        <v>104</v>
      </c>
      <c r="B30" s="134" t="s">
        <v>192</v>
      </c>
      <c r="C30" s="24"/>
      <c r="D30" s="24"/>
      <c r="E30" s="69"/>
      <c r="F30" s="24"/>
      <c r="G30" s="71"/>
      <c r="H30" s="65"/>
      <c r="I30" s="57">
        <v>6.41</v>
      </c>
      <c r="J30" s="55">
        <v>6.41</v>
      </c>
      <c r="K30" s="56">
        <v>37742.080000000002</v>
      </c>
      <c r="N30" s="2">
        <v>1</v>
      </c>
      <c r="O30" s="2" t="s">
        <v>8</v>
      </c>
      <c r="P30" s="2" t="s">
        <v>183</v>
      </c>
      <c r="Q30" s="2">
        <v>1</v>
      </c>
    </row>
    <row r="31" spans="1:17">
      <c r="A31" s="2" t="s">
        <v>104</v>
      </c>
      <c r="B31" s="134" t="s">
        <v>193</v>
      </c>
      <c r="C31" s="24"/>
      <c r="D31" s="24"/>
      <c r="E31" s="69"/>
      <c r="F31" s="24"/>
      <c r="G31" s="71"/>
      <c r="H31" s="65"/>
      <c r="I31" s="57">
        <v>47</v>
      </c>
      <c r="J31" s="55">
        <v>47</v>
      </c>
      <c r="K31" s="56">
        <v>276736</v>
      </c>
      <c r="N31" s="2">
        <v>1</v>
      </c>
      <c r="O31" s="2" t="s">
        <v>8</v>
      </c>
      <c r="P31" s="2" t="s">
        <v>183</v>
      </c>
      <c r="Q31" s="2">
        <v>1</v>
      </c>
    </row>
    <row r="32" spans="1:17">
      <c r="A32" s="2" t="s">
        <v>104</v>
      </c>
      <c r="B32" s="134" t="s">
        <v>194</v>
      </c>
      <c r="C32" s="24"/>
      <c r="D32" s="24"/>
      <c r="E32" s="69"/>
      <c r="F32" s="24"/>
      <c r="G32" s="71"/>
      <c r="H32" s="65"/>
      <c r="I32" s="57">
        <v>18</v>
      </c>
      <c r="J32" s="55">
        <v>18</v>
      </c>
      <c r="K32" s="56">
        <v>105984</v>
      </c>
      <c r="N32" s="2">
        <v>1</v>
      </c>
      <c r="O32" s="2" t="s">
        <v>8</v>
      </c>
      <c r="P32" s="2" t="s">
        <v>183</v>
      </c>
      <c r="Q32" s="2">
        <v>1</v>
      </c>
    </row>
    <row r="33" spans="1:17">
      <c r="A33" s="2" t="s">
        <v>104</v>
      </c>
      <c r="B33" s="134" t="s">
        <v>195</v>
      </c>
      <c r="C33" s="24"/>
      <c r="D33" s="24"/>
      <c r="E33" s="69"/>
      <c r="F33" s="24"/>
      <c r="G33" s="71"/>
      <c r="H33" s="65"/>
      <c r="I33" s="57">
        <v>16.2</v>
      </c>
      <c r="J33" s="55">
        <v>16.2</v>
      </c>
      <c r="K33" s="56">
        <v>95385.599999999991</v>
      </c>
      <c r="N33" s="2">
        <v>1</v>
      </c>
      <c r="O33" s="2" t="s">
        <v>8</v>
      </c>
      <c r="P33" s="2" t="s">
        <v>183</v>
      </c>
      <c r="Q33" s="2">
        <v>1</v>
      </c>
    </row>
    <row r="34" spans="1:17">
      <c r="A34" s="2" t="s">
        <v>104</v>
      </c>
      <c r="B34" s="134" t="s">
        <v>196</v>
      </c>
      <c r="C34" s="24"/>
      <c r="D34" s="24"/>
      <c r="E34" s="69"/>
      <c r="F34" s="24"/>
      <c r="G34" s="71"/>
      <c r="H34" s="65"/>
      <c r="I34" s="57">
        <v>12.9</v>
      </c>
      <c r="J34" s="55">
        <v>12.9</v>
      </c>
      <c r="K34" s="56">
        <v>75955.199999999997</v>
      </c>
      <c r="N34" s="2">
        <v>1</v>
      </c>
      <c r="O34" s="2" t="s">
        <v>8</v>
      </c>
      <c r="P34" s="2" t="s">
        <v>183</v>
      </c>
      <c r="Q34" s="2">
        <v>1</v>
      </c>
    </row>
    <row r="35" spans="1:17">
      <c r="A35" s="2" t="s">
        <v>104</v>
      </c>
      <c r="B35" s="135" t="s">
        <v>197</v>
      </c>
      <c r="C35" s="59"/>
      <c r="D35" s="76">
        <v>8</v>
      </c>
      <c r="E35" s="77" t="s">
        <v>131</v>
      </c>
      <c r="F35" s="78">
        <v>8.1199999999999994E-2</v>
      </c>
      <c r="G35" s="79" t="s">
        <v>132</v>
      </c>
      <c r="H35" s="80"/>
      <c r="I35" s="81">
        <v>21.40161333333333</v>
      </c>
      <c r="J35" s="60">
        <v>21.40161333333333</v>
      </c>
      <c r="K35" s="56">
        <v>126012.69930666665</v>
      </c>
      <c r="N35" s="2">
        <v>1</v>
      </c>
      <c r="O35" s="2" t="s">
        <v>8</v>
      </c>
      <c r="P35" s="2" t="s">
        <v>183</v>
      </c>
      <c r="Q35" s="2">
        <v>1</v>
      </c>
    </row>
    <row r="36" spans="1:17">
      <c r="B36" s="136" t="s">
        <v>97</v>
      </c>
      <c r="C36" s="23"/>
      <c r="D36" s="24"/>
      <c r="E36" s="24"/>
      <c r="F36" s="24"/>
      <c r="G36" s="24"/>
      <c r="H36" s="65"/>
      <c r="I36" s="55">
        <v>389.35161333333332</v>
      </c>
      <c r="J36" s="63">
        <v>389.35161333333332</v>
      </c>
      <c r="K36" s="64">
        <v>2292502.2993066669</v>
      </c>
      <c r="N36" s="2">
        <v>1</v>
      </c>
      <c r="O36" s="2" t="s">
        <v>8</v>
      </c>
      <c r="P36" s="2" t="s">
        <v>183</v>
      </c>
      <c r="Q36" s="2">
        <v>1</v>
      </c>
    </row>
    <row r="37" spans="1:17">
      <c r="B37" s="32"/>
      <c r="C37" s="24"/>
      <c r="D37" s="24"/>
      <c r="E37" s="24"/>
      <c r="F37" s="24"/>
      <c r="G37" s="24"/>
      <c r="H37" s="24"/>
      <c r="I37" s="24"/>
      <c r="J37" s="24"/>
      <c r="K37" s="56" t="s">
        <v>134</v>
      </c>
      <c r="N37" s="2">
        <v>1</v>
      </c>
      <c r="O37" s="2" t="s">
        <v>8</v>
      </c>
      <c r="P37" s="2" t="s">
        <v>183</v>
      </c>
      <c r="Q37" s="2">
        <v>1</v>
      </c>
    </row>
    <row r="38" spans="1:17">
      <c r="A38" s="2" t="s">
        <v>135</v>
      </c>
      <c r="B38" s="33" t="s">
        <v>135</v>
      </c>
      <c r="C38" s="67"/>
      <c r="D38" s="35"/>
      <c r="E38" s="35"/>
      <c r="F38" s="35"/>
      <c r="G38" s="34"/>
      <c r="H38" s="50"/>
      <c r="I38" s="50"/>
      <c r="J38" s="51"/>
      <c r="K38" s="51"/>
      <c r="N38" s="2">
        <v>1</v>
      </c>
      <c r="O38" s="2" t="s">
        <v>8</v>
      </c>
      <c r="P38" s="2" t="s">
        <v>183</v>
      </c>
      <c r="Q38" s="2">
        <v>1</v>
      </c>
    </row>
    <row r="39" spans="1:17">
      <c r="A39" s="2" t="s">
        <v>135</v>
      </c>
      <c r="B39" s="82" t="s">
        <v>136</v>
      </c>
      <c r="C39" s="24"/>
      <c r="D39" s="24"/>
      <c r="E39" s="24"/>
      <c r="F39" s="24"/>
      <c r="G39" s="24"/>
      <c r="H39" s="54">
        <v>23</v>
      </c>
      <c r="I39" s="54">
        <v>8.6999999999999993</v>
      </c>
      <c r="J39" s="55">
        <v>31.7</v>
      </c>
      <c r="K39" s="56">
        <v>186649.60000000001</v>
      </c>
      <c r="N39" s="2">
        <v>1</v>
      </c>
      <c r="O39" s="2" t="s">
        <v>8</v>
      </c>
      <c r="P39" s="2" t="s">
        <v>183</v>
      </c>
      <c r="Q39" s="2">
        <v>1</v>
      </c>
    </row>
    <row r="40" spans="1:17">
      <c r="A40" s="2" t="s">
        <v>135</v>
      </c>
      <c r="B40" s="83" t="s">
        <v>137</v>
      </c>
      <c r="C40" s="24"/>
      <c r="D40" s="24"/>
      <c r="E40" s="24"/>
      <c r="F40" s="24"/>
      <c r="G40" s="24"/>
      <c r="H40" s="57">
        <v>11.1</v>
      </c>
      <c r="I40" s="57">
        <v>3.8</v>
      </c>
      <c r="J40" s="55">
        <v>14.899999999999999</v>
      </c>
      <c r="K40" s="56">
        <v>87731.199999999997</v>
      </c>
      <c r="N40" s="2">
        <v>1</v>
      </c>
      <c r="O40" s="2" t="s">
        <v>8</v>
      </c>
      <c r="P40" s="2" t="s">
        <v>183</v>
      </c>
      <c r="Q40" s="2">
        <v>1</v>
      </c>
    </row>
    <row r="41" spans="1:17">
      <c r="A41" s="2" t="s">
        <v>135</v>
      </c>
      <c r="B41" s="84" t="s">
        <v>138</v>
      </c>
      <c r="C41" s="24"/>
      <c r="D41" s="72">
        <v>7.6999999999999999E-2</v>
      </c>
      <c r="E41" s="71" t="s">
        <v>139</v>
      </c>
      <c r="F41" s="72">
        <v>4.8000000000000001E-2</v>
      </c>
      <c r="G41" s="71" t="s">
        <v>140</v>
      </c>
      <c r="H41" s="55">
        <v>15.708</v>
      </c>
      <c r="I41" s="55">
        <v>9.7919999999999998</v>
      </c>
      <c r="J41" s="55">
        <v>25.5</v>
      </c>
      <c r="K41" s="56">
        <v>150144</v>
      </c>
      <c r="N41" s="2">
        <v>1</v>
      </c>
      <c r="O41" s="2" t="s">
        <v>8</v>
      </c>
      <c r="P41" s="2" t="s">
        <v>183</v>
      </c>
      <c r="Q41" s="2">
        <v>1</v>
      </c>
    </row>
    <row r="42" spans="1:17">
      <c r="A42" s="2" t="s">
        <v>135</v>
      </c>
      <c r="B42" s="84" t="s">
        <v>141</v>
      </c>
      <c r="C42" s="24"/>
      <c r="D42" s="72">
        <v>0.05</v>
      </c>
      <c r="E42" s="71" t="s">
        <v>139</v>
      </c>
      <c r="F42" s="72">
        <v>0.18360000000000001</v>
      </c>
      <c r="G42" s="71" t="s">
        <v>140</v>
      </c>
      <c r="H42" s="55">
        <v>10.200000000000001</v>
      </c>
      <c r="I42" s="55">
        <v>37.4544</v>
      </c>
      <c r="J42" s="55">
        <v>47.654400000000003</v>
      </c>
      <c r="K42" s="56">
        <v>280589.10720000003</v>
      </c>
      <c r="N42" s="2">
        <v>1</v>
      </c>
      <c r="O42" s="2" t="s">
        <v>8</v>
      </c>
      <c r="P42" s="2" t="s">
        <v>183</v>
      </c>
      <c r="Q42" s="2">
        <v>1</v>
      </c>
    </row>
    <row r="43" spans="1:17">
      <c r="A43" s="2" t="s">
        <v>135</v>
      </c>
      <c r="B43" s="84" t="s">
        <v>142</v>
      </c>
      <c r="C43" s="24"/>
      <c r="D43" s="72">
        <v>3.1600000000000003E-2</v>
      </c>
      <c r="E43" s="71" t="s">
        <v>139</v>
      </c>
      <c r="F43" s="72">
        <v>2.53E-2</v>
      </c>
      <c r="G43" s="71" t="s">
        <v>140</v>
      </c>
      <c r="H43" s="55">
        <v>6.4464000000000006</v>
      </c>
      <c r="I43" s="55">
        <v>5.1612</v>
      </c>
      <c r="J43" s="55">
        <v>11.607600000000001</v>
      </c>
      <c r="K43" s="56">
        <v>68345.548800000004</v>
      </c>
      <c r="N43" s="2">
        <v>1</v>
      </c>
      <c r="O43" s="2" t="s">
        <v>8</v>
      </c>
      <c r="P43" s="2" t="s">
        <v>183</v>
      </c>
      <c r="Q43" s="2">
        <v>1</v>
      </c>
    </row>
    <row r="44" spans="1:17">
      <c r="A44" s="2" t="s">
        <v>135</v>
      </c>
      <c r="B44" s="83" t="s">
        <v>110</v>
      </c>
      <c r="C44" s="59"/>
      <c r="D44" s="59"/>
      <c r="E44" s="59"/>
      <c r="F44" s="59"/>
      <c r="G44" s="59"/>
      <c r="H44" s="57">
        <v>0</v>
      </c>
      <c r="I44" s="57">
        <v>0</v>
      </c>
      <c r="J44" s="60">
        <v>0</v>
      </c>
      <c r="K44" s="56">
        <v>0</v>
      </c>
      <c r="N44" s="2">
        <v>1</v>
      </c>
      <c r="O44" s="2" t="s">
        <v>8</v>
      </c>
      <c r="P44" s="2" t="s">
        <v>183</v>
      </c>
      <c r="Q44" s="2">
        <v>1</v>
      </c>
    </row>
    <row r="45" spans="1:17">
      <c r="B45" s="62" t="s">
        <v>112</v>
      </c>
      <c r="C45" s="23"/>
      <c r="D45" s="24"/>
      <c r="E45" s="24"/>
      <c r="F45" s="24"/>
      <c r="G45" s="24"/>
      <c r="H45" s="55">
        <v>66.454400000000007</v>
      </c>
      <c r="I45" s="55">
        <v>64.907600000000002</v>
      </c>
      <c r="J45" s="63">
        <v>131.36199999999999</v>
      </c>
      <c r="K45" s="24"/>
      <c r="N45" s="2">
        <v>1</v>
      </c>
      <c r="O45" s="2" t="s">
        <v>8</v>
      </c>
      <c r="P45" s="2" t="s">
        <v>183</v>
      </c>
      <c r="Q45" s="2">
        <v>1</v>
      </c>
    </row>
    <row r="46" spans="1:17">
      <c r="B46" s="62" t="s">
        <v>113</v>
      </c>
      <c r="C46" s="23"/>
      <c r="D46" s="24"/>
      <c r="E46" s="24"/>
      <c r="F46" s="24"/>
      <c r="G46" s="24"/>
      <c r="H46" s="56">
        <v>0</v>
      </c>
      <c r="I46" s="56">
        <v>0</v>
      </c>
      <c r="J46" s="64"/>
      <c r="K46" s="64">
        <v>773459.45600000001</v>
      </c>
      <c r="N46" s="2">
        <v>1</v>
      </c>
      <c r="O46" s="2" t="s">
        <v>8</v>
      </c>
      <c r="P46" s="2" t="s">
        <v>183</v>
      </c>
      <c r="Q46" s="2">
        <v>1</v>
      </c>
    </row>
    <row r="47" spans="1:17">
      <c r="B47" s="32"/>
      <c r="C47" s="24"/>
      <c r="D47" s="24"/>
      <c r="E47" s="24"/>
      <c r="F47" s="24"/>
      <c r="G47" s="24"/>
      <c r="H47" s="24"/>
      <c r="I47" s="24"/>
      <c r="J47" s="24"/>
      <c r="K47" s="56"/>
      <c r="N47" s="2">
        <v>1</v>
      </c>
      <c r="O47" s="2" t="s">
        <v>8</v>
      </c>
      <c r="P47" s="2" t="s">
        <v>183</v>
      </c>
      <c r="Q47" s="2">
        <v>1</v>
      </c>
    </row>
    <row r="48" spans="1:17">
      <c r="B48" s="33" t="s">
        <v>143</v>
      </c>
      <c r="C48" s="67"/>
      <c r="D48" s="35" t="s">
        <v>144</v>
      </c>
      <c r="E48" s="35"/>
      <c r="F48" s="35" t="s">
        <v>145</v>
      </c>
      <c r="G48" s="34"/>
      <c r="H48" s="50"/>
      <c r="I48" s="50"/>
      <c r="J48" s="51"/>
      <c r="K48" s="51"/>
      <c r="N48" s="2">
        <v>1</v>
      </c>
      <c r="O48" s="2" t="s">
        <v>8</v>
      </c>
      <c r="P48" s="2" t="s">
        <v>183</v>
      </c>
      <c r="Q48" s="2">
        <v>1</v>
      </c>
    </row>
    <row r="49" spans="1:17">
      <c r="A49" s="2" t="s">
        <v>146</v>
      </c>
      <c r="B49" s="32" t="s">
        <v>147</v>
      </c>
      <c r="C49" s="23"/>
      <c r="D49" s="72">
        <v>20.149999999999999</v>
      </c>
      <c r="E49" s="24"/>
      <c r="F49" s="76">
        <v>2.8</v>
      </c>
      <c r="G49" s="86"/>
      <c r="H49" s="87">
        <v>56.419999999999995</v>
      </c>
      <c r="I49" s="65"/>
      <c r="J49" s="55">
        <v>56.419999999999995</v>
      </c>
      <c r="K49" s="56">
        <v>332200.95999999996</v>
      </c>
      <c r="N49" s="2">
        <v>1</v>
      </c>
      <c r="O49" s="2" t="s">
        <v>8</v>
      </c>
      <c r="P49" s="2" t="s">
        <v>183</v>
      </c>
      <c r="Q49" s="2">
        <v>1</v>
      </c>
    </row>
    <row r="50" spans="1:17">
      <c r="A50" s="2" t="s">
        <v>146</v>
      </c>
      <c r="B50" s="75" t="s">
        <v>148</v>
      </c>
      <c r="C50" s="88"/>
      <c r="D50" s="72">
        <v>0</v>
      </c>
      <c r="E50" s="59"/>
      <c r="F50" s="76">
        <v>0</v>
      </c>
      <c r="G50" s="88"/>
      <c r="H50" s="80"/>
      <c r="I50" s="60">
        <v>0</v>
      </c>
      <c r="J50" s="60">
        <v>0</v>
      </c>
      <c r="K50" s="61">
        <v>0</v>
      </c>
      <c r="N50" s="2">
        <v>1</v>
      </c>
      <c r="O50" s="2" t="s">
        <v>8</v>
      </c>
      <c r="P50" s="2" t="s">
        <v>183</v>
      </c>
      <c r="Q50" s="2">
        <v>1</v>
      </c>
    </row>
    <row r="51" spans="1:17">
      <c r="B51" s="62" t="s">
        <v>133</v>
      </c>
      <c r="C51" s="86"/>
      <c r="D51" s="89"/>
      <c r="E51" s="89"/>
      <c r="F51" s="89"/>
      <c r="G51" s="89"/>
      <c r="H51" s="55">
        <v>56.419999999999995</v>
      </c>
      <c r="I51" s="55">
        <v>0</v>
      </c>
      <c r="J51" s="63">
        <v>56.419999999999995</v>
      </c>
      <c r="K51" s="64">
        <v>332200.95999999996</v>
      </c>
      <c r="N51" s="2">
        <v>1</v>
      </c>
      <c r="O51" s="2" t="s">
        <v>8</v>
      </c>
      <c r="P51" s="2" t="s">
        <v>183</v>
      </c>
      <c r="Q51" s="2">
        <v>1</v>
      </c>
    </row>
    <row r="52" spans="1:17">
      <c r="B52" s="90"/>
      <c r="C52" s="86"/>
      <c r="D52" s="89"/>
      <c r="E52" s="89"/>
      <c r="F52" s="89"/>
      <c r="G52" s="89"/>
      <c r="H52" s="24"/>
      <c r="I52" s="24"/>
      <c r="J52" s="24"/>
      <c r="K52" s="56"/>
      <c r="N52" s="2">
        <v>1</v>
      </c>
      <c r="O52" s="2" t="s">
        <v>8</v>
      </c>
      <c r="P52" s="2" t="s">
        <v>183</v>
      </c>
      <c r="Q52" s="2">
        <v>1</v>
      </c>
    </row>
    <row r="53" spans="1:17">
      <c r="B53" s="33" t="s">
        <v>149</v>
      </c>
      <c r="C53" s="67"/>
      <c r="D53" s="35"/>
      <c r="E53" s="35"/>
      <c r="F53" s="35"/>
      <c r="G53" s="34"/>
      <c r="H53" s="50"/>
      <c r="I53" s="50"/>
      <c r="J53" s="51"/>
      <c r="K53" s="51" t="s">
        <v>134</v>
      </c>
      <c r="N53" s="2">
        <v>1</v>
      </c>
      <c r="O53" s="2" t="s">
        <v>8</v>
      </c>
      <c r="P53" s="2" t="s">
        <v>183</v>
      </c>
      <c r="Q53" s="2">
        <v>1</v>
      </c>
    </row>
    <row r="54" spans="1:17">
      <c r="A54" s="2" t="s">
        <v>150</v>
      </c>
      <c r="B54" s="32" t="s">
        <v>151</v>
      </c>
      <c r="C54" s="24"/>
      <c r="D54" s="24"/>
      <c r="E54" s="24"/>
      <c r="F54" s="494" t="s">
        <v>198</v>
      </c>
      <c r="G54" s="494"/>
      <c r="H54" s="137">
        <v>143</v>
      </c>
      <c r="I54" s="65"/>
      <c r="J54" s="63">
        <v>143</v>
      </c>
      <c r="K54" s="64">
        <v>841984</v>
      </c>
      <c r="L54" s="138"/>
      <c r="N54" s="2">
        <v>1</v>
      </c>
      <c r="O54" s="2" t="s">
        <v>8</v>
      </c>
      <c r="P54" s="2" t="s">
        <v>183</v>
      </c>
      <c r="Q54" s="2">
        <v>1</v>
      </c>
    </row>
    <row r="55" spans="1:17">
      <c r="B55" s="32"/>
      <c r="C55" s="24"/>
      <c r="D55" s="24"/>
      <c r="E55" s="24"/>
      <c r="F55" s="495"/>
      <c r="G55" s="495"/>
      <c r="H55" s="24"/>
      <c r="I55" s="24"/>
      <c r="J55" s="24"/>
      <c r="K55" s="56" t="s">
        <v>134</v>
      </c>
      <c r="N55" s="2">
        <v>1</v>
      </c>
      <c r="O55" s="2" t="s">
        <v>8</v>
      </c>
      <c r="P55" s="2" t="s">
        <v>183</v>
      </c>
      <c r="Q55" s="2">
        <v>1</v>
      </c>
    </row>
    <row r="56" spans="1:17">
      <c r="B56" s="66"/>
      <c r="C56" s="46"/>
      <c r="D56" s="46"/>
      <c r="E56" s="46"/>
      <c r="F56" s="46"/>
      <c r="G56" s="46"/>
      <c r="H56" s="47" t="s">
        <v>96</v>
      </c>
      <c r="I56" s="48"/>
      <c r="J56" s="48" t="s">
        <v>97</v>
      </c>
      <c r="K56" s="49" t="s">
        <v>98</v>
      </c>
      <c r="N56" s="2">
        <v>1</v>
      </c>
      <c r="O56" s="2" t="s">
        <v>8</v>
      </c>
      <c r="P56" s="2" t="s">
        <v>183</v>
      </c>
      <c r="Q56" s="2">
        <v>1</v>
      </c>
    </row>
    <row r="57" spans="1:17">
      <c r="B57" s="33" t="s">
        <v>153</v>
      </c>
      <c r="C57" s="67"/>
      <c r="D57" s="35"/>
      <c r="E57" s="35"/>
      <c r="F57" s="35"/>
      <c r="G57" s="34"/>
      <c r="H57" s="50" t="s">
        <v>100</v>
      </c>
      <c r="I57" s="50" t="s">
        <v>101</v>
      </c>
      <c r="J57" s="51" t="s">
        <v>102</v>
      </c>
      <c r="K57" s="51" t="s">
        <v>185</v>
      </c>
      <c r="N57" s="2">
        <v>1</v>
      </c>
      <c r="O57" s="2" t="s">
        <v>8</v>
      </c>
      <c r="P57" s="2" t="s">
        <v>183</v>
      </c>
      <c r="Q57" s="2">
        <v>1</v>
      </c>
    </row>
    <row r="58" spans="1:17">
      <c r="B58" s="32" t="s">
        <v>154</v>
      </c>
      <c r="C58" s="24"/>
      <c r="D58" s="24"/>
      <c r="E58" s="24"/>
      <c r="F58" s="24"/>
      <c r="G58" s="24"/>
      <c r="H58" s="55">
        <v>307.07439999999997</v>
      </c>
      <c r="I58" s="55">
        <v>481.6592133333333</v>
      </c>
      <c r="J58" s="63">
        <v>788.73361333333321</v>
      </c>
      <c r="K58" s="24"/>
      <c r="N58" s="2">
        <v>1</v>
      </c>
      <c r="O58" s="2" t="s">
        <v>8</v>
      </c>
      <c r="P58" s="2" t="s">
        <v>183</v>
      </c>
      <c r="Q58" s="2">
        <v>1</v>
      </c>
    </row>
    <row r="59" spans="1:17" ht="16.5" thickBot="1">
      <c r="B59" s="92" t="s">
        <v>155</v>
      </c>
      <c r="C59" s="93"/>
      <c r="D59" s="93"/>
      <c r="E59" s="93"/>
      <c r="F59" s="93"/>
      <c r="G59" s="93"/>
      <c r="H59" s="94">
        <v>0</v>
      </c>
      <c r="I59" s="94">
        <v>0</v>
      </c>
      <c r="J59" s="94">
        <v>0</v>
      </c>
      <c r="K59" s="95"/>
      <c r="N59" s="2">
        <v>1</v>
      </c>
      <c r="O59" s="2" t="s">
        <v>8</v>
      </c>
      <c r="P59" s="2" t="s">
        <v>183</v>
      </c>
      <c r="Q59" s="2">
        <v>1</v>
      </c>
    </row>
    <row r="60" spans="1:17" ht="16.5" thickTop="1">
      <c r="B60" s="96" t="s">
        <v>156</v>
      </c>
      <c r="C60" s="97"/>
      <c r="D60" s="97"/>
      <c r="E60" s="97"/>
      <c r="F60" s="97"/>
      <c r="G60" s="97"/>
      <c r="H60" s="98">
        <v>0</v>
      </c>
      <c r="I60" s="98">
        <v>0</v>
      </c>
      <c r="J60" s="98"/>
      <c r="K60" s="98">
        <v>4644063.5153066665</v>
      </c>
      <c r="N60" s="2">
        <v>1</v>
      </c>
      <c r="O60" s="2" t="s">
        <v>8</v>
      </c>
      <c r="P60" s="2" t="s">
        <v>183</v>
      </c>
      <c r="Q60" s="2">
        <v>1</v>
      </c>
    </row>
    <row r="61" spans="1:17">
      <c r="B61" s="32"/>
      <c r="C61" s="24"/>
      <c r="D61" s="24"/>
      <c r="E61" s="24"/>
      <c r="F61" s="24"/>
      <c r="G61" s="24"/>
      <c r="H61" s="56"/>
      <c r="I61" s="56"/>
      <c r="J61" s="56"/>
      <c r="K61" s="65"/>
      <c r="N61" s="2">
        <v>1</v>
      </c>
      <c r="O61" s="2" t="s">
        <v>8</v>
      </c>
      <c r="P61" s="2" t="s">
        <v>183</v>
      </c>
      <c r="Q61" s="2">
        <v>1</v>
      </c>
    </row>
    <row r="62" spans="1:17">
      <c r="B62" s="66"/>
      <c r="C62" s="46"/>
      <c r="D62" s="46"/>
      <c r="E62" s="46"/>
      <c r="F62" s="46"/>
      <c r="G62" s="46"/>
      <c r="H62" s="99"/>
      <c r="I62" s="100" t="s">
        <v>157</v>
      </c>
      <c r="J62" s="101" t="s">
        <v>158</v>
      </c>
      <c r="K62" s="102" t="s">
        <v>159</v>
      </c>
      <c r="N62" s="2">
        <v>1</v>
      </c>
      <c r="O62" s="2" t="s">
        <v>8</v>
      </c>
      <c r="P62" s="2" t="s">
        <v>183</v>
      </c>
      <c r="Q62" s="2">
        <v>1</v>
      </c>
    </row>
    <row r="63" spans="1:17">
      <c r="B63" s="33" t="s">
        <v>160</v>
      </c>
      <c r="C63" s="34"/>
      <c r="D63" s="34"/>
      <c r="E63" s="34"/>
      <c r="F63" s="34"/>
      <c r="G63" s="34"/>
      <c r="H63" s="103"/>
      <c r="I63" s="104" t="s">
        <v>161</v>
      </c>
      <c r="J63" s="104" t="s">
        <v>162</v>
      </c>
      <c r="K63" s="105" t="s">
        <v>163</v>
      </c>
      <c r="N63" s="2">
        <v>1</v>
      </c>
      <c r="O63" s="2" t="s">
        <v>8</v>
      </c>
      <c r="P63" s="2" t="s">
        <v>183</v>
      </c>
      <c r="Q63" s="2">
        <v>1</v>
      </c>
    </row>
    <row r="64" spans="1:17">
      <c r="B64" s="32" t="s">
        <v>164</v>
      </c>
      <c r="C64" s="106"/>
      <c r="D64" s="139">
        <v>0</v>
      </c>
      <c r="E64" s="24"/>
      <c r="F64" s="24"/>
      <c r="G64" s="24"/>
      <c r="H64" s="56"/>
      <c r="I64" s="65"/>
      <c r="J64" s="55">
        <v>0</v>
      </c>
      <c r="K64" s="108">
        <v>0</v>
      </c>
      <c r="N64" s="2">
        <v>1</v>
      </c>
      <c r="O64" s="2" t="s">
        <v>8</v>
      </c>
      <c r="P64" s="2" t="s">
        <v>183</v>
      </c>
      <c r="Q64" s="2">
        <v>1</v>
      </c>
    </row>
    <row r="65" spans="2:17">
      <c r="B65" s="32" t="s">
        <v>165</v>
      </c>
      <c r="C65" s="106"/>
      <c r="D65" s="24"/>
      <c r="E65" s="24"/>
      <c r="F65" s="24"/>
      <c r="G65" s="24"/>
      <c r="H65" s="56"/>
      <c r="I65" s="65"/>
      <c r="J65" s="57">
        <v>0</v>
      </c>
      <c r="K65" s="108">
        <v>0</v>
      </c>
      <c r="N65" s="2">
        <v>1</v>
      </c>
      <c r="O65" s="2" t="s">
        <v>8</v>
      </c>
      <c r="P65" s="2" t="s">
        <v>183</v>
      </c>
      <c r="Q65" s="2">
        <v>1</v>
      </c>
    </row>
    <row r="66" spans="2:17">
      <c r="B66" s="110" t="s">
        <v>166</v>
      </c>
      <c r="C66" s="111"/>
      <c r="D66" s="112">
        <v>0</v>
      </c>
      <c r="E66" s="24"/>
      <c r="F66" s="24"/>
      <c r="G66" s="24"/>
      <c r="H66" s="113"/>
      <c r="I66" s="114"/>
      <c r="J66" s="115">
        <v>0</v>
      </c>
      <c r="K66" s="116">
        <v>0</v>
      </c>
      <c r="N66" s="2">
        <v>1</v>
      </c>
      <c r="O66" s="2" t="s">
        <v>8</v>
      </c>
      <c r="P66" s="2" t="s">
        <v>183</v>
      </c>
      <c r="Q66" s="2">
        <v>1</v>
      </c>
    </row>
    <row r="67" spans="2:17" ht="16.5" thickBot="1">
      <c r="B67" s="117" t="s">
        <v>167</v>
      </c>
      <c r="C67" s="118"/>
      <c r="D67" s="93"/>
      <c r="E67" s="93"/>
      <c r="F67" s="93"/>
      <c r="G67" s="93"/>
      <c r="H67" s="119"/>
      <c r="I67" s="95"/>
      <c r="J67" s="63">
        <v>0</v>
      </c>
      <c r="K67" s="64">
        <v>0</v>
      </c>
      <c r="N67" s="2">
        <v>1</v>
      </c>
      <c r="O67" s="2" t="s">
        <v>8</v>
      </c>
      <c r="P67" s="2" t="s">
        <v>183</v>
      </c>
      <c r="Q67" s="2">
        <v>1</v>
      </c>
    </row>
    <row r="68" spans="2:17" ht="17.25" thickTop="1" thickBot="1">
      <c r="B68" s="96" t="s">
        <v>168</v>
      </c>
      <c r="C68" s="120"/>
      <c r="D68" s="121"/>
      <c r="E68" s="121"/>
      <c r="F68" s="121"/>
      <c r="G68" s="121"/>
      <c r="H68" s="122"/>
      <c r="I68" s="140">
        <v>-481.6592133333333</v>
      </c>
      <c r="J68" s="124">
        <v>-788.73361333333321</v>
      </c>
      <c r="K68" s="125">
        <v>-4644063.5153066665</v>
      </c>
      <c r="N68" s="2">
        <v>1</v>
      </c>
      <c r="O68" s="2" t="s">
        <v>8</v>
      </c>
      <c r="P68" s="2" t="s">
        <v>183</v>
      </c>
      <c r="Q68" s="2">
        <v>1</v>
      </c>
    </row>
    <row r="69" spans="2:17">
      <c r="B69" s="62" t="s">
        <v>7</v>
      </c>
      <c r="C69" s="23"/>
      <c r="D69" s="24"/>
      <c r="E69" s="24"/>
      <c r="F69" s="24"/>
      <c r="G69" s="24"/>
      <c r="H69" s="24"/>
      <c r="I69" s="24"/>
      <c r="J69" s="24"/>
      <c r="K69" s="24"/>
      <c r="N69" s="2">
        <v>1</v>
      </c>
      <c r="O69" s="2" t="s">
        <v>8</v>
      </c>
      <c r="P69" s="2" t="s">
        <v>183</v>
      </c>
      <c r="Q69" s="2">
        <v>1</v>
      </c>
    </row>
    <row r="70" spans="2:17">
      <c r="B70" s="126" t="s">
        <v>169</v>
      </c>
      <c r="C70" s="23"/>
      <c r="D70" s="24"/>
      <c r="E70" s="24"/>
      <c r="F70" s="24"/>
      <c r="G70" s="24"/>
      <c r="H70" s="24"/>
      <c r="I70" s="24"/>
      <c r="J70" s="24"/>
      <c r="K70" s="24"/>
      <c r="N70" s="2">
        <v>1</v>
      </c>
      <c r="O70" s="2" t="s">
        <v>8</v>
      </c>
      <c r="P70" s="2" t="s">
        <v>183</v>
      </c>
      <c r="Q70" s="2">
        <v>1</v>
      </c>
    </row>
    <row r="71" spans="2:17">
      <c r="B71" s="127" t="s">
        <v>170</v>
      </c>
      <c r="C71" s="23"/>
      <c r="D71" s="24"/>
      <c r="E71" s="24"/>
      <c r="F71" s="24"/>
      <c r="G71" s="24"/>
      <c r="H71" s="24"/>
      <c r="I71" s="24"/>
      <c r="J71" s="24"/>
      <c r="K71" s="24"/>
      <c r="N71" s="2">
        <v>1</v>
      </c>
      <c r="O71" s="2" t="s">
        <v>8</v>
      </c>
      <c r="P71" s="2" t="s">
        <v>183</v>
      </c>
      <c r="Q71" s="2">
        <v>1</v>
      </c>
    </row>
    <row r="72" spans="2:17">
      <c r="B72" s="128" t="s">
        <v>171</v>
      </c>
      <c r="C72" s="23"/>
      <c r="D72" s="24"/>
      <c r="E72" s="24"/>
      <c r="F72" s="24"/>
      <c r="G72" s="24"/>
      <c r="H72" s="24"/>
      <c r="I72" s="24"/>
      <c r="J72" s="24"/>
      <c r="K72" s="24"/>
      <c r="N72" s="2">
        <v>1</v>
      </c>
      <c r="O72" s="2" t="s">
        <v>8</v>
      </c>
      <c r="P72" s="2" t="s">
        <v>183</v>
      </c>
      <c r="Q72" s="2">
        <v>1</v>
      </c>
    </row>
    <row r="73" spans="2:17">
      <c r="B73" s="129" t="s">
        <v>172</v>
      </c>
      <c r="C73" s="23"/>
      <c r="D73" s="24"/>
      <c r="E73" s="24"/>
      <c r="F73" s="24"/>
      <c r="G73" s="24"/>
      <c r="H73" s="24"/>
      <c r="I73" s="24"/>
      <c r="J73" s="24"/>
      <c r="K73" s="24"/>
      <c r="N73" s="2">
        <v>1</v>
      </c>
      <c r="O73" s="2" t="s">
        <v>8</v>
      </c>
      <c r="P73" s="2" t="s">
        <v>183</v>
      </c>
      <c r="Q73" s="2">
        <v>1</v>
      </c>
    </row>
    <row r="74" spans="2:17">
      <c r="B74" s="32" t="s">
        <v>173</v>
      </c>
      <c r="C74" s="23"/>
      <c r="D74" s="23"/>
      <c r="E74" s="23"/>
      <c r="F74" s="23"/>
      <c r="G74" s="23"/>
      <c r="H74" s="24"/>
      <c r="I74" s="24"/>
      <c r="J74" s="24"/>
      <c r="K74" s="24"/>
      <c r="N74" s="2">
        <v>1</v>
      </c>
      <c r="O74" s="2" t="s">
        <v>8</v>
      </c>
      <c r="P74" s="2" t="s">
        <v>183</v>
      </c>
      <c r="Q74" s="2">
        <v>1</v>
      </c>
    </row>
    <row r="75" spans="2:17">
      <c r="B75" s="128" t="s">
        <v>174</v>
      </c>
      <c r="C75" s="24"/>
      <c r="D75" s="24"/>
      <c r="E75" s="24"/>
      <c r="F75" s="24"/>
      <c r="G75" s="24"/>
      <c r="H75" s="24"/>
      <c r="I75" s="24"/>
      <c r="J75" s="24"/>
      <c r="K75" s="24"/>
      <c r="N75" s="2">
        <v>1</v>
      </c>
      <c r="O75" s="2" t="s">
        <v>8</v>
      </c>
      <c r="P75" s="2" t="s">
        <v>183</v>
      </c>
      <c r="Q75" s="2">
        <v>1</v>
      </c>
    </row>
    <row r="76" spans="2:17">
      <c r="B76" s="27" t="s">
        <v>175</v>
      </c>
      <c r="C76" s="24"/>
      <c r="D76" s="24"/>
      <c r="E76" s="24"/>
      <c r="F76" s="24"/>
      <c r="G76" s="24"/>
      <c r="H76" s="24"/>
      <c r="I76" s="24"/>
      <c r="J76" s="24"/>
      <c r="K76" s="24"/>
      <c r="N76" s="2">
        <v>1</v>
      </c>
      <c r="O76" s="2" t="s">
        <v>8</v>
      </c>
      <c r="P76" s="2" t="s">
        <v>183</v>
      </c>
      <c r="Q76" s="2">
        <v>1</v>
      </c>
    </row>
    <row r="77" spans="2:17">
      <c r="B77" s="130">
        <v>45707</v>
      </c>
      <c r="C77" s="24"/>
      <c r="D77" s="24"/>
      <c r="E77" s="24"/>
      <c r="F77" s="24"/>
      <c r="G77" s="24"/>
      <c r="H77" s="24"/>
      <c r="I77" s="24"/>
      <c r="J77" s="24"/>
      <c r="K77" s="24"/>
      <c r="N77" s="2">
        <v>1</v>
      </c>
      <c r="O77" s="2" t="s">
        <v>8</v>
      </c>
      <c r="P77" s="2" t="s">
        <v>183</v>
      </c>
      <c r="Q77" s="2">
        <v>1</v>
      </c>
    </row>
    <row r="78" spans="2:17">
      <c r="B78" s="22"/>
      <c r="C78" s="23"/>
      <c r="D78" s="24"/>
      <c r="E78" s="24"/>
      <c r="F78" s="24"/>
      <c r="G78" s="24"/>
      <c r="H78" s="24"/>
      <c r="I78" s="24"/>
      <c r="J78" s="24"/>
      <c r="K78" s="24"/>
      <c r="N78" s="2">
        <v>1</v>
      </c>
      <c r="O78" s="2" t="s">
        <v>8</v>
      </c>
      <c r="P78" s="2" t="s">
        <v>183</v>
      </c>
      <c r="Q78" s="2">
        <v>1</v>
      </c>
    </row>
    <row r="79" spans="2:17">
      <c r="B79" s="141"/>
      <c r="C79" s="142"/>
      <c r="D79" s="142"/>
      <c r="E79" s="142"/>
      <c r="F79" s="142"/>
      <c r="G79" s="142"/>
      <c r="H79" s="142"/>
      <c r="I79" s="142"/>
      <c r="J79" s="142"/>
      <c r="K79" s="142"/>
      <c r="N79" s="2">
        <v>1</v>
      </c>
      <c r="O79" s="2" t="s">
        <v>8</v>
      </c>
      <c r="P79" s="2" t="s">
        <v>183</v>
      </c>
      <c r="Q79" s="2">
        <v>1</v>
      </c>
    </row>
    <row r="80" spans="2:17">
      <c r="B80" s="143"/>
      <c r="C80" s="142"/>
      <c r="D80" s="142"/>
      <c r="E80" s="142"/>
      <c r="F80" s="142"/>
      <c r="G80" s="142"/>
      <c r="H80" s="142"/>
      <c r="I80" s="142"/>
      <c r="J80" s="142"/>
      <c r="K80" s="142"/>
      <c r="N80" s="2">
        <v>1</v>
      </c>
      <c r="O80" s="2" t="s">
        <v>8</v>
      </c>
      <c r="P80" s="2" t="s">
        <v>183</v>
      </c>
      <c r="Q80" s="2">
        <v>1</v>
      </c>
    </row>
    <row r="81" spans="2:17" ht="20.25">
      <c r="B81" s="144"/>
      <c r="C81" s="145"/>
      <c r="D81" s="145"/>
      <c r="E81" s="146"/>
      <c r="F81" s="146"/>
      <c r="G81" s="146"/>
      <c r="H81" s="24"/>
      <c r="I81" s="24"/>
      <c r="J81" s="24"/>
      <c r="K81" s="24"/>
      <c r="N81" s="2">
        <v>1</v>
      </c>
      <c r="O81" s="2" t="s">
        <v>8</v>
      </c>
      <c r="P81" s="2" t="s">
        <v>183</v>
      </c>
      <c r="Q81" s="2">
        <v>1</v>
      </c>
    </row>
    <row r="82" spans="2:17">
      <c r="B82" s="132"/>
      <c r="C82" s="24"/>
      <c r="D82" s="24"/>
      <c r="E82" s="146"/>
      <c r="F82" s="146"/>
      <c r="G82" s="146"/>
      <c r="H82" s="24"/>
      <c r="I82" s="24"/>
      <c r="J82" s="24"/>
      <c r="K82" s="24"/>
      <c r="N82" s="2">
        <v>1</v>
      </c>
      <c r="O82" s="2" t="s">
        <v>8</v>
      </c>
      <c r="P82" s="2" t="s">
        <v>183</v>
      </c>
      <c r="Q82" s="2">
        <v>1</v>
      </c>
    </row>
    <row r="83" spans="2:17">
      <c r="B83" s="62"/>
      <c r="C83" s="24"/>
      <c r="D83" s="24"/>
      <c r="E83" s="147"/>
      <c r="F83" s="146"/>
      <c r="G83" s="147"/>
      <c r="H83" s="24"/>
      <c r="I83" s="24"/>
      <c r="J83" s="24"/>
      <c r="K83" s="24"/>
      <c r="N83" s="2">
        <v>1</v>
      </c>
      <c r="O83" s="2" t="s">
        <v>8</v>
      </c>
      <c r="P83" s="2" t="s">
        <v>183</v>
      </c>
      <c r="Q83" s="2">
        <v>1</v>
      </c>
    </row>
    <row r="84" spans="2:17">
      <c r="B84" s="148"/>
      <c r="C84" s="149"/>
      <c r="D84" s="149"/>
      <c r="E84" s="150"/>
      <c r="F84" s="41"/>
      <c r="G84" s="151"/>
      <c r="H84" s="24"/>
      <c r="I84" s="24"/>
      <c r="J84" s="24"/>
      <c r="K84" s="24"/>
      <c r="N84" s="2">
        <v>1</v>
      </c>
      <c r="O84" s="2" t="s">
        <v>8</v>
      </c>
      <c r="P84" s="2" t="s">
        <v>183</v>
      </c>
      <c r="Q84" s="2">
        <v>1</v>
      </c>
    </row>
    <row r="85" spans="2:17">
      <c r="B85" s="3" t="s">
        <v>176</v>
      </c>
      <c r="C85" s="146"/>
      <c r="D85" s="146"/>
      <c r="E85" s="146"/>
      <c r="F85" s="146"/>
      <c r="G85" s="146"/>
      <c r="H85" s="146"/>
      <c r="I85" s="146"/>
      <c r="J85" s="146"/>
      <c r="K85" s="146"/>
      <c r="N85" s="2">
        <v>1</v>
      </c>
      <c r="O85" s="2" t="s">
        <v>8</v>
      </c>
      <c r="P85" s="2" t="s">
        <v>183</v>
      </c>
      <c r="Q85" s="2">
        <v>1</v>
      </c>
    </row>
    <row r="86" spans="2:17">
      <c r="B86" s="10" t="s">
        <v>177</v>
      </c>
      <c r="C86" s="23"/>
      <c r="D86" s="24"/>
      <c r="E86" s="24"/>
      <c r="F86" s="24"/>
      <c r="G86" s="24"/>
      <c r="H86" s="152"/>
      <c r="I86" s="153"/>
      <c r="J86" s="153"/>
      <c r="K86" s="154"/>
      <c r="N86" s="2">
        <v>1</v>
      </c>
      <c r="O86" s="2" t="s">
        <v>8</v>
      </c>
      <c r="P86" s="2" t="s">
        <v>183</v>
      </c>
      <c r="Q86" s="2">
        <v>1</v>
      </c>
    </row>
    <row r="87" spans="2:17">
      <c r="C87" s="24"/>
      <c r="D87" s="24"/>
      <c r="E87" s="24"/>
      <c r="F87" s="24"/>
      <c r="G87" s="24"/>
      <c r="H87" s="155"/>
      <c r="I87" s="155"/>
      <c r="J87" s="154"/>
      <c r="K87" s="154"/>
      <c r="N87" s="2">
        <v>1</v>
      </c>
      <c r="O87" s="2" t="s">
        <v>8</v>
      </c>
      <c r="P87" s="2" t="s">
        <v>183</v>
      </c>
      <c r="Q87" s="2">
        <v>1</v>
      </c>
    </row>
    <row r="88" spans="2:17">
      <c r="B88" s="131" t="s">
        <v>178</v>
      </c>
      <c r="C88" s="24"/>
      <c r="D88" s="24"/>
      <c r="E88" s="24"/>
      <c r="F88" s="24"/>
      <c r="G88" s="24"/>
      <c r="H88" s="156"/>
      <c r="I88" s="156"/>
      <c r="J88" s="55"/>
      <c r="K88" s="56"/>
      <c r="N88" s="2">
        <v>1</v>
      </c>
      <c r="O88" s="2" t="s">
        <v>8</v>
      </c>
      <c r="P88" s="2" t="s">
        <v>183</v>
      </c>
      <c r="Q88" s="2">
        <v>1</v>
      </c>
    </row>
    <row r="89" spans="2:17">
      <c r="B89" s="132" t="s">
        <v>179</v>
      </c>
      <c r="C89" s="24"/>
      <c r="D89" s="24"/>
      <c r="E89" s="24"/>
      <c r="F89" s="24"/>
      <c r="G89" s="24"/>
      <c r="H89" s="156"/>
      <c r="I89" s="156"/>
      <c r="J89" s="55"/>
      <c r="K89" s="56"/>
      <c r="N89" s="2">
        <v>1</v>
      </c>
      <c r="O89" s="2" t="s">
        <v>8</v>
      </c>
      <c r="P89" s="2" t="s">
        <v>183</v>
      </c>
      <c r="Q89" s="2">
        <v>1</v>
      </c>
    </row>
    <row r="90" spans="2:17">
      <c r="B90" s="157"/>
      <c r="C90" s="24"/>
      <c r="D90" s="24"/>
      <c r="E90" s="24"/>
      <c r="F90" s="24"/>
      <c r="G90" s="24"/>
      <c r="H90" s="156"/>
      <c r="I90" s="156"/>
      <c r="J90" s="55"/>
      <c r="K90" s="56"/>
    </row>
    <row r="91" spans="2:17">
      <c r="B91" s="157"/>
      <c r="C91" s="24"/>
      <c r="D91" s="24"/>
      <c r="E91" s="24"/>
      <c r="F91" s="24"/>
      <c r="G91" s="24"/>
      <c r="H91" s="156"/>
      <c r="I91" s="156"/>
      <c r="J91" s="55"/>
      <c r="K91" s="56"/>
    </row>
    <row r="92" spans="2:17">
      <c r="B92" s="157"/>
      <c r="C92" s="24"/>
      <c r="D92" s="24"/>
      <c r="E92" s="24"/>
      <c r="F92" s="24"/>
      <c r="G92" s="24"/>
      <c r="H92" s="156"/>
      <c r="I92" s="156"/>
      <c r="J92" s="55"/>
      <c r="K92" s="56"/>
    </row>
    <row r="93" spans="2:17">
      <c r="B93" s="157"/>
      <c r="C93" s="24"/>
      <c r="D93" s="24"/>
      <c r="E93" s="24"/>
      <c r="F93" s="24"/>
      <c r="G93" s="24"/>
      <c r="H93" s="156"/>
      <c r="I93" s="156"/>
      <c r="J93" s="55"/>
      <c r="K93" s="56"/>
    </row>
    <row r="94" spans="2:17">
      <c r="B94" s="157"/>
      <c r="C94" s="24"/>
      <c r="D94" s="24"/>
      <c r="E94" s="24"/>
      <c r="F94" s="24"/>
      <c r="G94" s="24"/>
      <c r="H94" s="156"/>
      <c r="I94" s="156"/>
      <c r="J94" s="55"/>
      <c r="K94" s="56"/>
    </row>
    <row r="95" spans="2:17">
      <c r="B95" s="157"/>
      <c r="C95" s="24"/>
      <c r="D95" s="24"/>
      <c r="E95" s="24"/>
      <c r="F95" s="24"/>
      <c r="G95" s="24"/>
      <c r="H95" s="156"/>
      <c r="I95" s="156"/>
      <c r="J95" s="55"/>
      <c r="K95" s="56"/>
    </row>
    <row r="96" spans="2:17">
      <c r="B96" s="157"/>
      <c r="C96" s="24"/>
      <c r="D96" s="24"/>
      <c r="E96" s="24"/>
      <c r="F96" s="24"/>
      <c r="G96" s="24"/>
      <c r="H96" s="156"/>
      <c r="I96" s="156"/>
      <c r="J96" s="55"/>
      <c r="K96" s="56"/>
    </row>
    <row r="97" spans="2:11">
      <c r="B97" s="62"/>
      <c r="C97" s="23"/>
      <c r="D97" s="24"/>
      <c r="E97" s="24"/>
      <c r="F97" s="24"/>
      <c r="G97" s="24"/>
      <c r="H97" s="55"/>
      <c r="I97" s="55"/>
      <c r="J97" s="63"/>
      <c r="K97" s="64"/>
    </row>
    <row r="98" spans="2:11">
      <c r="B98" s="62"/>
      <c r="C98" s="23"/>
      <c r="D98" s="24"/>
      <c r="E98" s="24"/>
      <c r="F98" s="24"/>
      <c r="G98" s="24"/>
      <c r="H98" s="56"/>
      <c r="I98" s="56"/>
      <c r="J98" s="64"/>
      <c r="K98" s="65"/>
    </row>
    <row r="99" spans="2:11">
      <c r="B99" s="32"/>
      <c r="C99" s="24"/>
      <c r="D99" s="24"/>
      <c r="E99" s="24"/>
      <c r="F99" s="24"/>
      <c r="G99" s="24"/>
      <c r="H99" s="24"/>
      <c r="I99" s="24"/>
      <c r="J99" s="24"/>
      <c r="K99" s="56"/>
    </row>
    <row r="100" spans="2:11">
      <c r="B100" s="32"/>
      <c r="C100" s="24"/>
      <c r="D100" s="24"/>
      <c r="E100" s="24"/>
      <c r="F100" s="24"/>
      <c r="G100" s="24"/>
      <c r="H100" s="152"/>
      <c r="I100" s="153"/>
      <c r="J100" s="153"/>
      <c r="K100" s="154"/>
    </row>
    <row r="101" spans="2:11">
      <c r="B101" s="62"/>
      <c r="C101" s="23"/>
      <c r="D101" s="147"/>
      <c r="E101" s="147"/>
      <c r="F101" s="147"/>
      <c r="G101" s="24"/>
      <c r="H101" s="155"/>
      <c r="I101" s="155"/>
      <c r="J101" s="154"/>
      <c r="K101" s="154"/>
    </row>
    <row r="102" spans="2:11">
      <c r="B102" s="134"/>
      <c r="C102" s="24"/>
      <c r="D102" s="158"/>
      <c r="E102" s="69"/>
      <c r="F102" s="159"/>
      <c r="G102" s="71"/>
      <c r="H102" s="65"/>
      <c r="I102" s="55"/>
      <c r="J102" s="55"/>
      <c r="K102" s="56"/>
    </row>
    <row r="103" spans="2:11">
      <c r="B103" s="134"/>
      <c r="C103" s="24"/>
      <c r="D103" s="158"/>
      <c r="E103" s="69"/>
      <c r="F103" s="159"/>
      <c r="G103" s="71"/>
      <c r="H103" s="65"/>
      <c r="I103" s="55"/>
      <c r="J103" s="55"/>
      <c r="K103" s="56"/>
    </row>
    <row r="104" spans="2:11">
      <c r="B104" s="134"/>
      <c r="C104" s="24"/>
      <c r="D104" s="158"/>
      <c r="E104" s="69"/>
      <c r="F104" s="160"/>
      <c r="G104" s="71"/>
      <c r="H104" s="65"/>
      <c r="I104" s="55"/>
      <c r="J104" s="55"/>
      <c r="K104" s="56"/>
    </row>
    <row r="105" spans="2:11">
      <c r="B105" s="134"/>
      <c r="C105" s="24"/>
      <c r="D105" s="158"/>
      <c r="E105" s="69"/>
      <c r="F105" s="160"/>
      <c r="G105" s="71"/>
      <c r="H105" s="65"/>
      <c r="I105" s="55"/>
      <c r="J105" s="55"/>
      <c r="K105" s="56"/>
    </row>
    <row r="106" spans="2:11">
      <c r="B106" s="134"/>
      <c r="C106" s="24"/>
      <c r="D106" s="24"/>
      <c r="E106" s="69"/>
      <c r="F106" s="24"/>
      <c r="G106" s="71"/>
      <c r="H106" s="65"/>
      <c r="I106" s="156"/>
      <c r="J106" s="55"/>
      <c r="K106" s="56"/>
    </row>
    <row r="107" spans="2:11">
      <c r="B107" s="134"/>
      <c r="C107" s="24"/>
      <c r="D107" s="24"/>
      <c r="E107" s="69"/>
      <c r="F107" s="24"/>
      <c r="G107" s="71"/>
      <c r="H107" s="65"/>
      <c r="I107" s="156"/>
      <c r="J107" s="55"/>
      <c r="K107" s="56"/>
    </row>
    <row r="108" spans="2:11">
      <c r="B108" s="134"/>
      <c r="C108" s="24"/>
      <c r="D108" s="24"/>
      <c r="E108" s="69"/>
      <c r="F108" s="24"/>
      <c r="G108" s="71"/>
      <c r="H108" s="65"/>
      <c r="I108" s="156"/>
      <c r="J108" s="55"/>
      <c r="K108" s="56"/>
    </row>
    <row r="109" spans="2:11">
      <c r="B109" s="134"/>
      <c r="C109" s="24"/>
      <c r="D109" s="24"/>
      <c r="E109" s="69"/>
      <c r="F109" s="24"/>
      <c r="G109" s="71"/>
      <c r="H109" s="65"/>
      <c r="I109" s="156"/>
      <c r="J109" s="55"/>
      <c r="K109" s="56"/>
    </row>
    <row r="110" spans="2:11">
      <c r="B110" s="134"/>
      <c r="C110" s="24"/>
      <c r="D110" s="24"/>
      <c r="E110" s="69"/>
      <c r="F110" s="24"/>
      <c r="G110" s="71"/>
      <c r="H110" s="65"/>
      <c r="I110" s="156"/>
      <c r="J110" s="55"/>
      <c r="K110" s="56"/>
    </row>
    <row r="111" spans="2:11">
      <c r="B111" s="134"/>
      <c r="C111" s="24"/>
      <c r="D111" s="161"/>
      <c r="E111" s="69"/>
      <c r="F111" s="162"/>
      <c r="G111" s="71"/>
      <c r="H111" s="65"/>
      <c r="I111" s="55"/>
      <c r="J111" s="55"/>
      <c r="K111" s="56"/>
    </row>
    <row r="112" spans="2:11">
      <c r="B112" s="136"/>
      <c r="C112" s="23"/>
      <c r="D112" s="24"/>
      <c r="E112" s="24"/>
      <c r="F112" s="24"/>
      <c r="G112" s="24"/>
      <c r="H112" s="65"/>
      <c r="I112" s="55"/>
      <c r="J112" s="63"/>
      <c r="K112" s="64"/>
    </row>
    <row r="113" spans="2:11">
      <c r="B113" s="32"/>
      <c r="C113" s="24"/>
      <c r="D113" s="24"/>
      <c r="E113" s="24"/>
      <c r="F113" s="24"/>
      <c r="G113" s="24"/>
      <c r="H113" s="24"/>
      <c r="I113" s="24"/>
      <c r="J113" s="24"/>
      <c r="K113" s="56"/>
    </row>
    <row r="114" spans="2:11">
      <c r="B114" s="62"/>
      <c r="C114" s="23"/>
      <c r="D114" s="147"/>
      <c r="E114" s="147"/>
      <c r="F114" s="147"/>
      <c r="G114" s="24"/>
      <c r="H114" s="155"/>
      <c r="I114" s="155"/>
      <c r="J114" s="154"/>
      <c r="K114" s="154"/>
    </row>
    <row r="115" spans="2:11">
      <c r="B115" s="84"/>
      <c r="C115" s="24"/>
      <c r="D115" s="24"/>
      <c r="E115" s="24"/>
      <c r="F115" s="24"/>
      <c r="G115" s="24"/>
      <c r="H115" s="156"/>
      <c r="I115" s="156"/>
      <c r="J115" s="55"/>
      <c r="K115" s="56"/>
    </row>
    <row r="116" spans="2:11">
      <c r="B116" s="84"/>
      <c r="C116" s="24"/>
      <c r="D116" s="24"/>
      <c r="E116" s="24"/>
      <c r="F116" s="24"/>
      <c r="G116" s="24"/>
      <c r="H116" s="156"/>
      <c r="I116" s="156"/>
      <c r="J116" s="55"/>
      <c r="K116" s="56"/>
    </row>
    <row r="117" spans="2:11">
      <c r="B117" s="84"/>
      <c r="C117" s="24"/>
      <c r="D117" s="158"/>
      <c r="E117" s="71"/>
      <c r="F117" s="158"/>
      <c r="G117" s="71"/>
      <c r="H117" s="55"/>
      <c r="I117" s="55"/>
      <c r="J117" s="55"/>
      <c r="K117" s="56"/>
    </row>
    <row r="118" spans="2:11">
      <c r="B118" s="84"/>
      <c r="C118" s="24"/>
      <c r="D118" s="158"/>
      <c r="E118" s="71"/>
      <c r="F118" s="158"/>
      <c r="G118" s="71"/>
      <c r="H118" s="55"/>
      <c r="I118" s="55"/>
      <c r="J118" s="55"/>
      <c r="K118" s="56"/>
    </row>
    <row r="119" spans="2:11">
      <c r="B119" s="84"/>
      <c r="C119" s="24"/>
      <c r="D119" s="158"/>
      <c r="E119" s="71"/>
      <c r="F119" s="158"/>
      <c r="G119" s="71"/>
      <c r="H119" s="55"/>
      <c r="I119" s="55"/>
      <c r="J119" s="55"/>
      <c r="K119" s="56"/>
    </row>
    <row r="120" spans="2:11">
      <c r="B120" s="84"/>
      <c r="C120" s="24"/>
      <c r="D120" s="24"/>
      <c r="E120" s="24"/>
      <c r="F120" s="24"/>
      <c r="G120" s="24"/>
      <c r="H120" s="156"/>
      <c r="I120" s="156"/>
      <c r="J120" s="55"/>
      <c r="K120" s="56"/>
    </row>
    <row r="121" spans="2:11">
      <c r="B121" s="62"/>
      <c r="C121" s="23"/>
      <c r="D121" s="24"/>
      <c r="E121" s="24"/>
      <c r="F121" s="24"/>
      <c r="G121" s="24"/>
      <c r="H121" s="55"/>
      <c r="I121" s="55"/>
      <c r="J121" s="63"/>
      <c r="K121" s="24"/>
    </row>
    <row r="122" spans="2:11">
      <c r="B122" s="62"/>
      <c r="C122" s="23"/>
      <c r="D122" s="24"/>
      <c r="E122" s="24"/>
      <c r="F122" s="24"/>
      <c r="G122" s="24"/>
      <c r="H122" s="56"/>
      <c r="I122" s="56"/>
      <c r="J122" s="64"/>
      <c r="K122" s="64"/>
    </row>
    <row r="123" spans="2:11">
      <c r="B123" s="32"/>
      <c r="C123" s="24"/>
      <c r="D123" s="24"/>
      <c r="E123" s="24"/>
      <c r="F123" s="24"/>
      <c r="G123" s="24"/>
      <c r="H123" s="24"/>
      <c r="I123" s="24"/>
      <c r="J123" s="24"/>
      <c r="K123" s="56"/>
    </row>
    <row r="124" spans="2:11">
      <c r="B124" s="62"/>
      <c r="C124" s="23"/>
      <c r="D124" s="147"/>
      <c r="E124" s="147"/>
      <c r="F124" s="147"/>
      <c r="G124" s="24"/>
      <c r="H124" s="155"/>
      <c r="I124" s="155"/>
      <c r="J124" s="154"/>
      <c r="K124" s="154"/>
    </row>
    <row r="125" spans="2:11">
      <c r="B125" s="32"/>
      <c r="C125" s="23"/>
      <c r="D125" s="158"/>
      <c r="E125" s="24"/>
      <c r="F125" s="161"/>
      <c r="G125" s="86"/>
      <c r="H125" s="87"/>
      <c r="I125" s="65"/>
      <c r="J125" s="55"/>
      <c r="K125" s="56"/>
    </row>
    <row r="126" spans="2:11">
      <c r="B126" s="32"/>
      <c r="C126" s="86"/>
      <c r="D126" s="158"/>
      <c r="E126" s="24"/>
      <c r="F126" s="161"/>
      <c r="G126" s="86"/>
      <c r="H126" s="65"/>
      <c r="I126" s="55"/>
      <c r="J126" s="55"/>
      <c r="K126" s="56"/>
    </row>
    <row r="127" spans="2:11">
      <c r="B127" s="62"/>
      <c r="C127" s="86"/>
      <c r="D127" s="158"/>
      <c r="E127" s="158"/>
      <c r="F127" s="158"/>
      <c r="G127" s="158"/>
      <c r="H127" s="55"/>
      <c r="I127" s="55"/>
      <c r="J127" s="63"/>
      <c r="K127" s="64"/>
    </row>
    <row r="128" spans="2:11">
      <c r="B128" s="90"/>
      <c r="C128" s="86"/>
      <c r="D128" s="158"/>
      <c r="E128" s="158"/>
      <c r="F128" s="158"/>
      <c r="G128" s="158"/>
      <c r="H128" s="24"/>
      <c r="I128" s="24"/>
      <c r="J128" s="24"/>
      <c r="K128" s="56"/>
    </row>
    <row r="129" spans="2:11">
      <c r="B129" s="62"/>
      <c r="C129" s="23"/>
      <c r="D129" s="147"/>
      <c r="E129" s="147"/>
      <c r="F129" s="147"/>
      <c r="G129" s="24"/>
      <c r="H129" s="155"/>
      <c r="I129" s="155"/>
      <c r="J129" s="154"/>
      <c r="K129" s="154"/>
    </row>
    <row r="130" spans="2:11">
      <c r="B130" s="32"/>
      <c r="C130" s="24"/>
      <c r="D130" s="24"/>
      <c r="E130" s="24"/>
      <c r="F130" s="24"/>
      <c r="G130" s="24"/>
      <c r="H130" s="156"/>
      <c r="I130" s="65"/>
      <c r="J130" s="63"/>
      <c r="K130" s="64"/>
    </row>
    <row r="131" spans="2:11">
      <c r="B131" s="32"/>
      <c r="C131" s="24"/>
      <c r="D131" s="24"/>
      <c r="E131" s="24"/>
      <c r="F131" s="24"/>
      <c r="G131" s="24"/>
      <c r="H131" s="24"/>
      <c r="I131" s="24"/>
      <c r="J131" s="24"/>
      <c r="K131" s="56"/>
    </row>
    <row r="132" spans="2:11">
      <c r="B132" s="32"/>
      <c r="C132" s="24"/>
      <c r="D132" s="24"/>
      <c r="E132" s="24"/>
      <c r="F132" s="24"/>
      <c r="G132" s="24"/>
      <c r="H132" s="152"/>
      <c r="I132" s="153"/>
      <c r="J132" s="153"/>
      <c r="K132" s="154"/>
    </row>
    <row r="133" spans="2:11">
      <c r="B133" s="62"/>
      <c r="C133" s="23"/>
      <c r="D133" s="147"/>
      <c r="E133" s="147"/>
      <c r="F133" s="147"/>
      <c r="G133" s="24"/>
      <c r="H133" s="155"/>
      <c r="I133" s="155"/>
      <c r="J133" s="154"/>
      <c r="K133" s="154"/>
    </row>
    <row r="134" spans="2:11">
      <c r="B134" s="32"/>
      <c r="C134" s="24"/>
      <c r="D134" s="24"/>
      <c r="E134" s="24"/>
      <c r="F134" s="24"/>
      <c r="G134" s="24"/>
      <c r="H134" s="55"/>
      <c r="I134" s="55"/>
      <c r="J134" s="63"/>
      <c r="K134" s="24"/>
    </row>
    <row r="135" spans="2:11">
      <c r="B135" s="32"/>
      <c r="C135" s="24"/>
      <c r="D135" s="24"/>
      <c r="E135" s="24"/>
      <c r="F135" s="24"/>
      <c r="G135" s="24"/>
      <c r="H135" s="55"/>
      <c r="I135" s="55"/>
      <c r="J135" s="55"/>
      <c r="K135" s="65"/>
    </row>
    <row r="136" spans="2:11">
      <c r="B136" s="163"/>
      <c r="C136" s="164"/>
      <c r="D136" s="164"/>
      <c r="E136" s="164"/>
      <c r="F136" s="164"/>
      <c r="G136" s="164"/>
      <c r="H136" s="165"/>
      <c r="I136" s="165"/>
      <c r="J136" s="165"/>
      <c r="K136" s="165"/>
    </row>
    <row r="137" spans="2:11">
      <c r="B137" s="32"/>
      <c r="C137" s="24"/>
      <c r="D137" s="24"/>
      <c r="E137" s="24"/>
      <c r="F137" s="24"/>
      <c r="G137" s="24"/>
      <c r="H137" s="56"/>
      <c r="I137" s="56"/>
      <c r="J137" s="56"/>
      <c r="K137" s="65"/>
    </row>
    <row r="138" spans="2:11">
      <c r="B138" s="32"/>
      <c r="C138" s="24"/>
      <c r="D138" s="24"/>
      <c r="E138" s="24"/>
      <c r="F138" s="24"/>
      <c r="G138" s="24"/>
      <c r="H138" s="56"/>
      <c r="I138" s="166"/>
      <c r="J138" s="64"/>
      <c r="K138" s="167"/>
    </row>
    <row r="139" spans="2:11">
      <c r="B139" s="62"/>
      <c r="C139" s="24"/>
      <c r="D139" s="24"/>
      <c r="E139" s="24"/>
      <c r="F139" s="24"/>
      <c r="G139" s="24"/>
      <c r="H139" s="56"/>
      <c r="I139" s="166"/>
      <c r="J139" s="166"/>
      <c r="K139" s="167"/>
    </row>
    <row r="140" spans="2:11">
      <c r="B140" s="32"/>
      <c r="C140" s="106"/>
      <c r="D140" s="158"/>
      <c r="E140" s="24"/>
      <c r="F140" s="24"/>
      <c r="G140" s="24"/>
      <c r="H140" s="56"/>
      <c r="I140" s="65"/>
      <c r="J140" s="55"/>
      <c r="K140" s="108"/>
    </row>
    <row r="141" spans="2:11">
      <c r="B141" s="32"/>
      <c r="C141" s="106"/>
      <c r="D141" s="24"/>
      <c r="E141" s="24"/>
      <c r="F141" s="24"/>
      <c r="G141" s="24"/>
      <c r="H141" s="56"/>
      <c r="I141" s="65"/>
      <c r="J141" s="156"/>
      <c r="K141" s="108"/>
    </row>
    <row r="142" spans="2:11">
      <c r="B142" s="168"/>
      <c r="C142" s="111"/>
      <c r="D142" s="169"/>
      <c r="E142" s="24"/>
      <c r="F142" s="24"/>
      <c r="G142" s="24"/>
      <c r="H142" s="113"/>
      <c r="I142" s="114"/>
      <c r="J142" s="115"/>
      <c r="K142" s="116"/>
    </row>
    <row r="143" spans="2:11">
      <c r="B143" s="62"/>
      <c r="C143" s="41"/>
      <c r="D143" s="24"/>
      <c r="E143" s="24"/>
      <c r="F143" s="24"/>
      <c r="G143" s="24"/>
      <c r="H143" s="56"/>
      <c r="I143" s="65"/>
      <c r="J143" s="63"/>
      <c r="K143" s="64"/>
    </row>
    <row r="144" spans="2:11">
      <c r="B144" s="163"/>
      <c r="C144" s="170"/>
      <c r="D144" s="171"/>
      <c r="E144" s="171"/>
      <c r="F144" s="171"/>
      <c r="G144" s="171"/>
      <c r="H144" s="113"/>
      <c r="I144" s="140"/>
      <c r="J144" s="172"/>
      <c r="K144" s="165"/>
    </row>
    <row r="145" spans="2:11">
      <c r="B145" s="62"/>
      <c r="C145" s="23"/>
      <c r="D145" s="24"/>
      <c r="E145" s="24"/>
      <c r="F145" s="24"/>
      <c r="G145" s="24"/>
      <c r="H145" s="24"/>
      <c r="I145" s="24"/>
      <c r="J145" s="24"/>
      <c r="K145" s="24"/>
    </row>
    <row r="146" spans="2:11">
      <c r="B146" s="126"/>
      <c r="C146" s="23"/>
      <c r="D146" s="24"/>
      <c r="E146" s="24"/>
      <c r="F146" s="24"/>
      <c r="G146" s="24"/>
      <c r="H146" s="24"/>
      <c r="I146" s="24"/>
      <c r="J146" s="24"/>
      <c r="K146" s="24"/>
    </row>
    <row r="147" spans="2:11">
      <c r="B147" s="173"/>
      <c r="C147" s="23"/>
      <c r="D147" s="24"/>
      <c r="E147" s="24"/>
      <c r="F147" s="24"/>
      <c r="G147" s="24"/>
      <c r="H147" s="24"/>
      <c r="I147" s="24"/>
      <c r="J147" s="24"/>
      <c r="K147" s="24"/>
    </row>
    <row r="148" spans="2:11">
      <c r="B148" s="174"/>
      <c r="C148" s="23"/>
      <c r="D148" s="24"/>
      <c r="E148" s="24"/>
      <c r="F148" s="24"/>
      <c r="G148" s="24"/>
      <c r="H148" s="24"/>
      <c r="I148" s="24"/>
      <c r="J148" s="24"/>
      <c r="K148" s="24"/>
    </row>
    <row r="149" spans="2:11">
      <c r="B149" s="175"/>
      <c r="C149" s="23"/>
      <c r="D149" s="24"/>
      <c r="E149" s="24"/>
      <c r="F149" s="24"/>
      <c r="G149" s="24"/>
      <c r="H149" s="24"/>
      <c r="I149" s="24"/>
      <c r="J149" s="24"/>
      <c r="K149" s="24"/>
    </row>
    <row r="150" spans="2:11">
      <c r="B150" s="32"/>
      <c r="C150" s="23"/>
      <c r="D150" s="23"/>
      <c r="E150" s="23"/>
      <c r="F150" s="23"/>
      <c r="G150" s="23"/>
      <c r="H150" s="24"/>
      <c r="I150" s="24"/>
      <c r="J150" s="24"/>
      <c r="K150" s="24"/>
    </row>
    <row r="151" spans="2:11">
      <c r="B151" s="174"/>
      <c r="C151" s="24"/>
      <c r="D151" s="24"/>
      <c r="E151" s="24"/>
      <c r="F151" s="24"/>
      <c r="G151" s="24"/>
      <c r="H151" s="24"/>
      <c r="I151" s="24"/>
      <c r="J151" s="24"/>
      <c r="K151" s="24"/>
    </row>
    <row r="152" spans="2:11">
      <c r="B152" s="143"/>
      <c r="C152" s="24"/>
      <c r="D152" s="24"/>
      <c r="E152" s="24"/>
      <c r="F152" s="24"/>
      <c r="G152" s="24"/>
      <c r="H152" s="24"/>
      <c r="I152" s="24"/>
      <c r="J152" s="24"/>
      <c r="K152" s="24"/>
    </row>
    <row r="153" spans="2:11">
      <c r="B153" s="130"/>
      <c r="C153" s="24"/>
      <c r="D153" s="24"/>
      <c r="E153" s="24"/>
      <c r="F153" s="24"/>
      <c r="G153" s="24"/>
      <c r="H153" s="24"/>
      <c r="I153" s="24"/>
      <c r="J153" s="24"/>
      <c r="K153" s="24"/>
    </row>
  </sheetData>
  <mergeCells count="2">
    <mergeCell ref="M6:N7"/>
    <mergeCell ref="F54:G55"/>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1F8A-6A09-4B47-9C99-87F4122AF6BB}">
  <dimension ref="A1:Q83"/>
  <sheetViews>
    <sheetView workbookViewId="0">
      <selection activeCell="G1" sqref="G1"/>
    </sheetView>
  </sheetViews>
  <sheetFormatPr defaultColWidth="12.5703125" defaultRowHeight="15.75"/>
  <cols>
    <col min="1" max="1" width="19.5703125" style="2" customWidth="1"/>
    <col min="2" max="16384" width="12.5703125" style="2"/>
  </cols>
  <sheetData>
    <row r="1" spans="1:17" ht="21" thickBot="1">
      <c r="A1" s="2" t="s">
        <v>69</v>
      </c>
      <c r="B1" s="20" t="s">
        <v>70</v>
      </c>
      <c r="C1" s="21" t="s">
        <v>71</v>
      </c>
      <c r="D1" s="21" t="s">
        <v>72</v>
      </c>
      <c r="E1" s="21" t="s">
        <v>73</v>
      </c>
      <c r="F1" s="21" t="s">
        <v>74</v>
      </c>
      <c r="G1" s="21" t="s">
        <v>75</v>
      </c>
      <c r="H1" s="21" t="s">
        <v>76</v>
      </c>
      <c r="I1" s="21" t="s">
        <v>77</v>
      </c>
      <c r="J1" s="21" t="s">
        <v>78</v>
      </c>
      <c r="K1" s="21" t="s">
        <v>79</v>
      </c>
      <c r="L1" s="2" t="s">
        <v>80</v>
      </c>
      <c r="M1" s="2" t="s">
        <v>81</v>
      </c>
      <c r="N1" s="2" t="s">
        <v>82</v>
      </c>
      <c r="O1" s="2" t="s">
        <v>83</v>
      </c>
      <c r="P1" s="2" t="s">
        <v>84</v>
      </c>
      <c r="Q1" s="2" t="s">
        <v>85</v>
      </c>
    </row>
    <row r="2" spans="1:17" ht="16.5" thickTop="1">
      <c r="B2" s="22" t="s">
        <v>86</v>
      </c>
      <c r="C2" s="23"/>
      <c r="D2" s="24"/>
      <c r="E2" s="24"/>
      <c r="F2" s="24"/>
      <c r="G2" s="24"/>
      <c r="H2" s="24"/>
      <c r="I2" s="24"/>
      <c r="J2" s="24"/>
      <c r="K2" s="24"/>
      <c r="N2" s="2">
        <v>1</v>
      </c>
      <c r="O2" s="2" t="s">
        <v>8</v>
      </c>
      <c r="P2" s="2" t="s">
        <v>87</v>
      </c>
      <c r="Q2" s="2">
        <v>1</v>
      </c>
    </row>
    <row r="3" spans="1:17">
      <c r="B3" s="25" t="s">
        <v>88</v>
      </c>
      <c r="C3" s="26"/>
      <c r="D3" s="26"/>
      <c r="E3" s="26"/>
      <c r="F3" s="26"/>
      <c r="G3" s="26"/>
      <c r="H3" s="26"/>
      <c r="I3" s="26"/>
      <c r="J3" s="26"/>
      <c r="K3" s="26"/>
      <c r="N3" s="2">
        <v>1</v>
      </c>
      <c r="O3" s="2" t="s">
        <v>8</v>
      </c>
      <c r="P3" s="2" t="s">
        <v>87</v>
      </c>
      <c r="Q3" s="2">
        <v>1</v>
      </c>
    </row>
    <row r="4" spans="1:17">
      <c r="B4" s="27"/>
      <c r="C4" s="26"/>
      <c r="D4" s="26"/>
      <c r="E4" s="26"/>
      <c r="F4" s="26"/>
      <c r="G4" s="26"/>
      <c r="H4" s="26"/>
      <c r="I4" s="26"/>
      <c r="J4" s="26"/>
      <c r="K4" s="26"/>
      <c r="N4" s="2">
        <v>1</v>
      </c>
      <c r="O4" s="2" t="s">
        <v>8</v>
      </c>
      <c r="P4" s="2" t="s">
        <v>87</v>
      </c>
      <c r="Q4" s="2">
        <v>1</v>
      </c>
    </row>
    <row r="5" spans="1:17">
      <c r="B5" s="28" t="s">
        <v>89</v>
      </c>
      <c r="C5" s="29"/>
      <c r="D5" s="30"/>
      <c r="E5" s="31"/>
      <c r="F5" s="31"/>
      <c r="G5" s="31"/>
      <c r="H5" s="24"/>
      <c r="I5" s="24"/>
      <c r="J5" s="24"/>
      <c r="K5" s="24"/>
      <c r="N5" s="2">
        <v>1</v>
      </c>
      <c r="O5" s="2" t="s">
        <v>8</v>
      </c>
      <c r="P5" s="2" t="s">
        <v>87</v>
      </c>
      <c r="Q5" s="2">
        <v>1</v>
      </c>
    </row>
    <row r="6" spans="1:17">
      <c r="B6" s="32"/>
      <c r="C6" s="24"/>
      <c r="D6" s="24"/>
      <c r="E6" s="31"/>
      <c r="F6" s="31"/>
      <c r="G6" s="31"/>
      <c r="H6" s="24"/>
      <c r="I6" s="24"/>
      <c r="J6" s="24"/>
      <c r="K6" s="24"/>
      <c r="M6" s="492" t="s">
        <v>90</v>
      </c>
      <c r="N6" s="492"/>
      <c r="O6" s="2" t="s">
        <v>8</v>
      </c>
      <c r="P6" s="2" t="s">
        <v>87</v>
      </c>
      <c r="Q6" s="2">
        <v>1</v>
      </c>
    </row>
    <row r="7" spans="1:17" ht="24" customHeight="1">
      <c r="B7" s="33" t="s">
        <v>91</v>
      </c>
      <c r="C7" s="34"/>
      <c r="D7" s="34"/>
      <c r="E7" s="35" t="s">
        <v>92</v>
      </c>
      <c r="F7" s="36"/>
      <c r="G7" s="35" t="s">
        <v>93</v>
      </c>
      <c r="H7" s="34"/>
      <c r="I7" s="34"/>
      <c r="J7" s="34"/>
      <c r="K7" s="34"/>
      <c r="M7" s="493"/>
      <c r="N7" s="493"/>
      <c r="O7" s="2" t="s">
        <v>8</v>
      </c>
      <c r="P7" s="2" t="s">
        <v>87</v>
      </c>
      <c r="Q7" s="2">
        <v>1</v>
      </c>
    </row>
    <row r="8" spans="1:17">
      <c r="B8" s="37" t="s">
        <v>94</v>
      </c>
      <c r="C8" s="38"/>
      <c r="D8" s="39"/>
      <c r="E8" s="40">
        <v>209</v>
      </c>
      <c r="F8" s="41" t="s">
        <v>95</v>
      </c>
      <c r="G8" s="42">
        <v>500</v>
      </c>
      <c r="H8" s="24"/>
      <c r="I8" s="24"/>
      <c r="J8" s="24"/>
      <c r="K8" s="24"/>
      <c r="N8" s="2">
        <v>1</v>
      </c>
      <c r="O8" s="2" t="s">
        <v>8</v>
      </c>
      <c r="P8" s="2" t="s">
        <v>87</v>
      </c>
      <c r="Q8" s="2">
        <v>1</v>
      </c>
    </row>
    <row r="9" spans="1:17">
      <c r="B9" s="43"/>
      <c r="C9" s="31"/>
      <c r="D9" s="31"/>
      <c r="E9" s="31"/>
      <c r="F9" s="31"/>
      <c r="G9" s="31"/>
      <c r="H9" s="31"/>
      <c r="I9" s="31"/>
      <c r="J9" s="31"/>
      <c r="K9" s="31"/>
      <c r="N9" s="2">
        <v>1</v>
      </c>
      <c r="O9" s="2" t="s">
        <v>8</v>
      </c>
      <c r="P9" s="2" t="s">
        <v>87</v>
      </c>
      <c r="Q9" s="2">
        <v>1</v>
      </c>
    </row>
    <row r="10" spans="1:17">
      <c r="B10" s="44"/>
      <c r="C10" s="45"/>
      <c r="D10" s="46"/>
      <c r="E10" s="46"/>
      <c r="F10" s="46"/>
      <c r="G10" s="46"/>
      <c r="H10" s="47" t="s">
        <v>96</v>
      </c>
      <c r="I10" s="48"/>
      <c r="J10" s="48" t="s">
        <v>97</v>
      </c>
      <c r="K10" s="49" t="s">
        <v>98</v>
      </c>
      <c r="N10" s="2">
        <v>1</v>
      </c>
      <c r="O10" s="2" t="s">
        <v>8</v>
      </c>
      <c r="P10" s="2" t="s">
        <v>87</v>
      </c>
      <c r="Q10" s="2">
        <v>1</v>
      </c>
    </row>
    <row r="11" spans="1:17">
      <c r="B11" s="33" t="s">
        <v>99</v>
      </c>
      <c r="C11" s="34"/>
      <c r="D11" s="34"/>
      <c r="E11" s="34"/>
      <c r="F11" s="34"/>
      <c r="G11" s="34"/>
      <c r="H11" s="50" t="s">
        <v>100</v>
      </c>
      <c r="I11" s="50" t="s">
        <v>101</v>
      </c>
      <c r="J11" s="51" t="s">
        <v>102</v>
      </c>
      <c r="K11" s="51" t="s">
        <v>103</v>
      </c>
      <c r="N11" s="2">
        <v>1</v>
      </c>
      <c r="O11" s="2" t="s">
        <v>8</v>
      </c>
      <c r="P11" s="2" t="s">
        <v>87</v>
      </c>
      <c r="Q11" s="2">
        <v>1</v>
      </c>
    </row>
    <row r="12" spans="1:17">
      <c r="A12" s="2" t="s">
        <v>104</v>
      </c>
      <c r="B12" s="52" t="s">
        <v>105</v>
      </c>
      <c r="C12" s="53"/>
      <c r="D12" s="24"/>
      <c r="E12" s="24"/>
      <c r="F12" s="24"/>
      <c r="G12" s="24"/>
      <c r="H12" s="54">
        <v>8.1</v>
      </c>
      <c r="I12" s="54">
        <v>4.5</v>
      </c>
      <c r="J12" s="55">
        <v>12.6</v>
      </c>
      <c r="K12" s="56">
        <v>6300</v>
      </c>
      <c r="N12" s="2">
        <v>1</v>
      </c>
      <c r="O12" s="2" t="s">
        <v>8</v>
      </c>
      <c r="P12" s="2" t="s">
        <v>87</v>
      </c>
      <c r="Q12" s="2">
        <v>1</v>
      </c>
    </row>
    <row r="13" spans="1:17">
      <c r="A13" s="2" t="s">
        <v>104</v>
      </c>
      <c r="B13" s="52" t="s">
        <v>106</v>
      </c>
      <c r="C13" s="53"/>
      <c r="D13" s="24"/>
      <c r="E13" s="24"/>
      <c r="F13" s="24"/>
      <c r="G13" s="24"/>
      <c r="H13" s="57">
        <v>7.6</v>
      </c>
      <c r="I13" s="57">
        <v>5.7</v>
      </c>
      <c r="J13" s="55">
        <v>13.3</v>
      </c>
      <c r="K13" s="56">
        <v>6650</v>
      </c>
      <c r="N13" s="2">
        <v>1</v>
      </c>
      <c r="O13" s="2" t="s">
        <v>8</v>
      </c>
      <c r="P13" s="2" t="s">
        <v>87</v>
      </c>
      <c r="Q13" s="2">
        <v>1</v>
      </c>
    </row>
    <row r="14" spans="1:17">
      <c r="A14" s="2" t="s">
        <v>104</v>
      </c>
      <c r="B14" s="52" t="s">
        <v>107</v>
      </c>
      <c r="C14" s="53"/>
      <c r="D14" s="24"/>
      <c r="E14" s="24"/>
      <c r="F14" s="24"/>
      <c r="G14" s="24"/>
      <c r="H14" s="57">
        <v>4.7</v>
      </c>
      <c r="I14" s="57">
        <v>3.5</v>
      </c>
      <c r="J14" s="55">
        <v>8.1999999999999993</v>
      </c>
      <c r="K14" s="56">
        <v>4100</v>
      </c>
      <c r="N14" s="2">
        <v>1</v>
      </c>
      <c r="O14" s="2" t="s">
        <v>8</v>
      </c>
      <c r="P14" s="2" t="s">
        <v>87</v>
      </c>
      <c r="Q14" s="2">
        <v>1</v>
      </c>
    </row>
    <row r="15" spans="1:17">
      <c r="A15" s="2" t="s">
        <v>104</v>
      </c>
      <c r="B15" s="52" t="s">
        <v>108</v>
      </c>
      <c r="C15" s="53"/>
      <c r="D15" s="24"/>
      <c r="E15" s="24"/>
      <c r="F15" s="24"/>
      <c r="G15" s="24"/>
      <c r="H15" s="57">
        <v>10.4</v>
      </c>
      <c r="I15" s="57">
        <v>6.2</v>
      </c>
      <c r="J15" s="55">
        <v>16.600000000000001</v>
      </c>
      <c r="K15" s="56">
        <v>8300</v>
      </c>
      <c r="N15" s="2">
        <v>1</v>
      </c>
      <c r="O15" s="2" t="s">
        <v>8</v>
      </c>
      <c r="P15" s="2" t="s">
        <v>87</v>
      </c>
      <c r="Q15" s="2">
        <v>1</v>
      </c>
    </row>
    <row r="16" spans="1:17">
      <c r="A16" s="2" t="s">
        <v>104</v>
      </c>
      <c r="B16" s="52" t="s">
        <v>109</v>
      </c>
      <c r="C16" s="53"/>
      <c r="D16" s="24"/>
      <c r="E16" s="24"/>
      <c r="F16" s="24"/>
      <c r="G16" s="24"/>
      <c r="H16" s="57">
        <v>4</v>
      </c>
      <c r="I16" s="57">
        <v>2.5</v>
      </c>
      <c r="J16" s="55">
        <v>6.5</v>
      </c>
      <c r="K16" s="56">
        <v>3250</v>
      </c>
      <c r="N16" s="2">
        <v>1</v>
      </c>
      <c r="O16" s="2" t="s">
        <v>8</v>
      </c>
      <c r="P16" s="2" t="s">
        <v>87</v>
      </c>
      <c r="Q16" s="2">
        <v>1</v>
      </c>
    </row>
    <row r="17" spans="1:17">
      <c r="A17" s="2" t="s">
        <v>104</v>
      </c>
      <c r="B17" s="52" t="s">
        <v>110</v>
      </c>
      <c r="C17" s="53"/>
      <c r="D17" s="24"/>
      <c r="E17" s="24"/>
      <c r="F17" s="24"/>
      <c r="G17" s="24"/>
      <c r="H17" s="57">
        <v>0</v>
      </c>
      <c r="I17" s="57">
        <v>0</v>
      </c>
      <c r="J17" s="55">
        <v>0</v>
      </c>
      <c r="K17" s="56">
        <v>0</v>
      </c>
      <c r="N17" s="2">
        <v>1</v>
      </c>
      <c r="O17" s="2" t="s">
        <v>8</v>
      </c>
      <c r="P17" s="2" t="s">
        <v>87</v>
      </c>
      <c r="Q17" s="2">
        <v>1</v>
      </c>
    </row>
    <row r="18" spans="1:17">
      <c r="A18" s="2" t="s">
        <v>104</v>
      </c>
      <c r="B18" s="52" t="s">
        <v>111</v>
      </c>
      <c r="C18" s="53"/>
      <c r="D18" s="24"/>
      <c r="E18" s="24"/>
      <c r="F18" s="24"/>
      <c r="G18" s="24"/>
      <c r="H18" s="57">
        <v>0</v>
      </c>
      <c r="I18" s="57">
        <v>0</v>
      </c>
      <c r="J18" s="55">
        <v>0</v>
      </c>
      <c r="K18" s="56">
        <v>0</v>
      </c>
      <c r="N18" s="2">
        <v>1</v>
      </c>
      <c r="O18" s="2" t="s">
        <v>8</v>
      </c>
      <c r="P18" s="2" t="s">
        <v>87</v>
      </c>
      <c r="Q18" s="2">
        <v>1</v>
      </c>
    </row>
    <row r="19" spans="1:17">
      <c r="A19" s="2" t="s">
        <v>104</v>
      </c>
      <c r="B19" s="52" t="s">
        <v>111</v>
      </c>
      <c r="C19" s="53"/>
      <c r="D19" s="24"/>
      <c r="E19" s="24"/>
      <c r="F19" s="24"/>
      <c r="G19" s="24"/>
      <c r="H19" s="57">
        <v>0</v>
      </c>
      <c r="I19" s="57">
        <v>0</v>
      </c>
      <c r="J19" s="55">
        <v>0</v>
      </c>
      <c r="K19" s="56">
        <v>0</v>
      </c>
      <c r="N19" s="2">
        <v>1</v>
      </c>
      <c r="O19" s="2" t="s">
        <v>8</v>
      </c>
      <c r="P19" s="2" t="s">
        <v>87</v>
      </c>
      <c r="Q19" s="2">
        <v>1</v>
      </c>
    </row>
    <row r="20" spans="1:17">
      <c r="A20" s="2" t="s">
        <v>104</v>
      </c>
      <c r="B20" s="52" t="s">
        <v>111</v>
      </c>
      <c r="C20" s="58"/>
      <c r="D20" s="59"/>
      <c r="E20" s="59"/>
      <c r="F20" s="59"/>
      <c r="G20" s="59"/>
      <c r="H20" s="57">
        <v>0</v>
      </c>
      <c r="I20" s="57">
        <v>0</v>
      </c>
      <c r="J20" s="60">
        <v>0</v>
      </c>
      <c r="K20" s="61">
        <v>0</v>
      </c>
      <c r="N20" s="2">
        <v>1</v>
      </c>
      <c r="O20" s="2" t="s">
        <v>8</v>
      </c>
      <c r="P20" s="2" t="s">
        <v>87</v>
      </c>
      <c r="Q20" s="2">
        <v>1</v>
      </c>
    </row>
    <row r="21" spans="1:17">
      <c r="B21" s="62" t="s">
        <v>112</v>
      </c>
      <c r="C21" s="23"/>
      <c r="D21" s="24"/>
      <c r="E21" s="24"/>
      <c r="F21" s="24"/>
      <c r="G21" s="24"/>
      <c r="H21" s="55">
        <v>34.799999999999997</v>
      </c>
      <c r="I21" s="55">
        <v>22.4</v>
      </c>
      <c r="J21" s="63">
        <v>57.199999999999996</v>
      </c>
      <c r="K21" s="64">
        <v>28599.999999999996</v>
      </c>
      <c r="N21" s="2">
        <v>1</v>
      </c>
      <c r="O21" s="2" t="s">
        <v>8</v>
      </c>
      <c r="P21" s="2" t="s">
        <v>87</v>
      </c>
      <c r="Q21" s="2">
        <v>1</v>
      </c>
    </row>
    <row r="22" spans="1:17">
      <c r="B22" s="62" t="s">
        <v>113</v>
      </c>
      <c r="C22" s="23"/>
      <c r="D22" s="24"/>
      <c r="E22" s="24"/>
      <c r="F22" s="24"/>
      <c r="G22" s="24"/>
      <c r="H22" s="56">
        <v>17400</v>
      </c>
      <c r="I22" s="56">
        <v>11200</v>
      </c>
      <c r="J22" s="64">
        <v>28599.999999999996</v>
      </c>
      <c r="K22" s="65" t="s">
        <v>114</v>
      </c>
      <c r="N22" s="2">
        <v>1</v>
      </c>
      <c r="O22" s="2" t="s">
        <v>8</v>
      </c>
      <c r="P22" s="2" t="s">
        <v>87</v>
      </c>
      <c r="Q22" s="2">
        <v>1</v>
      </c>
    </row>
    <row r="23" spans="1:17">
      <c r="B23" s="32"/>
      <c r="C23" s="24"/>
      <c r="D23" s="24"/>
      <c r="E23" s="24"/>
      <c r="F23" s="24"/>
      <c r="G23" s="24"/>
      <c r="H23" s="24"/>
      <c r="I23" s="24"/>
      <c r="J23" s="24"/>
      <c r="K23" s="56"/>
      <c r="N23" s="2">
        <v>1</v>
      </c>
      <c r="O23" s="2" t="s">
        <v>8</v>
      </c>
      <c r="P23" s="2" t="s">
        <v>87</v>
      </c>
      <c r="Q23" s="2">
        <v>1</v>
      </c>
    </row>
    <row r="24" spans="1:17">
      <c r="B24" s="66"/>
      <c r="C24" s="46"/>
      <c r="D24" s="46"/>
      <c r="E24" s="46"/>
      <c r="F24" s="46"/>
      <c r="G24" s="46"/>
      <c r="H24" s="47" t="s">
        <v>96</v>
      </c>
      <c r="I24" s="48"/>
      <c r="J24" s="48" t="s">
        <v>97</v>
      </c>
      <c r="K24" s="49" t="s">
        <v>98</v>
      </c>
      <c r="N24" s="2">
        <v>1</v>
      </c>
      <c r="O24" s="2" t="s">
        <v>8</v>
      </c>
      <c r="P24" s="2" t="s">
        <v>87</v>
      </c>
      <c r="Q24" s="2">
        <v>1</v>
      </c>
    </row>
    <row r="25" spans="1:17">
      <c r="B25" s="33" t="s">
        <v>115</v>
      </c>
      <c r="C25" s="67"/>
      <c r="D25" s="35" t="s">
        <v>116</v>
      </c>
      <c r="E25" s="35"/>
      <c r="F25" s="35" t="s">
        <v>117</v>
      </c>
      <c r="G25" s="34"/>
      <c r="H25" s="50" t="s">
        <v>100</v>
      </c>
      <c r="I25" s="50" t="s">
        <v>101</v>
      </c>
      <c r="J25" s="51" t="s">
        <v>102</v>
      </c>
      <c r="K25" s="51" t="s">
        <v>103</v>
      </c>
      <c r="N25" s="2">
        <v>1</v>
      </c>
      <c r="O25" s="2" t="s">
        <v>8</v>
      </c>
      <c r="P25" s="2" t="s">
        <v>87</v>
      </c>
      <c r="Q25" s="2">
        <v>1</v>
      </c>
    </row>
    <row r="26" spans="1:17">
      <c r="A26" s="2" t="s">
        <v>104</v>
      </c>
      <c r="B26" s="32" t="s">
        <v>118</v>
      </c>
      <c r="C26" s="24"/>
      <c r="D26" s="68">
        <v>3.81</v>
      </c>
      <c r="E26" s="69" t="s">
        <v>119</v>
      </c>
      <c r="F26" s="70">
        <v>30000</v>
      </c>
      <c r="G26" s="71" t="s">
        <v>120</v>
      </c>
      <c r="H26" s="65"/>
      <c r="I26" s="55">
        <v>114.3</v>
      </c>
      <c r="J26" s="55">
        <v>114.3</v>
      </c>
      <c r="K26" s="56">
        <v>57150</v>
      </c>
      <c r="N26" s="2">
        <v>1</v>
      </c>
      <c r="O26" s="2" t="s">
        <v>8</v>
      </c>
      <c r="P26" s="2" t="s">
        <v>87</v>
      </c>
      <c r="Q26" s="2">
        <v>1</v>
      </c>
    </row>
    <row r="27" spans="1:17">
      <c r="A27" s="2" t="s">
        <v>104</v>
      </c>
      <c r="B27" s="32" t="s">
        <v>121</v>
      </c>
      <c r="C27" s="24"/>
      <c r="D27" s="72">
        <v>0.5</v>
      </c>
      <c r="E27" s="69" t="s">
        <v>122</v>
      </c>
      <c r="F27" s="73">
        <v>138</v>
      </c>
      <c r="G27" s="71" t="s">
        <v>123</v>
      </c>
      <c r="H27" s="65"/>
      <c r="I27" s="55">
        <v>69</v>
      </c>
      <c r="J27" s="55">
        <v>69</v>
      </c>
      <c r="K27" s="56">
        <v>34500</v>
      </c>
      <c r="N27" s="2">
        <v>1</v>
      </c>
      <c r="O27" s="2" t="s">
        <v>8</v>
      </c>
      <c r="P27" s="2" t="s">
        <v>87</v>
      </c>
      <c r="Q27" s="2">
        <v>1</v>
      </c>
    </row>
    <row r="28" spans="1:17">
      <c r="A28" s="2" t="s">
        <v>104</v>
      </c>
      <c r="B28" s="32" t="s">
        <v>124</v>
      </c>
      <c r="C28" s="24"/>
      <c r="D28" s="72">
        <v>0.57999999999999996</v>
      </c>
      <c r="E28" s="69" t="s">
        <v>122</v>
      </c>
      <c r="F28" s="74">
        <v>78</v>
      </c>
      <c r="G28" s="71" t="s">
        <v>123</v>
      </c>
      <c r="H28" s="65"/>
      <c r="I28" s="55">
        <v>45.239999999999995</v>
      </c>
      <c r="J28" s="55">
        <v>45.239999999999995</v>
      </c>
      <c r="K28" s="56">
        <v>22619.999999999996</v>
      </c>
      <c r="N28" s="2">
        <v>1</v>
      </c>
      <c r="O28" s="2" t="s">
        <v>8</v>
      </c>
      <c r="P28" s="2" t="s">
        <v>87</v>
      </c>
      <c r="Q28" s="2">
        <v>1</v>
      </c>
    </row>
    <row r="29" spans="1:17">
      <c r="A29" s="2" t="s">
        <v>104</v>
      </c>
      <c r="B29" s="32" t="s">
        <v>125</v>
      </c>
      <c r="C29" s="24"/>
      <c r="D29" s="72">
        <v>0.36</v>
      </c>
      <c r="E29" s="69" t="s">
        <v>122</v>
      </c>
      <c r="F29" s="74">
        <v>63</v>
      </c>
      <c r="G29" s="71" t="s">
        <v>123</v>
      </c>
      <c r="H29" s="65"/>
      <c r="I29" s="55">
        <v>22.68</v>
      </c>
      <c r="J29" s="55">
        <v>22.68</v>
      </c>
      <c r="K29" s="56">
        <v>11340</v>
      </c>
      <c r="N29" s="2">
        <v>1</v>
      </c>
      <c r="O29" s="2" t="s">
        <v>8</v>
      </c>
      <c r="P29" s="2" t="s">
        <v>87</v>
      </c>
      <c r="Q29" s="2">
        <v>1</v>
      </c>
    </row>
    <row r="30" spans="1:17">
      <c r="A30" s="2" t="s">
        <v>104</v>
      </c>
      <c r="B30" s="32" t="s">
        <v>126</v>
      </c>
      <c r="C30" s="24"/>
      <c r="D30" s="24"/>
      <c r="E30" s="69"/>
      <c r="F30" s="24"/>
      <c r="G30" s="71"/>
      <c r="H30" s="65"/>
      <c r="I30" s="57">
        <v>6.41</v>
      </c>
      <c r="J30" s="55">
        <v>6.41</v>
      </c>
      <c r="K30" s="56">
        <v>3205</v>
      </c>
      <c r="N30" s="2">
        <v>1</v>
      </c>
      <c r="O30" s="2" t="s">
        <v>8</v>
      </c>
      <c r="P30" s="2" t="s">
        <v>87</v>
      </c>
      <c r="Q30" s="2">
        <v>1</v>
      </c>
    </row>
    <row r="31" spans="1:17">
      <c r="A31" s="2" t="s">
        <v>104</v>
      </c>
      <c r="B31" s="32" t="s">
        <v>127</v>
      </c>
      <c r="C31" s="24"/>
      <c r="D31" s="24"/>
      <c r="E31" s="69"/>
      <c r="F31" s="24"/>
      <c r="G31" s="71"/>
      <c r="H31" s="65"/>
      <c r="I31" s="57">
        <v>47</v>
      </c>
      <c r="J31" s="55">
        <v>47</v>
      </c>
      <c r="K31" s="56">
        <v>23500</v>
      </c>
      <c r="N31" s="2">
        <v>1</v>
      </c>
      <c r="O31" s="2" t="s">
        <v>8</v>
      </c>
      <c r="P31" s="2" t="s">
        <v>87</v>
      </c>
      <c r="Q31" s="2">
        <v>1</v>
      </c>
    </row>
    <row r="32" spans="1:17">
      <c r="A32" s="2" t="s">
        <v>104</v>
      </c>
      <c r="B32" s="32" t="s">
        <v>128</v>
      </c>
      <c r="C32" s="24"/>
      <c r="D32" s="24"/>
      <c r="E32" s="69"/>
      <c r="F32" s="24"/>
      <c r="G32" s="71"/>
      <c r="H32" s="65"/>
      <c r="I32" s="57">
        <v>16.2</v>
      </c>
      <c r="J32" s="55">
        <v>16.2</v>
      </c>
      <c r="K32" s="56">
        <v>8100</v>
      </c>
      <c r="N32" s="2">
        <v>1</v>
      </c>
      <c r="O32" s="2" t="s">
        <v>8</v>
      </c>
      <c r="P32" s="2" t="s">
        <v>87</v>
      </c>
      <c r="Q32" s="2">
        <v>1</v>
      </c>
    </row>
    <row r="33" spans="1:17">
      <c r="A33" s="2" t="s">
        <v>104</v>
      </c>
      <c r="B33" s="32" t="s">
        <v>129</v>
      </c>
      <c r="C33" s="24"/>
      <c r="D33" s="24"/>
      <c r="E33" s="69"/>
      <c r="F33" s="24"/>
      <c r="G33" s="71"/>
      <c r="H33" s="65"/>
      <c r="I33" s="57">
        <v>12.9</v>
      </c>
      <c r="J33" s="55">
        <v>12.9</v>
      </c>
      <c r="K33" s="56">
        <v>6450</v>
      </c>
      <c r="N33" s="2">
        <v>1</v>
      </c>
      <c r="O33" s="2" t="s">
        <v>8</v>
      </c>
      <c r="P33" s="2" t="s">
        <v>87</v>
      </c>
      <c r="Q33" s="2">
        <v>1</v>
      </c>
    </row>
    <row r="34" spans="1:17">
      <c r="A34" s="2" t="s">
        <v>104</v>
      </c>
      <c r="B34" s="75" t="s">
        <v>130</v>
      </c>
      <c r="C34" s="59"/>
      <c r="D34" s="76">
        <v>8</v>
      </c>
      <c r="E34" s="77" t="s">
        <v>131</v>
      </c>
      <c r="F34" s="78">
        <v>8.1199999999999994E-2</v>
      </c>
      <c r="G34" s="79" t="s">
        <v>132</v>
      </c>
      <c r="H34" s="80"/>
      <c r="I34" s="81">
        <v>19.278503999999998</v>
      </c>
      <c r="J34" s="60">
        <v>19.278503999999998</v>
      </c>
      <c r="K34" s="61">
        <v>9639.2519999999986</v>
      </c>
      <c r="N34" s="2">
        <v>1</v>
      </c>
      <c r="O34" s="2" t="s">
        <v>8</v>
      </c>
      <c r="P34" s="2" t="s">
        <v>87</v>
      </c>
      <c r="Q34" s="2">
        <v>1</v>
      </c>
    </row>
    <row r="35" spans="1:17">
      <c r="B35" s="62" t="s">
        <v>133</v>
      </c>
      <c r="C35" s="23"/>
      <c r="D35" s="24"/>
      <c r="E35" s="24"/>
      <c r="F35" s="24"/>
      <c r="G35" s="24"/>
      <c r="H35" s="65"/>
      <c r="I35" s="55">
        <v>353.00850400000002</v>
      </c>
      <c r="J35" s="63">
        <v>353.00850400000002</v>
      </c>
      <c r="K35" s="64">
        <v>176504.25200000001</v>
      </c>
      <c r="N35" s="2">
        <v>1</v>
      </c>
      <c r="O35" s="2" t="s">
        <v>8</v>
      </c>
      <c r="P35" s="2" t="s">
        <v>87</v>
      </c>
      <c r="Q35" s="2">
        <v>1</v>
      </c>
    </row>
    <row r="36" spans="1:17">
      <c r="B36" s="32"/>
      <c r="C36" s="24"/>
      <c r="D36" s="24"/>
      <c r="E36" s="24"/>
      <c r="F36" s="24"/>
      <c r="G36" s="24"/>
      <c r="H36" s="24"/>
      <c r="I36" s="24"/>
      <c r="J36" s="24"/>
      <c r="K36" s="56" t="s">
        <v>134</v>
      </c>
      <c r="N36" s="2">
        <v>1</v>
      </c>
      <c r="O36" s="2" t="s">
        <v>8</v>
      </c>
      <c r="P36" s="2" t="s">
        <v>87</v>
      </c>
      <c r="Q36" s="2">
        <v>1</v>
      </c>
    </row>
    <row r="37" spans="1:17">
      <c r="B37" s="33" t="s">
        <v>135</v>
      </c>
      <c r="C37" s="67"/>
      <c r="D37" s="35"/>
      <c r="E37" s="35"/>
      <c r="F37" s="35"/>
      <c r="G37" s="34"/>
      <c r="H37" s="50"/>
      <c r="I37" s="50"/>
      <c r="J37" s="51"/>
      <c r="K37" s="51"/>
      <c r="N37" s="2">
        <v>1</v>
      </c>
      <c r="O37" s="2" t="s">
        <v>8</v>
      </c>
      <c r="P37" s="2" t="s">
        <v>87</v>
      </c>
      <c r="Q37" s="2">
        <v>1</v>
      </c>
    </row>
    <row r="38" spans="1:17">
      <c r="A38" s="2" t="s">
        <v>135</v>
      </c>
      <c r="B38" s="82" t="s">
        <v>136</v>
      </c>
      <c r="C38" s="24"/>
      <c r="D38" s="24"/>
      <c r="E38" s="24"/>
      <c r="F38" s="24"/>
      <c r="G38" s="24"/>
      <c r="H38" s="54">
        <v>23</v>
      </c>
      <c r="I38" s="54">
        <v>8.6999999999999993</v>
      </c>
      <c r="J38" s="55">
        <v>31.7</v>
      </c>
      <c r="K38" s="56">
        <v>15850</v>
      </c>
      <c r="N38" s="2">
        <v>1</v>
      </c>
      <c r="O38" s="2" t="s">
        <v>8</v>
      </c>
      <c r="P38" s="2" t="s">
        <v>87</v>
      </c>
      <c r="Q38" s="2">
        <v>1</v>
      </c>
    </row>
    <row r="39" spans="1:17">
      <c r="A39" s="2" t="s">
        <v>135</v>
      </c>
      <c r="B39" s="83" t="s">
        <v>137</v>
      </c>
      <c r="C39" s="24"/>
      <c r="D39" s="24"/>
      <c r="E39" s="24"/>
      <c r="F39" s="24"/>
      <c r="G39" s="24"/>
      <c r="H39" s="57">
        <v>11.1</v>
      </c>
      <c r="I39" s="57">
        <v>3.8</v>
      </c>
      <c r="J39" s="55">
        <v>14.899999999999999</v>
      </c>
      <c r="K39" s="56">
        <v>7449.9999999999991</v>
      </c>
      <c r="N39" s="2">
        <v>1</v>
      </c>
      <c r="O39" s="2" t="s">
        <v>8</v>
      </c>
      <c r="P39" s="2" t="s">
        <v>87</v>
      </c>
      <c r="Q39" s="2">
        <v>1</v>
      </c>
    </row>
    <row r="40" spans="1:17">
      <c r="A40" s="2" t="s">
        <v>135</v>
      </c>
      <c r="B40" s="84" t="s">
        <v>138</v>
      </c>
      <c r="C40" s="24"/>
      <c r="D40" s="72">
        <v>7.6999999999999999E-2</v>
      </c>
      <c r="E40" s="71" t="s">
        <v>139</v>
      </c>
      <c r="F40" s="72">
        <v>4.8000000000000001E-2</v>
      </c>
      <c r="G40" s="71" t="s">
        <v>140</v>
      </c>
      <c r="H40" s="55">
        <v>16.093</v>
      </c>
      <c r="I40" s="55">
        <v>10.032</v>
      </c>
      <c r="J40" s="55">
        <v>26.125</v>
      </c>
      <c r="K40" s="56">
        <v>13062.5</v>
      </c>
      <c r="N40" s="2">
        <v>1</v>
      </c>
      <c r="O40" s="2" t="s">
        <v>8</v>
      </c>
      <c r="P40" s="2" t="s">
        <v>87</v>
      </c>
      <c r="Q40" s="2">
        <v>1</v>
      </c>
    </row>
    <row r="41" spans="1:17">
      <c r="A41" s="2" t="s">
        <v>135</v>
      </c>
      <c r="B41" s="84" t="s">
        <v>141</v>
      </c>
      <c r="C41" s="24"/>
      <c r="D41" s="72">
        <v>0.05</v>
      </c>
      <c r="E41" s="71" t="s">
        <v>139</v>
      </c>
      <c r="F41" s="72">
        <v>0.18360000000000001</v>
      </c>
      <c r="G41" s="71" t="s">
        <v>140</v>
      </c>
      <c r="H41" s="55">
        <v>10.450000000000001</v>
      </c>
      <c r="I41" s="55">
        <v>38.372400000000006</v>
      </c>
      <c r="J41" s="55">
        <v>48.822400000000009</v>
      </c>
      <c r="K41" s="56">
        <v>24411.200000000004</v>
      </c>
      <c r="N41" s="2">
        <v>1</v>
      </c>
      <c r="O41" s="2" t="s">
        <v>8</v>
      </c>
      <c r="P41" s="2" t="s">
        <v>87</v>
      </c>
      <c r="Q41" s="2">
        <v>1</v>
      </c>
    </row>
    <row r="42" spans="1:17">
      <c r="A42" s="2" t="s">
        <v>135</v>
      </c>
      <c r="B42" s="84" t="s">
        <v>142</v>
      </c>
      <c r="C42" s="24"/>
      <c r="D42" s="72">
        <v>3.1600000000000003E-2</v>
      </c>
      <c r="E42" s="71" t="s">
        <v>139</v>
      </c>
      <c r="F42" s="72">
        <v>2.53E-2</v>
      </c>
      <c r="G42" s="71" t="s">
        <v>140</v>
      </c>
      <c r="H42" s="55">
        <v>6.6044000000000009</v>
      </c>
      <c r="I42" s="55">
        <v>5.2877000000000001</v>
      </c>
      <c r="J42" s="55">
        <v>11.892100000000001</v>
      </c>
      <c r="K42" s="56">
        <v>5946.05</v>
      </c>
      <c r="N42" s="2">
        <v>1</v>
      </c>
      <c r="O42" s="2" t="s">
        <v>8</v>
      </c>
      <c r="P42" s="2" t="s">
        <v>87</v>
      </c>
      <c r="Q42" s="2">
        <v>1</v>
      </c>
    </row>
    <row r="43" spans="1:17">
      <c r="A43" s="2" t="s">
        <v>135</v>
      </c>
      <c r="B43" s="85" t="s">
        <v>110</v>
      </c>
      <c r="C43" s="59"/>
      <c r="D43" s="59"/>
      <c r="E43" s="59"/>
      <c r="F43" s="59"/>
      <c r="G43" s="59"/>
      <c r="H43" s="57">
        <v>0</v>
      </c>
      <c r="I43" s="57">
        <v>0</v>
      </c>
      <c r="J43" s="60">
        <v>0</v>
      </c>
      <c r="K43" s="61">
        <v>0</v>
      </c>
      <c r="N43" s="2">
        <v>1</v>
      </c>
      <c r="O43" s="2" t="s">
        <v>8</v>
      </c>
      <c r="P43" s="2" t="s">
        <v>87</v>
      </c>
      <c r="Q43" s="2">
        <v>1</v>
      </c>
    </row>
    <row r="44" spans="1:17">
      <c r="B44" s="62" t="s">
        <v>112</v>
      </c>
      <c r="C44" s="23"/>
      <c r="D44" s="24"/>
      <c r="E44" s="24"/>
      <c r="F44" s="24"/>
      <c r="G44" s="24"/>
      <c r="H44" s="55">
        <v>67.247399999999999</v>
      </c>
      <c r="I44" s="55">
        <v>66.192100000000011</v>
      </c>
      <c r="J44" s="63">
        <v>133.43950000000001</v>
      </c>
      <c r="K44" s="24"/>
      <c r="N44" s="2">
        <v>1</v>
      </c>
      <c r="O44" s="2" t="s">
        <v>8</v>
      </c>
      <c r="P44" s="2" t="s">
        <v>87</v>
      </c>
      <c r="Q44" s="2">
        <v>1</v>
      </c>
    </row>
    <row r="45" spans="1:17">
      <c r="B45" s="62" t="s">
        <v>113</v>
      </c>
      <c r="C45" s="23"/>
      <c r="D45" s="24"/>
      <c r="E45" s="24"/>
      <c r="F45" s="24"/>
      <c r="G45" s="24"/>
      <c r="H45" s="56">
        <v>33623.699999999997</v>
      </c>
      <c r="I45" s="56">
        <v>33096.050000000003</v>
      </c>
      <c r="J45" s="64"/>
      <c r="K45" s="64">
        <v>66719.75</v>
      </c>
      <c r="N45" s="2">
        <v>1</v>
      </c>
      <c r="O45" s="2" t="s">
        <v>8</v>
      </c>
      <c r="P45" s="2" t="s">
        <v>87</v>
      </c>
      <c r="Q45" s="2">
        <v>1</v>
      </c>
    </row>
    <row r="46" spans="1:17">
      <c r="B46" s="32"/>
      <c r="C46" s="24"/>
      <c r="D46" s="24"/>
      <c r="E46" s="24"/>
      <c r="F46" s="24"/>
      <c r="G46" s="24"/>
      <c r="H46" s="24"/>
      <c r="I46" s="24"/>
      <c r="J46" s="24"/>
      <c r="K46" s="56"/>
      <c r="N46" s="2">
        <v>1</v>
      </c>
      <c r="O46" s="2" t="s">
        <v>8</v>
      </c>
      <c r="P46" s="2" t="s">
        <v>87</v>
      </c>
      <c r="Q46" s="2">
        <v>1</v>
      </c>
    </row>
    <row r="47" spans="1:17">
      <c r="B47" s="33" t="s">
        <v>143</v>
      </c>
      <c r="C47" s="67"/>
      <c r="D47" s="35" t="s">
        <v>144</v>
      </c>
      <c r="E47" s="35"/>
      <c r="F47" s="35" t="s">
        <v>145</v>
      </c>
      <c r="G47" s="34"/>
      <c r="H47" s="50"/>
      <c r="I47" s="50"/>
      <c r="J47" s="51"/>
      <c r="K47" s="51"/>
      <c r="N47" s="2">
        <v>1</v>
      </c>
      <c r="O47" s="2" t="s">
        <v>8</v>
      </c>
      <c r="P47" s="2" t="s">
        <v>87</v>
      </c>
      <c r="Q47" s="2">
        <v>1</v>
      </c>
    </row>
    <row r="48" spans="1:17">
      <c r="A48" s="2" t="s">
        <v>146</v>
      </c>
      <c r="B48" s="32" t="s">
        <v>147</v>
      </c>
      <c r="C48" s="23"/>
      <c r="D48" s="72">
        <v>20.149999999999999</v>
      </c>
      <c r="E48" s="24"/>
      <c r="F48" s="76">
        <v>2.5499999999999998</v>
      </c>
      <c r="G48" s="86"/>
      <c r="H48" s="87">
        <v>51.382499999999993</v>
      </c>
      <c r="I48" s="65"/>
      <c r="J48" s="55">
        <v>51.382499999999993</v>
      </c>
      <c r="K48" s="56">
        <v>25691.249999999996</v>
      </c>
      <c r="N48" s="2">
        <v>1</v>
      </c>
      <c r="O48" s="2" t="s">
        <v>8</v>
      </c>
      <c r="P48" s="2" t="s">
        <v>87</v>
      </c>
      <c r="Q48" s="2">
        <v>1</v>
      </c>
    </row>
    <row r="49" spans="1:17">
      <c r="A49" s="2" t="s">
        <v>146</v>
      </c>
      <c r="B49" s="75" t="s">
        <v>148</v>
      </c>
      <c r="C49" s="88"/>
      <c r="D49" s="72">
        <v>0</v>
      </c>
      <c r="E49" s="59"/>
      <c r="F49" s="76">
        <v>0</v>
      </c>
      <c r="G49" s="88"/>
      <c r="H49" s="80"/>
      <c r="I49" s="60">
        <v>0</v>
      </c>
      <c r="J49" s="60">
        <v>0</v>
      </c>
      <c r="K49" s="61">
        <v>0</v>
      </c>
      <c r="N49" s="2">
        <v>1</v>
      </c>
      <c r="O49" s="2" t="s">
        <v>8</v>
      </c>
      <c r="P49" s="2" t="s">
        <v>87</v>
      </c>
      <c r="Q49" s="2">
        <v>1</v>
      </c>
    </row>
    <row r="50" spans="1:17">
      <c r="B50" s="62" t="s">
        <v>133</v>
      </c>
      <c r="C50" s="86"/>
      <c r="D50" s="89"/>
      <c r="E50" s="89"/>
      <c r="F50" s="89"/>
      <c r="G50" s="89"/>
      <c r="H50" s="55">
        <v>51.382499999999993</v>
      </c>
      <c r="I50" s="55">
        <v>0</v>
      </c>
      <c r="J50" s="63">
        <v>51.382499999999993</v>
      </c>
      <c r="K50" s="64">
        <v>25691.249999999996</v>
      </c>
      <c r="N50" s="2">
        <v>1</v>
      </c>
      <c r="O50" s="2" t="s">
        <v>8</v>
      </c>
      <c r="P50" s="2" t="s">
        <v>87</v>
      </c>
      <c r="Q50" s="2">
        <v>1</v>
      </c>
    </row>
    <row r="51" spans="1:17">
      <c r="B51" s="90"/>
      <c r="C51" s="86"/>
      <c r="D51" s="89"/>
      <c r="E51" s="89"/>
      <c r="F51" s="89"/>
      <c r="G51" s="89"/>
      <c r="H51" s="24"/>
      <c r="I51" s="24"/>
      <c r="J51" s="24"/>
      <c r="K51" s="56"/>
      <c r="N51" s="2">
        <v>1</v>
      </c>
      <c r="O51" s="2" t="s">
        <v>8</v>
      </c>
      <c r="P51" s="2" t="s">
        <v>87</v>
      </c>
      <c r="Q51" s="2">
        <v>1</v>
      </c>
    </row>
    <row r="52" spans="1:17">
      <c r="B52" s="33" t="s">
        <v>149</v>
      </c>
      <c r="C52" s="67"/>
      <c r="D52" s="35"/>
      <c r="E52" s="35"/>
      <c r="F52" s="35"/>
      <c r="G52" s="34"/>
      <c r="H52" s="50"/>
      <c r="I52" s="50"/>
      <c r="J52" s="51"/>
      <c r="K52" s="51" t="s">
        <v>134</v>
      </c>
      <c r="N52" s="2">
        <v>1</v>
      </c>
      <c r="O52" s="2" t="s">
        <v>8</v>
      </c>
      <c r="P52" s="2" t="s">
        <v>87</v>
      </c>
      <c r="Q52" s="2">
        <v>1</v>
      </c>
    </row>
    <row r="53" spans="1:17">
      <c r="A53" s="2" t="s">
        <v>150</v>
      </c>
      <c r="B53" s="32" t="s">
        <v>151</v>
      </c>
      <c r="C53" s="24"/>
      <c r="D53" s="24"/>
      <c r="E53" s="24"/>
      <c r="F53" s="494" t="s">
        <v>152</v>
      </c>
      <c r="G53" s="494"/>
      <c r="H53" s="91">
        <v>143</v>
      </c>
      <c r="I53" s="65"/>
      <c r="J53" s="63">
        <v>143</v>
      </c>
      <c r="K53" s="64">
        <v>71500</v>
      </c>
      <c r="N53" s="2">
        <v>1</v>
      </c>
      <c r="O53" s="2" t="s">
        <v>8</v>
      </c>
      <c r="P53" s="2" t="s">
        <v>87</v>
      </c>
      <c r="Q53" s="2">
        <v>1</v>
      </c>
    </row>
    <row r="54" spans="1:17">
      <c r="B54" s="32"/>
      <c r="C54" s="24"/>
      <c r="D54" s="24"/>
      <c r="E54" s="24"/>
      <c r="F54" s="495"/>
      <c r="G54" s="495"/>
      <c r="H54" s="24"/>
      <c r="I54" s="24"/>
      <c r="J54" s="24"/>
      <c r="K54" s="56" t="s">
        <v>134</v>
      </c>
      <c r="N54" s="2">
        <v>1</v>
      </c>
      <c r="O54" s="2" t="s">
        <v>8</v>
      </c>
      <c r="P54" s="2" t="s">
        <v>87</v>
      </c>
      <c r="Q54" s="2">
        <v>1</v>
      </c>
    </row>
    <row r="55" spans="1:17">
      <c r="B55" s="66"/>
      <c r="C55" s="46"/>
      <c r="D55" s="46"/>
      <c r="E55" s="46"/>
      <c r="F55" s="46"/>
      <c r="G55" s="46"/>
      <c r="H55" s="47" t="s">
        <v>96</v>
      </c>
      <c r="I55" s="48"/>
      <c r="J55" s="48" t="s">
        <v>97</v>
      </c>
      <c r="K55" s="49" t="s">
        <v>98</v>
      </c>
      <c r="N55" s="2">
        <v>1</v>
      </c>
      <c r="O55" s="2" t="s">
        <v>8</v>
      </c>
      <c r="P55" s="2" t="s">
        <v>87</v>
      </c>
      <c r="Q55" s="2">
        <v>1</v>
      </c>
    </row>
    <row r="56" spans="1:17">
      <c r="B56" s="33" t="s">
        <v>153</v>
      </c>
      <c r="C56" s="67"/>
      <c r="D56" s="35"/>
      <c r="E56" s="35"/>
      <c r="F56" s="35"/>
      <c r="G56" s="34"/>
      <c r="H56" s="50" t="s">
        <v>100</v>
      </c>
      <c r="I56" s="50" t="s">
        <v>101</v>
      </c>
      <c r="J56" s="51" t="s">
        <v>102</v>
      </c>
      <c r="K56" s="51" t="s">
        <v>103</v>
      </c>
      <c r="N56" s="2">
        <v>1</v>
      </c>
      <c r="O56" s="2" t="s">
        <v>8</v>
      </c>
      <c r="P56" s="2" t="s">
        <v>87</v>
      </c>
      <c r="Q56" s="2">
        <v>1</v>
      </c>
    </row>
    <row r="57" spans="1:17">
      <c r="B57" s="32" t="s">
        <v>154</v>
      </c>
      <c r="C57" s="24"/>
      <c r="D57" s="24"/>
      <c r="E57" s="24"/>
      <c r="F57" s="24"/>
      <c r="G57" s="24"/>
      <c r="H57" s="55">
        <v>296.42989999999998</v>
      </c>
      <c r="I57" s="55">
        <v>441.60060399999998</v>
      </c>
      <c r="J57" s="63">
        <v>738.03050400000006</v>
      </c>
      <c r="K57" s="24"/>
      <c r="N57" s="2">
        <v>1</v>
      </c>
      <c r="O57" s="2" t="s">
        <v>8</v>
      </c>
      <c r="P57" s="2" t="s">
        <v>87</v>
      </c>
      <c r="Q57" s="2">
        <v>1</v>
      </c>
    </row>
    <row r="58" spans="1:17" ht="16.5" thickBot="1">
      <c r="B58" s="92" t="s">
        <v>155</v>
      </c>
      <c r="C58" s="93"/>
      <c r="D58" s="93"/>
      <c r="E58" s="93"/>
      <c r="F58" s="93"/>
      <c r="G58" s="93"/>
      <c r="H58" s="94">
        <v>1.418324880382775</v>
      </c>
      <c r="I58" s="94">
        <v>2.1129215502392342</v>
      </c>
      <c r="J58" s="94">
        <v>3.5312464306220099</v>
      </c>
      <c r="K58" s="95"/>
      <c r="N58" s="2">
        <v>1</v>
      </c>
      <c r="O58" s="2" t="s">
        <v>8</v>
      </c>
      <c r="P58" s="2" t="s">
        <v>87</v>
      </c>
      <c r="Q58" s="2">
        <v>1</v>
      </c>
    </row>
    <row r="59" spans="1:17" ht="16.5" thickTop="1">
      <c r="B59" s="96" t="s">
        <v>156</v>
      </c>
      <c r="C59" s="97"/>
      <c r="D59" s="97"/>
      <c r="E59" s="97"/>
      <c r="F59" s="97"/>
      <c r="G59" s="97"/>
      <c r="H59" s="98">
        <v>148214.94999999998</v>
      </c>
      <c r="I59" s="98">
        <v>220800.302</v>
      </c>
      <c r="J59" s="98"/>
      <c r="K59" s="98">
        <v>369015.25199999998</v>
      </c>
      <c r="N59" s="2">
        <v>1</v>
      </c>
      <c r="O59" s="2" t="s">
        <v>8</v>
      </c>
      <c r="P59" s="2" t="s">
        <v>87</v>
      </c>
      <c r="Q59" s="2">
        <v>1</v>
      </c>
    </row>
    <row r="60" spans="1:17">
      <c r="B60" s="32"/>
      <c r="C60" s="24"/>
      <c r="D60" s="24"/>
      <c r="E60" s="24"/>
      <c r="F60" s="24"/>
      <c r="G60" s="24"/>
      <c r="H60" s="56"/>
      <c r="I60" s="56"/>
      <c r="J60" s="56"/>
      <c r="K60" s="65"/>
      <c r="N60" s="2">
        <v>1</v>
      </c>
      <c r="O60" s="2" t="s">
        <v>8</v>
      </c>
      <c r="P60" s="2" t="s">
        <v>87</v>
      </c>
      <c r="Q60" s="2">
        <v>1</v>
      </c>
    </row>
    <row r="61" spans="1:17">
      <c r="B61" s="66"/>
      <c r="C61" s="46"/>
      <c r="D61" s="46"/>
      <c r="E61" s="46"/>
      <c r="F61" s="46"/>
      <c r="G61" s="46"/>
      <c r="H61" s="99"/>
      <c r="I61" s="100" t="s">
        <v>157</v>
      </c>
      <c r="J61" s="101" t="s">
        <v>158</v>
      </c>
      <c r="K61" s="102" t="s">
        <v>159</v>
      </c>
      <c r="N61" s="2">
        <v>1</v>
      </c>
      <c r="O61" s="2" t="s">
        <v>8</v>
      </c>
      <c r="P61" s="2" t="s">
        <v>87</v>
      </c>
      <c r="Q61" s="2">
        <v>1</v>
      </c>
    </row>
    <row r="62" spans="1:17">
      <c r="B62" s="33" t="s">
        <v>160</v>
      </c>
      <c r="C62" s="34"/>
      <c r="D62" s="34"/>
      <c r="E62" s="34"/>
      <c r="F62" s="34"/>
      <c r="G62" s="34"/>
      <c r="H62" s="103"/>
      <c r="I62" s="104" t="s">
        <v>161</v>
      </c>
      <c r="J62" s="104" t="s">
        <v>162</v>
      </c>
      <c r="K62" s="105" t="s">
        <v>163</v>
      </c>
      <c r="N62" s="2">
        <v>1</v>
      </c>
      <c r="O62" s="2" t="s">
        <v>8</v>
      </c>
      <c r="P62" s="2" t="s">
        <v>87</v>
      </c>
      <c r="Q62" s="2">
        <v>1</v>
      </c>
    </row>
    <row r="63" spans="1:17">
      <c r="B63" s="32" t="s">
        <v>164</v>
      </c>
      <c r="C63" s="106"/>
      <c r="D63" s="107">
        <v>0</v>
      </c>
      <c r="E63" s="24"/>
      <c r="F63" s="24"/>
      <c r="G63" s="24"/>
      <c r="H63" s="56"/>
      <c r="I63" s="65"/>
      <c r="J63" s="55">
        <v>0</v>
      </c>
      <c r="K63" s="108">
        <v>0</v>
      </c>
      <c r="N63" s="2">
        <v>1</v>
      </c>
      <c r="O63" s="2" t="s">
        <v>8</v>
      </c>
      <c r="P63" s="2" t="s">
        <v>87</v>
      </c>
      <c r="Q63" s="2">
        <v>1</v>
      </c>
    </row>
    <row r="64" spans="1:17">
      <c r="B64" s="32" t="s">
        <v>165</v>
      </c>
      <c r="C64" s="106"/>
      <c r="D64" s="24"/>
      <c r="E64" s="24"/>
      <c r="F64" s="24"/>
      <c r="G64" s="24"/>
      <c r="H64" s="56"/>
      <c r="I64" s="65"/>
      <c r="J64" s="109">
        <v>0</v>
      </c>
      <c r="K64" s="108">
        <v>0</v>
      </c>
      <c r="N64" s="2">
        <v>1</v>
      </c>
      <c r="O64" s="2" t="s">
        <v>8</v>
      </c>
      <c r="P64" s="2" t="s">
        <v>87</v>
      </c>
      <c r="Q64" s="2">
        <v>1</v>
      </c>
    </row>
    <row r="65" spans="2:17">
      <c r="B65" s="110" t="s">
        <v>166</v>
      </c>
      <c r="C65" s="111"/>
      <c r="D65" s="112">
        <v>0</v>
      </c>
      <c r="E65" s="24"/>
      <c r="F65" s="24"/>
      <c r="G65" s="24"/>
      <c r="H65" s="113"/>
      <c r="I65" s="114"/>
      <c r="J65" s="115">
        <v>0</v>
      </c>
      <c r="K65" s="116">
        <v>0</v>
      </c>
      <c r="N65" s="2">
        <v>1</v>
      </c>
      <c r="O65" s="2" t="s">
        <v>8</v>
      </c>
      <c r="P65" s="2" t="s">
        <v>87</v>
      </c>
      <c r="Q65" s="2">
        <v>1</v>
      </c>
    </row>
    <row r="66" spans="2:17" ht="16.5" thickBot="1">
      <c r="B66" s="117" t="s">
        <v>167</v>
      </c>
      <c r="C66" s="118"/>
      <c r="D66" s="93"/>
      <c r="E66" s="93"/>
      <c r="F66" s="93"/>
      <c r="G66" s="93"/>
      <c r="H66" s="119"/>
      <c r="I66" s="95"/>
      <c r="J66" s="63">
        <v>0</v>
      </c>
      <c r="K66" s="64">
        <v>0</v>
      </c>
      <c r="N66" s="2">
        <v>1</v>
      </c>
      <c r="O66" s="2" t="s">
        <v>8</v>
      </c>
      <c r="P66" s="2" t="s">
        <v>87</v>
      </c>
      <c r="Q66" s="2">
        <v>1</v>
      </c>
    </row>
    <row r="67" spans="2:17" ht="17.25" thickTop="1" thickBot="1">
      <c r="B67" s="96" t="s">
        <v>168</v>
      </c>
      <c r="C67" s="120"/>
      <c r="D67" s="121"/>
      <c r="E67" s="121"/>
      <c r="F67" s="121"/>
      <c r="G67" s="121"/>
      <c r="H67" s="122"/>
      <c r="I67" s="123">
        <v>-441.60060399999998</v>
      </c>
      <c r="J67" s="124">
        <v>-738.03050400000006</v>
      </c>
      <c r="K67" s="125">
        <v>-369015.25199999998</v>
      </c>
      <c r="N67" s="2">
        <v>1</v>
      </c>
      <c r="O67" s="2" t="s">
        <v>8</v>
      </c>
      <c r="P67" s="2" t="s">
        <v>87</v>
      </c>
      <c r="Q67" s="2">
        <v>1</v>
      </c>
    </row>
    <row r="68" spans="2:17">
      <c r="B68" s="62" t="s">
        <v>7</v>
      </c>
      <c r="C68" s="23"/>
      <c r="D68" s="24"/>
      <c r="E68" s="24"/>
      <c r="F68" s="24"/>
      <c r="G68" s="24"/>
      <c r="H68" s="24"/>
      <c r="I68" s="24"/>
      <c r="J68" s="24"/>
      <c r="K68" s="24"/>
      <c r="N68" s="2">
        <v>1</v>
      </c>
      <c r="O68" s="2" t="s">
        <v>8</v>
      </c>
      <c r="P68" s="2" t="s">
        <v>87</v>
      </c>
      <c r="Q68" s="2">
        <v>1</v>
      </c>
    </row>
    <row r="69" spans="2:17">
      <c r="B69" s="126" t="s">
        <v>169</v>
      </c>
      <c r="C69" s="23"/>
      <c r="D69" s="24"/>
      <c r="E69" s="24"/>
      <c r="F69" s="24"/>
      <c r="G69" s="24"/>
      <c r="H69" s="24"/>
      <c r="I69" s="24"/>
      <c r="J69" s="24"/>
      <c r="K69" s="24"/>
      <c r="N69" s="2">
        <v>1</v>
      </c>
      <c r="O69" s="2" t="s">
        <v>8</v>
      </c>
      <c r="P69" s="2" t="s">
        <v>87</v>
      </c>
      <c r="Q69" s="2">
        <v>1</v>
      </c>
    </row>
    <row r="70" spans="2:17">
      <c r="B70" s="127" t="s">
        <v>170</v>
      </c>
      <c r="C70" s="23"/>
      <c r="D70" s="24"/>
      <c r="E70" s="24"/>
      <c r="F70" s="24"/>
      <c r="G70" s="24"/>
      <c r="H70" s="24"/>
      <c r="I70" s="24"/>
      <c r="J70" s="24"/>
      <c r="K70" s="24"/>
      <c r="N70" s="2">
        <v>1</v>
      </c>
      <c r="O70" s="2" t="s">
        <v>8</v>
      </c>
      <c r="P70" s="2" t="s">
        <v>87</v>
      </c>
      <c r="Q70" s="2">
        <v>1</v>
      </c>
    </row>
    <row r="71" spans="2:17">
      <c r="B71" s="128" t="s">
        <v>171</v>
      </c>
      <c r="C71" s="23"/>
      <c r="D71" s="24"/>
      <c r="E71" s="24"/>
      <c r="F71" s="24"/>
      <c r="G71" s="24"/>
      <c r="H71" s="24"/>
      <c r="I71" s="24"/>
      <c r="J71" s="24"/>
      <c r="K71" s="24"/>
      <c r="N71" s="2">
        <v>1</v>
      </c>
      <c r="O71" s="2" t="s">
        <v>8</v>
      </c>
      <c r="P71" s="2" t="s">
        <v>87</v>
      </c>
      <c r="Q71" s="2">
        <v>1</v>
      </c>
    </row>
    <row r="72" spans="2:17">
      <c r="B72" s="129" t="s">
        <v>172</v>
      </c>
      <c r="C72" s="23"/>
      <c r="D72" s="24"/>
      <c r="E72" s="24"/>
      <c r="F72" s="24"/>
      <c r="G72" s="24"/>
      <c r="H72" s="24"/>
      <c r="I72" s="24"/>
      <c r="J72" s="24"/>
      <c r="K72" s="24"/>
      <c r="N72" s="2">
        <v>1</v>
      </c>
      <c r="O72" s="2" t="s">
        <v>8</v>
      </c>
      <c r="P72" s="2" t="s">
        <v>87</v>
      </c>
      <c r="Q72" s="2">
        <v>1</v>
      </c>
    </row>
    <row r="73" spans="2:17">
      <c r="B73" s="32" t="s">
        <v>173</v>
      </c>
      <c r="C73" s="23"/>
      <c r="D73" s="23"/>
      <c r="E73" s="23"/>
      <c r="F73" s="23"/>
      <c r="G73" s="23"/>
      <c r="H73" s="24"/>
      <c r="I73" s="24"/>
      <c r="J73" s="24"/>
      <c r="K73" s="24"/>
      <c r="N73" s="2">
        <v>1</v>
      </c>
      <c r="O73" s="2" t="s">
        <v>8</v>
      </c>
      <c r="P73" s="2" t="s">
        <v>87</v>
      </c>
      <c r="Q73" s="2">
        <v>1</v>
      </c>
    </row>
    <row r="74" spans="2:17">
      <c r="B74" s="128" t="s">
        <v>174</v>
      </c>
      <c r="C74" s="24"/>
      <c r="D74" s="24"/>
      <c r="E74" s="24"/>
      <c r="F74" s="24"/>
      <c r="G74" s="24"/>
      <c r="H74" s="24"/>
      <c r="I74" s="24"/>
      <c r="J74" s="24"/>
      <c r="K74" s="24"/>
      <c r="N74" s="2">
        <v>1</v>
      </c>
      <c r="O74" s="2" t="s">
        <v>8</v>
      </c>
      <c r="P74" s="2" t="s">
        <v>87</v>
      </c>
      <c r="Q74" s="2">
        <v>1</v>
      </c>
    </row>
    <row r="75" spans="2:17">
      <c r="B75" s="27" t="s">
        <v>175</v>
      </c>
      <c r="C75" s="24"/>
      <c r="D75" s="24"/>
      <c r="E75" s="24"/>
      <c r="F75" s="24"/>
      <c r="G75" s="24"/>
      <c r="H75" s="24"/>
      <c r="I75" s="24"/>
      <c r="J75" s="24"/>
      <c r="K75" s="24"/>
      <c r="N75" s="2">
        <v>1</v>
      </c>
      <c r="O75" s="2" t="s">
        <v>8</v>
      </c>
      <c r="P75" s="2" t="s">
        <v>87</v>
      </c>
      <c r="Q75" s="2">
        <v>1</v>
      </c>
    </row>
    <row r="76" spans="2:17">
      <c r="B76" s="130">
        <v>45707</v>
      </c>
      <c r="C76" s="24"/>
      <c r="D76" s="24"/>
      <c r="E76" s="24"/>
      <c r="F76" s="24"/>
      <c r="G76" s="24"/>
      <c r="H76" s="24"/>
      <c r="I76" s="24"/>
      <c r="J76" s="24"/>
      <c r="K76" s="24"/>
      <c r="N76" s="2">
        <v>1</v>
      </c>
      <c r="O76" s="2" t="s">
        <v>8</v>
      </c>
      <c r="P76" s="2" t="s">
        <v>87</v>
      </c>
      <c r="Q76" s="2">
        <v>1</v>
      </c>
    </row>
    <row r="77" spans="2:17">
      <c r="N77" s="2">
        <v>1</v>
      </c>
      <c r="O77" s="2" t="s">
        <v>8</v>
      </c>
      <c r="P77" s="2" t="s">
        <v>87</v>
      </c>
      <c r="Q77" s="2">
        <v>1</v>
      </c>
    </row>
    <row r="78" spans="2:17">
      <c r="N78" s="2">
        <v>1</v>
      </c>
      <c r="O78" s="2" t="s">
        <v>8</v>
      </c>
      <c r="P78" s="2" t="s">
        <v>87</v>
      </c>
      <c r="Q78" s="2">
        <v>1</v>
      </c>
    </row>
    <row r="79" spans="2:17">
      <c r="B79" s="3" t="s">
        <v>176</v>
      </c>
      <c r="N79" s="2">
        <v>1</v>
      </c>
      <c r="O79" s="2" t="s">
        <v>8</v>
      </c>
      <c r="P79" s="2" t="s">
        <v>87</v>
      </c>
      <c r="Q79" s="2">
        <v>1</v>
      </c>
    </row>
    <row r="80" spans="2:17">
      <c r="B80" s="10" t="s">
        <v>177</v>
      </c>
      <c r="N80" s="2">
        <v>1</v>
      </c>
      <c r="O80" s="2" t="s">
        <v>8</v>
      </c>
      <c r="P80" s="2" t="s">
        <v>87</v>
      </c>
      <c r="Q80" s="2">
        <v>1</v>
      </c>
    </row>
    <row r="81" spans="2:17">
      <c r="N81" s="2">
        <v>1</v>
      </c>
      <c r="O81" s="2" t="s">
        <v>8</v>
      </c>
      <c r="P81" s="2" t="s">
        <v>87</v>
      </c>
      <c r="Q81" s="2">
        <v>1</v>
      </c>
    </row>
    <row r="82" spans="2:17">
      <c r="B82" s="131" t="s">
        <v>178</v>
      </c>
      <c r="N82" s="2">
        <v>1</v>
      </c>
      <c r="O82" s="2" t="s">
        <v>8</v>
      </c>
      <c r="P82" s="2" t="s">
        <v>87</v>
      </c>
      <c r="Q82" s="2">
        <v>1</v>
      </c>
    </row>
    <row r="83" spans="2:17">
      <c r="B83" s="132" t="s">
        <v>179</v>
      </c>
      <c r="N83" s="2">
        <v>1</v>
      </c>
      <c r="O83" s="2" t="s">
        <v>8</v>
      </c>
      <c r="P83" s="2" t="s">
        <v>87</v>
      </c>
      <c r="Q83" s="2">
        <v>1</v>
      </c>
    </row>
  </sheetData>
  <mergeCells count="2">
    <mergeCell ref="M6:N7"/>
    <mergeCell ref="F53:G5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C75C-A9F2-4DAC-997E-23F7A2E91367}">
  <dimension ref="A1:Q153"/>
  <sheetViews>
    <sheetView zoomScaleNormal="100" workbookViewId="0">
      <selection activeCell="G1" sqref="G1"/>
    </sheetView>
  </sheetViews>
  <sheetFormatPr defaultColWidth="12.5703125" defaultRowHeight="15.75"/>
  <cols>
    <col min="1" max="1" width="20.5703125" style="2" customWidth="1"/>
    <col min="2" max="6" width="12.5703125" style="2"/>
    <col min="7" max="7" width="17.85546875" style="2" bestFit="1" customWidth="1"/>
    <col min="8" max="8" width="12.5703125" style="2"/>
    <col min="9" max="9" width="14" style="2" bestFit="1" customWidth="1"/>
    <col min="10" max="10" width="22.28515625" style="2" bestFit="1" customWidth="1"/>
    <col min="11" max="12" width="12.5703125" style="2"/>
    <col min="13" max="13" width="12.5703125" style="2" customWidth="1"/>
    <col min="14" max="14" width="18.85546875" style="2" customWidth="1"/>
    <col min="15" max="15" width="17.85546875" style="2" bestFit="1" customWidth="1"/>
    <col min="16" max="16384" width="12.5703125" style="2"/>
  </cols>
  <sheetData>
    <row r="1" spans="1:17" ht="20.25">
      <c r="A1" s="2" t="s">
        <v>69</v>
      </c>
      <c r="B1" s="133" t="s">
        <v>70</v>
      </c>
      <c r="C1" s="133"/>
      <c r="D1" s="133"/>
      <c r="E1" s="133"/>
      <c r="F1" s="133"/>
      <c r="G1" s="133" t="s">
        <v>75</v>
      </c>
      <c r="H1" s="133"/>
      <c r="I1" s="133"/>
      <c r="J1" s="133" t="s">
        <v>78</v>
      </c>
      <c r="K1" s="133" t="s">
        <v>79</v>
      </c>
      <c r="L1" s="2" t="s">
        <v>80</v>
      </c>
      <c r="M1" s="2" t="s">
        <v>81</v>
      </c>
      <c r="N1" s="2" t="s">
        <v>180</v>
      </c>
      <c r="O1" s="2" t="s">
        <v>83</v>
      </c>
      <c r="P1" s="2" t="s">
        <v>84</v>
      </c>
      <c r="Q1" s="2" t="s">
        <v>85</v>
      </c>
    </row>
    <row r="2" spans="1:17">
      <c r="B2" s="22" t="s">
        <v>86</v>
      </c>
      <c r="C2" s="23"/>
      <c r="D2" s="24"/>
      <c r="E2" s="24"/>
      <c r="F2" s="24"/>
      <c r="G2" s="24"/>
      <c r="H2" s="24"/>
      <c r="I2" s="24"/>
      <c r="J2" s="24" t="s">
        <v>181</v>
      </c>
      <c r="K2" s="24" t="s">
        <v>182</v>
      </c>
      <c r="N2" s="2">
        <v>1</v>
      </c>
      <c r="O2" s="2" t="s">
        <v>8</v>
      </c>
      <c r="P2" s="2" t="s">
        <v>183</v>
      </c>
      <c r="Q2" s="2">
        <v>1</v>
      </c>
    </row>
    <row r="3" spans="1:17">
      <c r="B3" s="25" t="s">
        <v>184</v>
      </c>
      <c r="C3" s="26"/>
      <c r="D3" s="26"/>
      <c r="E3" s="26"/>
      <c r="F3" s="26"/>
      <c r="G3" s="26"/>
      <c r="H3" s="26"/>
      <c r="I3" s="26"/>
      <c r="J3" s="26"/>
      <c r="K3" s="26"/>
      <c r="N3" s="2">
        <v>1</v>
      </c>
      <c r="O3" s="2" t="s">
        <v>8</v>
      </c>
      <c r="P3" s="2" t="s">
        <v>183</v>
      </c>
      <c r="Q3" s="2">
        <v>1</v>
      </c>
    </row>
    <row r="4" spans="1:17">
      <c r="B4" s="27"/>
      <c r="C4" s="26"/>
      <c r="D4" s="26"/>
      <c r="E4" s="26"/>
      <c r="F4" s="26"/>
      <c r="G4" s="26"/>
      <c r="H4" s="26"/>
      <c r="I4" s="26"/>
      <c r="J4" s="26"/>
      <c r="K4" s="26"/>
      <c r="N4" s="2">
        <v>1</v>
      </c>
      <c r="O4" s="2" t="s">
        <v>8</v>
      </c>
      <c r="P4" s="2" t="s">
        <v>183</v>
      </c>
      <c r="Q4" s="2">
        <v>1</v>
      </c>
    </row>
    <row r="5" spans="1:17">
      <c r="B5" s="28" t="s">
        <v>89</v>
      </c>
      <c r="C5" s="29"/>
      <c r="D5" s="30"/>
      <c r="E5" s="31"/>
      <c r="F5" s="31"/>
      <c r="G5" s="31"/>
      <c r="H5" s="24"/>
      <c r="I5" s="24"/>
      <c r="J5" s="24"/>
      <c r="K5" s="24"/>
      <c r="N5" s="2">
        <v>1</v>
      </c>
      <c r="O5" s="2" t="s">
        <v>8</v>
      </c>
      <c r="P5" s="2" t="s">
        <v>183</v>
      </c>
      <c r="Q5" s="2">
        <v>1</v>
      </c>
    </row>
    <row r="6" spans="1:17" ht="15" customHeight="1">
      <c r="B6" s="32"/>
      <c r="C6" s="24"/>
      <c r="D6" s="24"/>
      <c r="E6" s="31"/>
      <c r="F6" s="31"/>
      <c r="G6" s="31"/>
      <c r="H6" s="24"/>
      <c r="I6" s="24"/>
      <c r="J6" s="24"/>
      <c r="K6" s="24"/>
      <c r="M6" s="492" t="s">
        <v>90</v>
      </c>
      <c r="N6" s="492"/>
      <c r="O6" s="2" t="s">
        <v>8</v>
      </c>
      <c r="P6" s="2" t="s">
        <v>183</v>
      </c>
      <c r="Q6" s="2">
        <v>1</v>
      </c>
    </row>
    <row r="7" spans="1:17" ht="15.95" customHeight="1">
      <c r="B7" s="33" t="s">
        <v>91</v>
      </c>
      <c r="C7" s="34"/>
      <c r="D7" s="34"/>
      <c r="E7" s="35" t="s">
        <v>92</v>
      </c>
      <c r="F7" s="36"/>
      <c r="G7" s="35" t="s">
        <v>93</v>
      </c>
      <c r="H7" s="34"/>
      <c r="I7" s="34"/>
      <c r="J7" s="34"/>
      <c r="K7" s="34"/>
      <c r="M7" s="493"/>
      <c r="N7" s="493"/>
      <c r="O7" s="2" t="s">
        <v>8</v>
      </c>
      <c r="P7" s="2" t="s">
        <v>183</v>
      </c>
      <c r="Q7" s="2">
        <v>1</v>
      </c>
    </row>
    <row r="8" spans="1:17">
      <c r="B8" s="37" t="s">
        <v>94</v>
      </c>
      <c r="C8" s="38"/>
      <c r="D8" s="39"/>
      <c r="E8" s="40">
        <v>204</v>
      </c>
      <c r="F8" s="41" t="s">
        <v>95</v>
      </c>
      <c r="G8" s="42">
        <v>5888</v>
      </c>
      <c r="H8" s="24"/>
      <c r="I8" s="24"/>
      <c r="J8" s="24"/>
      <c r="K8" s="24"/>
      <c r="N8" s="2">
        <v>1</v>
      </c>
      <c r="O8" s="2" t="s">
        <v>8</v>
      </c>
      <c r="P8" s="2" t="s">
        <v>183</v>
      </c>
      <c r="Q8" s="2">
        <v>1</v>
      </c>
    </row>
    <row r="9" spans="1:17">
      <c r="B9" s="43"/>
      <c r="C9" s="31"/>
      <c r="D9" s="31"/>
      <c r="E9" s="31"/>
      <c r="F9" s="31"/>
      <c r="G9" s="31"/>
      <c r="H9" s="31"/>
      <c r="I9" s="31"/>
      <c r="J9" s="31"/>
      <c r="K9" s="31"/>
      <c r="N9" s="2">
        <v>1</v>
      </c>
      <c r="O9" s="2" t="s">
        <v>8</v>
      </c>
      <c r="P9" s="2" t="s">
        <v>183</v>
      </c>
      <c r="Q9" s="2">
        <v>1</v>
      </c>
    </row>
    <row r="10" spans="1:17">
      <c r="B10" s="44"/>
      <c r="C10" s="45"/>
      <c r="D10" s="46"/>
      <c r="E10" s="46"/>
      <c r="F10" s="46"/>
      <c r="G10" s="46"/>
      <c r="H10" s="47" t="s">
        <v>96</v>
      </c>
      <c r="I10" s="48"/>
      <c r="J10" s="48" t="s">
        <v>97</v>
      </c>
      <c r="K10" s="49" t="s">
        <v>98</v>
      </c>
      <c r="N10" s="2">
        <v>1</v>
      </c>
      <c r="O10" s="2" t="s">
        <v>8</v>
      </c>
      <c r="P10" s="2" t="s">
        <v>183</v>
      </c>
      <c r="Q10" s="2">
        <v>1</v>
      </c>
    </row>
    <row r="11" spans="1:17">
      <c r="B11" s="33" t="s">
        <v>99</v>
      </c>
      <c r="C11" s="34"/>
      <c r="D11" s="34"/>
      <c r="E11" s="34"/>
      <c r="F11" s="34"/>
      <c r="G11" s="34"/>
      <c r="H11" s="50" t="s">
        <v>100</v>
      </c>
      <c r="I11" s="50" t="s">
        <v>101</v>
      </c>
      <c r="J11" s="51" t="s">
        <v>102</v>
      </c>
      <c r="K11" s="51" t="s">
        <v>185</v>
      </c>
      <c r="N11" s="2">
        <v>1</v>
      </c>
      <c r="O11" s="2" t="s">
        <v>8</v>
      </c>
      <c r="P11" s="2" t="s">
        <v>183</v>
      </c>
      <c r="Q11" s="2">
        <v>1</v>
      </c>
    </row>
    <row r="12" spans="1:17">
      <c r="A12" s="2" t="s">
        <v>186</v>
      </c>
      <c r="B12" s="52" t="s">
        <v>187</v>
      </c>
      <c r="C12" s="24"/>
      <c r="D12" s="24"/>
      <c r="E12" s="24"/>
      <c r="F12" s="24"/>
      <c r="G12" s="24"/>
      <c r="H12" s="54">
        <v>6.4</v>
      </c>
      <c r="I12" s="54">
        <v>5</v>
      </c>
      <c r="J12" s="55">
        <v>11.4</v>
      </c>
      <c r="K12" s="56">
        <v>67123.199999999997</v>
      </c>
      <c r="N12" s="2">
        <v>1</v>
      </c>
      <c r="O12" s="2" t="s">
        <v>8</v>
      </c>
      <c r="P12" s="2" t="s">
        <v>183</v>
      </c>
      <c r="Q12" s="2">
        <v>1</v>
      </c>
    </row>
    <row r="13" spans="1:17">
      <c r="A13" s="2" t="s">
        <v>186</v>
      </c>
      <c r="B13" s="52" t="s">
        <v>105</v>
      </c>
      <c r="C13" s="24"/>
      <c r="D13" s="24"/>
      <c r="E13" s="24"/>
      <c r="F13" s="24"/>
      <c r="G13" s="24"/>
      <c r="H13" s="54">
        <v>8.1</v>
      </c>
      <c r="I13" s="54">
        <v>4.5</v>
      </c>
      <c r="J13" s="55">
        <v>12.6</v>
      </c>
      <c r="K13" s="56">
        <v>74188.800000000003</v>
      </c>
      <c r="N13" s="2">
        <v>1</v>
      </c>
      <c r="O13" s="2" t="s">
        <v>8</v>
      </c>
      <c r="P13" s="2" t="s">
        <v>183</v>
      </c>
      <c r="Q13" s="2">
        <v>1</v>
      </c>
    </row>
    <row r="14" spans="1:17">
      <c r="A14" s="2" t="s">
        <v>186</v>
      </c>
      <c r="B14" s="52" t="s">
        <v>106</v>
      </c>
      <c r="C14" s="24"/>
      <c r="D14" s="24"/>
      <c r="E14" s="24"/>
      <c r="F14" s="24"/>
      <c r="G14" s="24"/>
      <c r="H14" s="57">
        <v>7.6</v>
      </c>
      <c r="I14" s="57">
        <v>5.7</v>
      </c>
      <c r="J14" s="55">
        <v>13.3</v>
      </c>
      <c r="K14" s="56">
        <v>78310.400000000009</v>
      </c>
      <c r="N14" s="2">
        <v>1</v>
      </c>
      <c r="O14" s="2" t="s">
        <v>8</v>
      </c>
      <c r="P14" s="2" t="s">
        <v>183</v>
      </c>
      <c r="Q14" s="2">
        <v>1</v>
      </c>
    </row>
    <row r="15" spans="1:17">
      <c r="A15" s="2" t="s">
        <v>186</v>
      </c>
      <c r="B15" s="52" t="s">
        <v>107</v>
      </c>
      <c r="C15" s="24"/>
      <c r="D15" s="24"/>
      <c r="E15" s="24"/>
      <c r="F15" s="24"/>
      <c r="G15" s="24"/>
      <c r="H15" s="57">
        <v>4.7</v>
      </c>
      <c r="I15" s="57">
        <v>3.5</v>
      </c>
      <c r="J15" s="55">
        <v>8.1999999999999993</v>
      </c>
      <c r="K15" s="56">
        <v>48281.599999999999</v>
      </c>
      <c r="N15" s="2">
        <v>1</v>
      </c>
      <c r="O15" s="2" t="s">
        <v>8</v>
      </c>
      <c r="P15" s="2" t="s">
        <v>183</v>
      </c>
      <c r="Q15" s="2">
        <v>1</v>
      </c>
    </row>
    <row r="16" spans="1:17">
      <c r="A16" s="2" t="s">
        <v>186</v>
      </c>
      <c r="B16" s="52" t="s">
        <v>108</v>
      </c>
      <c r="C16" s="24"/>
      <c r="D16" s="24"/>
      <c r="E16" s="24"/>
      <c r="F16" s="24"/>
      <c r="G16" s="24"/>
      <c r="H16" s="57">
        <v>10.4</v>
      </c>
      <c r="I16" s="57">
        <v>6.2</v>
      </c>
      <c r="J16" s="55">
        <v>16.600000000000001</v>
      </c>
      <c r="K16" s="56">
        <v>97740.800000000003</v>
      </c>
      <c r="N16" s="2">
        <v>1</v>
      </c>
      <c r="O16" s="2" t="s">
        <v>8</v>
      </c>
      <c r="P16" s="2" t="s">
        <v>183</v>
      </c>
      <c r="Q16" s="2">
        <v>1</v>
      </c>
    </row>
    <row r="17" spans="1:17">
      <c r="A17" s="2" t="s">
        <v>186</v>
      </c>
      <c r="B17" s="52" t="s">
        <v>109</v>
      </c>
      <c r="C17" s="24"/>
      <c r="D17" s="24"/>
      <c r="E17" s="24"/>
      <c r="F17" s="24"/>
      <c r="G17" s="24"/>
      <c r="H17" s="57">
        <v>4</v>
      </c>
      <c r="I17" s="57">
        <v>2.5</v>
      </c>
      <c r="J17" s="55">
        <v>6.5</v>
      </c>
      <c r="K17" s="56">
        <v>38272</v>
      </c>
      <c r="N17" s="2">
        <v>1</v>
      </c>
      <c r="O17" s="2" t="s">
        <v>8</v>
      </c>
      <c r="P17" s="2" t="s">
        <v>183</v>
      </c>
      <c r="Q17" s="2">
        <v>1</v>
      </c>
    </row>
    <row r="18" spans="1:17">
      <c r="A18" s="2" t="s">
        <v>186</v>
      </c>
      <c r="B18" s="52" t="s">
        <v>110</v>
      </c>
      <c r="C18" s="24"/>
      <c r="D18" s="24"/>
      <c r="E18" s="24"/>
      <c r="F18" s="24"/>
      <c r="G18" s="24"/>
      <c r="H18" s="57">
        <v>0</v>
      </c>
      <c r="I18" s="57">
        <v>0</v>
      </c>
      <c r="J18" s="55">
        <v>0</v>
      </c>
      <c r="K18" s="56">
        <v>0</v>
      </c>
      <c r="N18" s="2">
        <v>1</v>
      </c>
      <c r="O18" s="2" t="s">
        <v>8</v>
      </c>
      <c r="P18" s="2" t="s">
        <v>183</v>
      </c>
      <c r="Q18" s="2">
        <v>1</v>
      </c>
    </row>
    <row r="19" spans="1:17">
      <c r="A19" s="2" t="s">
        <v>186</v>
      </c>
      <c r="B19" s="52" t="s">
        <v>111</v>
      </c>
      <c r="C19" s="24"/>
      <c r="D19" s="24"/>
      <c r="E19" s="24"/>
      <c r="F19" s="24"/>
      <c r="G19" s="24"/>
      <c r="H19" s="57">
        <v>0</v>
      </c>
      <c r="I19" s="57">
        <v>0</v>
      </c>
      <c r="J19" s="55">
        <v>0</v>
      </c>
      <c r="K19" s="56">
        <v>0</v>
      </c>
      <c r="N19" s="2">
        <v>1</v>
      </c>
      <c r="O19" s="2" t="s">
        <v>8</v>
      </c>
      <c r="P19" s="2" t="s">
        <v>183</v>
      </c>
      <c r="Q19" s="2">
        <v>1</v>
      </c>
    </row>
    <row r="20" spans="1:17">
      <c r="A20" s="2" t="s">
        <v>186</v>
      </c>
      <c r="B20" s="52" t="s">
        <v>111</v>
      </c>
      <c r="C20" s="59"/>
      <c r="D20" s="59"/>
      <c r="E20" s="59"/>
      <c r="F20" s="59"/>
      <c r="G20" s="59"/>
      <c r="H20" s="57">
        <v>0</v>
      </c>
      <c r="I20" s="57">
        <v>0</v>
      </c>
      <c r="J20" s="60">
        <v>0</v>
      </c>
      <c r="K20" s="56">
        <v>0</v>
      </c>
      <c r="N20" s="2">
        <v>1</v>
      </c>
      <c r="O20" s="2" t="s">
        <v>8</v>
      </c>
      <c r="P20" s="2" t="s">
        <v>183</v>
      </c>
      <c r="Q20" s="2">
        <v>1</v>
      </c>
    </row>
    <row r="21" spans="1:17">
      <c r="B21" s="62" t="s">
        <v>112</v>
      </c>
      <c r="C21" s="23"/>
      <c r="D21" s="24"/>
      <c r="E21" s="24"/>
      <c r="F21" s="24"/>
      <c r="G21" s="24"/>
      <c r="H21" s="55">
        <v>41.2</v>
      </c>
      <c r="I21" s="55">
        <v>27.4</v>
      </c>
      <c r="J21" s="63">
        <v>68.599999999999994</v>
      </c>
      <c r="K21" s="64">
        <v>403916.79999999999</v>
      </c>
      <c r="N21" s="2">
        <v>1</v>
      </c>
      <c r="O21" s="2" t="s">
        <v>8</v>
      </c>
      <c r="P21" s="2" t="s">
        <v>183</v>
      </c>
      <c r="Q21" s="2">
        <v>1</v>
      </c>
    </row>
    <row r="22" spans="1:17">
      <c r="B22" s="62" t="s">
        <v>113</v>
      </c>
      <c r="C22" s="23"/>
      <c r="D22" s="24"/>
      <c r="E22" s="24"/>
      <c r="F22" s="24"/>
      <c r="G22" s="24"/>
      <c r="H22" s="56">
        <v>0</v>
      </c>
      <c r="I22" s="56">
        <v>0</v>
      </c>
      <c r="J22" s="64">
        <v>0</v>
      </c>
      <c r="K22" s="65"/>
      <c r="N22" s="2">
        <v>1</v>
      </c>
      <c r="O22" s="2" t="s">
        <v>8</v>
      </c>
      <c r="P22" s="2" t="s">
        <v>183</v>
      </c>
      <c r="Q22" s="2">
        <v>1</v>
      </c>
    </row>
    <row r="23" spans="1:17">
      <c r="B23" s="32"/>
      <c r="C23" s="24"/>
      <c r="D23" s="24"/>
      <c r="E23" s="24"/>
      <c r="F23" s="24"/>
      <c r="G23" s="24"/>
      <c r="H23" s="24"/>
      <c r="I23" s="24"/>
      <c r="J23" s="24"/>
      <c r="K23" s="56"/>
      <c r="N23" s="2">
        <v>1</v>
      </c>
      <c r="O23" s="2" t="s">
        <v>8</v>
      </c>
      <c r="P23" s="2" t="s">
        <v>183</v>
      </c>
      <c r="Q23" s="2">
        <v>1</v>
      </c>
    </row>
    <row r="24" spans="1:17">
      <c r="B24" s="66"/>
      <c r="C24" s="46"/>
      <c r="D24" s="46"/>
      <c r="E24" s="46"/>
      <c r="F24" s="46"/>
      <c r="G24" s="46"/>
      <c r="H24" s="47" t="s">
        <v>96</v>
      </c>
      <c r="I24" s="48"/>
      <c r="J24" s="48" t="s">
        <v>97</v>
      </c>
      <c r="K24" s="49" t="s">
        <v>98</v>
      </c>
      <c r="N24" s="2">
        <v>1</v>
      </c>
      <c r="O24" s="2" t="s">
        <v>8</v>
      </c>
      <c r="P24" s="2" t="s">
        <v>183</v>
      </c>
      <c r="Q24" s="2">
        <v>1</v>
      </c>
    </row>
    <row r="25" spans="1:17">
      <c r="B25" s="33" t="s">
        <v>115</v>
      </c>
      <c r="C25" s="67"/>
      <c r="D25" s="35" t="s">
        <v>116</v>
      </c>
      <c r="E25" s="35"/>
      <c r="F25" s="35" t="s">
        <v>117</v>
      </c>
      <c r="G25" s="34"/>
      <c r="H25" s="50" t="s">
        <v>100</v>
      </c>
      <c r="I25" s="50" t="s">
        <v>101</v>
      </c>
      <c r="J25" s="51" t="s">
        <v>102</v>
      </c>
      <c r="K25" s="51" t="s">
        <v>185</v>
      </c>
      <c r="N25" s="2">
        <v>1</v>
      </c>
      <c r="O25" s="2" t="s">
        <v>8</v>
      </c>
      <c r="P25" s="2" t="s">
        <v>183</v>
      </c>
      <c r="Q25" s="2">
        <v>1</v>
      </c>
    </row>
    <row r="26" spans="1:17">
      <c r="A26" s="2" t="s">
        <v>104</v>
      </c>
      <c r="B26" s="134" t="s">
        <v>188</v>
      </c>
      <c r="C26" s="24"/>
      <c r="D26" s="68">
        <v>3.81</v>
      </c>
      <c r="E26" s="69" t="s">
        <v>119</v>
      </c>
      <c r="F26" s="70">
        <v>30000</v>
      </c>
      <c r="G26" s="71" t="s">
        <v>120</v>
      </c>
      <c r="H26" s="65"/>
      <c r="I26" s="55">
        <v>114.3</v>
      </c>
      <c r="J26" s="55">
        <v>114.3</v>
      </c>
      <c r="K26" s="56">
        <v>672998.40000000002</v>
      </c>
      <c r="N26" s="2">
        <v>1</v>
      </c>
      <c r="O26" s="2" t="s">
        <v>8</v>
      </c>
      <c r="P26" s="2" t="s">
        <v>183</v>
      </c>
      <c r="Q26" s="2">
        <v>1</v>
      </c>
    </row>
    <row r="27" spans="1:17">
      <c r="A27" s="2" t="s">
        <v>104</v>
      </c>
      <c r="B27" s="134" t="s">
        <v>189</v>
      </c>
      <c r="C27" s="24"/>
      <c r="D27" s="72">
        <v>0.5</v>
      </c>
      <c r="E27" s="69" t="s">
        <v>122</v>
      </c>
      <c r="F27" s="73">
        <v>181</v>
      </c>
      <c r="G27" s="71" t="s">
        <v>123</v>
      </c>
      <c r="H27" s="65"/>
      <c r="I27" s="55">
        <v>90.5</v>
      </c>
      <c r="J27" s="55">
        <v>90.5</v>
      </c>
      <c r="K27" s="56">
        <v>532864</v>
      </c>
      <c r="N27" s="2">
        <v>1</v>
      </c>
      <c r="O27" s="2" t="s">
        <v>8</v>
      </c>
      <c r="P27" s="2" t="s">
        <v>183</v>
      </c>
      <c r="Q27" s="2">
        <v>1</v>
      </c>
    </row>
    <row r="28" spans="1:17">
      <c r="A28" s="2" t="s">
        <v>104</v>
      </c>
      <c r="B28" s="134" t="s">
        <v>190</v>
      </c>
      <c r="C28" s="24"/>
      <c r="D28" s="72">
        <v>0.57999999999999996</v>
      </c>
      <c r="E28" s="69" t="s">
        <v>122</v>
      </c>
      <c r="F28" s="74">
        <v>72</v>
      </c>
      <c r="G28" s="71" t="s">
        <v>123</v>
      </c>
      <c r="H28" s="65"/>
      <c r="I28" s="55">
        <v>41.76</v>
      </c>
      <c r="J28" s="55">
        <v>41.76</v>
      </c>
      <c r="K28" s="56">
        <v>245882.87999999998</v>
      </c>
      <c r="N28" s="2">
        <v>1</v>
      </c>
      <c r="O28" s="2" t="s">
        <v>8</v>
      </c>
      <c r="P28" s="2" t="s">
        <v>183</v>
      </c>
      <c r="Q28" s="2">
        <v>1</v>
      </c>
    </row>
    <row r="29" spans="1:17">
      <c r="A29" s="2" t="s">
        <v>104</v>
      </c>
      <c r="B29" s="134" t="s">
        <v>191</v>
      </c>
      <c r="C29" s="24"/>
      <c r="D29" s="72">
        <v>0.36</v>
      </c>
      <c r="E29" s="69" t="s">
        <v>122</v>
      </c>
      <c r="F29" s="74">
        <v>58</v>
      </c>
      <c r="G29" s="71" t="s">
        <v>123</v>
      </c>
      <c r="H29" s="65"/>
      <c r="I29" s="55">
        <v>20.88</v>
      </c>
      <c r="J29" s="55">
        <v>20.88</v>
      </c>
      <c r="K29" s="56">
        <v>122941.43999999999</v>
      </c>
      <c r="N29" s="2">
        <v>1</v>
      </c>
      <c r="O29" s="2" t="s">
        <v>8</v>
      </c>
      <c r="P29" s="2" t="s">
        <v>183</v>
      </c>
      <c r="Q29" s="2">
        <v>1</v>
      </c>
    </row>
    <row r="30" spans="1:17">
      <c r="A30" s="2" t="s">
        <v>104</v>
      </c>
      <c r="B30" s="134" t="s">
        <v>192</v>
      </c>
      <c r="C30" s="24"/>
      <c r="D30" s="24"/>
      <c r="E30" s="69"/>
      <c r="F30" s="24"/>
      <c r="G30" s="71"/>
      <c r="H30" s="65"/>
      <c r="I30" s="57">
        <v>6.41</v>
      </c>
      <c r="J30" s="55">
        <v>6.41</v>
      </c>
      <c r="K30" s="56">
        <v>37742.080000000002</v>
      </c>
      <c r="N30" s="2">
        <v>1</v>
      </c>
      <c r="O30" s="2" t="s">
        <v>8</v>
      </c>
      <c r="P30" s="2" t="s">
        <v>183</v>
      </c>
      <c r="Q30" s="2">
        <v>1</v>
      </c>
    </row>
    <row r="31" spans="1:17">
      <c r="A31" s="2" t="s">
        <v>104</v>
      </c>
      <c r="B31" s="134" t="s">
        <v>193</v>
      </c>
      <c r="C31" s="24"/>
      <c r="D31" s="24"/>
      <c r="E31" s="69"/>
      <c r="F31" s="24"/>
      <c r="G31" s="71"/>
      <c r="H31" s="65"/>
      <c r="I31" s="57">
        <v>47</v>
      </c>
      <c r="J31" s="55">
        <v>47</v>
      </c>
      <c r="K31" s="56">
        <v>276736</v>
      </c>
      <c r="N31" s="2">
        <v>1</v>
      </c>
      <c r="O31" s="2" t="s">
        <v>8</v>
      </c>
      <c r="P31" s="2" t="s">
        <v>183</v>
      </c>
      <c r="Q31" s="2">
        <v>1</v>
      </c>
    </row>
    <row r="32" spans="1:17">
      <c r="A32" s="2" t="s">
        <v>104</v>
      </c>
      <c r="B32" s="134" t="s">
        <v>194</v>
      </c>
      <c r="C32" s="24"/>
      <c r="D32" s="24"/>
      <c r="E32" s="69"/>
      <c r="F32" s="24"/>
      <c r="G32" s="71"/>
      <c r="H32" s="65"/>
      <c r="I32" s="57">
        <v>18</v>
      </c>
      <c r="J32" s="55">
        <v>18</v>
      </c>
      <c r="K32" s="56">
        <v>105984</v>
      </c>
      <c r="N32" s="2">
        <v>1</v>
      </c>
      <c r="O32" s="2" t="s">
        <v>8</v>
      </c>
      <c r="P32" s="2" t="s">
        <v>183</v>
      </c>
      <c r="Q32" s="2">
        <v>1</v>
      </c>
    </row>
    <row r="33" spans="1:17">
      <c r="A33" s="2" t="s">
        <v>104</v>
      </c>
      <c r="B33" s="134" t="s">
        <v>195</v>
      </c>
      <c r="C33" s="24"/>
      <c r="D33" s="24"/>
      <c r="E33" s="69"/>
      <c r="F33" s="24"/>
      <c r="G33" s="71"/>
      <c r="H33" s="65"/>
      <c r="I33" s="57">
        <v>16.2</v>
      </c>
      <c r="J33" s="55">
        <v>16.2</v>
      </c>
      <c r="K33" s="56">
        <v>95385.599999999991</v>
      </c>
      <c r="N33" s="2">
        <v>1</v>
      </c>
      <c r="O33" s="2" t="s">
        <v>8</v>
      </c>
      <c r="P33" s="2" t="s">
        <v>183</v>
      </c>
      <c r="Q33" s="2">
        <v>1</v>
      </c>
    </row>
    <row r="34" spans="1:17">
      <c r="A34" s="2" t="s">
        <v>104</v>
      </c>
      <c r="B34" s="134" t="s">
        <v>196</v>
      </c>
      <c r="C34" s="24"/>
      <c r="D34" s="24"/>
      <c r="E34" s="69"/>
      <c r="F34" s="24"/>
      <c r="G34" s="71"/>
      <c r="H34" s="65"/>
      <c r="I34" s="57">
        <v>12.9</v>
      </c>
      <c r="J34" s="55">
        <v>12.9</v>
      </c>
      <c r="K34" s="56">
        <v>75955.199999999997</v>
      </c>
      <c r="N34" s="2">
        <v>1</v>
      </c>
      <c r="O34" s="2" t="s">
        <v>8</v>
      </c>
      <c r="P34" s="2" t="s">
        <v>183</v>
      </c>
      <c r="Q34" s="2">
        <v>1</v>
      </c>
    </row>
    <row r="35" spans="1:17">
      <c r="A35" s="2" t="s">
        <v>104</v>
      </c>
      <c r="B35" s="135" t="s">
        <v>197</v>
      </c>
      <c r="C35" s="59"/>
      <c r="D35" s="76">
        <v>8</v>
      </c>
      <c r="E35" s="77" t="s">
        <v>131</v>
      </c>
      <c r="F35" s="78">
        <v>8.1199999999999994E-2</v>
      </c>
      <c r="G35" s="79" t="s">
        <v>132</v>
      </c>
      <c r="H35" s="80"/>
      <c r="I35" s="81">
        <v>21.40161333333333</v>
      </c>
      <c r="J35" s="60">
        <v>21.40161333333333</v>
      </c>
      <c r="K35" s="56">
        <v>126012.69930666665</v>
      </c>
      <c r="N35" s="2">
        <v>1</v>
      </c>
      <c r="O35" s="2" t="s">
        <v>8</v>
      </c>
      <c r="P35" s="2" t="s">
        <v>183</v>
      </c>
      <c r="Q35" s="2">
        <v>1</v>
      </c>
    </row>
    <row r="36" spans="1:17">
      <c r="B36" s="136" t="s">
        <v>97</v>
      </c>
      <c r="C36" s="23"/>
      <c r="D36" s="24"/>
      <c r="E36" s="24"/>
      <c r="F36" s="24"/>
      <c r="G36" s="24"/>
      <c r="H36" s="65"/>
      <c r="I36" s="55">
        <v>389.35161333333332</v>
      </c>
      <c r="J36" s="63">
        <v>389.35161333333332</v>
      </c>
      <c r="K36" s="64">
        <v>2292502.2993066669</v>
      </c>
      <c r="N36" s="2">
        <v>1</v>
      </c>
      <c r="O36" s="2" t="s">
        <v>8</v>
      </c>
      <c r="P36" s="2" t="s">
        <v>183</v>
      </c>
      <c r="Q36" s="2">
        <v>1</v>
      </c>
    </row>
    <row r="37" spans="1:17">
      <c r="B37" s="32"/>
      <c r="C37" s="24"/>
      <c r="D37" s="24"/>
      <c r="E37" s="24"/>
      <c r="F37" s="24"/>
      <c r="G37" s="24"/>
      <c r="H37" s="24"/>
      <c r="I37" s="24"/>
      <c r="J37" s="24"/>
      <c r="K37" s="56" t="s">
        <v>134</v>
      </c>
      <c r="N37" s="2">
        <v>1</v>
      </c>
      <c r="O37" s="2" t="s">
        <v>8</v>
      </c>
      <c r="P37" s="2" t="s">
        <v>183</v>
      </c>
      <c r="Q37" s="2">
        <v>1</v>
      </c>
    </row>
    <row r="38" spans="1:17">
      <c r="A38" s="2" t="s">
        <v>135</v>
      </c>
      <c r="B38" s="33" t="s">
        <v>135</v>
      </c>
      <c r="C38" s="67"/>
      <c r="D38" s="35"/>
      <c r="E38" s="35"/>
      <c r="F38" s="35"/>
      <c r="G38" s="34"/>
      <c r="H38" s="50"/>
      <c r="I38" s="50"/>
      <c r="J38" s="51"/>
      <c r="K38" s="51"/>
      <c r="N38" s="2">
        <v>1</v>
      </c>
      <c r="O38" s="2" t="s">
        <v>8</v>
      </c>
      <c r="P38" s="2" t="s">
        <v>183</v>
      </c>
      <c r="Q38" s="2">
        <v>1</v>
      </c>
    </row>
    <row r="39" spans="1:17">
      <c r="A39" s="2" t="s">
        <v>135</v>
      </c>
      <c r="B39" s="82" t="s">
        <v>136</v>
      </c>
      <c r="C39" s="24"/>
      <c r="D39" s="24"/>
      <c r="E39" s="24"/>
      <c r="F39" s="24"/>
      <c r="G39" s="24"/>
      <c r="H39" s="54">
        <v>23</v>
      </c>
      <c r="I39" s="54">
        <v>8.6999999999999993</v>
      </c>
      <c r="J39" s="55">
        <v>31.7</v>
      </c>
      <c r="K39" s="56">
        <v>186649.60000000001</v>
      </c>
      <c r="N39" s="2">
        <v>1</v>
      </c>
      <c r="O39" s="2" t="s">
        <v>8</v>
      </c>
      <c r="P39" s="2" t="s">
        <v>183</v>
      </c>
      <c r="Q39" s="2">
        <v>1</v>
      </c>
    </row>
    <row r="40" spans="1:17">
      <c r="A40" s="2" t="s">
        <v>135</v>
      </c>
      <c r="B40" s="83" t="s">
        <v>137</v>
      </c>
      <c r="C40" s="24"/>
      <c r="D40" s="24"/>
      <c r="E40" s="24"/>
      <c r="F40" s="24"/>
      <c r="G40" s="24"/>
      <c r="H40" s="57">
        <v>11.1</v>
      </c>
      <c r="I40" s="57">
        <v>3.8</v>
      </c>
      <c r="J40" s="55">
        <v>14.899999999999999</v>
      </c>
      <c r="K40" s="56">
        <v>87731.199999999997</v>
      </c>
      <c r="N40" s="2">
        <v>1</v>
      </c>
      <c r="O40" s="2" t="s">
        <v>8</v>
      </c>
      <c r="P40" s="2" t="s">
        <v>183</v>
      </c>
      <c r="Q40" s="2">
        <v>1</v>
      </c>
    </row>
    <row r="41" spans="1:17">
      <c r="A41" s="2" t="s">
        <v>135</v>
      </c>
      <c r="B41" s="84" t="s">
        <v>138</v>
      </c>
      <c r="C41" s="24"/>
      <c r="D41" s="72">
        <v>7.6999999999999999E-2</v>
      </c>
      <c r="E41" s="71" t="s">
        <v>139</v>
      </c>
      <c r="F41" s="72">
        <v>4.8000000000000001E-2</v>
      </c>
      <c r="G41" s="71" t="s">
        <v>140</v>
      </c>
      <c r="H41" s="55">
        <v>15.708</v>
      </c>
      <c r="I41" s="55">
        <v>9.7919999999999998</v>
      </c>
      <c r="J41" s="55">
        <v>25.5</v>
      </c>
      <c r="K41" s="56">
        <v>150144</v>
      </c>
      <c r="N41" s="2">
        <v>1</v>
      </c>
      <c r="O41" s="2" t="s">
        <v>8</v>
      </c>
      <c r="P41" s="2" t="s">
        <v>183</v>
      </c>
      <c r="Q41" s="2">
        <v>1</v>
      </c>
    </row>
    <row r="42" spans="1:17">
      <c r="A42" s="2" t="s">
        <v>135</v>
      </c>
      <c r="B42" s="84" t="s">
        <v>141</v>
      </c>
      <c r="C42" s="24"/>
      <c r="D42" s="72">
        <v>0.05</v>
      </c>
      <c r="E42" s="71" t="s">
        <v>139</v>
      </c>
      <c r="F42" s="72">
        <v>0.18360000000000001</v>
      </c>
      <c r="G42" s="71" t="s">
        <v>140</v>
      </c>
      <c r="H42" s="55">
        <v>10.200000000000001</v>
      </c>
      <c r="I42" s="55">
        <v>37.4544</v>
      </c>
      <c r="J42" s="55">
        <v>47.654400000000003</v>
      </c>
      <c r="K42" s="56">
        <v>280589.10720000003</v>
      </c>
      <c r="N42" s="2">
        <v>1</v>
      </c>
      <c r="O42" s="2" t="s">
        <v>8</v>
      </c>
      <c r="P42" s="2" t="s">
        <v>183</v>
      </c>
      <c r="Q42" s="2">
        <v>1</v>
      </c>
    </row>
    <row r="43" spans="1:17">
      <c r="A43" s="2" t="s">
        <v>135</v>
      </c>
      <c r="B43" s="84" t="s">
        <v>142</v>
      </c>
      <c r="C43" s="24"/>
      <c r="D43" s="72">
        <v>3.1600000000000003E-2</v>
      </c>
      <c r="E43" s="71" t="s">
        <v>139</v>
      </c>
      <c r="F43" s="72">
        <v>2.53E-2</v>
      </c>
      <c r="G43" s="71" t="s">
        <v>140</v>
      </c>
      <c r="H43" s="55">
        <v>6.4464000000000006</v>
      </c>
      <c r="I43" s="55">
        <v>5.1612</v>
      </c>
      <c r="J43" s="55">
        <v>11.607600000000001</v>
      </c>
      <c r="K43" s="56">
        <v>68345.548800000004</v>
      </c>
      <c r="N43" s="2">
        <v>1</v>
      </c>
      <c r="O43" s="2" t="s">
        <v>8</v>
      </c>
      <c r="P43" s="2" t="s">
        <v>183</v>
      </c>
      <c r="Q43" s="2">
        <v>1</v>
      </c>
    </row>
    <row r="44" spans="1:17">
      <c r="A44" s="2" t="s">
        <v>135</v>
      </c>
      <c r="B44" s="83" t="s">
        <v>110</v>
      </c>
      <c r="C44" s="59"/>
      <c r="D44" s="59"/>
      <c r="E44" s="59"/>
      <c r="F44" s="59"/>
      <c r="G44" s="59"/>
      <c r="H44" s="57">
        <v>0</v>
      </c>
      <c r="I44" s="57">
        <v>0</v>
      </c>
      <c r="J44" s="60">
        <v>0</v>
      </c>
      <c r="K44" s="56">
        <v>0</v>
      </c>
      <c r="N44" s="2">
        <v>1</v>
      </c>
      <c r="O44" s="2" t="s">
        <v>8</v>
      </c>
      <c r="P44" s="2" t="s">
        <v>183</v>
      </c>
      <c r="Q44" s="2">
        <v>1</v>
      </c>
    </row>
    <row r="45" spans="1:17">
      <c r="B45" s="62" t="s">
        <v>112</v>
      </c>
      <c r="C45" s="23"/>
      <c r="D45" s="24"/>
      <c r="E45" s="24"/>
      <c r="F45" s="24"/>
      <c r="G45" s="24"/>
      <c r="H45" s="55">
        <v>66.454400000000007</v>
      </c>
      <c r="I45" s="55">
        <v>64.907600000000002</v>
      </c>
      <c r="J45" s="63">
        <v>131.36199999999999</v>
      </c>
      <c r="K45" s="24"/>
      <c r="N45" s="2">
        <v>1</v>
      </c>
      <c r="O45" s="2" t="s">
        <v>8</v>
      </c>
      <c r="P45" s="2" t="s">
        <v>183</v>
      </c>
      <c r="Q45" s="2">
        <v>1</v>
      </c>
    </row>
    <row r="46" spans="1:17">
      <c r="B46" s="62" t="s">
        <v>113</v>
      </c>
      <c r="C46" s="23"/>
      <c r="D46" s="24"/>
      <c r="E46" s="24"/>
      <c r="F46" s="24"/>
      <c r="G46" s="24"/>
      <c r="H46" s="56">
        <v>0</v>
      </c>
      <c r="I46" s="56">
        <v>0</v>
      </c>
      <c r="J46" s="64"/>
      <c r="K46" s="64">
        <v>773459.45600000001</v>
      </c>
      <c r="N46" s="2">
        <v>1</v>
      </c>
      <c r="O46" s="2" t="s">
        <v>8</v>
      </c>
      <c r="P46" s="2" t="s">
        <v>183</v>
      </c>
      <c r="Q46" s="2">
        <v>1</v>
      </c>
    </row>
    <row r="47" spans="1:17">
      <c r="B47" s="32"/>
      <c r="C47" s="24"/>
      <c r="D47" s="24"/>
      <c r="E47" s="24"/>
      <c r="F47" s="24"/>
      <c r="G47" s="24"/>
      <c r="H47" s="24"/>
      <c r="I47" s="24"/>
      <c r="J47" s="24"/>
      <c r="K47" s="56"/>
      <c r="N47" s="2">
        <v>1</v>
      </c>
      <c r="O47" s="2" t="s">
        <v>8</v>
      </c>
      <c r="P47" s="2" t="s">
        <v>183</v>
      </c>
      <c r="Q47" s="2">
        <v>1</v>
      </c>
    </row>
    <row r="48" spans="1:17">
      <c r="B48" s="33" t="s">
        <v>143</v>
      </c>
      <c r="C48" s="67"/>
      <c r="D48" s="35" t="s">
        <v>144</v>
      </c>
      <c r="E48" s="35"/>
      <c r="F48" s="35" t="s">
        <v>145</v>
      </c>
      <c r="G48" s="34"/>
      <c r="H48" s="50"/>
      <c r="I48" s="50"/>
      <c r="J48" s="51"/>
      <c r="K48" s="51"/>
      <c r="N48" s="2">
        <v>1</v>
      </c>
      <c r="O48" s="2" t="s">
        <v>8</v>
      </c>
      <c r="P48" s="2" t="s">
        <v>183</v>
      </c>
      <c r="Q48" s="2">
        <v>1</v>
      </c>
    </row>
    <row r="49" spans="1:17">
      <c r="A49" s="2" t="s">
        <v>146</v>
      </c>
      <c r="B49" s="32" t="s">
        <v>147</v>
      </c>
      <c r="C49" s="23"/>
      <c r="D49" s="72">
        <v>20.149999999999999</v>
      </c>
      <c r="E49" s="24"/>
      <c r="F49" s="76">
        <v>2.8</v>
      </c>
      <c r="G49" s="86"/>
      <c r="H49" s="87">
        <v>56.419999999999995</v>
      </c>
      <c r="I49" s="65"/>
      <c r="J49" s="55">
        <v>56.419999999999995</v>
      </c>
      <c r="K49" s="56">
        <v>332200.95999999996</v>
      </c>
      <c r="N49" s="2">
        <v>1</v>
      </c>
      <c r="O49" s="2" t="s">
        <v>8</v>
      </c>
      <c r="P49" s="2" t="s">
        <v>183</v>
      </c>
      <c r="Q49" s="2">
        <v>1</v>
      </c>
    </row>
    <row r="50" spans="1:17">
      <c r="A50" s="2" t="s">
        <v>146</v>
      </c>
      <c r="B50" s="75" t="s">
        <v>148</v>
      </c>
      <c r="C50" s="88"/>
      <c r="D50" s="72">
        <v>0</v>
      </c>
      <c r="E50" s="59"/>
      <c r="F50" s="76">
        <v>0</v>
      </c>
      <c r="G50" s="88"/>
      <c r="H50" s="80"/>
      <c r="I50" s="60">
        <v>0</v>
      </c>
      <c r="J50" s="60">
        <v>0</v>
      </c>
      <c r="K50" s="61">
        <v>0</v>
      </c>
      <c r="N50" s="2">
        <v>1</v>
      </c>
      <c r="O50" s="2" t="s">
        <v>8</v>
      </c>
      <c r="P50" s="2" t="s">
        <v>183</v>
      </c>
      <c r="Q50" s="2">
        <v>1</v>
      </c>
    </row>
    <row r="51" spans="1:17">
      <c r="B51" s="62" t="s">
        <v>133</v>
      </c>
      <c r="C51" s="86"/>
      <c r="D51" s="89"/>
      <c r="E51" s="89"/>
      <c r="F51" s="89"/>
      <c r="G51" s="89"/>
      <c r="H51" s="55">
        <v>56.419999999999995</v>
      </c>
      <c r="I51" s="55">
        <v>0</v>
      </c>
      <c r="J51" s="63">
        <v>56.419999999999995</v>
      </c>
      <c r="K51" s="64">
        <v>332200.95999999996</v>
      </c>
      <c r="N51" s="2">
        <v>1</v>
      </c>
      <c r="O51" s="2" t="s">
        <v>8</v>
      </c>
      <c r="P51" s="2" t="s">
        <v>183</v>
      </c>
      <c r="Q51" s="2">
        <v>1</v>
      </c>
    </row>
    <row r="52" spans="1:17">
      <c r="B52" s="90"/>
      <c r="C52" s="86"/>
      <c r="D52" s="89"/>
      <c r="E52" s="89"/>
      <c r="F52" s="89"/>
      <c r="G52" s="89"/>
      <c r="H52" s="24"/>
      <c r="I52" s="24"/>
      <c r="J52" s="24"/>
      <c r="K52" s="56"/>
      <c r="N52" s="2">
        <v>1</v>
      </c>
      <c r="O52" s="2" t="s">
        <v>8</v>
      </c>
      <c r="P52" s="2" t="s">
        <v>183</v>
      </c>
      <c r="Q52" s="2">
        <v>1</v>
      </c>
    </row>
    <row r="53" spans="1:17">
      <c r="B53" s="33" t="s">
        <v>149</v>
      </c>
      <c r="C53" s="67"/>
      <c r="D53" s="35"/>
      <c r="E53" s="35"/>
      <c r="F53" s="35"/>
      <c r="G53" s="34"/>
      <c r="H53" s="50"/>
      <c r="I53" s="50"/>
      <c r="J53" s="51"/>
      <c r="K53" s="51" t="s">
        <v>134</v>
      </c>
      <c r="N53" s="2">
        <v>1</v>
      </c>
      <c r="O53" s="2" t="s">
        <v>8</v>
      </c>
      <c r="P53" s="2" t="s">
        <v>183</v>
      </c>
      <c r="Q53" s="2">
        <v>1</v>
      </c>
    </row>
    <row r="54" spans="1:17">
      <c r="A54" s="2" t="s">
        <v>150</v>
      </c>
      <c r="B54" s="32" t="s">
        <v>151</v>
      </c>
      <c r="C54" s="24"/>
      <c r="D54" s="24"/>
      <c r="E54" s="24"/>
      <c r="F54" s="494" t="s">
        <v>198</v>
      </c>
      <c r="G54" s="494"/>
      <c r="H54" s="137">
        <v>143</v>
      </c>
      <c r="I54" s="65"/>
      <c r="J54" s="63">
        <v>143</v>
      </c>
      <c r="K54" s="64">
        <v>841984</v>
      </c>
      <c r="L54" s="138"/>
      <c r="N54" s="2">
        <v>1</v>
      </c>
      <c r="O54" s="2" t="s">
        <v>8</v>
      </c>
      <c r="P54" s="2" t="s">
        <v>183</v>
      </c>
      <c r="Q54" s="2">
        <v>1</v>
      </c>
    </row>
    <row r="55" spans="1:17">
      <c r="B55" s="32"/>
      <c r="C55" s="24"/>
      <c r="D55" s="24"/>
      <c r="E55" s="24"/>
      <c r="F55" s="495"/>
      <c r="G55" s="495"/>
      <c r="H55" s="24"/>
      <c r="I55" s="24"/>
      <c r="J55" s="24"/>
      <c r="K55" s="56" t="s">
        <v>134</v>
      </c>
      <c r="N55" s="2">
        <v>1</v>
      </c>
      <c r="O55" s="2" t="s">
        <v>8</v>
      </c>
      <c r="P55" s="2" t="s">
        <v>183</v>
      </c>
      <c r="Q55" s="2">
        <v>1</v>
      </c>
    </row>
    <row r="56" spans="1:17">
      <c r="B56" s="66"/>
      <c r="C56" s="46"/>
      <c r="D56" s="46"/>
      <c r="E56" s="46"/>
      <c r="F56" s="46"/>
      <c r="G56" s="46"/>
      <c r="H56" s="47" t="s">
        <v>96</v>
      </c>
      <c r="I56" s="48"/>
      <c r="J56" s="48" t="s">
        <v>97</v>
      </c>
      <c r="K56" s="49" t="s">
        <v>98</v>
      </c>
      <c r="N56" s="2">
        <v>1</v>
      </c>
      <c r="O56" s="2" t="s">
        <v>8</v>
      </c>
      <c r="P56" s="2" t="s">
        <v>183</v>
      </c>
      <c r="Q56" s="2">
        <v>1</v>
      </c>
    </row>
    <row r="57" spans="1:17">
      <c r="B57" s="33" t="s">
        <v>153</v>
      </c>
      <c r="C57" s="67"/>
      <c r="D57" s="35"/>
      <c r="E57" s="35"/>
      <c r="F57" s="35"/>
      <c r="G57" s="34"/>
      <c r="H57" s="50" t="s">
        <v>100</v>
      </c>
      <c r="I57" s="50" t="s">
        <v>101</v>
      </c>
      <c r="J57" s="51" t="s">
        <v>102</v>
      </c>
      <c r="K57" s="51" t="s">
        <v>185</v>
      </c>
      <c r="N57" s="2">
        <v>1</v>
      </c>
      <c r="O57" s="2" t="s">
        <v>8</v>
      </c>
      <c r="P57" s="2" t="s">
        <v>183</v>
      </c>
      <c r="Q57" s="2">
        <v>1</v>
      </c>
    </row>
    <row r="58" spans="1:17">
      <c r="B58" s="32" t="s">
        <v>154</v>
      </c>
      <c r="C58" s="24"/>
      <c r="D58" s="24"/>
      <c r="E58" s="24"/>
      <c r="F58" s="24"/>
      <c r="G58" s="24"/>
      <c r="H58" s="55">
        <v>307.07439999999997</v>
      </c>
      <c r="I58" s="55">
        <v>481.6592133333333</v>
      </c>
      <c r="J58" s="63">
        <v>788.73361333333321</v>
      </c>
      <c r="K58" s="24"/>
      <c r="N58" s="2">
        <v>1</v>
      </c>
      <c r="O58" s="2" t="s">
        <v>8</v>
      </c>
      <c r="P58" s="2" t="s">
        <v>183</v>
      </c>
      <c r="Q58" s="2">
        <v>1</v>
      </c>
    </row>
    <row r="59" spans="1:17" ht="16.5" thickBot="1">
      <c r="B59" s="92" t="s">
        <v>155</v>
      </c>
      <c r="C59" s="93"/>
      <c r="D59" s="93"/>
      <c r="E59" s="93"/>
      <c r="F59" s="93"/>
      <c r="G59" s="93"/>
      <c r="H59" s="94">
        <v>0</v>
      </c>
      <c r="I59" s="94">
        <v>0</v>
      </c>
      <c r="J59" s="94">
        <v>0</v>
      </c>
      <c r="K59" s="95"/>
      <c r="N59" s="2">
        <v>1</v>
      </c>
      <c r="O59" s="2" t="s">
        <v>8</v>
      </c>
      <c r="P59" s="2" t="s">
        <v>183</v>
      </c>
      <c r="Q59" s="2">
        <v>1</v>
      </c>
    </row>
    <row r="60" spans="1:17" ht="16.5" thickTop="1">
      <c r="B60" s="96" t="s">
        <v>156</v>
      </c>
      <c r="C60" s="97"/>
      <c r="D60" s="97"/>
      <c r="E60" s="97"/>
      <c r="F60" s="97"/>
      <c r="G60" s="97"/>
      <c r="H60" s="98">
        <v>0</v>
      </c>
      <c r="I60" s="98">
        <v>0</v>
      </c>
      <c r="J60" s="98"/>
      <c r="K60" s="98">
        <v>4644063.5153066665</v>
      </c>
      <c r="N60" s="2">
        <v>1</v>
      </c>
      <c r="O60" s="2" t="s">
        <v>8</v>
      </c>
      <c r="P60" s="2" t="s">
        <v>183</v>
      </c>
      <c r="Q60" s="2">
        <v>1</v>
      </c>
    </row>
    <row r="61" spans="1:17">
      <c r="B61" s="32"/>
      <c r="C61" s="24"/>
      <c r="D61" s="24"/>
      <c r="E61" s="24"/>
      <c r="F61" s="24"/>
      <c r="G61" s="24"/>
      <c r="H61" s="56"/>
      <c r="I61" s="56"/>
      <c r="J61" s="56"/>
      <c r="K61" s="65"/>
      <c r="N61" s="2">
        <v>1</v>
      </c>
      <c r="O61" s="2" t="s">
        <v>8</v>
      </c>
      <c r="P61" s="2" t="s">
        <v>183</v>
      </c>
      <c r="Q61" s="2">
        <v>1</v>
      </c>
    </row>
    <row r="62" spans="1:17">
      <c r="B62" s="66"/>
      <c r="C62" s="46"/>
      <c r="D62" s="46"/>
      <c r="E62" s="46"/>
      <c r="F62" s="46"/>
      <c r="G62" s="46"/>
      <c r="H62" s="99"/>
      <c r="I62" s="100" t="s">
        <v>157</v>
      </c>
      <c r="J62" s="101" t="s">
        <v>158</v>
      </c>
      <c r="K62" s="102" t="s">
        <v>159</v>
      </c>
      <c r="N62" s="2">
        <v>1</v>
      </c>
      <c r="O62" s="2" t="s">
        <v>8</v>
      </c>
      <c r="P62" s="2" t="s">
        <v>183</v>
      </c>
      <c r="Q62" s="2">
        <v>1</v>
      </c>
    </row>
    <row r="63" spans="1:17">
      <c r="B63" s="33" t="s">
        <v>160</v>
      </c>
      <c r="C63" s="34"/>
      <c r="D63" s="34"/>
      <c r="E63" s="34"/>
      <c r="F63" s="34"/>
      <c r="G63" s="34"/>
      <c r="H63" s="103"/>
      <c r="I63" s="104" t="s">
        <v>161</v>
      </c>
      <c r="J63" s="104" t="s">
        <v>162</v>
      </c>
      <c r="K63" s="105" t="s">
        <v>163</v>
      </c>
      <c r="N63" s="2">
        <v>1</v>
      </c>
      <c r="O63" s="2" t="s">
        <v>8</v>
      </c>
      <c r="P63" s="2" t="s">
        <v>183</v>
      </c>
      <c r="Q63" s="2">
        <v>1</v>
      </c>
    </row>
    <row r="64" spans="1:17">
      <c r="B64" s="32" t="s">
        <v>164</v>
      </c>
      <c r="C64" s="106"/>
      <c r="D64" s="139">
        <v>0</v>
      </c>
      <c r="E64" s="24"/>
      <c r="F64" s="24"/>
      <c r="G64" s="24"/>
      <c r="H64" s="56"/>
      <c r="I64" s="65"/>
      <c r="J64" s="55">
        <v>0</v>
      </c>
      <c r="K64" s="108">
        <v>0</v>
      </c>
      <c r="N64" s="2">
        <v>1</v>
      </c>
      <c r="O64" s="2" t="s">
        <v>8</v>
      </c>
      <c r="P64" s="2" t="s">
        <v>183</v>
      </c>
      <c r="Q64" s="2">
        <v>1</v>
      </c>
    </row>
    <row r="65" spans="2:17">
      <c r="B65" s="32" t="s">
        <v>165</v>
      </c>
      <c r="C65" s="106"/>
      <c r="D65" s="24"/>
      <c r="E65" s="24"/>
      <c r="F65" s="24"/>
      <c r="G65" s="24"/>
      <c r="H65" s="56"/>
      <c r="I65" s="65"/>
      <c r="J65" s="57">
        <v>0</v>
      </c>
      <c r="K65" s="108">
        <v>0</v>
      </c>
      <c r="N65" s="2">
        <v>1</v>
      </c>
      <c r="O65" s="2" t="s">
        <v>8</v>
      </c>
      <c r="P65" s="2" t="s">
        <v>183</v>
      </c>
      <c r="Q65" s="2">
        <v>1</v>
      </c>
    </row>
    <row r="66" spans="2:17">
      <c r="B66" s="110" t="s">
        <v>166</v>
      </c>
      <c r="C66" s="111"/>
      <c r="D66" s="112">
        <v>0</v>
      </c>
      <c r="E66" s="24"/>
      <c r="F66" s="24"/>
      <c r="G66" s="24"/>
      <c r="H66" s="113"/>
      <c r="I66" s="114"/>
      <c r="J66" s="115">
        <v>0</v>
      </c>
      <c r="K66" s="116">
        <v>0</v>
      </c>
      <c r="N66" s="2">
        <v>1</v>
      </c>
      <c r="O66" s="2" t="s">
        <v>8</v>
      </c>
      <c r="P66" s="2" t="s">
        <v>183</v>
      </c>
      <c r="Q66" s="2">
        <v>1</v>
      </c>
    </row>
    <row r="67" spans="2:17" ht="16.5" thickBot="1">
      <c r="B67" s="117" t="s">
        <v>167</v>
      </c>
      <c r="C67" s="118"/>
      <c r="D67" s="93"/>
      <c r="E67" s="93"/>
      <c r="F67" s="93"/>
      <c r="G67" s="93"/>
      <c r="H67" s="119"/>
      <c r="I67" s="95"/>
      <c r="J67" s="63">
        <v>0</v>
      </c>
      <c r="K67" s="64">
        <v>0</v>
      </c>
      <c r="N67" s="2">
        <v>1</v>
      </c>
      <c r="O67" s="2" t="s">
        <v>8</v>
      </c>
      <c r="P67" s="2" t="s">
        <v>183</v>
      </c>
      <c r="Q67" s="2">
        <v>1</v>
      </c>
    </row>
    <row r="68" spans="2:17" ht="17.25" thickTop="1" thickBot="1">
      <c r="B68" s="96" t="s">
        <v>168</v>
      </c>
      <c r="C68" s="120"/>
      <c r="D68" s="121"/>
      <c r="E68" s="121"/>
      <c r="F68" s="121"/>
      <c r="G68" s="121"/>
      <c r="H68" s="122"/>
      <c r="I68" s="140">
        <v>-481.6592133333333</v>
      </c>
      <c r="J68" s="124">
        <v>-788.73361333333321</v>
      </c>
      <c r="K68" s="125">
        <v>-4644063.5153066665</v>
      </c>
      <c r="N68" s="2">
        <v>1</v>
      </c>
      <c r="O68" s="2" t="s">
        <v>8</v>
      </c>
      <c r="P68" s="2" t="s">
        <v>183</v>
      </c>
      <c r="Q68" s="2">
        <v>1</v>
      </c>
    </row>
    <row r="69" spans="2:17">
      <c r="B69" s="62" t="s">
        <v>7</v>
      </c>
      <c r="C69" s="23"/>
      <c r="D69" s="24"/>
      <c r="E69" s="24"/>
      <c r="F69" s="24"/>
      <c r="G69" s="24"/>
      <c r="H69" s="24"/>
      <c r="I69" s="24"/>
      <c r="J69" s="24"/>
      <c r="K69" s="24"/>
      <c r="N69" s="2">
        <v>1</v>
      </c>
      <c r="O69" s="2" t="s">
        <v>8</v>
      </c>
      <c r="P69" s="2" t="s">
        <v>183</v>
      </c>
      <c r="Q69" s="2">
        <v>1</v>
      </c>
    </row>
    <row r="70" spans="2:17">
      <c r="B70" s="126" t="s">
        <v>169</v>
      </c>
      <c r="C70" s="23"/>
      <c r="D70" s="24"/>
      <c r="E70" s="24"/>
      <c r="F70" s="24"/>
      <c r="G70" s="24"/>
      <c r="H70" s="24"/>
      <c r="I70" s="24"/>
      <c r="J70" s="24"/>
      <c r="K70" s="24"/>
      <c r="N70" s="2">
        <v>1</v>
      </c>
      <c r="O70" s="2" t="s">
        <v>8</v>
      </c>
      <c r="P70" s="2" t="s">
        <v>183</v>
      </c>
      <c r="Q70" s="2">
        <v>1</v>
      </c>
    </row>
    <row r="71" spans="2:17">
      <c r="B71" s="127" t="s">
        <v>170</v>
      </c>
      <c r="C71" s="23"/>
      <c r="D71" s="24"/>
      <c r="E71" s="24"/>
      <c r="F71" s="24"/>
      <c r="G71" s="24"/>
      <c r="H71" s="24"/>
      <c r="I71" s="24"/>
      <c r="J71" s="24"/>
      <c r="K71" s="24"/>
      <c r="N71" s="2">
        <v>1</v>
      </c>
      <c r="O71" s="2" t="s">
        <v>8</v>
      </c>
      <c r="P71" s="2" t="s">
        <v>183</v>
      </c>
      <c r="Q71" s="2">
        <v>1</v>
      </c>
    </row>
    <row r="72" spans="2:17">
      <c r="B72" s="128" t="s">
        <v>171</v>
      </c>
      <c r="C72" s="23"/>
      <c r="D72" s="24"/>
      <c r="E72" s="24"/>
      <c r="F72" s="24"/>
      <c r="G72" s="24"/>
      <c r="H72" s="24"/>
      <c r="I72" s="24"/>
      <c r="J72" s="24"/>
      <c r="K72" s="24"/>
      <c r="N72" s="2">
        <v>1</v>
      </c>
      <c r="O72" s="2" t="s">
        <v>8</v>
      </c>
      <c r="P72" s="2" t="s">
        <v>183</v>
      </c>
      <c r="Q72" s="2">
        <v>1</v>
      </c>
    </row>
    <row r="73" spans="2:17">
      <c r="B73" s="129" t="s">
        <v>172</v>
      </c>
      <c r="C73" s="23"/>
      <c r="D73" s="24"/>
      <c r="E73" s="24"/>
      <c r="F73" s="24"/>
      <c r="G73" s="24"/>
      <c r="H73" s="24"/>
      <c r="I73" s="24"/>
      <c r="J73" s="24"/>
      <c r="K73" s="24"/>
      <c r="N73" s="2">
        <v>1</v>
      </c>
      <c r="O73" s="2" t="s">
        <v>8</v>
      </c>
      <c r="P73" s="2" t="s">
        <v>183</v>
      </c>
      <c r="Q73" s="2">
        <v>1</v>
      </c>
    </row>
    <row r="74" spans="2:17">
      <c r="B74" s="32" t="s">
        <v>173</v>
      </c>
      <c r="C74" s="23"/>
      <c r="D74" s="23"/>
      <c r="E74" s="23"/>
      <c r="F74" s="23"/>
      <c r="G74" s="23"/>
      <c r="H74" s="24"/>
      <c r="I74" s="24"/>
      <c r="J74" s="24"/>
      <c r="K74" s="24"/>
      <c r="N74" s="2">
        <v>1</v>
      </c>
      <c r="O74" s="2" t="s">
        <v>8</v>
      </c>
      <c r="P74" s="2" t="s">
        <v>183</v>
      </c>
      <c r="Q74" s="2">
        <v>1</v>
      </c>
    </row>
    <row r="75" spans="2:17">
      <c r="B75" s="128" t="s">
        <v>174</v>
      </c>
      <c r="C75" s="24"/>
      <c r="D75" s="24"/>
      <c r="E75" s="24"/>
      <c r="F75" s="24"/>
      <c r="G75" s="24"/>
      <c r="H75" s="24"/>
      <c r="I75" s="24"/>
      <c r="J75" s="24"/>
      <c r="K75" s="24"/>
      <c r="N75" s="2">
        <v>1</v>
      </c>
      <c r="O75" s="2" t="s">
        <v>8</v>
      </c>
      <c r="P75" s="2" t="s">
        <v>183</v>
      </c>
      <c r="Q75" s="2">
        <v>1</v>
      </c>
    </row>
    <row r="76" spans="2:17">
      <c r="B76" s="27" t="s">
        <v>175</v>
      </c>
      <c r="C76" s="24"/>
      <c r="D76" s="24"/>
      <c r="E76" s="24"/>
      <c r="F76" s="24"/>
      <c r="G76" s="24"/>
      <c r="H76" s="24"/>
      <c r="I76" s="24"/>
      <c r="J76" s="24"/>
      <c r="K76" s="24"/>
      <c r="N76" s="2">
        <v>1</v>
      </c>
      <c r="O76" s="2" t="s">
        <v>8</v>
      </c>
      <c r="P76" s="2" t="s">
        <v>183</v>
      </c>
      <c r="Q76" s="2">
        <v>1</v>
      </c>
    </row>
    <row r="77" spans="2:17">
      <c r="B77" s="130">
        <v>45707</v>
      </c>
      <c r="C77" s="24"/>
      <c r="D77" s="24"/>
      <c r="E77" s="24"/>
      <c r="F77" s="24"/>
      <c r="G77" s="24"/>
      <c r="H77" s="24"/>
      <c r="I77" s="24"/>
      <c r="J77" s="24"/>
      <c r="K77" s="24"/>
      <c r="N77" s="2">
        <v>1</v>
      </c>
      <c r="O77" s="2" t="s">
        <v>8</v>
      </c>
      <c r="P77" s="2" t="s">
        <v>183</v>
      </c>
      <c r="Q77" s="2">
        <v>1</v>
      </c>
    </row>
    <row r="78" spans="2:17">
      <c r="B78" s="22"/>
      <c r="C78" s="23"/>
      <c r="D78" s="24"/>
      <c r="E78" s="24"/>
      <c r="F78" s="24"/>
      <c r="G78" s="24"/>
      <c r="H78" s="24"/>
      <c r="I78" s="24"/>
      <c r="J78" s="24"/>
      <c r="K78" s="24"/>
      <c r="N78" s="2">
        <v>1</v>
      </c>
      <c r="O78" s="2" t="s">
        <v>8</v>
      </c>
      <c r="P78" s="2" t="s">
        <v>183</v>
      </c>
      <c r="Q78" s="2">
        <v>1</v>
      </c>
    </row>
    <row r="79" spans="2:17">
      <c r="B79" s="141"/>
      <c r="C79" s="142"/>
      <c r="D79" s="142"/>
      <c r="E79" s="142"/>
      <c r="F79" s="142"/>
      <c r="G79" s="142"/>
      <c r="H79" s="142"/>
      <c r="I79" s="142"/>
      <c r="J79" s="142"/>
      <c r="K79" s="142"/>
      <c r="N79" s="2">
        <v>1</v>
      </c>
      <c r="O79" s="2" t="s">
        <v>8</v>
      </c>
      <c r="P79" s="2" t="s">
        <v>183</v>
      </c>
      <c r="Q79" s="2">
        <v>1</v>
      </c>
    </row>
    <row r="80" spans="2:17">
      <c r="B80" s="143"/>
      <c r="C80" s="142"/>
      <c r="D80" s="142"/>
      <c r="E80" s="142"/>
      <c r="F80" s="142"/>
      <c r="G80" s="142"/>
      <c r="H80" s="142"/>
      <c r="I80" s="142"/>
      <c r="J80" s="142"/>
      <c r="K80" s="142"/>
      <c r="N80" s="2">
        <v>1</v>
      </c>
      <c r="O80" s="2" t="s">
        <v>8</v>
      </c>
      <c r="P80" s="2" t="s">
        <v>183</v>
      </c>
      <c r="Q80" s="2">
        <v>1</v>
      </c>
    </row>
    <row r="81" spans="2:17" ht="20.25">
      <c r="B81" s="144"/>
      <c r="C81" s="145"/>
      <c r="D81" s="145"/>
      <c r="E81" s="146"/>
      <c r="F81" s="146"/>
      <c r="G81" s="146"/>
      <c r="H81" s="24"/>
      <c r="I81" s="24"/>
      <c r="J81" s="24"/>
      <c r="K81" s="24"/>
      <c r="N81" s="2">
        <v>1</v>
      </c>
      <c r="O81" s="2" t="s">
        <v>8</v>
      </c>
      <c r="P81" s="2" t="s">
        <v>183</v>
      </c>
      <c r="Q81" s="2">
        <v>1</v>
      </c>
    </row>
    <row r="82" spans="2:17">
      <c r="B82" s="132"/>
      <c r="C82" s="24"/>
      <c r="D82" s="24"/>
      <c r="E82" s="146"/>
      <c r="F82" s="146"/>
      <c r="G82" s="146"/>
      <c r="H82" s="24"/>
      <c r="I82" s="24"/>
      <c r="J82" s="24"/>
      <c r="K82" s="24"/>
      <c r="N82" s="2">
        <v>1</v>
      </c>
      <c r="O82" s="2" t="s">
        <v>8</v>
      </c>
      <c r="P82" s="2" t="s">
        <v>183</v>
      </c>
      <c r="Q82" s="2">
        <v>1</v>
      </c>
    </row>
    <row r="83" spans="2:17">
      <c r="B83" s="62"/>
      <c r="C83" s="24"/>
      <c r="D83" s="24"/>
      <c r="E83" s="147"/>
      <c r="F83" s="146"/>
      <c r="G83" s="147"/>
      <c r="H83" s="24"/>
      <c r="I83" s="24"/>
      <c r="J83" s="24"/>
      <c r="K83" s="24"/>
      <c r="N83" s="2">
        <v>1</v>
      </c>
      <c r="O83" s="2" t="s">
        <v>8</v>
      </c>
      <c r="P83" s="2" t="s">
        <v>183</v>
      </c>
      <c r="Q83" s="2">
        <v>1</v>
      </c>
    </row>
    <row r="84" spans="2:17">
      <c r="B84" s="148"/>
      <c r="C84" s="149"/>
      <c r="D84" s="149"/>
      <c r="E84" s="150"/>
      <c r="F84" s="41"/>
      <c r="G84" s="151"/>
      <c r="H84" s="24"/>
      <c r="I84" s="24"/>
      <c r="J84" s="24"/>
      <c r="K84" s="24"/>
      <c r="N84" s="2">
        <v>1</v>
      </c>
      <c r="O84" s="2" t="s">
        <v>8</v>
      </c>
      <c r="P84" s="2" t="s">
        <v>183</v>
      </c>
      <c r="Q84" s="2">
        <v>1</v>
      </c>
    </row>
    <row r="85" spans="2:17">
      <c r="B85" s="3" t="s">
        <v>176</v>
      </c>
      <c r="C85" s="146"/>
      <c r="D85" s="146"/>
      <c r="E85" s="146"/>
      <c r="F85" s="146"/>
      <c r="G85" s="146"/>
      <c r="H85" s="146"/>
      <c r="I85" s="146"/>
      <c r="J85" s="146"/>
      <c r="K85" s="146"/>
      <c r="N85" s="2">
        <v>1</v>
      </c>
      <c r="O85" s="2" t="s">
        <v>8</v>
      </c>
      <c r="P85" s="2" t="s">
        <v>183</v>
      </c>
      <c r="Q85" s="2">
        <v>1</v>
      </c>
    </row>
    <row r="86" spans="2:17">
      <c r="B86" s="10" t="s">
        <v>177</v>
      </c>
      <c r="C86" s="23"/>
      <c r="D86" s="24"/>
      <c r="E86" s="24"/>
      <c r="F86" s="24"/>
      <c r="G86" s="24"/>
      <c r="H86" s="152"/>
      <c r="I86" s="153"/>
      <c r="J86" s="153"/>
      <c r="K86" s="154"/>
      <c r="N86" s="2">
        <v>1</v>
      </c>
      <c r="O86" s="2" t="s">
        <v>8</v>
      </c>
      <c r="P86" s="2" t="s">
        <v>183</v>
      </c>
      <c r="Q86" s="2">
        <v>1</v>
      </c>
    </row>
    <row r="87" spans="2:17">
      <c r="C87" s="24"/>
      <c r="D87" s="24"/>
      <c r="E87" s="24"/>
      <c r="F87" s="24"/>
      <c r="G87" s="24"/>
      <c r="H87" s="155"/>
      <c r="I87" s="155"/>
      <c r="J87" s="154"/>
      <c r="K87" s="154"/>
      <c r="N87" s="2">
        <v>1</v>
      </c>
      <c r="O87" s="2" t="s">
        <v>8</v>
      </c>
      <c r="P87" s="2" t="s">
        <v>183</v>
      </c>
      <c r="Q87" s="2">
        <v>1</v>
      </c>
    </row>
    <row r="88" spans="2:17">
      <c r="B88" s="131" t="s">
        <v>178</v>
      </c>
      <c r="C88" s="24"/>
      <c r="D88" s="24"/>
      <c r="E88" s="24"/>
      <c r="F88" s="24"/>
      <c r="G88" s="24"/>
      <c r="H88" s="156"/>
      <c r="I88" s="156"/>
      <c r="J88" s="55"/>
      <c r="K88" s="56"/>
      <c r="N88" s="2">
        <v>1</v>
      </c>
      <c r="O88" s="2" t="s">
        <v>8</v>
      </c>
      <c r="P88" s="2" t="s">
        <v>183</v>
      </c>
      <c r="Q88" s="2">
        <v>1</v>
      </c>
    </row>
    <row r="89" spans="2:17">
      <c r="B89" s="132" t="s">
        <v>179</v>
      </c>
      <c r="C89" s="24"/>
      <c r="D89" s="24"/>
      <c r="E89" s="24"/>
      <c r="F89" s="24"/>
      <c r="G89" s="24"/>
      <c r="H89" s="156"/>
      <c r="I89" s="156"/>
      <c r="J89" s="55"/>
      <c r="K89" s="56"/>
      <c r="N89" s="2">
        <v>1</v>
      </c>
      <c r="O89" s="2" t="s">
        <v>8</v>
      </c>
      <c r="P89" s="2" t="s">
        <v>183</v>
      </c>
      <c r="Q89" s="2">
        <v>1</v>
      </c>
    </row>
    <row r="90" spans="2:17">
      <c r="B90" s="157"/>
      <c r="C90" s="24"/>
      <c r="D90" s="24"/>
      <c r="E90" s="24"/>
      <c r="F90" s="24"/>
      <c r="G90" s="24"/>
      <c r="H90" s="156"/>
      <c r="I90" s="156"/>
      <c r="J90" s="55"/>
      <c r="K90" s="56"/>
    </row>
    <row r="91" spans="2:17">
      <c r="B91" s="157"/>
      <c r="C91" s="24"/>
      <c r="D91" s="24"/>
      <c r="E91" s="24"/>
      <c r="F91" s="24"/>
      <c r="G91" s="24"/>
      <c r="H91" s="156"/>
      <c r="I91" s="156"/>
      <c r="J91" s="55"/>
      <c r="K91" s="56"/>
    </row>
    <row r="92" spans="2:17">
      <c r="B92" s="157"/>
      <c r="C92" s="24"/>
      <c r="D92" s="24"/>
      <c r="E92" s="24"/>
      <c r="F92" s="24"/>
      <c r="G92" s="24"/>
      <c r="H92" s="156"/>
      <c r="I92" s="156"/>
      <c r="J92" s="55"/>
      <c r="K92" s="56"/>
    </row>
    <row r="93" spans="2:17">
      <c r="B93" s="157"/>
      <c r="C93" s="24"/>
      <c r="D93" s="24"/>
      <c r="E93" s="24"/>
      <c r="F93" s="24"/>
      <c r="G93" s="24"/>
      <c r="H93" s="156"/>
      <c r="I93" s="156"/>
      <c r="J93" s="55"/>
      <c r="K93" s="56"/>
    </row>
    <row r="94" spans="2:17">
      <c r="B94" s="157"/>
      <c r="C94" s="24"/>
      <c r="D94" s="24"/>
      <c r="E94" s="24"/>
      <c r="F94" s="24"/>
      <c r="G94" s="24"/>
      <c r="H94" s="156"/>
      <c r="I94" s="156"/>
      <c r="J94" s="55"/>
      <c r="K94" s="56"/>
    </row>
    <row r="95" spans="2:17">
      <c r="B95" s="157"/>
      <c r="C95" s="24"/>
      <c r="D95" s="24"/>
      <c r="E95" s="24"/>
      <c r="F95" s="24"/>
      <c r="G95" s="24"/>
      <c r="H95" s="156"/>
      <c r="I95" s="156"/>
      <c r="J95" s="55"/>
      <c r="K95" s="56"/>
    </row>
    <row r="96" spans="2:17">
      <c r="B96" s="157"/>
      <c r="C96" s="24"/>
      <c r="D96" s="24"/>
      <c r="E96" s="24"/>
      <c r="F96" s="24"/>
      <c r="G96" s="24"/>
      <c r="H96" s="156"/>
      <c r="I96" s="156"/>
      <c r="J96" s="55"/>
      <c r="K96" s="56"/>
    </row>
    <row r="97" spans="2:11">
      <c r="B97" s="62"/>
      <c r="C97" s="23"/>
      <c r="D97" s="24"/>
      <c r="E97" s="24"/>
      <c r="F97" s="24"/>
      <c r="G97" s="24"/>
      <c r="H97" s="55"/>
      <c r="I97" s="55"/>
      <c r="J97" s="63"/>
      <c r="K97" s="64"/>
    </row>
    <row r="98" spans="2:11">
      <c r="B98" s="62"/>
      <c r="C98" s="23"/>
      <c r="D98" s="24"/>
      <c r="E98" s="24"/>
      <c r="F98" s="24"/>
      <c r="G98" s="24"/>
      <c r="H98" s="56"/>
      <c r="I98" s="56"/>
      <c r="J98" s="64"/>
      <c r="K98" s="65"/>
    </row>
    <row r="99" spans="2:11">
      <c r="B99" s="32"/>
      <c r="C99" s="24"/>
      <c r="D99" s="24"/>
      <c r="E99" s="24"/>
      <c r="F99" s="24"/>
      <c r="G99" s="24"/>
      <c r="H99" s="24"/>
      <c r="I99" s="24"/>
      <c r="J99" s="24"/>
      <c r="K99" s="56"/>
    </row>
    <row r="100" spans="2:11">
      <c r="B100" s="32"/>
      <c r="C100" s="24"/>
      <c r="D100" s="24"/>
      <c r="E100" s="24"/>
      <c r="F100" s="24"/>
      <c r="G100" s="24"/>
      <c r="H100" s="152"/>
      <c r="I100" s="153"/>
      <c r="J100" s="153"/>
      <c r="K100" s="154"/>
    </row>
    <row r="101" spans="2:11">
      <c r="B101" s="62"/>
      <c r="C101" s="23"/>
      <c r="D101" s="147"/>
      <c r="E101" s="147"/>
      <c r="F101" s="147"/>
      <c r="G101" s="24"/>
      <c r="H101" s="155"/>
      <c r="I101" s="155"/>
      <c r="J101" s="154"/>
      <c r="K101" s="154"/>
    </row>
    <row r="102" spans="2:11">
      <c r="B102" s="134"/>
      <c r="C102" s="24"/>
      <c r="D102" s="158"/>
      <c r="E102" s="69"/>
      <c r="F102" s="159"/>
      <c r="G102" s="71"/>
      <c r="H102" s="65"/>
      <c r="I102" s="55"/>
      <c r="J102" s="55"/>
      <c r="K102" s="56"/>
    </row>
    <row r="103" spans="2:11">
      <c r="B103" s="134"/>
      <c r="C103" s="24"/>
      <c r="D103" s="158"/>
      <c r="E103" s="69"/>
      <c r="F103" s="159"/>
      <c r="G103" s="71"/>
      <c r="H103" s="65"/>
      <c r="I103" s="55"/>
      <c r="J103" s="55"/>
      <c r="K103" s="56"/>
    </row>
    <row r="104" spans="2:11">
      <c r="B104" s="134"/>
      <c r="C104" s="24"/>
      <c r="D104" s="158"/>
      <c r="E104" s="69"/>
      <c r="F104" s="160"/>
      <c r="G104" s="71"/>
      <c r="H104" s="65"/>
      <c r="I104" s="55"/>
      <c r="J104" s="55"/>
      <c r="K104" s="56"/>
    </row>
    <row r="105" spans="2:11">
      <c r="B105" s="134"/>
      <c r="C105" s="24"/>
      <c r="D105" s="158"/>
      <c r="E105" s="69"/>
      <c r="F105" s="160"/>
      <c r="G105" s="71"/>
      <c r="H105" s="65"/>
      <c r="I105" s="55"/>
      <c r="J105" s="55"/>
      <c r="K105" s="56"/>
    </row>
    <row r="106" spans="2:11">
      <c r="B106" s="134"/>
      <c r="C106" s="24"/>
      <c r="D106" s="24"/>
      <c r="E106" s="69"/>
      <c r="F106" s="24"/>
      <c r="G106" s="71"/>
      <c r="H106" s="65"/>
      <c r="I106" s="156"/>
      <c r="J106" s="55"/>
      <c r="K106" s="56"/>
    </row>
    <row r="107" spans="2:11">
      <c r="B107" s="134"/>
      <c r="C107" s="24"/>
      <c r="D107" s="24"/>
      <c r="E107" s="69"/>
      <c r="F107" s="24"/>
      <c r="G107" s="71"/>
      <c r="H107" s="65"/>
      <c r="I107" s="156"/>
      <c r="J107" s="55"/>
      <c r="K107" s="56"/>
    </row>
    <row r="108" spans="2:11">
      <c r="B108" s="134"/>
      <c r="C108" s="24"/>
      <c r="D108" s="24"/>
      <c r="E108" s="69"/>
      <c r="F108" s="24"/>
      <c r="G108" s="71"/>
      <c r="H108" s="65"/>
      <c r="I108" s="156"/>
      <c r="J108" s="55"/>
      <c r="K108" s="56"/>
    </row>
    <row r="109" spans="2:11">
      <c r="B109" s="134"/>
      <c r="C109" s="24"/>
      <c r="D109" s="24"/>
      <c r="E109" s="69"/>
      <c r="F109" s="24"/>
      <c r="G109" s="71"/>
      <c r="H109" s="65"/>
      <c r="I109" s="156"/>
      <c r="J109" s="55"/>
      <c r="K109" s="56"/>
    </row>
    <row r="110" spans="2:11">
      <c r="B110" s="134"/>
      <c r="C110" s="24"/>
      <c r="D110" s="24"/>
      <c r="E110" s="69"/>
      <c r="F110" s="24"/>
      <c r="G110" s="71"/>
      <c r="H110" s="65"/>
      <c r="I110" s="156"/>
      <c r="J110" s="55"/>
      <c r="K110" s="56"/>
    </row>
    <row r="111" spans="2:11">
      <c r="B111" s="134"/>
      <c r="C111" s="24"/>
      <c r="D111" s="161"/>
      <c r="E111" s="69"/>
      <c r="F111" s="162"/>
      <c r="G111" s="71"/>
      <c r="H111" s="65"/>
      <c r="I111" s="55"/>
      <c r="J111" s="55"/>
      <c r="K111" s="56"/>
    </row>
    <row r="112" spans="2:11">
      <c r="B112" s="136"/>
      <c r="C112" s="23"/>
      <c r="D112" s="24"/>
      <c r="E112" s="24"/>
      <c r="F112" s="24"/>
      <c r="G112" s="24"/>
      <c r="H112" s="65"/>
      <c r="I112" s="55"/>
      <c r="J112" s="63"/>
      <c r="K112" s="64"/>
    </row>
    <row r="113" spans="2:11">
      <c r="B113" s="32"/>
      <c r="C113" s="24"/>
      <c r="D113" s="24"/>
      <c r="E113" s="24"/>
      <c r="F113" s="24"/>
      <c r="G113" s="24"/>
      <c r="H113" s="24"/>
      <c r="I113" s="24"/>
      <c r="J113" s="24"/>
      <c r="K113" s="56"/>
    </row>
    <row r="114" spans="2:11">
      <c r="B114" s="62"/>
      <c r="C114" s="23"/>
      <c r="D114" s="147"/>
      <c r="E114" s="147"/>
      <c r="F114" s="147"/>
      <c r="G114" s="24"/>
      <c r="H114" s="155"/>
      <c r="I114" s="155"/>
      <c r="J114" s="154"/>
      <c r="K114" s="154"/>
    </row>
    <row r="115" spans="2:11">
      <c r="B115" s="84"/>
      <c r="C115" s="24"/>
      <c r="D115" s="24"/>
      <c r="E115" s="24"/>
      <c r="F115" s="24"/>
      <c r="G115" s="24"/>
      <c r="H115" s="156"/>
      <c r="I115" s="156"/>
      <c r="J115" s="55"/>
      <c r="K115" s="56"/>
    </row>
    <row r="116" spans="2:11">
      <c r="B116" s="84"/>
      <c r="C116" s="24"/>
      <c r="D116" s="24"/>
      <c r="E116" s="24"/>
      <c r="F116" s="24"/>
      <c r="G116" s="24"/>
      <c r="H116" s="156"/>
      <c r="I116" s="156"/>
      <c r="J116" s="55"/>
      <c r="K116" s="56"/>
    </row>
    <row r="117" spans="2:11">
      <c r="B117" s="84"/>
      <c r="C117" s="24"/>
      <c r="D117" s="158"/>
      <c r="E117" s="71"/>
      <c r="F117" s="158"/>
      <c r="G117" s="71"/>
      <c r="H117" s="55"/>
      <c r="I117" s="55"/>
      <c r="J117" s="55"/>
      <c r="K117" s="56"/>
    </row>
    <row r="118" spans="2:11">
      <c r="B118" s="84"/>
      <c r="C118" s="24"/>
      <c r="D118" s="158"/>
      <c r="E118" s="71"/>
      <c r="F118" s="158"/>
      <c r="G118" s="71"/>
      <c r="H118" s="55"/>
      <c r="I118" s="55"/>
      <c r="J118" s="55"/>
      <c r="K118" s="56"/>
    </row>
    <row r="119" spans="2:11">
      <c r="B119" s="84"/>
      <c r="C119" s="24"/>
      <c r="D119" s="158"/>
      <c r="E119" s="71"/>
      <c r="F119" s="158"/>
      <c r="G119" s="71"/>
      <c r="H119" s="55"/>
      <c r="I119" s="55"/>
      <c r="J119" s="55"/>
      <c r="K119" s="56"/>
    </row>
    <row r="120" spans="2:11">
      <c r="B120" s="84"/>
      <c r="C120" s="24"/>
      <c r="D120" s="24"/>
      <c r="E120" s="24"/>
      <c r="F120" s="24"/>
      <c r="G120" s="24"/>
      <c r="H120" s="156"/>
      <c r="I120" s="156"/>
      <c r="J120" s="55"/>
      <c r="K120" s="56"/>
    </row>
    <row r="121" spans="2:11">
      <c r="B121" s="62"/>
      <c r="C121" s="23"/>
      <c r="D121" s="24"/>
      <c r="E121" s="24"/>
      <c r="F121" s="24"/>
      <c r="G121" s="24"/>
      <c r="H121" s="55"/>
      <c r="I121" s="55"/>
      <c r="J121" s="63"/>
      <c r="K121" s="24"/>
    </row>
    <row r="122" spans="2:11">
      <c r="B122" s="62"/>
      <c r="C122" s="23"/>
      <c r="D122" s="24"/>
      <c r="E122" s="24"/>
      <c r="F122" s="24"/>
      <c r="G122" s="24"/>
      <c r="H122" s="56"/>
      <c r="I122" s="56"/>
      <c r="J122" s="64"/>
      <c r="K122" s="64"/>
    </row>
    <row r="123" spans="2:11">
      <c r="B123" s="32"/>
      <c r="C123" s="24"/>
      <c r="D123" s="24"/>
      <c r="E123" s="24"/>
      <c r="F123" s="24"/>
      <c r="G123" s="24"/>
      <c r="H123" s="24"/>
      <c r="I123" s="24"/>
      <c r="J123" s="24"/>
      <c r="K123" s="56"/>
    </row>
    <row r="124" spans="2:11">
      <c r="B124" s="62"/>
      <c r="C124" s="23"/>
      <c r="D124" s="147"/>
      <c r="E124" s="147"/>
      <c r="F124" s="147"/>
      <c r="G124" s="24"/>
      <c r="H124" s="155"/>
      <c r="I124" s="155"/>
      <c r="J124" s="154"/>
      <c r="K124" s="154"/>
    </row>
    <row r="125" spans="2:11">
      <c r="B125" s="32"/>
      <c r="C125" s="23"/>
      <c r="D125" s="158"/>
      <c r="E125" s="24"/>
      <c r="F125" s="161"/>
      <c r="G125" s="86"/>
      <c r="H125" s="87"/>
      <c r="I125" s="65"/>
      <c r="J125" s="55"/>
      <c r="K125" s="56"/>
    </row>
    <row r="126" spans="2:11">
      <c r="B126" s="32"/>
      <c r="C126" s="86"/>
      <c r="D126" s="158"/>
      <c r="E126" s="24"/>
      <c r="F126" s="161"/>
      <c r="G126" s="86"/>
      <c r="H126" s="65"/>
      <c r="I126" s="55"/>
      <c r="J126" s="55"/>
      <c r="K126" s="56"/>
    </row>
    <row r="127" spans="2:11">
      <c r="B127" s="62"/>
      <c r="C127" s="86"/>
      <c r="D127" s="158"/>
      <c r="E127" s="158"/>
      <c r="F127" s="158"/>
      <c r="G127" s="158"/>
      <c r="H127" s="55"/>
      <c r="I127" s="55"/>
      <c r="J127" s="63"/>
      <c r="K127" s="64"/>
    </row>
    <row r="128" spans="2:11">
      <c r="B128" s="90"/>
      <c r="C128" s="86"/>
      <c r="D128" s="158"/>
      <c r="E128" s="158"/>
      <c r="F128" s="158"/>
      <c r="G128" s="158"/>
      <c r="H128" s="24"/>
      <c r="I128" s="24"/>
      <c r="J128" s="24"/>
      <c r="K128" s="56"/>
    </row>
    <row r="129" spans="2:11">
      <c r="B129" s="62"/>
      <c r="C129" s="23"/>
      <c r="D129" s="147"/>
      <c r="E129" s="147"/>
      <c r="F129" s="147"/>
      <c r="G129" s="24"/>
      <c r="H129" s="155"/>
      <c r="I129" s="155"/>
      <c r="J129" s="154"/>
      <c r="K129" s="154"/>
    </row>
    <row r="130" spans="2:11">
      <c r="B130" s="32"/>
      <c r="C130" s="24"/>
      <c r="D130" s="24"/>
      <c r="E130" s="24"/>
      <c r="F130" s="24"/>
      <c r="G130" s="24"/>
      <c r="H130" s="156"/>
      <c r="I130" s="65"/>
      <c r="J130" s="63"/>
      <c r="K130" s="64"/>
    </row>
    <row r="131" spans="2:11">
      <c r="B131" s="32"/>
      <c r="C131" s="24"/>
      <c r="D131" s="24"/>
      <c r="E131" s="24"/>
      <c r="F131" s="24"/>
      <c r="G131" s="24"/>
      <c r="H131" s="24"/>
      <c r="I131" s="24"/>
      <c r="J131" s="24"/>
      <c r="K131" s="56"/>
    </row>
    <row r="132" spans="2:11">
      <c r="B132" s="32"/>
      <c r="C132" s="24"/>
      <c r="D132" s="24"/>
      <c r="E132" s="24"/>
      <c r="F132" s="24"/>
      <c r="G132" s="24"/>
      <c r="H132" s="152"/>
      <c r="I132" s="153"/>
      <c r="J132" s="153"/>
      <c r="K132" s="154"/>
    </row>
    <row r="133" spans="2:11">
      <c r="B133" s="62"/>
      <c r="C133" s="23"/>
      <c r="D133" s="147"/>
      <c r="E133" s="147"/>
      <c r="F133" s="147"/>
      <c r="G133" s="24"/>
      <c r="H133" s="155"/>
      <c r="I133" s="155"/>
      <c r="J133" s="154"/>
      <c r="K133" s="154"/>
    </row>
    <row r="134" spans="2:11">
      <c r="B134" s="32"/>
      <c r="C134" s="24"/>
      <c r="D134" s="24"/>
      <c r="E134" s="24"/>
      <c r="F134" s="24"/>
      <c r="G134" s="24"/>
      <c r="H134" s="55"/>
      <c r="I134" s="55"/>
      <c r="J134" s="63"/>
      <c r="K134" s="24"/>
    </row>
    <row r="135" spans="2:11">
      <c r="B135" s="32"/>
      <c r="C135" s="24"/>
      <c r="D135" s="24"/>
      <c r="E135" s="24"/>
      <c r="F135" s="24"/>
      <c r="G135" s="24"/>
      <c r="H135" s="55"/>
      <c r="I135" s="55"/>
      <c r="J135" s="55"/>
      <c r="K135" s="65"/>
    </row>
    <row r="136" spans="2:11">
      <c r="B136" s="163"/>
      <c r="C136" s="164"/>
      <c r="D136" s="164"/>
      <c r="E136" s="164"/>
      <c r="F136" s="164"/>
      <c r="G136" s="164"/>
      <c r="H136" s="165"/>
      <c r="I136" s="165"/>
      <c r="J136" s="165"/>
      <c r="K136" s="165"/>
    </row>
    <row r="137" spans="2:11">
      <c r="B137" s="32"/>
      <c r="C137" s="24"/>
      <c r="D137" s="24"/>
      <c r="E137" s="24"/>
      <c r="F137" s="24"/>
      <c r="G137" s="24"/>
      <c r="H137" s="56"/>
      <c r="I137" s="56"/>
      <c r="J137" s="56"/>
      <c r="K137" s="65"/>
    </row>
    <row r="138" spans="2:11">
      <c r="B138" s="32"/>
      <c r="C138" s="24"/>
      <c r="D138" s="24"/>
      <c r="E138" s="24"/>
      <c r="F138" s="24"/>
      <c r="G138" s="24"/>
      <c r="H138" s="56"/>
      <c r="I138" s="166"/>
      <c r="J138" s="64"/>
      <c r="K138" s="167"/>
    </row>
    <row r="139" spans="2:11">
      <c r="B139" s="62"/>
      <c r="C139" s="24"/>
      <c r="D139" s="24"/>
      <c r="E139" s="24"/>
      <c r="F139" s="24"/>
      <c r="G139" s="24"/>
      <c r="H139" s="56"/>
      <c r="I139" s="166"/>
      <c r="J139" s="166"/>
      <c r="K139" s="167"/>
    </row>
    <row r="140" spans="2:11">
      <c r="B140" s="32"/>
      <c r="C140" s="106"/>
      <c r="D140" s="158"/>
      <c r="E140" s="24"/>
      <c r="F140" s="24"/>
      <c r="G140" s="24"/>
      <c r="H140" s="56"/>
      <c r="I140" s="65"/>
      <c r="J140" s="55"/>
      <c r="K140" s="108"/>
    </row>
    <row r="141" spans="2:11">
      <c r="B141" s="32"/>
      <c r="C141" s="106"/>
      <c r="D141" s="24"/>
      <c r="E141" s="24"/>
      <c r="F141" s="24"/>
      <c r="G141" s="24"/>
      <c r="H141" s="56"/>
      <c r="I141" s="65"/>
      <c r="J141" s="156"/>
      <c r="K141" s="108"/>
    </row>
    <row r="142" spans="2:11">
      <c r="B142" s="168"/>
      <c r="C142" s="111"/>
      <c r="D142" s="169"/>
      <c r="E142" s="24"/>
      <c r="F142" s="24"/>
      <c r="G142" s="24"/>
      <c r="H142" s="113"/>
      <c r="I142" s="114"/>
      <c r="J142" s="115"/>
      <c r="K142" s="116"/>
    </row>
    <row r="143" spans="2:11">
      <c r="B143" s="62"/>
      <c r="C143" s="41"/>
      <c r="D143" s="24"/>
      <c r="E143" s="24"/>
      <c r="F143" s="24"/>
      <c r="G143" s="24"/>
      <c r="H143" s="56"/>
      <c r="I143" s="65"/>
      <c r="J143" s="63"/>
      <c r="K143" s="64"/>
    </row>
    <row r="144" spans="2:11">
      <c r="B144" s="163"/>
      <c r="C144" s="170"/>
      <c r="D144" s="171"/>
      <c r="E144" s="171"/>
      <c r="F144" s="171"/>
      <c r="G144" s="171"/>
      <c r="H144" s="113"/>
      <c r="I144" s="140"/>
      <c r="J144" s="172"/>
      <c r="K144" s="165"/>
    </row>
    <row r="145" spans="2:11">
      <c r="B145" s="62"/>
      <c r="C145" s="23"/>
      <c r="D145" s="24"/>
      <c r="E145" s="24"/>
      <c r="F145" s="24"/>
      <c r="G145" s="24"/>
      <c r="H145" s="24"/>
      <c r="I145" s="24"/>
      <c r="J145" s="24"/>
      <c r="K145" s="24"/>
    </row>
    <row r="146" spans="2:11">
      <c r="B146" s="126"/>
      <c r="C146" s="23"/>
      <c r="D146" s="24"/>
      <c r="E146" s="24"/>
      <c r="F146" s="24"/>
      <c r="G146" s="24"/>
      <c r="H146" s="24"/>
      <c r="I146" s="24"/>
      <c r="J146" s="24"/>
      <c r="K146" s="24"/>
    </row>
    <row r="147" spans="2:11">
      <c r="B147" s="173"/>
      <c r="C147" s="23"/>
      <c r="D147" s="24"/>
      <c r="E147" s="24"/>
      <c r="F147" s="24"/>
      <c r="G147" s="24"/>
      <c r="H147" s="24"/>
      <c r="I147" s="24"/>
      <c r="J147" s="24"/>
      <c r="K147" s="24"/>
    </row>
    <row r="148" spans="2:11">
      <c r="B148" s="174"/>
      <c r="C148" s="23"/>
      <c r="D148" s="24"/>
      <c r="E148" s="24"/>
      <c r="F148" s="24"/>
      <c r="G148" s="24"/>
      <c r="H148" s="24"/>
      <c r="I148" s="24"/>
      <c r="J148" s="24"/>
      <c r="K148" s="24"/>
    </row>
    <row r="149" spans="2:11">
      <c r="B149" s="175"/>
      <c r="C149" s="23"/>
      <c r="D149" s="24"/>
      <c r="E149" s="24"/>
      <c r="F149" s="24"/>
      <c r="G149" s="24"/>
      <c r="H149" s="24"/>
      <c r="I149" s="24"/>
      <c r="J149" s="24"/>
      <c r="K149" s="24"/>
    </row>
    <row r="150" spans="2:11">
      <c r="B150" s="32"/>
      <c r="C150" s="23"/>
      <c r="D150" s="23"/>
      <c r="E150" s="23"/>
      <c r="F150" s="23"/>
      <c r="G150" s="23"/>
      <c r="H150" s="24"/>
      <c r="I150" s="24"/>
      <c r="J150" s="24"/>
      <c r="K150" s="24"/>
    </row>
    <row r="151" spans="2:11">
      <c r="B151" s="174"/>
      <c r="C151" s="24"/>
      <c r="D151" s="24"/>
      <c r="E151" s="24"/>
      <c r="F151" s="24"/>
      <c r="G151" s="24"/>
      <c r="H151" s="24"/>
      <c r="I151" s="24"/>
      <c r="J151" s="24"/>
      <c r="K151" s="24"/>
    </row>
    <row r="152" spans="2:11">
      <c r="B152" s="143"/>
      <c r="C152" s="24"/>
      <c r="D152" s="24"/>
      <c r="E152" s="24"/>
      <c r="F152" s="24"/>
      <c r="G152" s="24"/>
      <c r="H152" s="24"/>
      <c r="I152" s="24"/>
      <c r="J152" s="24"/>
      <c r="K152" s="24"/>
    </row>
    <row r="153" spans="2:11">
      <c r="B153" s="130"/>
      <c r="C153" s="24"/>
      <c r="D153" s="24"/>
      <c r="E153" s="24"/>
      <c r="F153" s="24"/>
      <c r="G153" s="24"/>
      <c r="H153" s="24"/>
      <c r="I153" s="24"/>
      <c r="J153" s="24"/>
      <c r="K153" s="24"/>
    </row>
  </sheetData>
  <mergeCells count="2">
    <mergeCell ref="M6:N7"/>
    <mergeCell ref="F54:G5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E23C-9691-496C-ABB7-64EFC27989EB}">
  <dimension ref="A1:P101"/>
  <sheetViews>
    <sheetView workbookViewId="0">
      <selection activeCell="G1" sqref="G1"/>
    </sheetView>
  </sheetViews>
  <sheetFormatPr defaultColWidth="12.5703125" defaultRowHeight="15.75"/>
  <cols>
    <col min="1" max="8" width="12.5703125" style="2"/>
    <col min="9" max="9" width="14.28515625" style="2" bestFit="1" customWidth="1"/>
    <col min="10" max="10" width="12.5703125" style="2"/>
    <col min="11" max="11" width="12.7109375" style="2" bestFit="1" customWidth="1"/>
    <col min="12" max="12" width="12.5703125" style="2"/>
    <col min="13" max="13" width="26.5703125" style="2" bestFit="1" customWidth="1"/>
    <col min="14" max="14" width="18.140625" style="2" bestFit="1" customWidth="1"/>
    <col min="15" max="15" width="15.28515625" style="2" bestFit="1" customWidth="1"/>
    <col min="16" max="16384" width="12.5703125" style="2"/>
  </cols>
  <sheetData>
    <row r="1" spans="1:16" ht="21" thickBot="1">
      <c r="A1" s="2" t="s">
        <v>69</v>
      </c>
      <c r="B1" s="176" t="s">
        <v>70</v>
      </c>
      <c r="C1" s="21" t="s">
        <v>71</v>
      </c>
      <c r="D1" s="21" t="s">
        <v>72</v>
      </c>
      <c r="E1" s="21" t="s">
        <v>73</v>
      </c>
      <c r="F1" s="21" t="s">
        <v>74</v>
      </c>
      <c r="G1" s="21" t="s">
        <v>75</v>
      </c>
      <c r="H1" s="21" t="s">
        <v>76</v>
      </c>
      <c r="I1" s="21" t="s">
        <v>77</v>
      </c>
      <c r="J1" s="21" t="s">
        <v>78</v>
      </c>
      <c r="K1" s="21" t="s">
        <v>79</v>
      </c>
      <c r="L1" s="177" t="s">
        <v>80</v>
      </c>
      <c r="M1" s="2" t="s">
        <v>81</v>
      </c>
      <c r="N1" s="2" t="s">
        <v>83</v>
      </c>
      <c r="O1" s="2" t="s">
        <v>84</v>
      </c>
      <c r="P1" s="2" t="s">
        <v>85</v>
      </c>
    </row>
    <row r="2" spans="1:16" ht="16.5" thickTop="1">
      <c r="B2" s="22" t="s">
        <v>86</v>
      </c>
      <c r="C2" s="23"/>
      <c r="D2" s="24"/>
      <c r="E2" s="24"/>
      <c r="F2" s="24"/>
      <c r="G2" s="24"/>
      <c r="H2" s="24"/>
      <c r="I2" s="24"/>
      <c r="J2" s="24"/>
      <c r="K2" s="24"/>
      <c r="L2" s="32"/>
      <c r="N2" s="2" t="s">
        <v>22</v>
      </c>
      <c r="O2" s="2" t="s">
        <v>183</v>
      </c>
      <c r="P2" s="2">
        <v>2</v>
      </c>
    </row>
    <row r="3" spans="1:16">
      <c r="B3" s="25" t="s">
        <v>199</v>
      </c>
      <c r="C3" s="26"/>
      <c r="D3" s="26"/>
      <c r="E3" s="26"/>
      <c r="F3" s="26"/>
      <c r="G3" s="26"/>
      <c r="H3" s="26"/>
      <c r="I3" s="26"/>
      <c r="J3" s="26"/>
      <c r="K3" s="26"/>
      <c r="L3" s="43"/>
      <c r="N3" s="2" t="s">
        <v>22</v>
      </c>
      <c r="O3" s="2" t="s">
        <v>183</v>
      </c>
      <c r="P3" s="2">
        <v>2</v>
      </c>
    </row>
    <row r="4" spans="1:16">
      <c r="B4" s="27"/>
      <c r="C4" s="26"/>
      <c r="D4" s="26"/>
      <c r="E4" s="26"/>
      <c r="F4" s="26"/>
      <c r="G4" s="26"/>
      <c r="H4" s="26"/>
      <c r="I4" s="26"/>
      <c r="J4" s="26"/>
      <c r="K4" s="26"/>
      <c r="L4" s="43"/>
      <c r="N4" s="2" t="s">
        <v>22</v>
      </c>
      <c r="O4" s="2" t="s">
        <v>183</v>
      </c>
      <c r="P4" s="2">
        <v>2</v>
      </c>
    </row>
    <row r="5" spans="1:16">
      <c r="B5" s="28" t="s">
        <v>89</v>
      </c>
      <c r="C5" s="29"/>
      <c r="D5" s="30"/>
      <c r="E5" s="31"/>
      <c r="F5" s="31"/>
      <c r="G5" s="31"/>
      <c r="H5" s="24"/>
      <c r="I5" s="24"/>
      <c r="J5" s="24"/>
      <c r="K5" s="24"/>
      <c r="L5" s="32"/>
      <c r="N5" s="2" t="s">
        <v>22</v>
      </c>
      <c r="O5" s="2" t="s">
        <v>183</v>
      </c>
      <c r="P5" s="2">
        <v>2</v>
      </c>
    </row>
    <row r="6" spans="1:16">
      <c r="B6" s="32"/>
      <c r="C6" s="24"/>
      <c r="D6" s="24"/>
      <c r="E6" s="31"/>
      <c r="F6" s="31"/>
      <c r="G6" s="31"/>
      <c r="H6" s="24"/>
      <c r="I6" s="24"/>
      <c r="J6" s="24"/>
      <c r="K6" s="24"/>
      <c r="L6" s="32"/>
      <c r="N6" s="2" t="s">
        <v>22</v>
      </c>
      <c r="O6" s="2" t="s">
        <v>183</v>
      </c>
      <c r="P6" s="2">
        <v>2</v>
      </c>
    </row>
    <row r="7" spans="1:16">
      <c r="B7" s="33" t="s">
        <v>91</v>
      </c>
      <c r="C7" s="34"/>
      <c r="D7" s="34"/>
      <c r="E7" s="35" t="s">
        <v>92</v>
      </c>
      <c r="F7" s="36"/>
      <c r="G7" s="35" t="s">
        <v>93</v>
      </c>
      <c r="H7" s="34"/>
      <c r="I7" s="34"/>
      <c r="J7" s="34"/>
      <c r="K7" s="34"/>
      <c r="L7" s="32"/>
      <c r="M7" s="492" t="s">
        <v>90</v>
      </c>
      <c r="N7" s="2" t="s">
        <v>22</v>
      </c>
      <c r="O7" s="2" t="s">
        <v>183</v>
      </c>
      <c r="P7" s="2">
        <v>2</v>
      </c>
    </row>
    <row r="8" spans="1:16">
      <c r="B8" s="37" t="s">
        <v>94</v>
      </c>
      <c r="C8" s="38"/>
      <c r="D8" s="39"/>
      <c r="E8" s="40">
        <v>209</v>
      </c>
      <c r="F8" s="41" t="s">
        <v>95</v>
      </c>
      <c r="G8" s="42">
        <v>5888</v>
      </c>
      <c r="H8" s="24"/>
      <c r="I8" s="24"/>
      <c r="J8" s="24"/>
      <c r="K8" s="24"/>
      <c r="L8" s="32"/>
      <c r="M8" s="493"/>
      <c r="N8" s="2" t="s">
        <v>22</v>
      </c>
      <c r="O8" s="2" t="s">
        <v>183</v>
      </c>
      <c r="P8" s="2">
        <v>2</v>
      </c>
    </row>
    <row r="9" spans="1:16">
      <c r="B9" s="43"/>
      <c r="C9" s="31"/>
      <c r="D9" s="31"/>
      <c r="E9" s="31"/>
      <c r="F9" s="31"/>
      <c r="G9" s="31"/>
      <c r="H9" s="31"/>
      <c r="I9" s="31"/>
      <c r="J9" s="31"/>
      <c r="K9" s="31"/>
      <c r="L9" s="32"/>
      <c r="N9" s="2" t="s">
        <v>22</v>
      </c>
      <c r="O9" s="2" t="s">
        <v>183</v>
      </c>
      <c r="P9" s="2">
        <v>2</v>
      </c>
    </row>
    <row r="10" spans="1:16">
      <c r="B10" s="44"/>
      <c r="C10" s="45"/>
      <c r="D10" s="46"/>
      <c r="E10" s="46"/>
      <c r="F10" s="46"/>
      <c r="G10" s="46"/>
      <c r="H10" s="47" t="s">
        <v>96</v>
      </c>
      <c r="I10" s="48"/>
      <c r="J10" s="48" t="s">
        <v>97</v>
      </c>
      <c r="K10" s="49" t="s">
        <v>98</v>
      </c>
      <c r="L10" s="32"/>
      <c r="N10" s="2" t="s">
        <v>22</v>
      </c>
      <c r="O10" s="2" t="s">
        <v>183</v>
      </c>
      <c r="P10" s="2">
        <v>2</v>
      </c>
    </row>
    <row r="11" spans="1:16">
      <c r="B11" s="33" t="s">
        <v>99</v>
      </c>
      <c r="C11" s="34"/>
      <c r="D11" s="34"/>
      <c r="E11" s="34"/>
      <c r="F11" s="34"/>
      <c r="G11" s="34"/>
      <c r="H11" s="50" t="s">
        <v>100</v>
      </c>
      <c r="I11" s="50" t="s">
        <v>101</v>
      </c>
      <c r="J11" s="51" t="s">
        <v>102</v>
      </c>
      <c r="K11" s="51" t="s">
        <v>185</v>
      </c>
      <c r="L11" s="32"/>
      <c r="N11" s="2" t="s">
        <v>22</v>
      </c>
      <c r="O11" s="2" t="s">
        <v>183</v>
      </c>
      <c r="P11" s="2">
        <v>2</v>
      </c>
    </row>
    <row r="12" spans="1:16">
      <c r="A12" s="2" t="s">
        <v>186</v>
      </c>
      <c r="B12" s="52" t="s">
        <v>106</v>
      </c>
      <c r="C12" s="24"/>
      <c r="D12" s="24"/>
      <c r="E12" s="24"/>
      <c r="F12" s="24"/>
      <c r="G12" s="24"/>
      <c r="H12" s="54">
        <v>7.6</v>
      </c>
      <c r="I12" s="54">
        <v>5.7</v>
      </c>
      <c r="J12" s="55">
        <v>13.3</v>
      </c>
      <c r="K12" s="56">
        <v>78310.400000000009</v>
      </c>
      <c r="L12" s="32"/>
      <c r="N12" s="2" t="s">
        <v>22</v>
      </c>
      <c r="O12" s="2" t="s">
        <v>183</v>
      </c>
      <c r="P12" s="2">
        <v>2</v>
      </c>
    </row>
    <row r="13" spans="1:16">
      <c r="A13" s="2" t="s">
        <v>186</v>
      </c>
      <c r="B13" s="52" t="s">
        <v>107</v>
      </c>
      <c r="C13" s="24"/>
      <c r="D13" s="24"/>
      <c r="E13" s="24"/>
      <c r="F13" s="24"/>
      <c r="G13" s="24"/>
      <c r="H13" s="57">
        <v>4.7</v>
      </c>
      <c r="I13" s="57">
        <v>3.5</v>
      </c>
      <c r="J13" s="55">
        <v>8.1999999999999993</v>
      </c>
      <c r="K13" s="56">
        <v>48281.599999999999</v>
      </c>
      <c r="L13" s="32"/>
      <c r="N13" s="2" t="s">
        <v>22</v>
      </c>
      <c r="O13" s="2" t="s">
        <v>183</v>
      </c>
      <c r="P13" s="2">
        <v>2</v>
      </c>
    </row>
    <row r="14" spans="1:16">
      <c r="A14" s="2" t="s">
        <v>186</v>
      </c>
      <c r="B14" s="52" t="s">
        <v>108</v>
      </c>
      <c r="C14" s="24"/>
      <c r="D14" s="24"/>
      <c r="E14" s="24"/>
      <c r="F14" s="24"/>
      <c r="G14" s="24"/>
      <c r="H14" s="57">
        <v>10.4</v>
      </c>
      <c r="I14" s="57">
        <v>6.2</v>
      </c>
      <c r="J14" s="55">
        <v>16.600000000000001</v>
      </c>
      <c r="K14" s="56">
        <v>97740.800000000003</v>
      </c>
      <c r="L14" s="32"/>
      <c r="N14" s="2" t="s">
        <v>22</v>
      </c>
      <c r="O14" s="2" t="s">
        <v>183</v>
      </c>
      <c r="P14" s="2">
        <v>2</v>
      </c>
    </row>
    <row r="15" spans="1:16">
      <c r="A15" s="2" t="s">
        <v>186</v>
      </c>
      <c r="B15" s="52" t="s">
        <v>109</v>
      </c>
      <c r="C15" s="24"/>
      <c r="D15" s="24"/>
      <c r="E15" s="24"/>
      <c r="F15" s="24"/>
      <c r="G15" s="24"/>
      <c r="H15" s="57">
        <v>4</v>
      </c>
      <c r="I15" s="57">
        <v>2.5</v>
      </c>
      <c r="J15" s="55">
        <v>6.5</v>
      </c>
      <c r="K15" s="56">
        <v>38272</v>
      </c>
      <c r="L15" s="32"/>
      <c r="N15" s="2" t="s">
        <v>22</v>
      </c>
      <c r="O15" s="2" t="s">
        <v>183</v>
      </c>
      <c r="P15" s="2">
        <v>2</v>
      </c>
    </row>
    <row r="16" spans="1:16">
      <c r="A16" s="2" t="s">
        <v>186</v>
      </c>
      <c r="B16" s="52" t="s">
        <v>110</v>
      </c>
      <c r="C16" s="24"/>
      <c r="D16" s="24"/>
      <c r="E16" s="24"/>
      <c r="F16" s="24"/>
      <c r="G16" s="24"/>
      <c r="H16" s="57">
        <v>0</v>
      </c>
      <c r="I16" s="57">
        <v>0</v>
      </c>
      <c r="J16" s="55">
        <v>0</v>
      </c>
      <c r="K16" s="56">
        <v>0</v>
      </c>
      <c r="L16" s="32"/>
      <c r="N16" s="2" t="s">
        <v>22</v>
      </c>
      <c r="O16" s="2" t="s">
        <v>183</v>
      </c>
      <c r="P16" s="2">
        <v>2</v>
      </c>
    </row>
    <row r="17" spans="1:16">
      <c r="A17" s="2" t="s">
        <v>186</v>
      </c>
      <c r="B17" s="52" t="s">
        <v>111</v>
      </c>
      <c r="C17" s="24"/>
      <c r="D17" s="24"/>
      <c r="E17" s="24"/>
      <c r="F17" s="24"/>
      <c r="G17" s="24"/>
      <c r="H17" s="57">
        <v>0</v>
      </c>
      <c r="I17" s="57">
        <v>0</v>
      </c>
      <c r="J17" s="55">
        <v>0</v>
      </c>
      <c r="K17" s="56">
        <v>0</v>
      </c>
      <c r="L17" s="32"/>
      <c r="N17" s="2" t="s">
        <v>22</v>
      </c>
      <c r="O17" s="2" t="s">
        <v>183</v>
      </c>
      <c r="P17" s="2">
        <v>2</v>
      </c>
    </row>
    <row r="18" spans="1:16">
      <c r="A18" s="2" t="s">
        <v>186</v>
      </c>
      <c r="B18" s="52" t="s">
        <v>111</v>
      </c>
      <c r="C18" s="59"/>
      <c r="D18" s="59"/>
      <c r="E18" s="59"/>
      <c r="F18" s="59"/>
      <c r="G18" s="59"/>
      <c r="H18" s="57">
        <v>0</v>
      </c>
      <c r="I18" s="57">
        <v>0</v>
      </c>
      <c r="J18" s="60">
        <v>0</v>
      </c>
      <c r="K18" s="61">
        <v>0</v>
      </c>
      <c r="L18" s="32"/>
      <c r="N18" s="2" t="s">
        <v>22</v>
      </c>
      <c r="O18" s="2" t="s">
        <v>183</v>
      </c>
      <c r="P18" s="2">
        <v>2</v>
      </c>
    </row>
    <row r="19" spans="1:16">
      <c r="B19" s="62" t="s">
        <v>112</v>
      </c>
      <c r="C19" s="23"/>
      <c r="D19" s="24"/>
      <c r="E19" s="24"/>
      <c r="F19" s="24"/>
      <c r="G19" s="24"/>
      <c r="H19" s="55">
        <v>26.700000000000003</v>
      </c>
      <c r="I19" s="55">
        <v>17.899999999999999</v>
      </c>
      <c r="J19" s="63">
        <v>44.6</v>
      </c>
      <c r="K19" s="64">
        <v>262604.79999999999</v>
      </c>
      <c r="L19" s="32"/>
      <c r="N19" s="2" t="s">
        <v>22</v>
      </c>
      <c r="O19" s="2" t="s">
        <v>183</v>
      </c>
      <c r="P19" s="2">
        <v>2</v>
      </c>
    </row>
    <row r="20" spans="1:16">
      <c r="B20" s="62" t="s">
        <v>113</v>
      </c>
      <c r="C20" s="23"/>
      <c r="D20" s="24"/>
      <c r="E20" s="24"/>
      <c r="F20" s="24"/>
      <c r="G20" s="24"/>
      <c r="H20" s="56">
        <v>157209.60000000001</v>
      </c>
      <c r="I20" s="56">
        <v>105395.2</v>
      </c>
      <c r="J20" s="64">
        <v>262604.79999999999</v>
      </c>
      <c r="K20" s="65" t="s">
        <v>114</v>
      </c>
      <c r="L20" s="32"/>
      <c r="N20" s="2" t="s">
        <v>22</v>
      </c>
      <c r="O20" s="2" t="s">
        <v>183</v>
      </c>
      <c r="P20" s="2">
        <v>2</v>
      </c>
    </row>
    <row r="21" spans="1:16">
      <c r="B21" s="32"/>
      <c r="C21" s="24"/>
      <c r="D21" s="24"/>
      <c r="E21" s="24"/>
      <c r="F21" s="24"/>
      <c r="G21" s="24"/>
      <c r="H21" s="24"/>
      <c r="I21" s="24"/>
      <c r="J21" s="24"/>
      <c r="K21" s="56"/>
      <c r="L21" s="32"/>
      <c r="N21" s="2" t="s">
        <v>22</v>
      </c>
      <c r="O21" s="2" t="s">
        <v>183</v>
      </c>
      <c r="P21" s="2">
        <v>2</v>
      </c>
    </row>
    <row r="22" spans="1:16">
      <c r="B22" s="66"/>
      <c r="C22" s="46"/>
      <c r="D22" s="46"/>
      <c r="E22" s="46"/>
      <c r="F22" s="46"/>
      <c r="G22" s="46"/>
      <c r="H22" s="47" t="s">
        <v>96</v>
      </c>
      <c r="I22" s="48"/>
      <c r="J22" s="48" t="s">
        <v>97</v>
      </c>
      <c r="K22" s="49" t="s">
        <v>98</v>
      </c>
      <c r="L22" s="32"/>
      <c r="N22" s="2" t="s">
        <v>22</v>
      </c>
      <c r="O22" s="2" t="s">
        <v>183</v>
      </c>
      <c r="P22" s="2">
        <v>2</v>
      </c>
    </row>
    <row r="23" spans="1:16">
      <c r="B23" s="33" t="s">
        <v>115</v>
      </c>
      <c r="C23" s="67"/>
      <c r="D23" s="35" t="s">
        <v>116</v>
      </c>
      <c r="E23" s="35"/>
      <c r="F23" s="35" t="s">
        <v>117</v>
      </c>
      <c r="G23" s="34"/>
      <c r="H23" s="50" t="s">
        <v>100</v>
      </c>
      <c r="I23" s="50" t="s">
        <v>101</v>
      </c>
      <c r="J23" s="51" t="s">
        <v>102</v>
      </c>
      <c r="K23" s="51" t="s">
        <v>185</v>
      </c>
      <c r="L23" s="32"/>
      <c r="N23" s="2" t="s">
        <v>22</v>
      </c>
      <c r="O23" s="2" t="s">
        <v>183</v>
      </c>
      <c r="P23" s="2">
        <v>2</v>
      </c>
    </row>
    <row r="24" spans="1:16">
      <c r="A24" s="2" t="s">
        <v>104</v>
      </c>
      <c r="B24" s="32" t="s">
        <v>118</v>
      </c>
      <c r="C24" s="24"/>
      <c r="D24" s="68">
        <v>3.81</v>
      </c>
      <c r="E24" s="69" t="s">
        <v>119</v>
      </c>
      <c r="F24" s="70">
        <v>30000</v>
      </c>
      <c r="G24" s="71" t="s">
        <v>120</v>
      </c>
      <c r="H24" s="65"/>
      <c r="I24" s="55">
        <v>114.3</v>
      </c>
      <c r="J24" s="55">
        <v>114.3</v>
      </c>
      <c r="K24" s="56">
        <v>672998.40000000002</v>
      </c>
      <c r="L24" s="32"/>
      <c r="N24" s="2" t="s">
        <v>22</v>
      </c>
      <c r="O24" s="2" t="s">
        <v>183</v>
      </c>
      <c r="P24" s="2">
        <v>2</v>
      </c>
    </row>
    <row r="25" spans="1:16">
      <c r="A25" s="2" t="s">
        <v>104</v>
      </c>
      <c r="B25" s="32" t="s">
        <v>121</v>
      </c>
      <c r="C25" s="24"/>
      <c r="D25" s="72">
        <v>0.5</v>
      </c>
      <c r="E25" s="69" t="s">
        <v>122</v>
      </c>
      <c r="F25" s="73">
        <v>138</v>
      </c>
      <c r="G25" s="71" t="s">
        <v>123</v>
      </c>
      <c r="H25" s="65"/>
      <c r="I25" s="55">
        <v>69</v>
      </c>
      <c r="J25" s="55">
        <v>69</v>
      </c>
      <c r="K25" s="56">
        <v>406272</v>
      </c>
      <c r="L25" s="32"/>
      <c r="N25" s="2" t="s">
        <v>22</v>
      </c>
      <c r="O25" s="2" t="s">
        <v>183</v>
      </c>
      <c r="P25" s="2">
        <v>2</v>
      </c>
    </row>
    <row r="26" spans="1:16">
      <c r="A26" s="2" t="s">
        <v>104</v>
      </c>
      <c r="B26" s="32" t="s">
        <v>124</v>
      </c>
      <c r="C26" s="24"/>
      <c r="D26" s="72">
        <v>0.57999999999999996</v>
      </c>
      <c r="E26" s="69" t="s">
        <v>122</v>
      </c>
      <c r="F26" s="74">
        <v>78</v>
      </c>
      <c r="G26" s="71" t="s">
        <v>123</v>
      </c>
      <c r="H26" s="65"/>
      <c r="I26" s="55">
        <v>45.239999999999995</v>
      </c>
      <c r="J26" s="55">
        <v>45.239999999999995</v>
      </c>
      <c r="K26" s="56">
        <v>266373.12</v>
      </c>
      <c r="L26" s="32"/>
      <c r="N26" s="2" t="s">
        <v>22</v>
      </c>
      <c r="O26" s="2" t="s">
        <v>183</v>
      </c>
      <c r="P26" s="2">
        <v>2</v>
      </c>
    </row>
    <row r="27" spans="1:16">
      <c r="A27" s="2" t="s">
        <v>104</v>
      </c>
      <c r="B27" s="32" t="s">
        <v>125</v>
      </c>
      <c r="C27" s="24"/>
      <c r="D27" s="72">
        <v>0.36</v>
      </c>
      <c r="E27" s="69" t="s">
        <v>122</v>
      </c>
      <c r="F27" s="74">
        <v>63</v>
      </c>
      <c r="G27" s="71" t="s">
        <v>123</v>
      </c>
      <c r="H27" s="65"/>
      <c r="I27" s="55">
        <v>22.68</v>
      </c>
      <c r="J27" s="55">
        <v>22.68</v>
      </c>
      <c r="K27" s="56">
        <v>133539.84</v>
      </c>
      <c r="L27" s="32"/>
      <c r="N27" s="2" t="s">
        <v>22</v>
      </c>
      <c r="O27" s="2" t="s">
        <v>183</v>
      </c>
      <c r="P27" s="2">
        <v>2</v>
      </c>
    </row>
    <row r="28" spans="1:16">
      <c r="A28" s="2" t="s">
        <v>104</v>
      </c>
      <c r="B28" s="32" t="s">
        <v>126</v>
      </c>
      <c r="C28" s="24"/>
      <c r="D28" s="24"/>
      <c r="E28" s="69"/>
      <c r="F28" s="24"/>
      <c r="G28" s="71"/>
      <c r="H28" s="65"/>
      <c r="I28" s="57">
        <v>6.41</v>
      </c>
      <c r="J28" s="55">
        <v>6.41</v>
      </c>
      <c r="K28" s="56">
        <v>37742.080000000002</v>
      </c>
      <c r="L28" s="32"/>
      <c r="N28" s="2" t="s">
        <v>22</v>
      </c>
      <c r="O28" s="2" t="s">
        <v>183</v>
      </c>
      <c r="P28" s="2">
        <v>2</v>
      </c>
    </row>
    <row r="29" spans="1:16">
      <c r="A29" s="2" t="s">
        <v>104</v>
      </c>
      <c r="B29" s="32" t="s">
        <v>127</v>
      </c>
      <c r="C29" s="24"/>
      <c r="D29" s="24"/>
      <c r="E29" s="69"/>
      <c r="F29" s="24"/>
      <c r="G29" s="71"/>
      <c r="H29" s="65"/>
      <c r="I29" s="57">
        <v>70</v>
      </c>
      <c r="J29" s="55">
        <v>70</v>
      </c>
      <c r="K29" s="56">
        <v>412160</v>
      </c>
      <c r="L29" s="32"/>
      <c r="N29" s="2" t="s">
        <v>22</v>
      </c>
      <c r="O29" s="2" t="s">
        <v>183</v>
      </c>
      <c r="P29" s="2">
        <v>2</v>
      </c>
    </row>
    <row r="30" spans="1:16">
      <c r="A30" s="2" t="s">
        <v>104</v>
      </c>
      <c r="B30" s="32" t="s">
        <v>128</v>
      </c>
      <c r="C30" s="24"/>
      <c r="D30" s="24"/>
      <c r="E30" s="69"/>
      <c r="F30" s="24"/>
      <c r="G30" s="71"/>
      <c r="H30" s="65"/>
      <c r="I30" s="57">
        <v>16.2</v>
      </c>
      <c r="J30" s="55">
        <v>16.2</v>
      </c>
      <c r="K30" s="56">
        <v>95385.599999999991</v>
      </c>
      <c r="L30" s="32"/>
      <c r="N30" s="2" t="s">
        <v>22</v>
      </c>
      <c r="O30" s="2" t="s">
        <v>183</v>
      </c>
      <c r="P30" s="2">
        <v>2</v>
      </c>
    </row>
    <row r="31" spans="1:16">
      <c r="A31" s="2" t="s">
        <v>104</v>
      </c>
      <c r="B31" s="32" t="s">
        <v>129</v>
      </c>
      <c r="C31" s="24"/>
      <c r="D31" s="24"/>
      <c r="E31" s="69"/>
      <c r="F31" s="24"/>
      <c r="G31" s="71"/>
      <c r="H31" s="65"/>
      <c r="I31" s="57">
        <v>12.9</v>
      </c>
      <c r="J31" s="55">
        <v>12.9</v>
      </c>
      <c r="K31" s="56">
        <v>75955.199999999997</v>
      </c>
      <c r="L31" s="32"/>
      <c r="N31" s="2" t="s">
        <v>22</v>
      </c>
      <c r="O31" s="2" t="s">
        <v>183</v>
      </c>
      <c r="P31" s="2">
        <v>2</v>
      </c>
    </row>
    <row r="32" spans="1:16">
      <c r="A32" s="2" t="s">
        <v>104</v>
      </c>
      <c r="B32" s="75" t="s">
        <v>130</v>
      </c>
      <c r="C32" s="59"/>
      <c r="D32" s="76">
        <v>8</v>
      </c>
      <c r="E32" s="77" t="s">
        <v>131</v>
      </c>
      <c r="F32" s="78">
        <v>8.1199999999999994E-2</v>
      </c>
      <c r="G32" s="79" t="s">
        <v>132</v>
      </c>
      <c r="H32" s="80"/>
      <c r="I32" s="81">
        <v>20.279970666666667</v>
      </c>
      <c r="J32" s="60">
        <v>20.279970666666667</v>
      </c>
      <c r="K32" s="61">
        <v>119408.46728533333</v>
      </c>
      <c r="L32" s="32"/>
      <c r="N32" s="2" t="s">
        <v>22</v>
      </c>
      <c r="O32" s="2" t="s">
        <v>183</v>
      </c>
      <c r="P32" s="2">
        <v>2</v>
      </c>
    </row>
    <row r="33" spans="1:16">
      <c r="B33" s="62" t="s">
        <v>133</v>
      </c>
      <c r="C33" s="23"/>
      <c r="D33" s="24"/>
      <c r="E33" s="24"/>
      <c r="F33" s="24"/>
      <c r="G33" s="24"/>
      <c r="H33" s="65"/>
      <c r="I33" s="55">
        <v>377.00997066666667</v>
      </c>
      <c r="J33" s="63">
        <v>377.00997066666667</v>
      </c>
      <c r="K33" s="64">
        <v>2219834.7072853334</v>
      </c>
      <c r="L33" s="32"/>
      <c r="N33" s="2" t="s">
        <v>22</v>
      </c>
      <c r="O33" s="2" t="s">
        <v>183</v>
      </c>
      <c r="P33" s="2">
        <v>2</v>
      </c>
    </row>
    <row r="34" spans="1:16">
      <c r="B34" s="32"/>
      <c r="C34" s="24"/>
      <c r="D34" s="24"/>
      <c r="E34" s="24"/>
      <c r="F34" s="24"/>
      <c r="G34" s="24"/>
      <c r="H34" s="24"/>
      <c r="I34" s="24"/>
      <c r="J34" s="24"/>
      <c r="K34" s="56" t="s">
        <v>134</v>
      </c>
      <c r="L34" s="32"/>
      <c r="N34" s="2" t="s">
        <v>22</v>
      </c>
      <c r="O34" s="2" t="s">
        <v>183</v>
      </c>
      <c r="P34" s="2">
        <v>2</v>
      </c>
    </row>
    <row r="35" spans="1:16">
      <c r="B35" s="33" t="s">
        <v>135</v>
      </c>
      <c r="C35" s="67"/>
      <c r="D35" s="35"/>
      <c r="E35" s="35"/>
      <c r="F35" s="35"/>
      <c r="G35" s="34"/>
      <c r="H35" s="50"/>
      <c r="I35" s="50"/>
      <c r="J35" s="51"/>
      <c r="K35" s="51"/>
      <c r="L35" s="32"/>
      <c r="N35" s="2" t="s">
        <v>22</v>
      </c>
      <c r="O35" s="2" t="s">
        <v>183</v>
      </c>
      <c r="P35" s="2">
        <v>2</v>
      </c>
    </row>
    <row r="36" spans="1:16">
      <c r="A36" s="2" t="s">
        <v>135</v>
      </c>
      <c r="B36" s="82" t="s">
        <v>136</v>
      </c>
      <c r="C36" s="24"/>
      <c r="D36" s="24"/>
      <c r="E36" s="24"/>
      <c r="F36" s="24"/>
      <c r="G36" s="24"/>
      <c r="H36" s="54">
        <v>23</v>
      </c>
      <c r="I36" s="54">
        <v>8.6999999999999993</v>
      </c>
      <c r="J36" s="55">
        <v>31.7</v>
      </c>
      <c r="K36" s="56">
        <v>186649.60000000001</v>
      </c>
      <c r="L36" s="32"/>
      <c r="N36" s="2" t="s">
        <v>22</v>
      </c>
      <c r="O36" s="2" t="s">
        <v>183</v>
      </c>
      <c r="P36" s="2">
        <v>2</v>
      </c>
    </row>
    <row r="37" spans="1:16">
      <c r="A37" s="2" t="s">
        <v>135</v>
      </c>
      <c r="B37" s="83" t="s">
        <v>137</v>
      </c>
      <c r="C37" s="24"/>
      <c r="D37" s="24"/>
      <c r="E37" s="24"/>
      <c r="F37" s="24"/>
      <c r="G37" s="24"/>
      <c r="H37" s="57">
        <v>11.1</v>
      </c>
      <c r="I37" s="57">
        <v>3.8</v>
      </c>
      <c r="J37" s="55">
        <v>14.899999999999999</v>
      </c>
      <c r="K37" s="56">
        <v>87731.199999999997</v>
      </c>
      <c r="L37" s="32"/>
      <c r="N37" s="2" t="s">
        <v>22</v>
      </c>
      <c r="O37" s="2" t="s">
        <v>183</v>
      </c>
      <c r="P37" s="2">
        <v>2</v>
      </c>
    </row>
    <row r="38" spans="1:16">
      <c r="A38" s="2" t="s">
        <v>135</v>
      </c>
      <c r="B38" s="84" t="s">
        <v>138</v>
      </c>
      <c r="C38" s="24"/>
      <c r="D38" s="72">
        <v>7.6999999999999999E-2</v>
      </c>
      <c r="E38" s="71" t="s">
        <v>139</v>
      </c>
      <c r="F38" s="72">
        <v>4.8000000000000001E-2</v>
      </c>
      <c r="G38" s="71" t="s">
        <v>140</v>
      </c>
      <c r="H38" s="55">
        <v>16.093</v>
      </c>
      <c r="I38" s="55">
        <v>10.032</v>
      </c>
      <c r="J38" s="55">
        <v>26.125</v>
      </c>
      <c r="K38" s="56">
        <v>153824</v>
      </c>
      <c r="L38" s="32"/>
      <c r="N38" s="2" t="s">
        <v>22</v>
      </c>
      <c r="O38" s="2" t="s">
        <v>183</v>
      </c>
      <c r="P38" s="2">
        <v>2</v>
      </c>
    </row>
    <row r="39" spans="1:16">
      <c r="A39" s="2" t="s">
        <v>135</v>
      </c>
      <c r="B39" s="84" t="s">
        <v>141</v>
      </c>
      <c r="C39" s="24"/>
      <c r="D39" s="72">
        <v>0.05</v>
      </c>
      <c r="E39" s="71" t="s">
        <v>139</v>
      </c>
      <c r="F39" s="72">
        <v>0.18360000000000001</v>
      </c>
      <c r="G39" s="71" t="s">
        <v>140</v>
      </c>
      <c r="H39" s="55">
        <v>10.450000000000001</v>
      </c>
      <c r="I39" s="55">
        <v>38.372400000000006</v>
      </c>
      <c r="J39" s="55">
        <v>48.822400000000009</v>
      </c>
      <c r="K39" s="56">
        <v>287466.29120000004</v>
      </c>
      <c r="L39" s="32"/>
      <c r="N39" s="2" t="s">
        <v>22</v>
      </c>
      <c r="O39" s="2" t="s">
        <v>183</v>
      </c>
      <c r="P39" s="2">
        <v>2</v>
      </c>
    </row>
    <row r="40" spans="1:16">
      <c r="A40" s="2" t="s">
        <v>135</v>
      </c>
      <c r="B40" s="84" t="s">
        <v>142</v>
      </c>
      <c r="C40" s="24"/>
      <c r="D40" s="72">
        <v>3.1600000000000003E-2</v>
      </c>
      <c r="E40" s="71" t="s">
        <v>139</v>
      </c>
      <c r="F40" s="72">
        <v>2.53E-2</v>
      </c>
      <c r="G40" s="71" t="s">
        <v>140</v>
      </c>
      <c r="H40" s="55">
        <v>6.6044000000000009</v>
      </c>
      <c r="I40" s="55">
        <v>5.2877000000000001</v>
      </c>
      <c r="J40" s="55">
        <v>11.892100000000001</v>
      </c>
      <c r="K40" s="56">
        <v>70020.684800000003</v>
      </c>
      <c r="L40" s="32"/>
      <c r="N40" s="2" t="s">
        <v>22</v>
      </c>
      <c r="O40" s="2" t="s">
        <v>183</v>
      </c>
      <c r="P40" s="2">
        <v>2</v>
      </c>
    </row>
    <row r="41" spans="1:16">
      <c r="A41" s="2" t="s">
        <v>135</v>
      </c>
      <c r="B41" s="83" t="s">
        <v>110</v>
      </c>
      <c r="C41" s="59"/>
      <c r="D41" s="59"/>
      <c r="E41" s="59"/>
      <c r="F41" s="59"/>
      <c r="G41" s="59"/>
      <c r="H41" s="57">
        <v>0</v>
      </c>
      <c r="I41" s="57">
        <v>0</v>
      </c>
      <c r="J41" s="60">
        <v>0</v>
      </c>
      <c r="K41" s="61">
        <v>0</v>
      </c>
      <c r="L41" s="32"/>
      <c r="N41" s="2" t="s">
        <v>22</v>
      </c>
      <c r="O41" s="2" t="s">
        <v>183</v>
      </c>
      <c r="P41" s="2">
        <v>2</v>
      </c>
    </row>
    <row r="42" spans="1:16">
      <c r="B42" s="62" t="s">
        <v>112</v>
      </c>
      <c r="C42" s="23"/>
      <c r="D42" s="24"/>
      <c r="E42" s="24"/>
      <c r="F42" s="24"/>
      <c r="G42" s="24"/>
      <c r="H42" s="55">
        <v>67.247399999999999</v>
      </c>
      <c r="I42" s="55">
        <v>66.192100000000011</v>
      </c>
      <c r="J42" s="63">
        <v>133.43950000000001</v>
      </c>
      <c r="K42" s="24"/>
      <c r="L42" s="32"/>
      <c r="N42" s="2" t="s">
        <v>22</v>
      </c>
      <c r="O42" s="2" t="s">
        <v>183</v>
      </c>
      <c r="P42" s="2">
        <v>2</v>
      </c>
    </row>
    <row r="43" spans="1:16">
      <c r="B43" s="62" t="s">
        <v>113</v>
      </c>
      <c r="C43" s="23"/>
      <c r="D43" s="24"/>
      <c r="E43" s="24"/>
      <c r="F43" s="24"/>
      <c r="G43" s="24"/>
      <c r="H43" s="56">
        <v>395952.6912</v>
      </c>
      <c r="I43" s="56">
        <v>389739.08480000007</v>
      </c>
      <c r="J43" s="64"/>
      <c r="K43" s="64">
        <v>785691.77600000007</v>
      </c>
      <c r="L43" s="32"/>
      <c r="N43" s="2" t="s">
        <v>22</v>
      </c>
      <c r="O43" s="2" t="s">
        <v>183</v>
      </c>
      <c r="P43" s="2">
        <v>2</v>
      </c>
    </row>
    <row r="44" spans="1:16">
      <c r="B44" s="32"/>
      <c r="C44" s="24"/>
      <c r="D44" s="24"/>
      <c r="E44" s="24"/>
      <c r="F44" s="24"/>
      <c r="G44" s="24"/>
      <c r="H44" s="24"/>
      <c r="I44" s="24"/>
      <c r="J44" s="24"/>
      <c r="K44" s="56"/>
      <c r="L44" s="32"/>
      <c r="N44" s="2" t="s">
        <v>22</v>
      </c>
      <c r="O44" s="2" t="s">
        <v>183</v>
      </c>
      <c r="P44" s="2">
        <v>2</v>
      </c>
    </row>
    <row r="45" spans="1:16">
      <c r="B45" s="33" t="s">
        <v>143</v>
      </c>
      <c r="C45" s="67"/>
      <c r="D45" s="35" t="s">
        <v>144</v>
      </c>
      <c r="E45" s="35"/>
      <c r="F45" s="35" t="s">
        <v>145</v>
      </c>
      <c r="G45" s="34"/>
      <c r="H45" s="50"/>
      <c r="I45" s="50"/>
      <c r="J45" s="51"/>
      <c r="K45" s="51"/>
      <c r="L45" s="32"/>
      <c r="N45" s="2" t="s">
        <v>22</v>
      </c>
      <c r="O45" s="2" t="s">
        <v>183</v>
      </c>
      <c r="P45" s="2">
        <v>2</v>
      </c>
    </row>
    <row r="46" spans="1:16">
      <c r="A46" s="2" t="s">
        <v>146</v>
      </c>
      <c r="B46" s="32" t="s">
        <v>147</v>
      </c>
      <c r="C46" s="23"/>
      <c r="D46" s="72">
        <v>20.149999999999999</v>
      </c>
      <c r="E46" s="24"/>
      <c r="F46" s="76">
        <v>2.25</v>
      </c>
      <c r="G46" s="86"/>
      <c r="H46" s="87">
        <v>45.337499999999999</v>
      </c>
      <c r="I46" s="65"/>
      <c r="J46" s="55">
        <v>45.337499999999999</v>
      </c>
      <c r="K46" s="56">
        <v>266947.20000000001</v>
      </c>
      <c r="L46" s="32"/>
      <c r="N46" s="2" t="s">
        <v>22</v>
      </c>
      <c r="O46" s="2" t="s">
        <v>183</v>
      </c>
      <c r="P46" s="2">
        <v>2</v>
      </c>
    </row>
    <row r="47" spans="1:16">
      <c r="A47" s="2" t="s">
        <v>146</v>
      </c>
      <c r="B47" s="75" t="s">
        <v>148</v>
      </c>
      <c r="C47" s="88"/>
      <c r="D47" s="72">
        <v>0</v>
      </c>
      <c r="E47" s="59"/>
      <c r="F47" s="76">
        <v>0</v>
      </c>
      <c r="G47" s="88"/>
      <c r="H47" s="80"/>
      <c r="I47" s="60">
        <v>0</v>
      </c>
      <c r="J47" s="60">
        <v>0</v>
      </c>
      <c r="K47" s="61">
        <v>0</v>
      </c>
      <c r="L47" s="32"/>
      <c r="N47" s="2" t="s">
        <v>22</v>
      </c>
      <c r="O47" s="2" t="s">
        <v>183</v>
      </c>
      <c r="P47" s="2">
        <v>2</v>
      </c>
    </row>
    <row r="48" spans="1:16">
      <c r="B48" s="62" t="s">
        <v>133</v>
      </c>
      <c r="C48" s="86"/>
      <c r="D48" s="89"/>
      <c r="E48" s="89"/>
      <c r="F48" s="89"/>
      <c r="G48" s="89"/>
      <c r="H48" s="55">
        <v>45.337499999999999</v>
      </c>
      <c r="I48" s="55">
        <v>0</v>
      </c>
      <c r="J48" s="63">
        <v>45.337499999999999</v>
      </c>
      <c r="K48" s="64">
        <v>266947.20000000001</v>
      </c>
      <c r="L48" s="32"/>
      <c r="N48" s="2" t="s">
        <v>22</v>
      </c>
      <c r="O48" s="2" t="s">
        <v>183</v>
      </c>
      <c r="P48" s="2">
        <v>2</v>
      </c>
    </row>
    <row r="49" spans="1:16">
      <c r="B49" s="90"/>
      <c r="C49" s="86"/>
      <c r="D49" s="89"/>
      <c r="E49" s="89"/>
      <c r="F49" s="89"/>
      <c r="G49" s="89"/>
      <c r="H49" s="24"/>
      <c r="I49" s="24"/>
      <c r="J49" s="24"/>
      <c r="K49" s="56"/>
      <c r="L49" s="32"/>
      <c r="N49" s="2" t="s">
        <v>22</v>
      </c>
      <c r="O49" s="2" t="s">
        <v>183</v>
      </c>
      <c r="P49" s="2">
        <v>2</v>
      </c>
    </row>
    <row r="50" spans="1:16">
      <c r="B50" s="33" t="s">
        <v>149</v>
      </c>
      <c r="C50" s="67"/>
      <c r="D50" s="35"/>
      <c r="E50" s="35"/>
      <c r="F50" s="35"/>
      <c r="G50" s="34"/>
      <c r="H50" s="50"/>
      <c r="I50" s="50"/>
      <c r="J50" s="51"/>
      <c r="K50" s="51" t="s">
        <v>134</v>
      </c>
      <c r="L50" s="32"/>
      <c r="N50" s="2" t="s">
        <v>22</v>
      </c>
      <c r="O50" s="2" t="s">
        <v>183</v>
      </c>
      <c r="P50" s="2">
        <v>2</v>
      </c>
    </row>
    <row r="51" spans="1:16">
      <c r="A51" s="2" t="s">
        <v>150</v>
      </c>
      <c r="B51" s="32" t="s">
        <v>151</v>
      </c>
      <c r="C51" s="24"/>
      <c r="D51" s="24"/>
      <c r="E51" s="24"/>
      <c r="F51" s="494" t="s">
        <v>198</v>
      </c>
      <c r="G51" s="494"/>
      <c r="H51" s="137">
        <v>143</v>
      </c>
      <c r="I51" s="65"/>
      <c r="J51" s="63">
        <v>143</v>
      </c>
      <c r="K51" s="64">
        <v>841984</v>
      </c>
      <c r="L51" s="32"/>
      <c r="N51" s="2" t="s">
        <v>22</v>
      </c>
      <c r="O51" s="2" t="s">
        <v>183</v>
      </c>
      <c r="P51" s="2">
        <v>2</v>
      </c>
    </row>
    <row r="52" spans="1:16">
      <c r="B52" s="32"/>
      <c r="C52" s="24"/>
      <c r="D52" s="24"/>
      <c r="E52" s="24"/>
      <c r="F52" s="495"/>
      <c r="G52" s="495"/>
      <c r="H52" s="24"/>
      <c r="I52" s="24"/>
      <c r="J52" s="24"/>
      <c r="K52" s="56" t="s">
        <v>134</v>
      </c>
      <c r="L52" s="32"/>
      <c r="N52" s="2" t="s">
        <v>22</v>
      </c>
      <c r="O52" s="2" t="s">
        <v>183</v>
      </c>
      <c r="P52" s="2">
        <v>2</v>
      </c>
    </row>
    <row r="53" spans="1:16">
      <c r="B53" s="66"/>
      <c r="C53" s="46"/>
      <c r="D53" s="46"/>
      <c r="E53" s="46"/>
      <c r="F53" s="46"/>
      <c r="G53" s="46"/>
      <c r="H53" s="47" t="s">
        <v>96</v>
      </c>
      <c r="I53" s="48"/>
      <c r="J53" s="48" t="s">
        <v>97</v>
      </c>
      <c r="K53" s="49" t="s">
        <v>98</v>
      </c>
      <c r="L53" s="32"/>
      <c r="N53" s="2" t="s">
        <v>22</v>
      </c>
      <c r="O53" s="2" t="s">
        <v>183</v>
      </c>
      <c r="P53" s="2">
        <v>2</v>
      </c>
    </row>
    <row r="54" spans="1:16">
      <c r="B54" s="33" t="s">
        <v>153</v>
      </c>
      <c r="C54" s="67"/>
      <c r="D54" s="35"/>
      <c r="E54" s="35"/>
      <c r="F54" s="35"/>
      <c r="G54" s="34"/>
      <c r="H54" s="50" t="s">
        <v>100</v>
      </c>
      <c r="I54" s="50" t="s">
        <v>101</v>
      </c>
      <c r="J54" s="51" t="s">
        <v>102</v>
      </c>
      <c r="K54" s="51" t="s">
        <v>185</v>
      </c>
      <c r="L54" s="32"/>
      <c r="N54" s="2" t="s">
        <v>22</v>
      </c>
      <c r="O54" s="2" t="s">
        <v>183</v>
      </c>
      <c r="P54" s="2">
        <v>2</v>
      </c>
    </row>
    <row r="55" spans="1:16">
      <c r="B55" s="32" t="s">
        <v>154</v>
      </c>
      <c r="C55" s="24"/>
      <c r="D55" s="24"/>
      <c r="E55" s="24"/>
      <c r="F55" s="24"/>
      <c r="G55" s="24"/>
      <c r="H55" s="55">
        <v>282.28489999999999</v>
      </c>
      <c r="I55" s="55">
        <v>461.10207066666669</v>
      </c>
      <c r="J55" s="63">
        <v>743.38697066666668</v>
      </c>
      <c r="K55" s="24"/>
      <c r="L55" s="32"/>
      <c r="N55" s="2" t="s">
        <v>22</v>
      </c>
      <c r="O55" s="2" t="s">
        <v>183</v>
      </c>
      <c r="P55" s="2">
        <v>2</v>
      </c>
    </row>
    <row r="56" spans="1:16" ht="16.5" thickBot="1">
      <c r="B56" s="92" t="s">
        <v>155</v>
      </c>
      <c r="C56" s="93"/>
      <c r="D56" s="93"/>
      <c r="E56" s="93"/>
      <c r="F56" s="93"/>
      <c r="G56" s="93"/>
      <c r="H56" s="94">
        <v>1.3506454545454545</v>
      </c>
      <c r="I56" s="94">
        <v>2.2062300031897926</v>
      </c>
      <c r="J56" s="94">
        <v>3.5568754577352473</v>
      </c>
      <c r="K56" s="95"/>
      <c r="L56" s="32"/>
      <c r="N56" s="2" t="s">
        <v>22</v>
      </c>
      <c r="O56" s="2" t="s">
        <v>183</v>
      </c>
      <c r="P56" s="2">
        <v>2</v>
      </c>
    </row>
    <row r="57" spans="1:16" ht="16.5" thickTop="1">
      <c r="B57" s="96" t="s">
        <v>156</v>
      </c>
      <c r="C57" s="97"/>
      <c r="D57" s="97"/>
      <c r="E57" s="97"/>
      <c r="F57" s="97"/>
      <c r="G57" s="97"/>
      <c r="H57" s="98">
        <v>1662093.4912</v>
      </c>
      <c r="I57" s="98">
        <v>2714968.9920853334</v>
      </c>
      <c r="J57" s="98"/>
      <c r="K57" s="98">
        <v>4377062.483285334</v>
      </c>
      <c r="L57" s="32"/>
      <c r="N57" s="2" t="s">
        <v>22</v>
      </c>
      <c r="O57" s="2" t="s">
        <v>183</v>
      </c>
      <c r="P57" s="2">
        <v>2</v>
      </c>
    </row>
    <row r="58" spans="1:16">
      <c r="B58" s="32"/>
      <c r="C58" s="24"/>
      <c r="D58" s="24"/>
      <c r="E58" s="24"/>
      <c r="F58" s="24"/>
      <c r="G58" s="24"/>
      <c r="H58" s="56"/>
      <c r="I58" s="56"/>
      <c r="J58" s="56"/>
      <c r="K58" s="65"/>
      <c r="L58" s="32"/>
      <c r="N58" s="2" t="s">
        <v>22</v>
      </c>
      <c r="O58" s="2" t="s">
        <v>183</v>
      </c>
      <c r="P58" s="2">
        <v>2</v>
      </c>
    </row>
    <row r="59" spans="1:16">
      <c r="B59" s="66"/>
      <c r="C59" s="46"/>
      <c r="D59" s="46"/>
      <c r="E59" s="46"/>
      <c r="F59" s="46"/>
      <c r="G59" s="46"/>
      <c r="H59" s="99"/>
      <c r="I59" s="100" t="s">
        <v>157</v>
      </c>
      <c r="J59" s="101" t="s">
        <v>158</v>
      </c>
      <c r="K59" s="102" t="s">
        <v>159</v>
      </c>
      <c r="L59" s="32"/>
      <c r="N59" s="2" t="s">
        <v>22</v>
      </c>
      <c r="O59" s="2" t="s">
        <v>183</v>
      </c>
      <c r="P59" s="2">
        <v>2</v>
      </c>
    </row>
    <row r="60" spans="1:16">
      <c r="B60" s="33" t="s">
        <v>160</v>
      </c>
      <c r="C60" s="34"/>
      <c r="D60" s="34"/>
      <c r="E60" s="34"/>
      <c r="F60" s="34"/>
      <c r="G60" s="34"/>
      <c r="H60" s="103"/>
      <c r="I60" s="104" t="s">
        <v>161</v>
      </c>
      <c r="J60" s="104" t="s">
        <v>162</v>
      </c>
      <c r="K60" s="105" t="s">
        <v>163</v>
      </c>
      <c r="L60" s="32"/>
      <c r="N60" s="2" t="s">
        <v>22</v>
      </c>
      <c r="O60" s="2" t="s">
        <v>183</v>
      </c>
      <c r="P60" s="2">
        <v>2</v>
      </c>
    </row>
    <row r="61" spans="1:16">
      <c r="B61" s="32" t="s">
        <v>164</v>
      </c>
      <c r="C61" s="106"/>
      <c r="D61" s="139">
        <v>0</v>
      </c>
      <c r="E61" s="24"/>
      <c r="F61" s="24"/>
      <c r="G61" s="24"/>
      <c r="H61" s="56"/>
      <c r="I61" s="65"/>
      <c r="J61" s="55">
        <v>0</v>
      </c>
      <c r="K61" s="108">
        <v>0</v>
      </c>
      <c r="L61" s="32"/>
      <c r="N61" s="2" t="s">
        <v>22</v>
      </c>
      <c r="O61" s="2" t="s">
        <v>183</v>
      </c>
      <c r="P61" s="2">
        <v>2</v>
      </c>
    </row>
    <row r="62" spans="1:16">
      <c r="B62" s="32" t="s">
        <v>165</v>
      </c>
      <c r="C62" s="106"/>
      <c r="D62" s="24"/>
      <c r="E62" s="24"/>
      <c r="F62" s="24"/>
      <c r="G62" s="24"/>
      <c r="H62" s="56"/>
      <c r="I62" s="65"/>
      <c r="J62" s="57">
        <v>0</v>
      </c>
      <c r="K62" s="108">
        <v>0</v>
      </c>
      <c r="L62" s="32"/>
      <c r="N62" s="2" t="s">
        <v>22</v>
      </c>
      <c r="O62" s="2" t="s">
        <v>183</v>
      </c>
      <c r="P62" s="2">
        <v>2</v>
      </c>
    </row>
    <row r="63" spans="1:16">
      <c r="B63" s="110" t="s">
        <v>166</v>
      </c>
      <c r="C63" s="111"/>
      <c r="D63" s="112">
        <v>0</v>
      </c>
      <c r="E63" s="24"/>
      <c r="F63" s="24"/>
      <c r="G63" s="24"/>
      <c r="H63" s="113"/>
      <c r="I63" s="114"/>
      <c r="J63" s="115">
        <v>0</v>
      </c>
      <c r="K63" s="116">
        <v>0</v>
      </c>
      <c r="L63" s="171"/>
      <c r="N63" s="2" t="s">
        <v>22</v>
      </c>
      <c r="O63" s="2" t="s">
        <v>183</v>
      </c>
      <c r="P63" s="2">
        <v>2</v>
      </c>
    </row>
    <row r="64" spans="1:16" ht="16.5" thickBot="1">
      <c r="B64" s="117" t="s">
        <v>167</v>
      </c>
      <c r="C64" s="118"/>
      <c r="D64" s="93"/>
      <c r="E64" s="93"/>
      <c r="F64" s="93"/>
      <c r="G64" s="93"/>
      <c r="H64" s="119"/>
      <c r="I64" s="95"/>
      <c r="J64" s="63">
        <v>0</v>
      </c>
      <c r="K64" s="64">
        <v>0</v>
      </c>
      <c r="L64" s="32"/>
      <c r="N64" s="2" t="s">
        <v>22</v>
      </c>
      <c r="O64" s="2" t="s">
        <v>183</v>
      </c>
      <c r="P64" s="2">
        <v>2</v>
      </c>
    </row>
    <row r="65" spans="2:16" ht="17.25" thickTop="1" thickBot="1">
      <c r="B65" s="96" t="s">
        <v>168</v>
      </c>
      <c r="C65" s="120"/>
      <c r="D65" s="121"/>
      <c r="E65" s="121"/>
      <c r="F65" s="121"/>
      <c r="G65" s="121"/>
      <c r="H65" s="122"/>
      <c r="I65" s="123">
        <v>-461.10207066666669</v>
      </c>
      <c r="J65" s="124">
        <v>-743.38697066666668</v>
      </c>
      <c r="K65" s="125">
        <v>-4377062.483285334</v>
      </c>
      <c r="L65" s="32"/>
      <c r="N65" s="2" t="s">
        <v>22</v>
      </c>
      <c r="O65" s="2" t="s">
        <v>183</v>
      </c>
      <c r="P65" s="2">
        <v>2</v>
      </c>
    </row>
    <row r="66" spans="2:16">
      <c r="N66" s="2" t="s">
        <v>22</v>
      </c>
      <c r="O66" s="2" t="s">
        <v>183</v>
      </c>
      <c r="P66" s="2">
        <v>2</v>
      </c>
    </row>
    <row r="67" spans="2:16">
      <c r="N67" s="2" t="s">
        <v>22</v>
      </c>
      <c r="O67" s="2" t="s">
        <v>183</v>
      </c>
      <c r="P67" s="2">
        <v>2</v>
      </c>
    </row>
    <row r="68" spans="2:16">
      <c r="B68" s="2" t="s">
        <v>200</v>
      </c>
      <c r="N68" s="2" t="s">
        <v>22</v>
      </c>
      <c r="O68" s="2" t="s">
        <v>183</v>
      </c>
      <c r="P68" s="2">
        <v>2</v>
      </c>
    </row>
    <row r="69" spans="2:16">
      <c r="N69" s="2" t="s">
        <v>22</v>
      </c>
      <c r="O69" s="2" t="s">
        <v>183</v>
      </c>
      <c r="P69" s="2">
        <v>2</v>
      </c>
    </row>
    <row r="70" spans="2:16" ht="48" customHeight="1">
      <c r="B70" s="497" t="s">
        <v>201</v>
      </c>
      <c r="C70" s="497"/>
      <c r="D70" s="497"/>
      <c r="E70" s="178"/>
      <c r="F70" s="179"/>
      <c r="G70" s="179"/>
      <c r="H70" s="179"/>
      <c r="N70" s="2" t="s">
        <v>22</v>
      </c>
      <c r="O70" s="2" t="s">
        <v>183</v>
      </c>
      <c r="P70" s="2">
        <v>2</v>
      </c>
    </row>
    <row r="71" spans="2:16" ht="48" customHeight="1">
      <c r="B71" s="180"/>
      <c r="C71" s="180"/>
      <c r="D71" s="180" t="s">
        <v>202</v>
      </c>
      <c r="E71" s="181" t="s">
        <v>203</v>
      </c>
      <c r="F71" s="183" t="s">
        <v>204</v>
      </c>
      <c r="G71" s="183" t="s">
        <v>117</v>
      </c>
      <c r="H71" s="498" t="s">
        <v>7</v>
      </c>
      <c r="I71" s="498"/>
      <c r="J71" s="498"/>
      <c r="N71" s="2" t="s">
        <v>22</v>
      </c>
      <c r="O71" s="2" t="s">
        <v>183</v>
      </c>
      <c r="P71" s="2">
        <v>2</v>
      </c>
    </row>
    <row r="72" spans="2:16" ht="35.1" customHeight="1">
      <c r="B72" s="184" t="s">
        <v>188</v>
      </c>
      <c r="C72" s="185">
        <v>0</v>
      </c>
      <c r="D72" s="186">
        <v>0.31</v>
      </c>
      <c r="E72" s="187">
        <v>0.44</v>
      </c>
      <c r="F72" s="188">
        <v>43.199999999999996</v>
      </c>
      <c r="G72" s="189" t="s">
        <v>205</v>
      </c>
      <c r="H72" s="499" t="s">
        <v>206</v>
      </c>
      <c r="I72" s="499"/>
      <c r="J72" s="499"/>
      <c r="N72" s="2" t="s">
        <v>22</v>
      </c>
      <c r="O72" s="2" t="s">
        <v>183</v>
      </c>
      <c r="P72" s="2">
        <v>2</v>
      </c>
    </row>
    <row r="73" spans="2:16" ht="45" customHeight="1">
      <c r="B73" s="184" t="s">
        <v>207</v>
      </c>
      <c r="C73" s="185">
        <v>0</v>
      </c>
      <c r="D73" s="186">
        <v>11</v>
      </c>
      <c r="E73" s="187">
        <v>18</v>
      </c>
      <c r="F73" s="188">
        <v>14.3</v>
      </c>
      <c r="G73" s="189" t="s">
        <v>205</v>
      </c>
      <c r="H73" s="499" t="s">
        <v>208</v>
      </c>
      <c r="I73" s="499"/>
      <c r="J73" s="499"/>
      <c r="N73" s="2" t="s">
        <v>22</v>
      </c>
      <c r="O73" s="2" t="s">
        <v>183</v>
      </c>
      <c r="P73" s="2">
        <v>2</v>
      </c>
    </row>
    <row r="74" spans="2:16" ht="74.099999999999994" customHeight="1">
      <c r="B74" s="190" t="s">
        <v>209</v>
      </c>
      <c r="C74" s="191">
        <v>0</v>
      </c>
      <c r="D74" s="195" t="s">
        <v>101</v>
      </c>
      <c r="E74" s="195"/>
      <c r="F74" s="193">
        <v>22.83</v>
      </c>
      <c r="G74" s="194" t="s">
        <v>205</v>
      </c>
      <c r="H74" s="496" t="s">
        <v>210</v>
      </c>
      <c r="I74" s="496"/>
      <c r="J74" s="496"/>
      <c r="N74" s="2" t="s">
        <v>22</v>
      </c>
      <c r="O74" s="2" t="s">
        <v>183</v>
      </c>
      <c r="P74" s="2">
        <v>2</v>
      </c>
    </row>
    <row r="75" spans="2:16">
      <c r="F75" s="196">
        <v>80.33</v>
      </c>
      <c r="G75" s="189" t="s">
        <v>205</v>
      </c>
      <c r="H75" s="2" t="s">
        <v>211</v>
      </c>
      <c r="I75" s="196">
        <v>472983.03999999998</v>
      </c>
      <c r="N75" s="2" t="s">
        <v>22</v>
      </c>
      <c r="O75" s="2" t="s">
        <v>183</v>
      </c>
      <c r="P75" s="2">
        <v>2</v>
      </c>
    </row>
    <row r="76" spans="2:16" ht="16.5" thickBot="1">
      <c r="N76" s="2" t="s">
        <v>22</v>
      </c>
      <c r="O76" s="2" t="s">
        <v>183</v>
      </c>
      <c r="P76" s="2">
        <v>2</v>
      </c>
    </row>
    <row r="77" spans="2:16" ht="16.5" thickBot="1">
      <c r="I77" s="2" t="s">
        <v>212</v>
      </c>
      <c r="K77" s="197">
        <v>-4850045.523285334</v>
      </c>
      <c r="N77" s="2" t="s">
        <v>22</v>
      </c>
      <c r="O77" s="2" t="s">
        <v>183</v>
      </c>
      <c r="P77" s="2">
        <v>2</v>
      </c>
    </row>
    <row r="78" spans="2:16">
      <c r="N78" s="2" t="s">
        <v>22</v>
      </c>
      <c r="O78" s="2" t="s">
        <v>183</v>
      </c>
      <c r="P78" s="2">
        <v>2</v>
      </c>
    </row>
    <row r="79" spans="2:16">
      <c r="N79" s="2" t="s">
        <v>22</v>
      </c>
      <c r="O79" s="2" t="s">
        <v>183</v>
      </c>
      <c r="P79" s="2">
        <v>2</v>
      </c>
    </row>
    <row r="80" spans="2:16">
      <c r="B80" s="3" t="s">
        <v>176</v>
      </c>
      <c r="N80" s="2" t="s">
        <v>22</v>
      </c>
      <c r="O80" s="2" t="s">
        <v>183</v>
      </c>
      <c r="P80" s="2">
        <v>2</v>
      </c>
    </row>
    <row r="81" spans="2:16">
      <c r="B81" s="10" t="s">
        <v>177</v>
      </c>
      <c r="N81" s="2" t="s">
        <v>22</v>
      </c>
      <c r="O81" s="2" t="s">
        <v>183</v>
      </c>
      <c r="P81" s="2">
        <v>2</v>
      </c>
    </row>
    <row r="82" spans="2:16">
      <c r="N82" s="2" t="s">
        <v>22</v>
      </c>
      <c r="O82" s="2" t="s">
        <v>183</v>
      </c>
      <c r="P82" s="2">
        <v>2</v>
      </c>
    </row>
    <row r="83" spans="2:16" ht="20.25">
      <c r="B83" s="144" t="s">
        <v>178</v>
      </c>
      <c r="N83" s="2" t="s">
        <v>22</v>
      </c>
      <c r="O83" s="2" t="s">
        <v>183</v>
      </c>
      <c r="P83" s="2">
        <v>2</v>
      </c>
    </row>
    <row r="84" spans="2:16">
      <c r="B84" s="132" t="s">
        <v>179</v>
      </c>
      <c r="N84" s="2" t="s">
        <v>22</v>
      </c>
      <c r="O84" s="2" t="s">
        <v>183</v>
      </c>
      <c r="P84" s="2">
        <v>2</v>
      </c>
    </row>
    <row r="85" spans="2:16">
      <c r="N85" s="2" t="s">
        <v>22</v>
      </c>
      <c r="O85" s="2" t="s">
        <v>183</v>
      </c>
      <c r="P85" s="2">
        <v>2</v>
      </c>
    </row>
    <row r="86" spans="2:16">
      <c r="N86" s="2" t="s">
        <v>22</v>
      </c>
      <c r="O86" s="2" t="s">
        <v>183</v>
      </c>
      <c r="P86" s="2">
        <v>2</v>
      </c>
    </row>
    <row r="87" spans="2:16" ht="20.25">
      <c r="B87" s="144"/>
      <c r="N87" s="2" t="s">
        <v>22</v>
      </c>
      <c r="O87" s="2" t="s">
        <v>183</v>
      </c>
      <c r="P87" s="2">
        <v>2</v>
      </c>
    </row>
    <row r="88" spans="2:16">
      <c r="B88" s="132"/>
      <c r="N88" s="2" t="s">
        <v>22</v>
      </c>
      <c r="O88" s="2" t="s">
        <v>183</v>
      </c>
      <c r="P88" s="2">
        <v>2</v>
      </c>
    </row>
    <row r="89" spans="2:16">
      <c r="N89" s="2" t="s">
        <v>22</v>
      </c>
      <c r="O89" s="2" t="s">
        <v>183</v>
      </c>
      <c r="P89" s="2">
        <v>2</v>
      </c>
    </row>
    <row r="90" spans="2:16">
      <c r="N90" s="2" t="s">
        <v>22</v>
      </c>
      <c r="O90" s="2" t="s">
        <v>183</v>
      </c>
      <c r="P90" s="2">
        <v>2</v>
      </c>
    </row>
    <row r="91" spans="2:16">
      <c r="N91" s="2" t="s">
        <v>22</v>
      </c>
      <c r="O91" s="2" t="s">
        <v>183</v>
      </c>
      <c r="P91" s="2">
        <v>2</v>
      </c>
    </row>
    <row r="92" spans="2:16">
      <c r="N92" s="2" t="s">
        <v>22</v>
      </c>
      <c r="O92" s="2" t="s">
        <v>183</v>
      </c>
      <c r="P92" s="2">
        <v>2</v>
      </c>
    </row>
    <row r="93" spans="2:16">
      <c r="B93" s="62" t="s">
        <v>7</v>
      </c>
      <c r="C93" s="23"/>
      <c r="D93" s="24"/>
      <c r="E93" s="24"/>
      <c r="F93" s="24"/>
      <c r="G93" s="24"/>
      <c r="H93" s="24"/>
      <c r="I93" s="24"/>
      <c r="J93" s="24"/>
      <c r="K93" s="24"/>
      <c r="L93" s="32"/>
      <c r="N93" s="2" t="s">
        <v>22</v>
      </c>
      <c r="O93" s="2" t="s">
        <v>183</v>
      </c>
      <c r="P93" s="2">
        <v>2</v>
      </c>
    </row>
    <row r="94" spans="2:16">
      <c r="B94" s="126" t="s">
        <v>169</v>
      </c>
      <c r="C94" s="23"/>
      <c r="D94" s="24"/>
      <c r="E94" s="24"/>
      <c r="F94" s="24"/>
      <c r="G94" s="24"/>
      <c r="H94" s="24"/>
      <c r="I94" s="24"/>
      <c r="J94" s="24"/>
      <c r="K94" s="24"/>
      <c r="L94" s="32"/>
      <c r="N94" s="2" t="s">
        <v>22</v>
      </c>
      <c r="O94" s="2" t="s">
        <v>183</v>
      </c>
      <c r="P94" s="2">
        <v>2</v>
      </c>
    </row>
    <row r="95" spans="2:16">
      <c r="B95" s="127" t="s">
        <v>170</v>
      </c>
      <c r="C95" s="23"/>
      <c r="D95" s="24"/>
      <c r="E95" s="24"/>
      <c r="F95" s="24"/>
      <c r="G95" s="24"/>
      <c r="H95" s="24"/>
      <c r="I95" s="24"/>
      <c r="J95" s="24"/>
      <c r="K95" s="24"/>
      <c r="L95" s="32"/>
      <c r="N95" s="2" t="s">
        <v>22</v>
      </c>
      <c r="O95" s="2" t="s">
        <v>183</v>
      </c>
      <c r="P95" s="2">
        <v>2</v>
      </c>
    </row>
    <row r="96" spans="2:16">
      <c r="B96" s="128" t="s">
        <v>171</v>
      </c>
      <c r="C96" s="23"/>
      <c r="D96" s="24"/>
      <c r="E96" s="24"/>
      <c r="F96" s="24"/>
      <c r="G96" s="24"/>
      <c r="H96" s="24"/>
      <c r="I96" s="24"/>
      <c r="J96" s="24"/>
      <c r="K96" s="24"/>
      <c r="L96" s="32"/>
      <c r="N96" s="2" t="s">
        <v>22</v>
      </c>
      <c r="O96" s="2" t="s">
        <v>183</v>
      </c>
      <c r="P96" s="2">
        <v>2</v>
      </c>
    </row>
    <row r="97" spans="2:16">
      <c r="B97" s="129" t="s">
        <v>172</v>
      </c>
      <c r="C97" s="23"/>
      <c r="D97" s="24"/>
      <c r="E97" s="24"/>
      <c r="F97" s="24"/>
      <c r="G97" s="24"/>
      <c r="H97" s="24"/>
      <c r="I97" s="24"/>
      <c r="J97" s="24"/>
      <c r="K97" s="24"/>
      <c r="L97" s="32"/>
      <c r="N97" s="2" t="s">
        <v>22</v>
      </c>
      <c r="O97" s="2" t="s">
        <v>183</v>
      </c>
      <c r="P97" s="2">
        <v>2</v>
      </c>
    </row>
    <row r="98" spans="2:16">
      <c r="B98" s="32" t="s">
        <v>173</v>
      </c>
      <c r="C98" s="23"/>
      <c r="D98" s="23"/>
      <c r="E98" s="23"/>
      <c r="F98" s="23"/>
      <c r="G98" s="23"/>
      <c r="H98" s="24"/>
      <c r="I98" s="24"/>
      <c r="J98" s="24"/>
      <c r="K98" s="24"/>
      <c r="L98" s="32"/>
      <c r="N98" s="2" t="s">
        <v>22</v>
      </c>
      <c r="O98" s="2" t="s">
        <v>183</v>
      </c>
      <c r="P98" s="2">
        <v>2</v>
      </c>
    </row>
    <row r="99" spans="2:16">
      <c r="B99" s="128" t="s">
        <v>174</v>
      </c>
      <c r="C99" s="24"/>
      <c r="D99" s="24"/>
      <c r="E99" s="24"/>
      <c r="F99" s="24"/>
      <c r="G99" s="24"/>
      <c r="H99" s="24"/>
      <c r="I99" s="24"/>
      <c r="J99" s="24"/>
      <c r="K99" s="24"/>
      <c r="L99" s="32"/>
      <c r="N99" s="2" t="s">
        <v>22</v>
      </c>
      <c r="O99" s="2" t="s">
        <v>183</v>
      </c>
      <c r="P99" s="2">
        <v>2</v>
      </c>
    </row>
    <row r="100" spans="2:16">
      <c r="B100" s="27" t="s">
        <v>175</v>
      </c>
      <c r="C100" s="24"/>
      <c r="D100" s="24"/>
      <c r="E100" s="24"/>
      <c r="F100" s="24"/>
      <c r="G100" s="24"/>
      <c r="H100" s="24"/>
      <c r="I100" s="24"/>
      <c r="J100" s="24"/>
      <c r="K100" s="24"/>
      <c r="L100" s="32"/>
      <c r="N100" s="2" t="s">
        <v>22</v>
      </c>
      <c r="O100" s="2" t="s">
        <v>183</v>
      </c>
      <c r="P100" s="2">
        <v>2</v>
      </c>
    </row>
    <row r="101" spans="2:16">
      <c r="B101" s="130">
        <v>45707</v>
      </c>
      <c r="C101" s="24"/>
      <c r="D101" s="24"/>
      <c r="E101" s="24"/>
      <c r="F101" s="24"/>
      <c r="G101" s="24"/>
      <c r="H101" s="24"/>
      <c r="I101" s="24"/>
      <c r="J101" s="24"/>
      <c r="K101" s="24"/>
      <c r="L101" s="32"/>
      <c r="N101" s="2" t="s">
        <v>22</v>
      </c>
      <c r="O101" s="2" t="s">
        <v>183</v>
      </c>
      <c r="P101" s="2">
        <v>2</v>
      </c>
    </row>
  </sheetData>
  <mergeCells count="7">
    <mergeCell ref="H74:J74"/>
    <mergeCell ref="M7:M8"/>
    <mergeCell ref="F51:G52"/>
    <mergeCell ref="B70:D70"/>
    <mergeCell ref="H71:J71"/>
    <mergeCell ref="H72:J72"/>
    <mergeCell ref="H73:J7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C2A00-37E5-42CB-A08C-DDD2F82089D7}">
  <dimension ref="A1:Q83"/>
  <sheetViews>
    <sheetView workbookViewId="0">
      <selection activeCell="B1" sqref="B1"/>
    </sheetView>
  </sheetViews>
  <sheetFormatPr defaultColWidth="12.5703125" defaultRowHeight="15.75"/>
  <cols>
    <col min="1" max="1" width="18.42578125" style="2" bestFit="1" customWidth="1"/>
    <col min="2" max="9" width="12.5703125" style="2"/>
    <col min="10" max="10" width="20.7109375" style="2" bestFit="1" customWidth="1"/>
    <col min="11" max="14" width="12.5703125" style="2"/>
    <col min="15" max="15" width="21.7109375" style="2" bestFit="1" customWidth="1"/>
    <col min="16" max="16384" width="12.5703125" style="2"/>
  </cols>
  <sheetData>
    <row r="1" spans="1:17" ht="21" thickBot="1">
      <c r="A1" s="2" t="s">
        <v>69</v>
      </c>
      <c r="B1" s="198" t="s">
        <v>70</v>
      </c>
      <c r="C1" s="21" t="s">
        <v>71</v>
      </c>
      <c r="D1" s="21" t="s">
        <v>72</v>
      </c>
      <c r="E1" s="21" t="s">
        <v>73</v>
      </c>
      <c r="F1" s="21" t="s">
        <v>74</v>
      </c>
      <c r="G1" s="21" t="s">
        <v>213</v>
      </c>
      <c r="H1" s="21" t="s">
        <v>76</v>
      </c>
      <c r="I1" s="21" t="s">
        <v>77</v>
      </c>
      <c r="J1" s="199" t="s">
        <v>78</v>
      </c>
      <c r="K1" s="21" t="s">
        <v>79</v>
      </c>
      <c r="L1" s="177" t="s">
        <v>80</v>
      </c>
      <c r="M1" s="2" t="s">
        <v>81</v>
      </c>
      <c r="N1" s="2" t="s">
        <v>82</v>
      </c>
      <c r="O1" s="2" t="s">
        <v>83</v>
      </c>
      <c r="P1" s="2" t="s">
        <v>84</v>
      </c>
      <c r="Q1" s="2" t="s">
        <v>85</v>
      </c>
    </row>
    <row r="2" spans="1:17" ht="16.5" thickTop="1">
      <c r="B2" s="22" t="s">
        <v>86</v>
      </c>
      <c r="C2" s="23"/>
      <c r="D2" s="24"/>
      <c r="E2" s="24"/>
      <c r="F2" s="24"/>
      <c r="G2" s="24"/>
      <c r="H2" s="24"/>
      <c r="I2" s="24"/>
      <c r="J2" s="24"/>
      <c r="K2" s="24"/>
      <c r="L2" s="32"/>
      <c r="N2" s="2">
        <v>3</v>
      </c>
      <c r="O2" s="2" t="s">
        <v>214</v>
      </c>
      <c r="P2" s="2" t="s">
        <v>87</v>
      </c>
      <c r="Q2" s="2">
        <v>3</v>
      </c>
    </row>
    <row r="3" spans="1:17">
      <c r="B3" s="25" t="s">
        <v>215</v>
      </c>
      <c r="C3" s="26"/>
      <c r="D3" s="26"/>
      <c r="E3" s="26"/>
      <c r="F3" s="26"/>
      <c r="G3" s="26"/>
      <c r="H3" s="26"/>
      <c r="I3" s="26"/>
      <c r="J3" s="26"/>
      <c r="K3" s="26"/>
      <c r="L3" s="43"/>
      <c r="N3" s="2">
        <v>3</v>
      </c>
      <c r="O3" s="2" t="s">
        <v>214</v>
      </c>
      <c r="P3" s="2" t="s">
        <v>87</v>
      </c>
      <c r="Q3" s="2">
        <v>3</v>
      </c>
    </row>
    <row r="4" spans="1:17">
      <c r="B4" s="27"/>
      <c r="C4" s="26"/>
      <c r="D4" s="26"/>
      <c r="E4" s="26"/>
      <c r="F4" s="26"/>
      <c r="G4" s="26"/>
      <c r="H4" s="26"/>
      <c r="I4" s="26"/>
      <c r="J4" s="26"/>
      <c r="K4" s="26"/>
      <c r="L4" s="43"/>
      <c r="N4" s="2">
        <v>3</v>
      </c>
      <c r="O4" s="2" t="s">
        <v>214</v>
      </c>
      <c r="P4" s="2" t="s">
        <v>87</v>
      </c>
      <c r="Q4" s="2">
        <v>3</v>
      </c>
    </row>
    <row r="5" spans="1:17">
      <c r="B5" s="28" t="s">
        <v>89</v>
      </c>
      <c r="C5" s="29"/>
      <c r="D5" s="30"/>
      <c r="E5" s="31"/>
      <c r="F5" s="31"/>
      <c r="G5" s="31"/>
      <c r="H5" s="24"/>
      <c r="I5" s="24"/>
      <c r="J5" s="24"/>
      <c r="K5" s="24"/>
      <c r="L5" s="32"/>
      <c r="N5" s="2">
        <v>3</v>
      </c>
      <c r="O5" s="2" t="s">
        <v>214</v>
      </c>
      <c r="P5" s="2" t="s">
        <v>87</v>
      </c>
      <c r="Q5" s="2">
        <v>3</v>
      </c>
    </row>
    <row r="6" spans="1:17">
      <c r="B6" s="32"/>
      <c r="C6" s="24"/>
      <c r="D6" s="24"/>
      <c r="E6" s="31"/>
      <c r="F6" s="31"/>
      <c r="G6" s="31"/>
      <c r="H6" s="24"/>
      <c r="I6" s="24"/>
      <c r="J6" s="24"/>
      <c r="K6" s="24"/>
      <c r="L6" s="32"/>
      <c r="M6" s="492" t="s">
        <v>90</v>
      </c>
      <c r="N6" s="492"/>
      <c r="O6" s="2" t="s">
        <v>214</v>
      </c>
      <c r="P6" s="2" t="s">
        <v>87</v>
      </c>
      <c r="Q6" s="2">
        <v>3</v>
      </c>
    </row>
    <row r="7" spans="1:17">
      <c r="B7" s="33" t="s">
        <v>91</v>
      </c>
      <c r="C7" s="34"/>
      <c r="D7" s="34"/>
      <c r="E7" s="35" t="s">
        <v>92</v>
      </c>
      <c r="F7" s="36"/>
      <c r="G7" s="35" t="s">
        <v>93</v>
      </c>
      <c r="H7" s="34"/>
      <c r="I7" s="34"/>
      <c r="J7" s="34"/>
      <c r="K7" s="34"/>
      <c r="L7" s="32"/>
      <c r="M7" s="493"/>
      <c r="N7" s="493"/>
      <c r="O7" s="2" t="s">
        <v>214</v>
      </c>
      <c r="P7" s="2" t="s">
        <v>87</v>
      </c>
      <c r="Q7" s="2">
        <v>3</v>
      </c>
    </row>
    <row r="8" spans="1:17">
      <c r="B8" s="37" t="s">
        <v>94</v>
      </c>
      <c r="C8" s="38"/>
      <c r="D8" s="39"/>
      <c r="E8" s="40">
        <v>60</v>
      </c>
      <c r="F8" s="41" t="s">
        <v>95</v>
      </c>
      <c r="G8" s="42">
        <v>500</v>
      </c>
      <c r="H8" s="24"/>
      <c r="I8" s="24"/>
      <c r="J8" s="24"/>
      <c r="K8" s="24"/>
      <c r="L8" s="32"/>
      <c r="N8" s="2">
        <v>3</v>
      </c>
      <c r="O8" s="2" t="s">
        <v>214</v>
      </c>
      <c r="P8" s="2" t="s">
        <v>87</v>
      </c>
      <c r="Q8" s="2">
        <v>3</v>
      </c>
    </row>
    <row r="9" spans="1:17">
      <c r="B9" s="43"/>
      <c r="C9" s="31"/>
      <c r="D9" s="31"/>
      <c r="E9" s="31"/>
      <c r="F9" s="31"/>
      <c r="G9" s="31"/>
      <c r="H9" s="31"/>
      <c r="I9" s="31"/>
      <c r="J9" s="31"/>
      <c r="K9" s="31"/>
      <c r="L9" s="32"/>
      <c r="N9" s="2">
        <v>3</v>
      </c>
      <c r="O9" s="2" t="s">
        <v>214</v>
      </c>
      <c r="P9" s="2" t="s">
        <v>87</v>
      </c>
      <c r="Q9" s="2">
        <v>3</v>
      </c>
    </row>
    <row r="10" spans="1:17">
      <c r="B10" s="44"/>
      <c r="C10" s="45"/>
      <c r="D10" s="46"/>
      <c r="E10" s="46"/>
      <c r="F10" s="46"/>
      <c r="G10" s="46"/>
      <c r="H10" s="47" t="s">
        <v>96</v>
      </c>
      <c r="I10" s="48"/>
      <c r="J10" s="48" t="s">
        <v>97</v>
      </c>
      <c r="K10" s="49" t="s">
        <v>98</v>
      </c>
      <c r="L10" s="32"/>
      <c r="N10" s="2">
        <v>3</v>
      </c>
      <c r="O10" s="2" t="s">
        <v>214</v>
      </c>
      <c r="P10" s="2" t="s">
        <v>87</v>
      </c>
      <c r="Q10" s="2">
        <v>3</v>
      </c>
    </row>
    <row r="11" spans="1:17">
      <c r="B11" s="33" t="s">
        <v>99</v>
      </c>
      <c r="C11" s="34"/>
      <c r="D11" s="34"/>
      <c r="E11" s="34"/>
      <c r="F11" s="34"/>
      <c r="G11" s="34"/>
      <c r="H11" s="50" t="s">
        <v>100</v>
      </c>
      <c r="I11" s="50" t="s">
        <v>101</v>
      </c>
      <c r="J11" s="51" t="s">
        <v>102</v>
      </c>
      <c r="K11" s="51" t="s">
        <v>103</v>
      </c>
      <c r="L11" s="32"/>
      <c r="N11" s="2">
        <v>3</v>
      </c>
      <c r="O11" s="2" t="s">
        <v>214</v>
      </c>
      <c r="P11" s="2" t="s">
        <v>87</v>
      </c>
      <c r="Q11" s="2">
        <v>3</v>
      </c>
    </row>
    <row r="12" spans="1:17">
      <c r="A12" s="2" t="s">
        <v>186</v>
      </c>
      <c r="B12" s="52" t="s">
        <v>187</v>
      </c>
      <c r="C12" s="24"/>
      <c r="D12" s="24"/>
      <c r="E12" s="24"/>
      <c r="F12" s="24"/>
      <c r="G12" s="24"/>
      <c r="H12" s="54">
        <v>6.4</v>
      </c>
      <c r="I12" s="54">
        <v>5</v>
      </c>
      <c r="J12" s="55">
        <v>11.4</v>
      </c>
      <c r="K12" s="56">
        <v>5700</v>
      </c>
      <c r="L12" s="32"/>
      <c r="N12" s="2">
        <v>3</v>
      </c>
      <c r="O12" s="2" t="s">
        <v>214</v>
      </c>
      <c r="P12" s="2" t="s">
        <v>87</v>
      </c>
      <c r="Q12" s="2">
        <v>3</v>
      </c>
    </row>
    <row r="13" spans="1:17">
      <c r="A13" s="2" t="s">
        <v>186</v>
      </c>
      <c r="B13" s="52" t="s">
        <v>105</v>
      </c>
      <c r="C13" s="24"/>
      <c r="D13" s="24"/>
      <c r="E13" s="24"/>
      <c r="F13" s="24"/>
      <c r="G13" s="24"/>
      <c r="H13" s="57">
        <v>8.1</v>
      </c>
      <c r="I13" s="57">
        <v>4.5</v>
      </c>
      <c r="J13" s="55">
        <v>12.6</v>
      </c>
      <c r="K13" s="56">
        <v>6300</v>
      </c>
      <c r="L13" s="32"/>
      <c r="N13" s="2">
        <v>3</v>
      </c>
      <c r="O13" s="2" t="s">
        <v>214</v>
      </c>
      <c r="P13" s="2" t="s">
        <v>87</v>
      </c>
      <c r="Q13" s="2">
        <v>3</v>
      </c>
    </row>
    <row r="14" spans="1:17">
      <c r="A14" s="2" t="s">
        <v>186</v>
      </c>
      <c r="B14" s="52" t="s">
        <v>107</v>
      </c>
      <c r="C14" s="24"/>
      <c r="D14" s="24"/>
      <c r="E14" s="24"/>
      <c r="F14" s="24"/>
      <c r="G14" s="24"/>
      <c r="H14" s="57">
        <v>4.7</v>
      </c>
      <c r="I14" s="57">
        <v>3.5</v>
      </c>
      <c r="J14" s="55">
        <v>8.1999999999999993</v>
      </c>
      <c r="K14" s="56">
        <v>4100</v>
      </c>
      <c r="L14" s="32"/>
      <c r="N14" s="2">
        <v>3</v>
      </c>
      <c r="O14" s="2" t="s">
        <v>214</v>
      </c>
      <c r="P14" s="2" t="s">
        <v>87</v>
      </c>
      <c r="Q14" s="2">
        <v>3</v>
      </c>
    </row>
    <row r="15" spans="1:17">
      <c r="A15" s="2" t="s">
        <v>186</v>
      </c>
      <c r="B15" s="52" t="s">
        <v>108</v>
      </c>
      <c r="C15" s="24"/>
      <c r="D15" s="24"/>
      <c r="E15" s="24"/>
      <c r="F15" s="24"/>
      <c r="G15" s="24"/>
      <c r="H15" s="57">
        <v>10.4</v>
      </c>
      <c r="I15" s="57">
        <v>6.2</v>
      </c>
      <c r="J15" s="55">
        <v>16.600000000000001</v>
      </c>
      <c r="K15" s="56">
        <v>8300</v>
      </c>
      <c r="L15" s="32"/>
      <c r="N15" s="2">
        <v>3</v>
      </c>
      <c r="O15" s="2" t="s">
        <v>214</v>
      </c>
      <c r="P15" s="2" t="s">
        <v>87</v>
      </c>
      <c r="Q15" s="2">
        <v>3</v>
      </c>
    </row>
    <row r="16" spans="1:17">
      <c r="A16" s="2" t="s">
        <v>186</v>
      </c>
      <c r="B16" s="52" t="s">
        <v>109</v>
      </c>
      <c r="C16" s="24"/>
      <c r="D16" s="24"/>
      <c r="E16" s="24"/>
      <c r="F16" s="24"/>
      <c r="G16" s="24"/>
      <c r="H16" s="57">
        <v>4</v>
      </c>
      <c r="I16" s="57">
        <v>2.5</v>
      </c>
      <c r="J16" s="55">
        <v>6.5</v>
      </c>
      <c r="K16" s="56">
        <v>3250</v>
      </c>
      <c r="L16" s="32"/>
      <c r="N16" s="2">
        <v>3</v>
      </c>
      <c r="O16" s="2" t="s">
        <v>214</v>
      </c>
      <c r="P16" s="2" t="s">
        <v>87</v>
      </c>
      <c r="Q16" s="2">
        <v>3</v>
      </c>
    </row>
    <row r="17" spans="1:17">
      <c r="A17" s="2" t="s">
        <v>186</v>
      </c>
      <c r="B17" s="52" t="s">
        <v>109</v>
      </c>
      <c r="C17" s="24"/>
      <c r="D17" s="24"/>
      <c r="E17" s="24"/>
      <c r="F17" s="24"/>
      <c r="G17" s="24"/>
      <c r="H17" s="57">
        <v>4</v>
      </c>
      <c r="I17" s="57">
        <v>2.5</v>
      </c>
      <c r="J17" s="55">
        <v>6.5</v>
      </c>
      <c r="K17" s="56">
        <v>3250</v>
      </c>
      <c r="L17" s="32"/>
      <c r="N17" s="2">
        <v>3</v>
      </c>
      <c r="O17" s="2" t="s">
        <v>214</v>
      </c>
      <c r="P17" s="2" t="s">
        <v>87</v>
      </c>
      <c r="Q17" s="2">
        <v>3</v>
      </c>
    </row>
    <row r="18" spans="1:17">
      <c r="A18" s="2" t="s">
        <v>186</v>
      </c>
      <c r="B18" s="52" t="s">
        <v>110</v>
      </c>
      <c r="C18" s="24"/>
      <c r="D18" s="24"/>
      <c r="E18" s="24"/>
      <c r="F18" s="24"/>
      <c r="G18" s="24"/>
      <c r="H18" s="57">
        <v>0</v>
      </c>
      <c r="I18" s="57">
        <v>0</v>
      </c>
      <c r="J18" s="55">
        <v>0</v>
      </c>
      <c r="K18" s="56">
        <v>0</v>
      </c>
      <c r="L18" s="32"/>
      <c r="N18" s="2">
        <v>3</v>
      </c>
      <c r="O18" s="2" t="s">
        <v>214</v>
      </c>
      <c r="P18" s="2" t="s">
        <v>87</v>
      </c>
      <c r="Q18" s="2">
        <v>3</v>
      </c>
    </row>
    <row r="19" spans="1:17">
      <c r="A19" s="2" t="s">
        <v>186</v>
      </c>
      <c r="B19" s="52" t="s">
        <v>111</v>
      </c>
      <c r="C19" s="24"/>
      <c r="D19" s="24"/>
      <c r="E19" s="24"/>
      <c r="F19" s="24"/>
      <c r="G19" s="24"/>
      <c r="H19" s="57">
        <v>0</v>
      </c>
      <c r="I19" s="57">
        <v>0</v>
      </c>
      <c r="J19" s="55">
        <v>0</v>
      </c>
      <c r="K19" s="56">
        <v>0</v>
      </c>
      <c r="L19" s="32"/>
      <c r="N19" s="2">
        <v>3</v>
      </c>
      <c r="O19" s="2" t="s">
        <v>214</v>
      </c>
      <c r="P19" s="2" t="s">
        <v>87</v>
      </c>
      <c r="Q19" s="2">
        <v>3</v>
      </c>
    </row>
    <row r="20" spans="1:17">
      <c r="A20" s="2" t="s">
        <v>186</v>
      </c>
      <c r="B20" s="52" t="s">
        <v>111</v>
      </c>
      <c r="C20" s="59"/>
      <c r="D20" s="59"/>
      <c r="E20" s="59"/>
      <c r="F20" s="59"/>
      <c r="G20" s="59"/>
      <c r="H20" s="57">
        <v>0</v>
      </c>
      <c r="I20" s="57">
        <v>0</v>
      </c>
      <c r="J20" s="60">
        <v>0</v>
      </c>
      <c r="K20" s="61">
        <v>0</v>
      </c>
      <c r="L20" s="32"/>
      <c r="N20" s="2">
        <v>3</v>
      </c>
      <c r="O20" s="2" t="s">
        <v>214</v>
      </c>
      <c r="P20" s="2" t="s">
        <v>87</v>
      </c>
      <c r="Q20" s="2">
        <v>3</v>
      </c>
    </row>
    <row r="21" spans="1:17">
      <c r="B21" s="62" t="s">
        <v>112</v>
      </c>
      <c r="C21" s="23"/>
      <c r="D21" s="24"/>
      <c r="E21" s="24"/>
      <c r="F21" s="24"/>
      <c r="G21" s="24"/>
      <c r="H21" s="55">
        <v>37.6</v>
      </c>
      <c r="I21" s="55">
        <v>24.2</v>
      </c>
      <c r="J21" s="63">
        <v>61.800000000000004</v>
      </c>
      <c r="K21" s="64">
        <v>30900.000000000004</v>
      </c>
      <c r="L21" s="32"/>
      <c r="N21" s="2">
        <v>3</v>
      </c>
      <c r="O21" s="2" t="s">
        <v>214</v>
      </c>
      <c r="P21" s="2" t="s">
        <v>87</v>
      </c>
      <c r="Q21" s="2">
        <v>3</v>
      </c>
    </row>
    <row r="22" spans="1:17">
      <c r="B22" s="62" t="s">
        <v>113</v>
      </c>
      <c r="C22" s="23"/>
      <c r="D22" s="24"/>
      <c r="E22" s="24"/>
      <c r="F22" s="24"/>
      <c r="G22" s="24"/>
      <c r="H22" s="56">
        <v>18800</v>
      </c>
      <c r="I22" s="56">
        <v>12100</v>
      </c>
      <c r="J22" s="64">
        <v>30900.000000000004</v>
      </c>
      <c r="K22" s="65" t="s">
        <v>114</v>
      </c>
      <c r="L22" s="32"/>
      <c r="N22" s="2">
        <v>3</v>
      </c>
      <c r="O22" s="2" t="s">
        <v>214</v>
      </c>
      <c r="P22" s="2" t="s">
        <v>87</v>
      </c>
      <c r="Q22" s="2">
        <v>3</v>
      </c>
    </row>
    <row r="23" spans="1:17">
      <c r="B23" s="32"/>
      <c r="C23" s="24"/>
      <c r="D23" s="24"/>
      <c r="E23" s="24"/>
      <c r="F23" s="24"/>
      <c r="G23" s="24"/>
      <c r="H23" s="24"/>
      <c r="I23" s="24"/>
      <c r="J23" s="24"/>
      <c r="K23" s="56"/>
      <c r="L23" s="32"/>
      <c r="N23" s="2">
        <v>3</v>
      </c>
      <c r="O23" s="2" t="s">
        <v>214</v>
      </c>
      <c r="P23" s="2" t="s">
        <v>87</v>
      </c>
      <c r="Q23" s="2">
        <v>3</v>
      </c>
    </row>
    <row r="24" spans="1:17">
      <c r="B24" s="66"/>
      <c r="C24" s="46"/>
      <c r="D24" s="46"/>
      <c r="E24" s="46"/>
      <c r="F24" s="46"/>
      <c r="G24" s="46"/>
      <c r="H24" s="47" t="s">
        <v>96</v>
      </c>
      <c r="I24" s="48"/>
      <c r="J24" s="48" t="s">
        <v>97</v>
      </c>
      <c r="K24" s="49" t="s">
        <v>98</v>
      </c>
      <c r="L24" s="32"/>
      <c r="N24" s="2">
        <v>3</v>
      </c>
      <c r="O24" s="2" t="s">
        <v>214</v>
      </c>
      <c r="P24" s="2" t="s">
        <v>87</v>
      </c>
      <c r="Q24" s="2">
        <v>3</v>
      </c>
    </row>
    <row r="25" spans="1:17">
      <c r="B25" s="33" t="s">
        <v>115</v>
      </c>
      <c r="C25" s="67"/>
      <c r="D25" s="35" t="s">
        <v>116</v>
      </c>
      <c r="E25" s="35"/>
      <c r="F25" s="35" t="s">
        <v>117</v>
      </c>
      <c r="G25" s="34"/>
      <c r="H25" s="50" t="s">
        <v>100</v>
      </c>
      <c r="I25" s="50" t="s">
        <v>101</v>
      </c>
      <c r="J25" s="51" t="s">
        <v>102</v>
      </c>
      <c r="K25" s="51" t="s">
        <v>103</v>
      </c>
      <c r="L25" s="32"/>
      <c r="N25" s="2">
        <v>3</v>
      </c>
      <c r="O25" s="2" t="s">
        <v>214</v>
      </c>
      <c r="P25" s="2" t="s">
        <v>87</v>
      </c>
      <c r="Q25" s="2">
        <v>3</v>
      </c>
    </row>
    <row r="26" spans="1:17">
      <c r="A26" s="2" t="s">
        <v>104</v>
      </c>
      <c r="B26" s="134" t="s">
        <v>188</v>
      </c>
      <c r="C26" s="24"/>
      <c r="D26" s="68">
        <v>62.9</v>
      </c>
      <c r="E26" s="69" t="s">
        <v>216</v>
      </c>
      <c r="F26" s="200">
        <v>1</v>
      </c>
      <c r="G26" s="71" t="s">
        <v>217</v>
      </c>
      <c r="H26" s="65"/>
      <c r="I26" s="55">
        <v>62.9</v>
      </c>
      <c r="J26" s="55">
        <v>62.9</v>
      </c>
      <c r="K26" s="56">
        <v>31450</v>
      </c>
      <c r="L26" s="32"/>
      <c r="N26" s="2">
        <v>3</v>
      </c>
      <c r="O26" s="2" t="s">
        <v>214</v>
      </c>
      <c r="P26" s="2" t="s">
        <v>87</v>
      </c>
      <c r="Q26" s="2">
        <v>3</v>
      </c>
    </row>
    <row r="27" spans="1:17">
      <c r="A27" s="2" t="s">
        <v>104</v>
      </c>
      <c r="B27" s="134" t="s">
        <v>190</v>
      </c>
      <c r="C27" s="24"/>
      <c r="D27" s="72">
        <v>0.57999999999999996</v>
      </c>
      <c r="E27" s="69" t="s">
        <v>122</v>
      </c>
      <c r="F27" s="74">
        <v>48</v>
      </c>
      <c r="G27" s="71" t="s">
        <v>123</v>
      </c>
      <c r="H27" s="65"/>
      <c r="I27" s="55">
        <v>27.839999999999996</v>
      </c>
      <c r="J27" s="55">
        <v>27.839999999999996</v>
      </c>
      <c r="K27" s="56">
        <v>13919.999999999998</v>
      </c>
      <c r="L27" s="32"/>
      <c r="N27" s="2">
        <v>3</v>
      </c>
      <c r="O27" s="2" t="s">
        <v>214</v>
      </c>
      <c r="P27" s="2" t="s">
        <v>87</v>
      </c>
      <c r="Q27" s="2">
        <v>3</v>
      </c>
    </row>
    <row r="28" spans="1:17">
      <c r="A28" s="2" t="s">
        <v>104</v>
      </c>
      <c r="B28" s="134" t="s">
        <v>191</v>
      </c>
      <c r="C28" s="24"/>
      <c r="D28" s="72">
        <v>0.36</v>
      </c>
      <c r="E28" s="69" t="s">
        <v>122</v>
      </c>
      <c r="F28" s="74">
        <v>90</v>
      </c>
      <c r="G28" s="71" t="s">
        <v>123</v>
      </c>
      <c r="H28" s="65"/>
      <c r="I28" s="55">
        <v>32.4</v>
      </c>
      <c r="J28" s="55">
        <v>32.4</v>
      </c>
      <c r="K28" s="56">
        <v>16200</v>
      </c>
      <c r="L28" s="32"/>
      <c r="N28" s="2">
        <v>3</v>
      </c>
      <c r="O28" s="2" t="s">
        <v>214</v>
      </c>
      <c r="P28" s="2" t="s">
        <v>87</v>
      </c>
      <c r="Q28" s="2">
        <v>3</v>
      </c>
    </row>
    <row r="29" spans="1:17">
      <c r="A29" s="2" t="s">
        <v>104</v>
      </c>
      <c r="B29" s="134" t="s">
        <v>192</v>
      </c>
      <c r="C29" s="24"/>
      <c r="D29" s="24"/>
      <c r="E29" s="69"/>
      <c r="F29" s="24"/>
      <c r="G29" s="71"/>
      <c r="H29" s="65"/>
      <c r="I29" s="57">
        <v>6.41</v>
      </c>
      <c r="J29" s="55">
        <v>6.41</v>
      </c>
      <c r="K29" s="56">
        <v>3205</v>
      </c>
      <c r="L29" s="32"/>
      <c r="N29" s="2">
        <v>3</v>
      </c>
      <c r="O29" s="2" t="s">
        <v>214</v>
      </c>
      <c r="P29" s="2" t="s">
        <v>87</v>
      </c>
      <c r="Q29" s="2">
        <v>3</v>
      </c>
    </row>
    <row r="30" spans="1:17">
      <c r="A30" s="2" t="s">
        <v>104</v>
      </c>
      <c r="B30" s="134" t="s">
        <v>193</v>
      </c>
      <c r="C30" s="24"/>
      <c r="D30" s="24"/>
      <c r="E30" s="69"/>
      <c r="F30" s="24"/>
      <c r="G30" s="71"/>
      <c r="H30" s="65"/>
      <c r="I30" s="57">
        <v>65</v>
      </c>
      <c r="J30" s="55">
        <v>65</v>
      </c>
      <c r="K30" s="56">
        <v>32500</v>
      </c>
      <c r="L30" s="32"/>
      <c r="N30" s="2">
        <v>3</v>
      </c>
      <c r="O30" s="2" t="s">
        <v>214</v>
      </c>
      <c r="P30" s="2" t="s">
        <v>87</v>
      </c>
      <c r="Q30" s="2">
        <v>3</v>
      </c>
    </row>
    <row r="31" spans="1:17">
      <c r="A31" s="2" t="s">
        <v>104</v>
      </c>
      <c r="B31" s="134" t="s">
        <v>195</v>
      </c>
      <c r="C31" s="24"/>
      <c r="D31" s="24"/>
      <c r="E31" s="69"/>
      <c r="F31" s="24"/>
      <c r="G31" s="71"/>
      <c r="H31" s="65"/>
      <c r="I31" s="57">
        <v>10.4</v>
      </c>
      <c r="J31" s="55">
        <v>10.4</v>
      </c>
      <c r="K31" s="56">
        <v>5200</v>
      </c>
      <c r="L31" s="32"/>
      <c r="N31" s="2">
        <v>3</v>
      </c>
      <c r="O31" s="2" t="s">
        <v>214</v>
      </c>
      <c r="P31" s="2" t="s">
        <v>87</v>
      </c>
      <c r="Q31" s="2">
        <v>3</v>
      </c>
    </row>
    <row r="32" spans="1:17">
      <c r="A32" s="2" t="s">
        <v>104</v>
      </c>
      <c r="B32" s="134" t="s">
        <v>196</v>
      </c>
      <c r="C32" s="24"/>
      <c r="D32" s="24"/>
      <c r="E32" s="69"/>
      <c r="F32" s="24"/>
      <c r="G32" s="71"/>
      <c r="H32" s="65"/>
      <c r="I32" s="57">
        <v>12.9</v>
      </c>
      <c r="J32" s="55">
        <v>12.9</v>
      </c>
      <c r="K32" s="56">
        <v>6450</v>
      </c>
      <c r="L32" s="32"/>
      <c r="N32" s="2">
        <v>3</v>
      </c>
      <c r="O32" s="2" t="s">
        <v>214</v>
      </c>
      <c r="P32" s="2" t="s">
        <v>87</v>
      </c>
      <c r="Q32" s="2">
        <v>3</v>
      </c>
    </row>
    <row r="33" spans="1:17">
      <c r="A33" s="2" t="s">
        <v>104</v>
      </c>
      <c r="B33" s="135" t="s">
        <v>197</v>
      </c>
      <c r="C33" s="59"/>
      <c r="D33" s="76">
        <v>8</v>
      </c>
      <c r="E33" s="77" t="s">
        <v>131</v>
      </c>
      <c r="F33" s="78">
        <v>8.1199999999999994E-2</v>
      </c>
      <c r="G33" s="79" t="s">
        <v>132</v>
      </c>
      <c r="H33" s="80"/>
      <c r="I33" s="81">
        <v>13.102973333333331</v>
      </c>
      <c r="J33" s="60">
        <v>13.102973333333331</v>
      </c>
      <c r="K33" s="61">
        <v>6551.4866666666658</v>
      </c>
      <c r="L33" s="32"/>
      <c r="N33" s="2">
        <v>3</v>
      </c>
      <c r="O33" s="2" t="s">
        <v>214</v>
      </c>
      <c r="P33" s="2" t="s">
        <v>87</v>
      </c>
      <c r="Q33" s="2">
        <v>3</v>
      </c>
    </row>
    <row r="34" spans="1:17">
      <c r="B34" s="62" t="s">
        <v>133</v>
      </c>
      <c r="C34" s="23"/>
      <c r="D34" s="24"/>
      <c r="E34" s="24"/>
      <c r="F34" s="24"/>
      <c r="G34" s="24"/>
      <c r="H34" s="65"/>
      <c r="I34" s="55">
        <v>230.95297333333332</v>
      </c>
      <c r="J34" s="63">
        <v>230.95297333333332</v>
      </c>
      <c r="K34" s="64">
        <v>115476.48666666666</v>
      </c>
      <c r="L34" s="32"/>
      <c r="N34" s="2">
        <v>3</v>
      </c>
      <c r="O34" s="2" t="s">
        <v>214</v>
      </c>
      <c r="P34" s="2" t="s">
        <v>87</v>
      </c>
      <c r="Q34" s="2">
        <v>3</v>
      </c>
    </row>
    <row r="35" spans="1:17">
      <c r="B35" s="32"/>
      <c r="C35" s="24"/>
      <c r="D35" s="24"/>
      <c r="E35" s="24"/>
      <c r="F35" s="24"/>
      <c r="G35" s="24"/>
      <c r="H35" s="24"/>
      <c r="I35" s="24"/>
      <c r="J35" s="24"/>
      <c r="K35" s="56" t="s">
        <v>134</v>
      </c>
      <c r="L35" s="32"/>
      <c r="N35" s="2">
        <v>3</v>
      </c>
      <c r="O35" s="2" t="s">
        <v>214</v>
      </c>
      <c r="P35" s="2" t="s">
        <v>87</v>
      </c>
      <c r="Q35" s="2">
        <v>3</v>
      </c>
    </row>
    <row r="36" spans="1:17">
      <c r="B36" s="33" t="s">
        <v>135</v>
      </c>
      <c r="C36" s="67"/>
      <c r="D36" s="35"/>
      <c r="E36" s="35"/>
      <c r="F36" s="35"/>
      <c r="G36" s="34"/>
      <c r="H36" s="50"/>
      <c r="I36" s="50"/>
      <c r="J36" s="51"/>
      <c r="K36" s="51"/>
      <c r="L36" s="32"/>
      <c r="N36" s="2">
        <v>3</v>
      </c>
      <c r="O36" s="2" t="s">
        <v>214</v>
      </c>
      <c r="P36" s="2" t="s">
        <v>87</v>
      </c>
      <c r="Q36" s="2">
        <v>3</v>
      </c>
    </row>
    <row r="37" spans="1:17">
      <c r="A37" s="2" t="s">
        <v>135</v>
      </c>
      <c r="B37" s="82" t="s">
        <v>136</v>
      </c>
      <c r="C37" s="24"/>
      <c r="D37" s="24"/>
      <c r="E37" s="24"/>
      <c r="F37" s="24"/>
      <c r="G37" s="24"/>
      <c r="H37" s="54">
        <v>14.7</v>
      </c>
      <c r="I37" s="54">
        <v>5.3</v>
      </c>
      <c r="J37" s="55">
        <v>20</v>
      </c>
      <c r="K37" s="56">
        <v>10000</v>
      </c>
      <c r="L37" s="32"/>
      <c r="N37" s="2">
        <v>3</v>
      </c>
      <c r="O37" s="2" t="s">
        <v>214</v>
      </c>
      <c r="P37" s="2" t="s">
        <v>87</v>
      </c>
      <c r="Q37" s="2">
        <v>3</v>
      </c>
    </row>
    <row r="38" spans="1:17">
      <c r="A38" s="2" t="s">
        <v>135</v>
      </c>
      <c r="B38" s="83" t="s">
        <v>137</v>
      </c>
      <c r="C38" s="24"/>
      <c r="D38" s="24"/>
      <c r="E38" s="24"/>
      <c r="F38" s="24"/>
      <c r="G38" s="24"/>
      <c r="H38" s="57">
        <v>11.1</v>
      </c>
      <c r="I38" s="57">
        <v>3.8</v>
      </c>
      <c r="J38" s="55">
        <v>14.899999999999999</v>
      </c>
      <c r="K38" s="56">
        <v>7449.9999999999991</v>
      </c>
      <c r="L38" s="32"/>
      <c r="N38" s="2">
        <v>3</v>
      </c>
      <c r="O38" s="2" t="s">
        <v>214</v>
      </c>
      <c r="P38" s="2" t="s">
        <v>87</v>
      </c>
      <c r="Q38" s="2">
        <v>3</v>
      </c>
    </row>
    <row r="39" spans="1:17">
      <c r="A39" s="2" t="s">
        <v>135</v>
      </c>
      <c r="B39" s="84" t="s">
        <v>138</v>
      </c>
      <c r="C39" s="24"/>
      <c r="D39" s="72">
        <v>7.6999999999999999E-2</v>
      </c>
      <c r="E39" s="71" t="s">
        <v>139</v>
      </c>
      <c r="F39" s="72">
        <v>4.8000000000000001E-2</v>
      </c>
      <c r="G39" s="71" t="s">
        <v>140</v>
      </c>
      <c r="H39" s="55">
        <v>4.62</v>
      </c>
      <c r="I39" s="55">
        <v>2.88</v>
      </c>
      <c r="J39" s="55">
        <v>7.5</v>
      </c>
      <c r="K39" s="56">
        <v>3750</v>
      </c>
      <c r="L39" s="32"/>
      <c r="N39" s="2">
        <v>3</v>
      </c>
      <c r="O39" s="2" t="s">
        <v>214</v>
      </c>
      <c r="P39" s="2" t="s">
        <v>87</v>
      </c>
      <c r="Q39" s="2">
        <v>3</v>
      </c>
    </row>
    <row r="40" spans="1:17">
      <c r="A40" s="2" t="s">
        <v>135</v>
      </c>
      <c r="B40" s="84" t="s">
        <v>142</v>
      </c>
      <c r="C40" s="24"/>
      <c r="D40" s="72">
        <v>3.1600000000000003E-2</v>
      </c>
      <c r="E40" s="71" t="s">
        <v>139</v>
      </c>
      <c r="F40" s="72">
        <v>2.53E-2</v>
      </c>
      <c r="G40" s="71" t="s">
        <v>140</v>
      </c>
      <c r="H40" s="55">
        <v>1.8960000000000001</v>
      </c>
      <c r="I40" s="55">
        <v>1.518</v>
      </c>
      <c r="J40" s="55">
        <v>3.4140000000000001</v>
      </c>
      <c r="K40" s="56">
        <v>1707</v>
      </c>
      <c r="L40" s="32"/>
      <c r="N40" s="2">
        <v>3</v>
      </c>
      <c r="O40" s="2" t="s">
        <v>214</v>
      </c>
      <c r="P40" s="2" t="s">
        <v>87</v>
      </c>
      <c r="Q40" s="2">
        <v>3</v>
      </c>
    </row>
    <row r="41" spans="1:17">
      <c r="A41" s="2" t="s">
        <v>135</v>
      </c>
      <c r="B41" s="83" t="s">
        <v>110</v>
      </c>
      <c r="C41" s="59"/>
      <c r="D41" s="59"/>
      <c r="E41" s="59"/>
      <c r="F41" s="59"/>
      <c r="G41" s="59"/>
      <c r="H41" s="57">
        <v>0</v>
      </c>
      <c r="I41" s="57">
        <v>0</v>
      </c>
      <c r="J41" s="60">
        <v>0</v>
      </c>
      <c r="K41" s="61">
        <v>0</v>
      </c>
      <c r="L41" s="32"/>
      <c r="N41" s="2">
        <v>3</v>
      </c>
      <c r="O41" s="2" t="s">
        <v>214</v>
      </c>
      <c r="P41" s="2" t="s">
        <v>87</v>
      </c>
      <c r="Q41" s="2">
        <v>3</v>
      </c>
    </row>
    <row r="42" spans="1:17">
      <c r="B42" s="62" t="s">
        <v>112</v>
      </c>
      <c r="C42" s="23"/>
      <c r="D42" s="24"/>
      <c r="E42" s="24"/>
      <c r="F42" s="24"/>
      <c r="G42" s="24"/>
      <c r="H42" s="55">
        <v>32.315999999999995</v>
      </c>
      <c r="I42" s="55">
        <v>13.498000000000001</v>
      </c>
      <c r="J42" s="63">
        <v>45.814</v>
      </c>
      <c r="K42" s="24"/>
      <c r="L42" s="32"/>
      <c r="N42" s="2">
        <v>3</v>
      </c>
      <c r="O42" s="2" t="s">
        <v>214</v>
      </c>
      <c r="P42" s="2" t="s">
        <v>87</v>
      </c>
      <c r="Q42" s="2">
        <v>3</v>
      </c>
    </row>
    <row r="43" spans="1:17">
      <c r="B43" s="62" t="s">
        <v>113</v>
      </c>
      <c r="C43" s="23"/>
      <c r="D43" s="24"/>
      <c r="E43" s="24"/>
      <c r="F43" s="24"/>
      <c r="G43" s="24"/>
      <c r="H43" s="56">
        <v>16157.999999999998</v>
      </c>
      <c r="I43" s="56">
        <v>6749.0000000000009</v>
      </c>
      <c r="J43" s="64"/>
      <c r="K43" s="64">
        <v>22907</v>
      </c>
      <c r="L43" s="32"/>
      <c r="N43" s="2">
        <v>3</v>
      </c>
      <c r="O43" s="2" t="s">
        <v>214</v>
      </c>
      <c r="P43" s="2" t="s">
        <v>87</v>
      </c>
      <c r="Q43" s="2">
        <v>3</v>
      </c>
    </row>
    <row r="44" spans="1:17">
      <c r="B44" s="32"/>
      <c r="C44" s="24"/>
      <c r="D44" s="24"/>
      <c r="E44" s="24"/>
      <c r="F44" s="24"/>
      <c r="G44" s="24"/>
      <c r="H44" s="24"/>
      <c r="I44" s="24"/>
      <c r="J44" s="24"/>
      <c r="K44" s="56"/>
      <c r="L44" s="32"/>
      <c r="N44" s="2">
        <v>3</v>
      </c>
      <c r="O44" s="2" t="s">
        <v>214</v>
      </c>
      <c r="P44" s="2" t="s">
        <v>87</v>
      </c>
      <c r="Q44" s="2">
        <v>3</v>
      </c>
    </row>
    <row r="45" spans="1:17">
      <c r="B45" s="33" t="s">
        <v>143</v>
      </c>
      <c r="C45" s="67"/>
      <c r="D45" s="35" t="s">
        <v>144</v>
      </c>
      <c r="E45" s="35"/>
      <c r="F45" s="35" t="s">
        <v>145</v>
      </c>
      <c r="G45" s="34"/>
      <c r="H45" s="50"/>
      <c r="I45" s="50"/>
      <c r="J45" s="51"/>
      <c r="K45" s="51"/>
      <c r="L45" s="32"/>
      <c r="N45" s="2">
        <v>3</v>
      </c>
      <c r="O45" s="2" t="s">
        <v>214</v>
      </c>
      <c r="P45" s="2" t="s">
        <v>87</v>
      </c>
      <c r="Q45" s="2">
        <v>3</v>
      </c>
    </row>
    <row r="46" spans="1:17">
      <c r="A46" s="2" t="s">
        <v>146</v>
      </c>
      <c r="B46" s="134" t="s">
        <v>218</v>
      </c>
      <c r="C46" s="23"/>
      <c r="D46" s="72">
        <v>20.149999999999999</v>
      </c>
      <c r="E46" s="24"/>
      <c r="F46" s="76">
        <v>2.2000000000000002</v>
      </c>
      <c r="G46" s="86"/>
      <c r="H46" s="87">
        <v>44.33</v>
      </c>
      <c r="I46" s="65"/>
      <c r="J46" s="55">
        <v>44.33</v>
      </c>
      <c r="K46" s="56">
        <v>22165</v>
      </c>
      <c r="L46" s="32"/>
      <c r="N46" s="2">
        <v>3</v>
      </c>
      <c r="O46" s="2" t="s">
        <v>214</v>
      </c>
      <c r="P46" s="2" t="s">
        <v>87</v>
      </c>
      <c r="Q46" s="2">
        <v>3</v>
      </c>
    </row>
    <row r="47" spans="1:17">
      <c r="A47" s="2" t="s">
        <v>146</v>
      </c>
      <c r="B47" s="135" t="s">
        <v>219</v>
      </c>
      <c r="C47" s="88"/>
      <c r="D47" s="72">
        <v>0</v>
      </c>
      <c r="E47" s="59"/>
      <c r="F47" s="76">
        <v>0</v>
      </c>
      <c r="G47" s="88"/>
      <c r="H47" s="80"/>
      <c r="I47" s="60">
        <v>0</v>
      </c>
      <c r="J47" s="60">
        <v>0</v>
      </c>
      <c r="K47" s="61">
        <v>0</v>
      </c>
      <c r="L47" s="32"/>
      <c r="N47" s="2">
        <v>3</v>
      </c>
      <c r="O47" s="2" t="s">
        <v>214</v>
      </c>
      <c r="P47" s="2" t="s">
        <v>87</v>
      </c>
      <c r="Q47" s="2">
        <v>3</v>
      </c>
    </row>
    <row r="48" spans="1:17">
      <c r="B48" s="62" t="s">
        <v>133</v>
      </c>
      <c r="C48" s="86"/>
      <c r="D48" s="89"/>
      <c r="E48" s="89"/>
      <c r="F48" s="89"/>
      <c r="G48" s="89"/>
      <c r="H48" s="55">
        <v>44.33</v>
      </c>
      <c r="I48" s="55">
        <v>0</v>
      </c>
      <c r="J48" s="63">
        <v>44.33</v>
      </c>
      <c r="K48" s="64">
        <v>22165</v>
      </c>
      <c r="L48" s="32"/>
      <c r="N48" s="2">
        <v>3</v>
      </c>
      <c r="O48" s="2" t="s">
        <v>214</v>
      </c>
      <c r="P48" s="2" t="s">
        <v>87</v>
      </c>
      <c r="Q48" s="2">
        <v>3</v>
      </c>
    </row>
    <row r="49" spans="1:17">
      <c r="B49" s="90"/>
      <c r="C49" s="86"/>
      <c r="D49" s="89"/>
      <c r="E49" s="89"/>
      <c r="F49" s="89"/>
      <c r="G49" s="89"/>
      <c r="H49" s="24"/>
      <c r="I49" s="24"/>
      <c r="J49" s="24"/>
      <c r="K49" s="56"/>
      <c r="L49" s="32"/>
      <c r="N49" s="2">
        <v>3</v>
      </c>
      <c r="O49" s="201" t="s">
        <v>214</v>
      </c>
      <c r="P49" s="2" t="s">
        <v>87</v>
      </c>
      <c r="Q49" s="2">
        <v>3</v>
      </c>
    </row>
    <row r="50" spans="1:17">
      <c r="B50" s="33" t="s">
        <v>149</v>
      </c>
      <c r="C50" s="67"/>
      <c r="D50" s="35"/>
      <c r="E50" s="35"/>
      <c r="F50" s="35"/>
      <c r="G50" s="34"/>
      <c r="H50" s="50"/>
      <c r="I50" s="50"/>
      <c r="J50" s="51"/>
      <c r="K50" s="51" t="s">
        <v>134</v>
      </c>
      <c r="L50" s="32"/>
      <c r="N50" s="2">
        <v>3</v>
      </c>
      <c r="O50" s="2" t="s">
        <v>214</v>
      </c>
      <c r="P50" s="2" t="s">
        <v>87</v>
      </c>
      <c r="Q50" s="2">
        <v>3</v>
      </c>
    </row>
    <row r="51" spans="1:17">
      <c r="A51" s="2" t="s">
        <v>150</v>
      </c>
      <c r="B51" s="134" t="s">
        <v>220</v>
      </c>
      <c r="C51" s="24"/>
      <c r="D51" s="24"/>
      <c r="E51" s="24"/>
      <c r="F51" s="494" t="s">
        <v>198</v>
      </c>
      <c r="G51" s="494"/>
      <c r="H51" s="137">
        <v>143</v>
      </c>
      <c r="I51" s="65"/>
      <c r="J51" s="63">
        <v>143</v>
      </c>
      <c r="K51" s="64">
        <v>71500</v>
      </c>
      <c r="L51" s="32"/>
      <c r="N51" s="2">
        <v>3</v>
      </c>
      <c r="O51" s="2" t="s">
        <v>214</v>
      </c>
      <c r="P51" s="2" t="s">
        <v>87</v>
      </c>
      <c r="Q51" s="2">
        <v>3</v>
      </c>
    </row>
    <row r="52" spans="1:17">
      <c r="B52" s="32"/>
      <c r="C52" s="24"/>
      <c r="D52" s="24"/>
      <c r="E52" s="24"/>
      <c r="F52" s="495"/>
      <c r="G52" s="495"/>
      <c r="H52" s="24"/>
      <c r="I52" s="24"/>
      <c r="J52" s="24"/>
      <c r="K52" s="56" t="s">
        <v>134</v>
      </c>
      <c r="L52" s="32"/>
      <c r="N52" s="2">
        <v>3</v>
      </c>
      <c r="O52" s="2" t="s">
        <v>214</v>
      </c>
      <c r="P52" s="2" t="s">
        <v>87</v>
      </c>
      <c r="Q52" s="2">
        <v>3</v>
      </c>
    </row>
    <row r="53" spans="1:17">
      <c r="B53" s="66"/>
      <c r="C53" s="46"/>
      <c r="D53" s="46"/>
      <c r="E53" s="46"/>
      <c r="F53" s="46"/>
      <c r="G53" s="46"/>
      <c r="H53" s="47" t="s">
        <v>96</v>
      </c>
      <c r="I53" s="48"/>
      <c r="J53" s="48" t="s">
        <v>97</v>
      </c>
      <c r="K53" s="49" t="s">
        <v>98</v>
      </c>
      <c r="L53" s="32"/>
      <c r="N53" s="2">
        <v>3</v>
      </c>
      <c r="O53" s="2" t="s">
        <v>214</v>
      </c>
      <c r="P53" s="2" t="s">
        <v>87</v>
      </c>
      <c r="Q53" s="2">
        <v>3</v>
      </c>
    </row>
    <row r="54" spans="1:17">
      <c r="B54" s="33" t="s">
        <v>153</v>
      </c>
      <c r="C54" s="67"/>
      <c r="D54" s="35"/>
      <c r="E54" s="35"/>
      <c r="F54" s="35"/>
      <c r="G54" s="34"/>
      <c r="H54" s="50" t="s">
        <v>100</v>
      </c>
      <c r="I54" s="50" t="s">
        <v>101</v>
      </c>
      <c r="J54" s="51" t="s">
        <v>102</v>
      </c>
      <c r="K54" s="51" t="s">
        <v>103</v>
      </c>
      <c r="L54" s="32"/>
      <c r="N54" s="2">
        <v>3</v>
      </c>
      <c r="O54" s="2" t="s">
        <v>214</v>
      </c>
      <c r="P54" s="2" t="s">
        <v>87</v>
      </c>
      <c r="Q54" s="2">
        <v>3</v>
      </c>
    </row>
    <row r="55" spans="1:17">
      <c r="B55" s="134" t="s">
        <v>221</v>
      </c>
      <c r="C55" s="24"/>
      <c r="D55" s="24"/>
      <c r="E55" s="24"/>
      <c r="F55" s="24"/>
      <c r="G55" s="24"/>
      <c r="H55" s="55">
        <v>257.24599999999998</v>
      </c>
      <c r="I55" s="55">
        <v>268.6509733333333</v>
      </c>
      <c r="J55" s="63">
        <v>525.89697333333334</v>
      </c>
      <c r="K55" s="24"/>
      <c r="L55" s="32"/>
      <c r="N55" s="2">
        <v>3</v>
      </c>
      <c r="O55" s="2" t="s">
        <v>214</v>
      </c>
      <c r="P55" s="2" t="s">
        <v>87</v>
      </c>
      <c r="Q55" s="2">
        <v>3</v>
      </c>
    </row>
    <row r="56" spans="1:17" ht="16.5" thickBot="1">
      <c r="B56" s="202" t="s">
        <v>222</v>
      </c>
      <c r="C56" s="93"/>
      <c r="D56" s="93"/>
      <c r="E56" s="93"/>
      <c r="F56" s="93"/>
      <c r="G56" s="93"/>
      <c r="H56" s="94">
        <v>4.2874333333333334</v>
      </c>
      <c r="I56" s="94">
        <v>4.4775162222222216</v>
      </c>
      <c r="J56" s="94">
        <v>8.764949555555555</v>
      </c>
      <c r="K56" s="95"/>
      <c r="L56" s="32"/>
      <c r="N56" s="2">
        <v>3</v>
      </c>
      <c r="O56" s="2" t="s">
        <v>214</v>
      </c>
      <c r="P56" s="2" t="s">
        <v>87</v>
      </c>
      <c r="Q56" s="2">
        <v>3</v>
      </c>
    </row>
    <row r="57" spans="1:17" ht="16.5" thickTop="1">
      <c r="B57" s="203" t="s">
        <v>223</v>
      </c>
      <c r="C57" s="97"/>
      <c r="D57" s="97"/>
      <c r="E57" s="97"/>
      <c r="F57" s="97"/>
      <c r="G57" s="97"/>
      <c r="H57" s="98">
        <v>128622.99999999999</v>
      </c>
      <c r="I57" s="98">
        <v>134325.48666666663</v>
      </c>
      <c r="J57" s="98"/>
      <c r="K57" s="98">
        <v>262948.48666666669</v>
      </c>
      <c r="L57" s="32"/>
      <c r="N57" s="2">
        <v>3</v>
      </c>
      <c r="O57" s="2" t="s">
        <v>214</v>
      </c>
      <c r="P57" s="2" t="s">
        <v>87</v>
      </c>
      <c r="Q57" s="2">
        <v>3</v>
      </c>
    </row>
    <row r="58" spans="1:17">
      <c r="B58" s="32"/>
      <c r="C58" s="24"/>
      <c r="D58" s="24"/>
      <c r="E58" s="24"/>
      <c r="F58" s="24"/>
      <c r="G58" s="24"/>
      <c r="H58" s="56"/>
      <c r="I58" s="56"/>
      <c r="J58" s="56"/>
      <c r="K58" s="65"/>
      <c r="L58" s="32"/>
      <c r="N58" s="2">
        <v>3</v>
      </c>
      <c r="O58" s="2" t="s">
        <v>214</v>
      </c>
      <c r="P58" s="2" t="s">
        <v>87</v>
      </c>
      <c r="Q58" s="2">
        <v>3</v>
      </c>
    </row>
    <row r="59" spans="1:17">
      <c r="B59" s="66"/>
      <c r="C59" s="46"/>
      <c r="D59" s="46"/>
      <c r="E59" s="46"/>
      <c r="F59" s="46"/>
      <c r="G59" s="46"/>
      <c r="H59" s="99"/>
      <c r="I59" s="100" t="s">
        <v>157</v>
      </c>
      <c r="J59" s="101" t="s">
        <v>158</v>
      </c>
      <c r="K59" s="102" t="s">
        <v>159</v>
      </c>
      <c r="L59" s="32"/>
      <c r="N59" s="2">
        <v>3</v>
      </c>
      <c r="O59" s="2" t="s">
        <v>214</v>
      </c>
      <c r="P59" s="2" t="s">
        <v>87</v>
      </c>
      <c r="Q59" s="2">
        <v>3</v>
      </c>
    </row>
    <row r="60" spans="1:17">
      <c r="B60" s="33" t="s">
        <v>160</v>
      </c>
      <c r="C60" s="34"/>
      <c r="D60" s="34"/>
      <c r="E60" s="34"/>
      <c r="F60" s="34"/>
      <c r="G60" s="34"/>
      <c r="H60" s="103"/>
      <c r="I60" s="104" t="s">
        <v>161</v>
      </c>
      <c r="J60" s="104" t="s">
        <v>162</v>
      </c>
      <c r="K60" s="105" t="s">
        <v>163</v>
      </c>
      <c r="L60" s="32"/>
      <c r="N60" s="2">
        <v>3</v>
      </c>
      <c r="O60" s="2" t="s">
        <v>214</v>
      </c>
      <c r="P60" s="2" t="s">
        <v>87</v>
      </c>
      <c r="Q60" s="2">
        <v>3</v>
      </c>
    </row>
    <row r="61" spans="1:17">
      <c r="B61" s="134" t="s">
        <v>224</v>
      </c>
      <c r="C61" s="106"/>
      <c r="D61" s="139">
        <v>0</v>
      </c>
      <c r="E61" s="24"/>
      <c r="F61" s="24"/>
      <c r="G61" s="24"/>
      <c r="H61" s="56"/>
      <c r="I61" s="65"/>
      <c r="J61" s="55">
        <v>0</v>
      </c>
      <c r="K61" s="108">
        <v>0</v>
      </c>
      <c r="L61" s="32"/>
      <c r="N61" s="2">
        <v>3</v>
      </c>
      <c r="O61" s="2" t="s">
        <v>214</v>
      </c>
      <c r="P61" s="2" t="s">
        <v>87</v>
      </c>
      <c r="Q61" s="2">
        <v>3</v>
      </c>
    </row>
    <row r="62" spans="1:17">
      <c r="B62" s="134" t="s">
        <v>225</v>
      </c>
      <c r="C62" s="106"/>
      <c r="D62" s="24"/>
      <c r="E62" s="24"/>
      <c r="F62" s="24"/>
      <c r="G62" s="24"/>
      <c r="H62" s="56"/>
      <c r="I62" s="65"/>
      <c r="J62" s="57">
        <v>0</v>
      </c>
      <c r="K62" s="108">
        <v>0</v>
      </c>
      <c r="L62" s="32"/>
      <c r="N62" s="2">
        <v>3</v>
      </c>
      <c r="O62" s="2" t="s">
        <v>214</v>
      </c>
      <c r="P62" s="2" t="s">
        <v>87</v>
      </c>
      <c r="Q62" s="2">
        <v>3</v>
      </c>
    </row>
    <row r="63" spans="1:17">
      <c r="B63" s="204" t="s">
        <v>226</v>
      </c>
      <c r="C63" s="111"/>
      <c r="D63" s="112">
        <v>0</v>
      </c>
      <c r="E63" s="24"/>
      <c r="F63" s="24"/>
      <c r="G63" s="24"/>
      <c r="H63" s="113"/>
      <c r="I63" s="114"/>
      <c r="J63" s="115">
        <v>0</v>
      </c>
      <c r="K63" s="116">
        <v>0</v>
      </c>
      <c r="L63" s="171"/>
      <c r="N63" s="2">
        <v>3</v>
      </c>
      <c r="O63" s="2" t="s">
        <v>214</v>
      </c>
      <c r="P63" s="2" t="s">
        <v>87</v>
      </c>
      <c r="Q63" s="2">
        <v>3</v>
      </c>
    </row>
    <row r="64" spans="1:17" ht="16.5" thickBot="1">
      <c r="B64" s="205" t="s">
        <v>227</v>
      </c>
      <c r="C64" s="118"/>
      <c r="D64" s="93"/>
      <c r="E64" s="93"/>
      <c r="F64" s="93"/>
      <c r="G64" s="93"/>
      <c r="H64" s="119"/>
      <c r="I64" s="95"/>
      <c r="J64" s="63">
        <v>0</v>
      </c>
      <c r="K64" s="64">
        <v>0</v>
      </c>
      <c r="L64" s="32"/>
      <c r="N64" s="2">
        <v>3</v>
      </c>
      <c r="O64" s="2" t="s">
        <v>214</v>
      </c>
      <c r="P64" s="2" t="s">
        <v>87</v>
      </c>
      <c r="Q64" s="2">
        <v>3</v>
      </c>
    </row>
    <row r="65" spans="2:17" ht="17.25" thickTop="1" thickBot="1">
      <c r="B65" s="96" t="s">
        <v>168</v>
      </c>
      <c r="C65" s="120"/>
      <c r="D65" s="121"/>
      <c r="E65" s="121"/>
      <c r="F65" s="121"/>
      <c r="G65" s="121"/>
      <c r="H65" s="122"/>
      <c r="I65" s="123">
        <v>-268.6509733333333</v>
      </c>
      <c r="J65" s="124">
        <v>-525.89697333333334</v>
      </c>
      <c r="K65" s="206">
        <v>-262948.48666666669</v>
      </c>
      <c r="L65" s="32"/>
      <c r="N65" s="2">
        <v>3</v>
      </c>
      <c r="O65" s="2" t="s">
        <v>214</v>
      </c>
      <c r="P65" s="2" t="s">
        <v>87</v>
      </c>
      <c r="Q65" s="2">
        <v>3</v>
      </c>
    </row>
    <row r="66" spans="2:17">
      <c r="B66" s="62" t="s">
        <v>7</v>
      </c>
      <c r="C66" s="23"/>
      <c r="D66" s="24"/>
      <c r="E66" s="24"/>
      <c r="F66" s="24"/>
      <c r="G66" s="24"/>
      <c r="H66" s="24"/>
      <c r="I66" s="24"/>
      <c r="J66" s="24"/>
      <c r="K66" s="24"/>
      <c r="L66" s="32"/>
      <c r="N66" s="2">
        <v>3</v>
      </c>
      <c r="O66" s="2" t="s">
        <v>214</v>
      </c>
      <c r="P66" s="2" t="s">
        <v>87</v>
      </c>
      <c r="Q66" s="2">
        <v>3</v>
      </c>
    </row>
    <row r="67" spans="2:17">
      <c r="B67" s="126" t="s">
        <v>169</v>
      </c>
      <c r="C67" s="23"/>
      <c r="D67" s="24"/>
      <c r="E67" s="24"/>
      <c r="F67" s="24"/>
      <c r="G67" s="24"/>
      <c r="H67" s="24"/>
      <c r="I67" s="24"/>
      <c r="J67" s="24"/>
      <c r="K67" s="24"/>
      <c r="L67" s="32"/>
      <c r="N67" s="2">
        <v>3</v>
      </c>
      <c r="O67" s="2" t="s">
        <v>214</v>
      </c>
      <c r="P67" s="2" t="s">
        <v>87</v>
      </c>
      <c r="Q67" s="2">
        <v>3</v>
      </c>
    </row>
    <row r="68" spans="2:17">
      <c r="B68" s="128" t="s">
        <v>171</v>
      </c>
      <c r="C68" s="23"/>
      <c r="D68" s="24"/>
      <c r="E68" s="24"/>
      <c r="F68" s="24"/>
      <c r="G68" s="24"/>
      <c r="H68" s="24"/>
      <c r="I68" s="24"/>
      <c r="J68" s="24"/>
      <c r="K68" s="24"/>
      <c r="L68" s="32"/>
      <c r="N68" s="2">
        <v>3</v>
      </c>
      <c r="O68" s="2" t="s">
        <v>214</v>
      </c>
      <c r="P68" s="2" t="s">
        <v>87</v>
      </c>
      <c r="Q68" s="2">
        <v>3</v>
      </c>
    </row>
    <row r="69" spans="2:17">
      <c r="B69" s="129" t="s">
        <v>172</v>
      </c>
      <c r="C69" s="23"/>
      <c r="D69" s="24"/>
      <c r="E69" s="24"/>
      <c r="F69" s="24"/>
      <c r="G69" s="24"/>
      <c r="H69" s="24"/>
      <c r="I69" s="24"/>
      <c r="J69" s="24"/>
      <c r="K69" s="24"/>
      <c r="L69" s="32"/>
      <c r="N69" s="2">
        <v>3</v>
      </c>
      <c r="O69" s="2" t="s">
        <v>214</v>
      </c>
      <c r="P69" s="2" t="s">
        <v>87</v>
      </c>
      <c r="Q69" s="2">
        <v>3</v>
      </c>
    </row>
    <row r="70" spans="2:17">
      <c r="B70" s="32" t="s">
        <v>173</v>
      </c>
      <c r="C70" s="23"/>
      <c r="D70" s="23"/>
      <c r="E70" s="23"/>
      <c r="F70" s="23"/>
      <c r="G70" s="23"/>
      <c r="H70" s="24"/>
      <c r="I70" s="24"/>
      <c r="J70" s="24"/>
      <c r="K70" s="24"/>
      <c r="L70" s="32"/>
      <c r="N70" s="2">
        <v>3</v>
      </c>
      <c r="O70" s="2" t="s">
        <v>214</v>
      </c>
      <c r="P70" s="2" t="s">
        <v>87</v>
      </c>
      <c r="Q70" s="2">
        <v>3</v>
      </c>
    </row>
    <row r="71" spans="2:17">
      <c r="B71" s="128" t="s">
        <v>174</v>
      </c>
      <c r="C71" s="24"/>
      <c r="D71" s="24"/>
      <c r="E71" s="24"/>
      <c r="F71" s="24"/>
      <c r="G71" s="24"/>
      <c r="H71" s="24"/>
      <c r="I71" s="24"/>
      <c r="J71" s="24"/>
      <c r="K71" s="24"/>
      <c r="L71" s="32"/>
      <c r="N71" s="2">
        <v>3</v>
      </c>
      <c r="O71" s="2" t="s">
        <v>214</v>
      </c>
      <c r="P71" s="2" t="s">
        <v>87</v>
      </c>
      <c r="Q71" s="2">
        <v>3</v>
      </c>
    </row>
    <row r="72" spans="2:17">
      <c r="B72" s="27" t="s">
        <v>175</v>
      </c>
      <c r="C72" s="24"/>
      <c r="D72" s="24"/>
      <c r="E72" s="24"/>
      <c r="F72" s="24"/>
      <c r="G72" s="24"/>
      <c r="H72" s="24"/>
      <c r="I72" s="24"/>
      <c r="J72" s="24"/>
      <c r="K72" s="24"/>
      <c r="L72" s="32"/>
      <c r="N72" s="2">
        <v>3</v>
      </c>
      <c r="O72" s="2" t="s">
        <v>214</v>
      </c>
      <c r="P72" s="2" t="s">
        <v>87</v>
      </c>
      <c r="Q72" s="2">
        <v>3</v>
      </c>
    </row>
    <row r="73" spans="2:17">
      <c r="B73" s="130">
        <v>45707</v>
      </c>
      <c r="C73" s="24"/>
      <c r="D73" s="24"/>
      <c r="E73" s="24"/>
      <c r="F73" s="24"/>
      <c r="G73" s="24"/>
      <c r="H73" s="24"/>
      <c r="I73" s="24"/>
      <c r="J73" s="24"/>
      <c r="K73" s="24"/>
      <c r="L73" s="32"/>
      <c r="N73" s="2">
        <v>3</v>
      </c>
      <c r="O73" s="2" t="s">
        <v>214</v>
      </c>
      <c r="P73" s="2" t="s">
        <v>87</v>
      </c>
      <c r="Q73" s="2">
        <v>3</v>
      </c>
    </row>
    <row r="74" spans="2:17">
      <c r="B74" s="207"/>
      <c r="C74" s="24"/>
      <c r="D74" s="24"/>
      <c r="E74" s="24"/>
      <c r="F74" s="24"/>
      <c r="G74" s="24"/>
      <c r="H74" s="24"/>
      <c r="I74" s="24"/>
      <c r="J74" s="24"/>
      <c r="K74" s="24"/>
      <c r="L74" s="32"/>
      <c r="N74" s="2">
        <v>3</v>
      </c>
      <c r="O74" s="2" t="s">
        <v>214</v>
      </c>
      <c r="P74" s="2" t="s">
        <v>87</v>
      </c>
      <c r="Q74" s="2">
        <v>3</v>
      </c>
    </row>
    <row r="75" spans="2:17">
      <c r="B75" s="127" t="s">
        <v>228</v>
      </c>
      <c r="C75" s="24"/>
      <c r="D75" s="24"/>
      <c r="E75" s="24"/>
      <c r="F75" s="24"/>
      <c r="G75" s="24"/>
      <c r="H75" s="24"/>
      <c r="I75" s="24"/>
      <c r="J75" s="24"/>
      <c r="K75" s="24"/>
      <c r="L75" s="32"/>
      <c r="N75" s="2">
        <v>3</v>
      </c>
      <c r="O75" s="2" t="s">
        <v>214</v>
      </c>
      <c r="P75" s="2" t="s">
        <v>87</v>
      </c>
      <c r="Q75" s="2">
        <v>3</v>
      </c>
    </row>
    <row r="76" spans="2:17">
      <c r="B76" s="32"/>
      <c r="C76" s="24"/>
      <c r="D76" s="24"/>
      <c r="E76" s="24"/>
      <c r="F76" s="24"/>
      <c r="G76" s="24"/>
      <c r="H76" s="24"/>
      <c r="I76" s="24"/>
      <c r="J76" s="24"/>
      <c r="K76" s="24"/>
      <c r="L76" s="32"/>
      <c r="N76" s="2">
        <v>3</v>
      </c>
      <c r="O76" s="2" t="s">
        <v>214</v>
      </c>
      <c r="P76" s="2" t="s">
        <v>87</v>
      </c>
      <c r="Q76" s="2">
        <v>3</v>
      </c>
    </row>
    <row r="77" spans="2:17">
      <c r="N77" s="2">
        <v>3</v>
      </c>
      <c r="O77" s="2" t="s">
        <v>214</v>
      </c>
      <c r="P77" s="2" t="s">
        <v>87</v>
      </c>
      <c r="Q77" s="2">
        <v>3</v>
      </c>
    </row>
    <row r="78" spans="2:17">
      <c r="N78" s="2">
        <v>3</v>
      </c>
      <c r="O78" s="2" t="s">
        <v>214</v>
      </c>
      <c r="P78" s="2" t="s">
        <v>87</v>
      </c>
      <c r="Q78" s="2">
        <v>3</v>
      </c>
    </row>
    <row r="79" spans="2:17">
      <c r="B79" s="3" t="s">
        <v>229</v>
      </c>
      <c r="N79" s="2">
        <v>3</v>
      </c>
      <c r="O79" s="2" t="s">
        <v>214</v>
      </c>
      <c r="P79" s="2" t="s">
        <v>87</v>
      </c>
      <c r="Q79" s="2">
        <v>3</v>
      </c>
    </row>
    <row r="80" spans="2:17">
      <c r="B80" s="10" t="s">
        <v>230</v>
      </c>
      <c r="N80" s="2">
        <v>3</v>
      </c>
      <c r="O80" s="2" t="s">
        <v>214</v>
      </c>
      <c r="P80" s="2" t="s">
        <v>87</v>
      </c>
      <c r="Q80" s="2">
        <v>3</v>
      </c>
    </row>
    <row r="81" spans="2:17">
      <c r="N81" s="2">
        <v>3</v>
      </c>
      <c r="O81" s="2" t="s">
        <v>214</v>
      </c>
      <c r="P81" s="2" t="s">
        <v>87</v>
      </c>
      <c r="Q81" s="2">
        <v>3</v>
      </c>
    </row>
    <row r="82" spans="2:17" ht="20.25">
      <c r="B82" s="144" t="s">
        <v>178</v>
      </c>
      <c r="N82" s="2">
        <v>3</v>
      </c>
      <c r="O82" s="2" t="s">
        <v>214</v>
      </c>
      <c r="P82" s="2" t="s">
        <v>87</v>
      </c>
      <c r="Q82" s="2">
        <v>3</v>
      </c>
    </row>
    <row r="83" spans="2:17">
      <c r="B83" s="132" t="s">
        <v>179</v>
      </c>
      <c r="N83" s="2">
        <v>3</v>
      </c>
      <c r="O83" s="2" t="s">
        <v>214</v>
      </c>
      <c r="P83" s="2" t="s">
        <v>87</v>
      </c>
      <c r="Q83" s="2">
        <v>3</v>
      </c>
    </row>
  </sheetData>
  <mergeCells count="2">
    <mergeCell ref="M6:N7"/>
    <mergeCell ref="F51:G5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914C-EF35-4A43-A349-1C8487A09833}">
  <dimension ref="A1:T91"/>
  <sheetViews>
    <sheetView topLeftCell="A43" workbookViewId="0">
      <selection activeCell="A44" sqref="A44"/>
    </sheetView>
  </sheetViews>
  <sheetFormatPr defaultColWidth="12.5703125" defaultRowHeight="15.75"/>
  <cols>
    <col min="1" max="8" width="12.5703125" style="2"/>
    <col min="9" max="9" width="13.140625" style="2" bestFit="1" customWidth="1"/>
    <col min="10" max="10" width="20.7109375" style="2" bestFit="1" customWidth="1"/>
    <col min="11" max="11" width="17" style="2" customWidth="1"/>
    <col min="12" max="18" width="12.5703125" style="2"/>
    <col min="19" max="19" width="17.5703125" style="2" customWidth="1"/>
    <col min="20" max="16384" width="12.5703125" style="2"/>
  </cols>
  <sheetData>
    <row r="1" spans="1:20" ht="21" thickBot="1">
      <c r="A1" s="2" t="s">
        <v>69</v>
      </c>
      <c r="B1" s="176" t="s">
        <v>70</v>
      </c>
      <c r="C1" s="21" t="s">
        <v>71</v>
      </c>
      <c r="D1" s="21" t="s">
        <v>72</v>
      </c>
      <c r="E1" s="21" t="s">
        <v>73</v>
      </c>
      <c r="F1" s="21" t="s">
        <v>74</v>
      </c>
      <c r="G1" s="21" t="s">
        <v>213</v>
      </c>
      <c r="H1" s="21" t="s">
        <v>76</v>
      </c>
      <c r="I1" s="21" t="s">
        <v>77</v>
      </c>
      <c r="J1" s="21" t="s">
        <v>78</v>
      </c>
      <c r="K1" s="21" t="s">
        <v>79</v>
      </c>
      <c r="L1" s="177" t="s">
        <v>80</v>
      </c>
      <c r="M1" s="2" t="s">
        <v>81</v>
      </c>
      <c r="N1" s="2" t="s">
        <v>82</v>
      </c>
      <c r="O1" s="2" t="s">
        <v>83</v>
      </c>
      <c r="P1" s="2" t="s">
        <v>84</v>
      </c>
      <c r="Q1" s="2" t="s">
        <v>85</v>
      </c>
      <c r="S1" s="2" t="s">
        <v>78</v>
      </c>
      <c r="T1" s="2" t="s">
        <v>79</v>
      </c>
    </row>
    <row r="2" spans="1:20" ht="16.5" thickTop="1">
      <c r="B2" s="22" t="s">
        <v>86</v>
      </c>
      <c r="C2" s="23"/>
      <c r="D2" s="24"/>
      <c r="E2" s="24"/>
      <c r="F2" s="24"/>
      <c r="G2" s="24"/>
      <c r="H2" s="24"/>
      <c r="I2" s="24"/>
      <c r="J2" s="24"/>
      <c r="K2" s="24"/>
      <c r="L2" s="32"/>
      <c r="N2" s="2">
        <v>4</v>
      </c>
      <c r="O2" s="2" t="s">
        <v>214</v>
      </c>
      <c r="P2" s="2" t="s">
        <v>87</v>
      </c>
      <c r="Q2" s="2">
        <v>4</v>
      </c>
    </row>
    <row r="3" spans="1:20">
      <c r="B3" s="25" t="s">
        <v>231</v>
      </c>
      <c r="C3" s="26"/>
      <c r="D3" s="26"/>
      <c r="E3" s="26"/>
      <c r="F3" s="26"/>
      <c r="G3" s="26"/>
      <c r="H3" s="26"/>
      <c r="I3" s="26"/>
      <c r="J3" s="26"/>
      <c r="K3" s="26"/>
      <c r="L3" s="43"/>
      <c r="N3" s="2">
        <v>4</v>
      </c>
      <c r="O3" s="2" t="s">
        <v>214</v>
      </c>
      <c r="P3" s="2" t="s">
        <v>87</v>
      </c>
      <c r="Q3" s="2">
        <v>4</v>
      </c>
    </row>
    <row r="4" spans="1:20">
      <c r="B4" s="27"/>
      <c r="C4" s="26"/>
      <c r="D4" s="26"/>
      <c r="E4" s="26"/>
      <c r="F4" s="26"/>
      <c r="G4" s="26"/>
      <c r="H4" s="26"/>
      <c r="I4" s="26"/>
      <c r="J4" s="26"/>
      <c r="K4" s="26"/>
      <c r="L4" s="43"/>
      <c r="N4" s="2">
        <v>4</v>
      </c>
      <c r="O4" s="2" t="s">
        <v>214</v>
      </c>
      <c r="P4" s="2" t="s">
        <v>87</v>
      </c>
      <c r="Q4" s="2">
        <v>4</v>
      </c>
    </row>
    <row r="5" spans="1:20">
      <c r="B5" s="28" t="s">
        <v>89</v>
      </c>
      <c r="C5" s="29"/>
      <c r="D5" s="30"/>
      <c r="E5" s="31"/>
      <c r="F5" s="31"/>
      <c r="G5" s="31"/>
      <c r="H5" s="24"/>
      <c r="I5" s="24"/>
      <c r="J5" s="24"/>
      <c r="K5" s="24"/>
      <c r="L5" s="32"/>
      <c r="N5" s="2">
        <v>4</v>
      </c>
      <c r="O5" s="2" t="s">
        <v>214</v>
      </c>
      <c r="P5" s="2" t="s">
        <v>87</v>
      </c>
      <c r="Q5" s="2">
        <v>4</v>
      </c>
    </row>
    <row r="6" spans="1:20">
      <c r="B6" s="32"/>
      <c r="C6" s="24"/>
      <c r="D6" s="24"/>
      <c r="E6" s="31"/>
      <c r="F6" s="31"/>
      <c r="G6" s="31"/>
      <c r="H6" s="24"/>
      <c r="I6" s="24"/>
      <c r="J6" s="24"/>
      <c r="K6" s="24"/>
      <c r="L6" s="32"/>
      <c r="M6" s="492" t="s">
        <v>90</v>
      </c>
      <c r="N6" s="492"/>
      <c r="O6" s="2" t="s">
        <v>214</v>
      </c>
      <c r="P6" s="2" t="s">
        <v>87</v>
      </c>
      <c r="Q6" s="2">
        <v>4</v>
      </c>
    </row>
    <row r="7" spans="1:20">
      <c r="B7" s="33" t="s">
        <v>91</v>
      </c>
      <c r="C7" s="34"/>
      <c r="D7" s="34"/>
      <c r="E7" s="35" t="s">
        <v>92</v>
      </c>
      <c r="F7" s="36"/>
      <c r="G7" s="35" t="s">
        <v>93</v>
      </c>
      <c r="H7" s="34"/>
      <c r="I7" s="34"/>
      <c r="J7" s="34"/>
      <c r="K7" s="34"/>
      <c r="L7" s="32"/>
      <c r="M7" s="493"/>
      <c r="N7" s="493"/>
      <c r="O7" s="2" t="s">
        <v>214</v>
      </c>
      <c r="P7" s="2" t="s">
        <v>87</v>
      </c>
      <c r="Q7" s="2">
        <v>4</v>
      </c>
    </row>
    <row r="8" spans="1:20">
      <c r="B8" s="37" t="s">
        <v>94</v>
      </c>
      <c r="C8" s="38"/>
      <c r="D8" s="39"/>
      <c r="E8" s="40">
        <v>60</v>
      </c>
      <c r="F8" s="41" t="s">
        <v>95</v>
      </c>
      <c r="G8" s="42">
        <v>500</v>
      </c>
      <c r="H8" s="24"/>
      <c r="I8" s="24"/>
      <c r="J8" s="24"/>
      <c r="K8" s="24"/>
      <c r="L8" s="32"/>
      <c r="N8" s="2">
        <v>4</v>
      </c>
      <c r="O8" s="2" t="s">
        <v>214</v>
      </c>
      <c r="P8" s="2" t="s">
        <v>87</v>
      </c>
      <c r="Q8" s="2">
        <v>4</v>
      </c>
    </row>
    <row r="9" spans="1:20">
      <c r="B9" s="43"/>
      <c r="C9" s="31"/>
      <c r="D9" s="31"/>
      <c r="E9" s="31"/>
      <c r="F9" s="31"/>
      <c r="G9" s="31"/>
      <c r="H9" s="31"/>
      <c r="I9" s="31"/>
      <c r="J9" s="31"/>
      <c r="K9" s="31"/>
      <c r="L9" s="32"/>
      <c r="N9" s="2">
        <v>4</v>
      </c>
      <c r="O9" s="2" t="s">
        <v>214</v>
      </c>
      <c r="P9" s="2" t="s">
        <v>87</v>
      </c>
      <c r="Q9" s="2">
        <v>4</v>
      </c>
    </row>
    <row r="10" spans="1:20">
      <c r="B10" s="44"/>
      <c r="C10" s="45"/>
      <c r="D10" s="46"/>
      <c r="E10" s="46"/>
      <c r="F10" s="46"/>
      <c r="G10" s="46"/>
      <c r="H10" s="47" t="s">
        <v>96</v>
      </c>
      <c r="I10" s="48"/>
      <c r="J10" s="48" t="s">
        <v>97</v>
      </c>
      <c r="K10" s="49" t="s">
        <v>98</v>
      </c>
      <c r="L10" s="32"/>
      <c r="N10" s="2">
        <v>4</v>
      </c>
      <c r="O10" s="2" t="s">
        <v>214</v>
      </c>
      <c r="P10" s="2" t="s">
        <v>87</v>
      </c>
      <c r="Q10" s="2">
        <v>4</v>
      </c>
    </row>
    <row r="11" spans="1:20">
      <c r="B11" s="33" t="s">
        <v>99</v>
      </c>
      <c r="C11" s="34"/>
      <c r="D11" s="34"/>
      <c r="E11" s="34"/>
      <c r="F11" s="34"/>
      <c r="G11" s="34"/>
      <c r="H11" s="50" t="s">
        <v>100</v>
      </c>
      <c r="I11" s="50" t="s">
        <v>101</v>
      </c>
      <c r="J11" s="51" t="s">
        <v>102</v>
      </c>
      <c r="K11" s="51" t="s">
        <v>103</v>
      </c>
      <c r="L11" s="32"/>
      <c r="N11" s="2">
        <v>4</v>
      </c>
      <c r="O11" s="2" t="s">
        <v>214</v>
      </c>
      <c r="P11" s="2" t="s">
        <v>87</v>
      </c>
      <c r="Q11" s="2">
        <v>4</v>
      </c>
    </row>
    <row r="12" spans="1:20">
      <c r="A12" s="2" t="s">
        <v>186</v>
      </c>
      <c r="B12" s="52" t="s">
        <v>105</v>
      </c>
      <c r="C12" s="24"/>
      <c r="D12" s="24"/>
      <c r="E12" s="24"/>
      <c r="F12" s="24"/>
      <c r="G12" s="24"/>
      <c r="H12" s="57">
        <v>8.1</v>
      </c>
      <c r="I12" s="57">
        <v>4.5</v>
      </c>
      <c r="J12" s="55">
        <v>12.6</v>
      </c>
      <c r="K12" s="56">
        <v>6300</v>
      </c>
      <c r="L12" s="32"/>
      <c r="N12" s="2">
        <v>4</v>
      </c>
      <c r="O12" s="2" t="s">
        <v>214</v>
      </c>
      <c r="P12" s="2" t="s">
        <v>87</v>
      </c>
      <c r="Q12" s="2">
        <v>4</v>
      </c>
    </row>
    <row r="13" spans="1:20">
      <c r="A13" s="2" t="s">
        <v>186</v>
      </c>
      <c r="B13" s="52" t="s">
        <v>232</v>
      </c>
      <c r="C13" s="24"/>
      <c r="D13" s="24"/>
      <c r="E13" s="24"/>
      <c r="F13" s="24"/>
      <c r="G13" s="24"/>
      <c r="H13" s="57">
        <v>8</v>
      </c>
      <c r="I13" s="57">
        <v>5.2</v>
      </c>
      <c r="J13" s="55">
        <v>13.2</v>
      </c>
      <c r="K13" s="56">
        <v>6600</v>
      </c>
      <c r="L13" s="32"/>
      <c r="N13" s="2">
        <v>4</v>
      </c>
      <c r="O13" s="2" t="s">
        <v>214</v>
      </c>
      <c r="P13" s="2" t="s">
        <v>87</v>
      </c>
      <c r="Q13" s="2">
        <v>4</v>
      </c>
    </row>
    <row r="14" spans="1:20">
      <c r="A14" s="2" t="s">
        <v>186</v>
      </c>
      <c r="B14" s="52" t="s">
        <v>109</v>
      </c>
      <c r="C14" s="24"/>
      <c r="D14" s="24"/>
      <c r="E14" s="24"/>
      <c r="F14" s="24"/>
      <c r="G14" s="24"/>
      <c r="H14" s="57">
        <v>4</v>
      </c>
      <c r="I14" s="57">
        <v>2.5</v>
      </c>
      <c r="J14" s="55">
        <v>6.5</v>
      </c>
      <c r="K14" s="56">
        <v>3250</v>
      </c>
      <c r="L14" s="32"/>
      <c r="N14" s="2">
        <v>4</v>
      </c>
      <c r="O14" s="2" t="s">
        <v>214</v>
      </c>
      <c r="P14" s="2" t="s">
        <v>87</v>
      </c>
      <c r="Q14" s="2">
        <v>4</v>
      </c>
    </row>
    <row r="15" spans="1:20">
      <c r="A15" s="2" t="s">
        <v>186</v>
      </c>
      <c r="B15" s="52" t="s">
        <v>109</v>
      </c>
      <c r="C15" s="24"/>
      <c r="D15" s="24"/>
      <c r="E15" s="24"/>
      <c r="F15" s="24"/>
      <c r="G15" s="24"/>
      <c r="H15" s="57">
        <v>4</v>
      </c>
      <c r="I15" s="57">
        <v>2.5</v>
      </c>
      <c r="J15" s="55">
        <v>6.5</v>
      </c>
      <c r="K15" s="56">
        <v>3250</v>
      </c>
      <c r="L15" s="32"/>
      <c r="N15" s="2">
        <v>4</v>
      </c>
      <c r="O15" s="2" t="s">
        <v>214</v>
      </c>
      <c r="P15" s="2" t="s">
        <v>87</v>
      </c>
      <c r="Q15" s="2">
        <v>4</v>
      </c>
    </row>
    <row r="16" spans="1:20">
      <c r="A16" s="2" t="s">
        <v>186</v>
      </c>
      <c r="B16" s="52" t="s">
        <v>110</v>
      </c>
      <c r="C16" s="24"/>
      <c r="D16" s="24"/>
      <c r="E16" s="24"/>
      <c r="F16" s="24"/>
      <c r="G16" s="24"/>
      <c r="H16" s="57">
        <v>0</v>
      </c>
      <c r="I16" s="57">
        <v>0</v>
      </c>
      <c r="J16" s="55">
        <v>0</v>
      </c>
      <c r="K16" s="56">
        <v>0</v>
      </c>
      <c r="L16" s="32"/>
      <c r="N16" s="2">
        <v>4</v>
      </c>
      <c r="O16" s="2" t="s">
        <v>214</v>
      </c>
      <c r="P16" s="2" t="s">
        <v>87</v>
      </c>
      <c r="Q16" s="2">
        <v>4</v>
      </c>
    </row>
    <row r="17" spans="1:17">
      <c r="A17" s="2" t="s">
        <v>186</v>
      </c>
      <c r="B17" s="52" t="s">
        <v>111</v>
      </c>
      <c r="C17" s="24"/>
      <c r="D17" s="24"/>
      <c r="E17" s="24"/>
      <c r="F17" s="24"/>
      <c r="G17" s="24"/>
      <c r="H17" s="57">
        <v>0</v>
      </c>
      <c r="I17" s="57">
        <v>0</v>
      </c>
      <c r="J17" s="55">
        <v>0</v>
      </c>
      <c r="K17" s="56">
        <v>0</v>
      </c>
      <c r="L17" s="32"/>
      <c r="N17" s="2">
        <v>4</v>
      </c>
      <c r="O17" s="2" t="s">
        <v>214</v>
      </c>
      <c r="P17" s="2" t="s">
        <v>87</v>
      </c>
      <c r="Q17" s="2">
        <v>4</v>
      </c>
    </row>
    <row r="18" spans="1:17">
      <c r="A18" s="2" t="s">
        <v>186</v>
      </c>
      <c r="B18" s="52" t="s">
        <v>111</v>
      </c>
      <c r="C18" s="59"/>
      <c r="D18" s="59"/>
      <c r="E18" s="59"/>
      <c r="F18" s="59"/>
      <c r="G18" s="59"/>
      <c r="H18" s="57">
        <v>0</v>
      </c>
      <c r="I18" s="57">
        <v>0</v>
      </c>
      <c r="J18" s="60">
        <v>0</v>
      </c>
      <c r="K18" s="61">
        <v>0</v>
      </c>
      <c r="L18" s="32"/>
      <c r="N18" s="2">
        <v>4</v>
      </c>
      <c r="O18" s="2" t="s">
        <v>214</v>
      </c>
      <c r="P18" s="2" t="s">
        <v>87</v>
      </c>
      <c r="Q18" s="2">
        <v>4</v>
      </c>
    </row>
    <row r="19" spans="1:17">
      <c r="B19" s="62" t="s">
        <v>112</v>
      </c>
      <c r="C19" s="23"/>
      <c r="D19" s="24"/>
      <c r="E19" s="24"/>
      <c r="F19" s="24"/>
      <c r="G19" s="24"/>
      <c r="H19" s="55">
        <v>24.1</v>
      </c>
      <c r="I19" s="55">
        <v>14.7</v>
      </c>
      <c r="J19" s="63">
        <v>38.799999999999997</v>
      </c>
      <c r="K19" s="64">
        <v>19400</v>
      </c>
      <c r="L19" s="32"/>
      <c r="N19" s="2">
        <v>4</v>
      </c>
      <c r="O19" s="2" t="s">
        <v>214</v>
      </c>
      <c r="P19" s="2" t="s">
        <v>87</v>
      </c>
      <c r="Q19" s="2">
        <v>4</v>
      </c>
    </row>
    <row r="20" spans="1:17">
      <c r="B20" s="62" t="s">
        <v>113</v>
      </c>
      <c r="C20" s="23"/>
      <c r="D20" s="24"/>
      <c r="E20" s="24"/>
      <c r="F20" s="24"/>
      <c r="G20" s="24"/>
      <c r="H20" s="56">
        <v>12050</v>
      </c>
      <c r="I20" s="56">
        <v>7350</v>
      </c>
      <c r="J20" s="64">
        <v>19400</v>
      </c>
      <c r="K20" s="65" t="s">
        <v>114</v>
      </c>
      <c r="L20" s="32"/>
      <c r="N20" s="2">
        <v>4</v>
      </c>
      <c r="O20" s="2" t="s">
        <v>214</v>
      </c>
      <c r="P20" s="2" t="s">
        <v>87</v>
      </c>
      <c r="Q20" s="2">
        <v>4</v>
      </c>
    </row>
    <row r="21" spans="1:17">
      <c r="B21" s="32"/>
      <c r="C21" s="24"/>
      <c r="D21" s="24"/>
      <c r="E21" s="24"/>
      <c r="F21" s="24"/>
      <c r="G21" s="24"/>
      <c r="H21" s="24"/>
      <c r="I21" s="24"/>
      <c r="J21" s="24"/>
      <c r="K21" s="56"/>
      <c r="L21" s="32"/>
      <c r="N21" s="2">
        <v>4</v>
      </c>
      <c r="O21" s="2" t="s">
        <v>214</v>
      </c>
      <c r="P21" s="2" t="s">
        <v>87</v>
      </c>
      <c r="Q21" s="2">
        <v>4</v>
      </c>
    </row>
    <row r="22" spans="1:17">
      <c r="B22" s="66"/>
      <c r="C22" s="46"/>
      <c r="D22" s="46"/>
      <c r="E22" s="46"/>
      <c r="F22" s="46"/>
      <c r="G22" s="46"/>
      <c r="H22" s="47" t="s">
        <v>96</v>
      </c>
      <c r="I22" s="48"/>
      <c r="J22" s="48" t="s">
        <v>97</v>
      </c>
      <c r="K22" s="49" t="s">
        <v>98</v>
      </c>
      <c r="L22" s="32"/>
      <c r="N22" s="2">
        <v>4</v>
      </c>
      <c r="O22" s="2" t="s">
        <v>214</v>
      </c>
      <c r="P22" s="2" t="s">
        <v>87</v>
      </c>
      <c r="Q22" s="2">
        <v>4</v>
      </c>
    </row>
    <row r="23" spans="1:17">
      <c r="B23" s="33" t="s">
        <v>115</v>
      </c>
      <c r="C23" s="67"/>
      <c r="D23" s="35" t="s">
        <v>116</v>
      </c>
      <c r="E23" s="35"/>
      <c r="F23" s="35" t="s">
        <v>117</v>
      </c>
      <c r="G23" s="34"/>
      <c r="H23" s="50" t="s">
        <v>100</v>
      </c>
      <c r="I23" s="50" t="s">
        <v>101</v>
      </c>
      <c r="J23" s="51" t="s">
        <v>102</v>
      </c>
      <c r="K23" s="51" t="s">
        <v>103</v>
      </c>
      <c r="L23" s="32"/>
      <c r="N23" s="2">
        <v>4</v>
      </c>
      <c r="O23" s="2" t="s">
        <v>214</v>
      </c>
      <c r="P23" s="2" t="s">
        <v>87</v>
      </c>
      <c r="Q23" s="2">
        <v>4</v>
      </c>
    </row>
    <row r="24" spans="1:17">
      <c r="A24" s="2" t="s">
        <v>104</v>
      </c>
      <c r="B24" s="134" t="s">
        <v>188</v>
      </c>
      <c r="C24" s="24"/>
      <c r="D24" s="68">
        <v>62.9</v>
      </c>
      <c r="E24" s="69" t="s">
        <v>216</v>
      </c>
      <c r="F24" s="200">
        <v>1.1428571428571428</v>
      </c>
      <c r="G24" s="71" t="s">
        <v>217</v>
      </c>
      <c r="H24" s="65"/>
      <c r="I24" s="55">
        <v>71.885714285714286</v>
      </c>
      <c r="J24" s="55">
        <v>71.885714285714286</v>
      </c>
      <c r="K24" s="56">
        <v>35942.857142857145</v>
      </c>
      <c r="L24" s="32"/>
      <c r="N24" s="2">
        <v>4</v>
      </c>
      <c r="O24" s="2" t="s">
        <v>214</v>
      </c>
      <c r="P24" s="2" t="s">
        <v>87</v>
      </c>
      <c r="Q24" s="2">
        <v>4</v>
      </c>
    </row>
    <row r="25" spans="1:17">
      <c r="A25" s="2" t="s">
        <v>104</v>
      </c>
      <c r="B25" s="134" t="s">
        <v>190</v>
      </c>
      <c r="C25" s="24"/>
      <c r="D25" s="72">
        <v>0.57999999999999996</v>
      </c>
      <c r="E25" s="69" t="s">
        <v>122</v>
      </c>
      <c r="F25" s="74">
        <v>48</v>
      </c>
      <c r="G25" s="71" t="s">
        <v>123</v>
      </c>
      <c r="H25" s="65"/>
      <c r="I25" s="55">
        <v>27.839999999999996</v>
      </c>
      <c r="J25" s="55">
        <v>27.839999999999996</v>
      </c>
      <c r="K25" s="56">
        <v>13919.999999999998</v>
      </c>
      <c r="L25" s="32"/>
      <c r="N25" s="2">
        <v>4</v>
      </c>
      <c r="O25" s="2" t="s">
        <v>214</v>
      </c>
      <c r="P25" s="2" t="s">
        <v>87</v>
      </c>
      <c r="Q25" s="2">
        <v>4</v>
      </c>
    </row>
    <row r="26" spans="1:17">
      <c r="A26" s="2" t="s">
        <v>104</v>
      </c>
      <c r="B26" s="134" t="s">
        <v>191</v>
      </c>
      <c r="C26" s="24"/>
      <c r="D26" s="72">
        <v>0.36</v>
      </c>
      <c r="E26" s="69" t="s">
        <v>122</v>
      </c>
      <c r="F26" s="74">
        <v>90</v>
      </c>
      <c r="G26" s="71" t="s">
        <v>123</v>
      </c>
      <c r="H26" s="65"/>
      <c r="I26" s="55">
        <v>32.4</v>
      </c>
      <c r="J26" s="55">
        <v>32.4</v>
      </c>
      <c r="K26" s="56">
        <v>16200</v>
      </c>
      <c r="L26" s="32"/>
      <c r="N26" s="2">
        <v>4</v>
      </c>
      <c r="O26" s="2" t="s">
        <v>214</v>
      </c>
      <c r="P26" s="2" t="s">
        <v>87</v>
      </c>
      <c r="Q26" s="2">
        <v>4</v>
      </c>
    </row>
    <row r="27" spans="1:17">
      <c r="A27" s="2" t="s">
        <v>104</v>
      </c>
      <c r="B27" s="134" t="s">
        <v>192</v>
      </c>
      <c r="C27" s="24"/>
      <c r="D27" s="24"/>
      <c r="E27" s="69"/>
      <c r="F27" s="24"/>
      <c r="G27" s="71"/>
      <c r="H27" s="65"/>
      <c r="I27" s="57">
        <v>6.41</v>
      </c>
      <c r="J27" s="55">
        <v>6.41</v>
      </c>
      <c r="K27" s="56">
        <v>3205</v>
      </c>
      <c r="L27" s="32"/>
      <c r="N27" s="2">
        <v>4</v>
      </c>
      <c r="O27" s="2" t="s">
        <v>214</v>
      </c>
      <c r="P27" s="2" t="s">
        <v>87</v>
      </c>
      <c r="Q27" s="2">
        <v>4</v>
      </c>
    </row>
    <row r="28" spans="1:17">
      <c r="A28" s="2" t="s">
        <v>104</v>
      </c>
      <c r="B28" s="134" t="s">
        <v>193</v>
      </c>
      <c r="C28" s="24"/>
      <c r="D28" s="24"/>
      <c r="E28" s="69"/>
      <c r="F28" s="24"/>
      <c r="G28" s="71"/>
      <c r="H28" s="65"/>
      <c r="I28" s="57">
        <v>77</v>
      </c>
      <c r="J28" s="55">
        <v>77</v>
      </c>
      <c r="K28" s="56">
        <v>38500</v>
      </c>
      <c r="L28" s="32"/>
      <c r="N28" s="2">
        <v>4</v>
      </c>
      <c r="O28" s="2" t="s">
        <v>214</v>
      </c>
      <c r="P28" s="2" t="s">
        <v>87</v>
      </c>
      <c r="Q28" s="2">
        <v>4</v>
      </c>
    </row>
    <row r="29" spans="1:17">
      <c r="A29" s="2" t="s">
        <v>104</v>
      </c>
      <c r="B29" s="134" t="s">
        <v>195</v>
      </c>
      <c r="C29" s="24"/>
      <c r="D29" s="24"/>
      <c r="E29" s="69"/>
      <c r="F29" s="24"/>
      <c r="G29" s="71"/>
      <c r="H29" s="65"/>
      <c r="I29" s="57">
        <v>10.4</v>
      </c>
      <c r="J29" s="55">
        <v>10.4</v>
      </c>
      <c r="K29" s="56">
        <v>5200</v>
      </c>
      <c r="L29" s="32"/>
      <c r="N29" s="2">
        <v>4</v>
      </c>
      <c r="O29" s="2" t="s">
        <v>214</v>
      </c>
      <c r="P29" s="2" t="s">
        <v>87</v>
      </c>
      <c r="Q29" s="2">
        <v>4</v>
      </c>
    </row>
    <row r="30" spans="1:17">
      <c r="A30" s="2" t="s">
        <v>104</v>
      </c>
      <c r="B30" s="134" t="s">
        <v>196</v>
      </c>
      <c r="C30" s="24"/>
      <c r="D30" s="24"/>
      <c r="E30" s="69"/>
      <c r="F30" s="24"/>
      <c r="G30" s="71"/>
      <c r="H30" s="65"/>
      <c r="I30" s="57">
        <v>12.9</v>
      </c>
      <c r="J30" s="55">
        <v>12.9</v>
      </c>
      <c r="K30" s="56">
        <v>6450</v>
      </c>
      <c r="L30" s="32"/>
      <c r="N30" s="2">
        <v>4</v>
      </c>
      <c r="O30" s="2" t="s">
        <v>214</v>
      </c>
      <c r="P30" s="2" t="s">
        <v>87</v>
      </c>
      <c r="Q30" s="2">
        <v>4</v>
      </c>
    </row>
    <row r="31" spans="1:17">
      <c r="A31" s="2" t="s">
        <v>104</v>
      </c>
      <c r="B31" s="135" t="s">
        <v>197</v>
      </c>
      <c r="C31" s="59"/>
      <c r="D31" s="76">
        <v>8</v>
      </c>
      <c r="E31" s="77" t="s">
        <v>131</v>
      </c>
      <c r="F31" s="78">
        <v>8.1199999999999994E-2</v>
      </c>
      <c r="G31" s="79" t="s">
        <v>132</v>
      </c>
      <c r="H31" s="80"/>
      <c r="I31" s="81">
        <v>13.724733333333333</v>
      </c>
      <c r="J31" s="60">
        <v>13.724733333333333</v>
      </c>
      <c r="K31" s="61">
        <v>6862.3666666666668</v>
      </c>
      <c r="L31" s="32"/>
      <c r="N31" s="2">
        <v>4</v>
      </c>
      <c r="O31" s="2" t="s">
        <v>214</v>
      </c>
      <c r="P31" s="2" t="s">
        <v>87</v>
      </c>
      <c r="Q31" s="2">
        <v>4</v>
      </c>
    </row>
    <row r="32" spans="1:17">
      <c r="B32" s="62" t="s">
        <v>133</v>
      </c>
      <c r="C32" s="23"/>
      <c r="D32" s="24"/>
      <c r="E32" s="24"/>
      <c r="F32" s="24"/>
      <c r="G32" s="24"/>
      <c r="H32" s="65"/>
      <c r="I32" s="55">
        <v>252.56044761904764</v>
      </c>
      <c r="J32" s="63">
        <v>252.56044761904764</v>
      </c>
      <c r="K32" s="64">
        <v>126280.22380952381</v>
      </c>
      <c r="L32" s="32"/>
      <c r="N32" s="2">
        <v>4</v>
      </c>
      <c r="O32" s="2" t="s">
        <v>214</v>
      </c>
      <c r="P32" s="2" t="s">
        <v>87</v>
      </c>
      <c r="Q32" s="2">
        <v>4</v>
      </c>
    </row>
    <row r="33" spans="1:17">
      <c r="B33" s="32"/>
      <c r="C33" s="24"/>
      <c r="D33" s="24"/>
      <c r="E33" s="24"/>
      <c r="F33" s="24"/>
      <c r="G33" s="24"/>
      <c r="H33" s="24"/>
      <c r="I33" s="24"/>
      <c r="J33" s="24"/>
      <c r="K33" s="56" t="s">
        <v>134</v>
      </c>
      <c r="L33" s="32"/>
      <c r="N33" s="2">
        <v>4</v>
      </c>
      <c r="O33" s="2" t="s">
        <v>214</v>
      </c>
      <c r="P33" s="2" t="s">
        <v>87</v>
      </c>
      <c r="Q33" s="2">
        <v>4</v>
      </c>
    </row>
    <row r="34" spans="1:17">
      <c r="B34" s="33" t="s">
        <v>135</v>
      </c>
      <c r="C34" s="67"/>
      <c r="D34" s="35"/>
      <c r="E34" s="35"/>
      <c r="F34" s="35"/>
      <c r="G34" s="34"/>
      <c r="H34" s="50"/>
      <c r="I34" s="50"/>
      <c r="J34" s="51"/>
      <c r="K34" s="51"/>
      <c r="L34" s="32"/>
      <c r="N34" s="2">
        <v>4</v>
      </c>
      <c r="O34" s="2" t="s">
        <v>214</v>
      </c>
      <c r="P34" s="2" t="s">
        <v>87</v>
      </c>
      <c r="Q34" s="2">
        <v>4</v>
      </c>
    </row>
    <row r="35" spans="1:17">
      <c r="A35" s="2" t="s">
        <v>135</v>
      </c>
      <c r="B35" s="82" t="s">
        <v>136</v>
      </c>
      <c r="C35" s="24"/>
      <c r="D35" s="24"/>
      <c r="E35" s="24"/>
      <c r="F35" s="24"/>
      <c r="G35" s="24"/>
      <c r="H35" s="54">
        <v>14.7</v>
      </c>
      <c r="I35" s="54">
        <v>5.3</v>
      </c>
      <c r="J35" s="55">
        <v>20</v>
      </c>
      <c r="K35" s="56">
        <v>10000</v>
      </c>
      <c r="L35" s="32"/>
      <c r="N35" s="2">
        <v>4</v>
      </c>
      <c r="O35" s="2" t="s">
        <v>214</v>
      </c>
      <c r="P35" s="2" t="s">
        <v>87</v>
      </c>
      <c r="Q35" s="2">
        <v>4</v>
      </c>
    </row>
    <row r="36" spans="1:17">
      <c r="A36" s="2" t="s">
        <v>135</v>
      </c>
      <c r="B36" s="83" t="s">
        <v>137</v>
      </c>
      <c r="C36" s="24"/>
      <c r="D36" s="24"/>
      <c r="E36" s="24"/>
      <c r="F36" s="24"/>
      <c r="G36" s="24"/>
      <c r="H36" s="57">
        <v>11.1</v>
      </c>
      <c r="I36" s="57">
        <v>3.8</v>
      </c>
      <c r="J36" s="55">
        <v>14.899999999999999</v>
      </c>
      <c r="K36" s="56">
        <v>7449.9999999999991</v>
      </c>
      <c r="L36" s="32"/>
      <c r="N36" s="2">
        <v>4</v>
      </c>
      <c r="O36" s="2" t="s">
        <v>214</v>
      </c>
      <c r="P36" s="2" t="s">
        <v>87</v>
      </c>
      <c r="Q36" s="2">
        <v>4</v>
      </c>
    </row>
    <row r="37" spans="1:17">
      <c r="A37" s="2" t="s">
        <v>135</v>
      </c>
      <c r="B37" s="84" t="s">
        <v>138</v>
      </c>
      <c r="C37" s="24"/>
      <c r="D37" s="72">
        <v>7.6999999999999999E-2</v>
      </c>
      <c r="E37" s="71" t="s">
        <v>139</v>
      </c>
      <c r="F37" s="72">
        <v>4.8000000000000001E-2</v>
      </c>
      <c r="G37" s="71" t="s">
        <v>140</v>
      </c>
      <c r="H37" s="55">
        <v>4.62</v>
      </c>
      <c r="I37" s="55">
        <v>2.88</v>
      </c>
      <c r="J37" s="55">
        <v>7.5</v>
      </c>
      <c r="K37" s="56">
        <v>3750</v>
      </c>
      <c r="L37" s="32"/>
      <c r="N37" s="2">
        <v>4</v>
      </c>
      <c r="O37" s="2" t="s">
        <v>214</v>
      </c>
      <c r="P37" s="2" t="s">
        <v>87</v>
      </c>
      <c r="Q37" s="2">
        <v>4</v>
      </c>
    </row>
    <row r="38" spans="1:17">
      <c r="A38" s="2" t="s">
        <v>135</v>
      </c>
      <c r="B38" s="84" t="s">
        <v>142</v>
      </c>
      <c r="C38" s="24"/>
      <c r="D38" s="72">
        <v>3.1600000000000003E-2</v>
      </c>
      <c r="E38" s="71" t="s">
        <v>139</v>
      </c>
      <c r="F38" s="72">
        <v>2.53E-2</v>
      </c>
      <c r="G38" s="71" t="s">
        <v>140</v>
      </c>
      <c r="H38" s="55">
        <v>1.8960000000000001</v>
      </c>
      <c r="I38" s="55">
        <v>1.518</v>
      </c>
      <c r="J38" s="55">
        <v>3.4140000000000001</v>
      </c>
      <c r="K38" s="56">
        <v>1707</v>
      </c>
      <c r="L38" s="32"/>
      <c r="N38" s="2">
        <v>4</v>
      </c>
      <c r="O38" s="2" t="s">
        <v>214</v>
      </c>
      <c r="P38" s="2" t="s">
        <v>87</v>
      </c>
      <c r="Q38" s="2">
        <v>4</v>
      </c>
    </row>
    <row r="39" spans="1:17">
      <c r="A39" s="2" t="s">
        <v>135</v>
      </c>
      <c r="B39" s="83" t="s">
        <v>110</v>
      </c>
      <c r="C39" s="59"/>
      <c r="D39" s="59"/>
      <c r="E39" s="59"/>
      <c r="F39" s="59"/>
      <c r="G39" s="59"/>
      <c r="H39" s="57">
        <v>0</v>
      </c>
      <c r="I39" s="57">
        <v>0</v>
      </c>
      <c r="J39" s="60">
        <v>0</v>
      </c>
      <c r="K39" s="61">
        <v>0</v>
      </c>
      <c r="L39" s="32"/>
      <c r="N39" s="2">
        <v>4</v>
      </c>
      <c r="O39" s="2" t="s">
        <v>214</v>
      </c>
      <c r="P39" s="2" t="s">
        <v>87</v>
      </c>
      <c r="Q39" s="2">
        <v>4</v>
      </c>
    </row>
    <row r="40" spans="1:17">
      <c r="B40" s="62" t="s">
        <v>112</v>
      </c>
      <c r="C40" s="23"/>
      <c r="D40" s="24"/>
      <c r="E40" s="24"/>
      <c r="F40" s="24"/>
      <c r="G40" s="24"/>
      <c r="H40" s="55">
        <v>32.315999999999995</v>
      </c>
      <c r="I40" s="55">
        <v>13.498000000000001</v>
      </c>
      <c r="J40" s="63">
        <v>45.814</v>
      </c>
      <c r="K40" s="24"/>
      <c r="L40" s="32"/>
      <c r="N40" s="2">
        <v>4</v>
      </c>
      <c r="O40" s="2" t="s">
        <v>214</v>
      </c>
      <c r="P40" s="2" t="s">
        <v>87</v>
      </c>
      <c r="Q40" s="2">
        <v>4</v>
      </c>
    </row>
    <row r="41" spans="1:17">
      <c r="B41" s="62" t="s">
        <v>113</v>
      </c>
      <c r="C41" s="23"/>
      <c r="D41" s="24"/>
      <c r="E41" s="24"/>
      <c r="F41" s="24"/>
      <c r="G41" s="24"/>
      <c r="H41" s="56">
        <v>16157.999999999998</v>
      </c>
      <c r="I41" s="56">
        <v>6749.0000000000009</v>
      </c>
      <c r="J41" s="64"/>
      <c r="K41" s="64">
        <v>22907</v>
      </c>
      <c r="L41" s="32"/>
      <c r="N41" s="2">
        <v>4</v>
      </c>
      <c r="O41" s="2" t="s">
        <v>214</v>
      </c>
      <c r="P41" s="2" t="s">
        <v>87</v>
      </c>
      <c r="Q41" s="2">
        <v>4</v>
      </c>
    </row>
    <row r="42" spans="1:17">
      <c r="B42" s="32"/>
      <c r="C42" s="24"/>
      <c r="D42" s="24"/>
      <c r="E42" s="24"/>
      <c r="F42" s="24"/>
      <c r="G42" s="24"/>
      <c r="H42" s="24"/>
      <c r="I42" s="24"/>
      <c r="J42" s="24"/>
      <c r="K42" s="56"/>
      <c r="L42" s="32"/>
      <c r="N42" s="2">
        <v>4</v>
      </c>
      <c r="O42" s="2" t="s">
        <v>214</v>
      </c>
      <c r="P42" s="2" t="s">
        <v>87</v>
      </c>
      <c r="Q42" s="2">
        <v>4</v>
      </c>
    </row>
    <row r="43" spans="1:17">
      <c r="B43" s="33" t="s">
        <v>143</v>
      </c>
      <c r="C43" s="67"/>
      <c r="D43" s="35" t="s">
        <v>144</v>
      </c>
      <c r="E43" s="35"/>
      <c r="F43" s="35" t="s">
        <v>145</v>
      </c>
      <c r="G43" s="34"/>
      <c r="H43" s="50"/>
      <c r="I43" s="50"/>
      <c r="J43" s="51"/>
      <c r="K43" s="51"/>
      <c r="L43" s="32"/>
      <c r="N43" s="2">
        <v>4</v>
      </c>
      <c r="O43" s="2" t="s">
        <v>214</v>
      </c>
      <c r="P43" s="2" t="s">
        <v>87</v>
      </c>
      <c r="Q43" s="2">
        <v>4</v>
      </c>
    </row>
    <row r="44" spans="1:17">
      <c r="A44" s="2" t="s">
        <v>146</v>
      </c>
      <c r="B44" s="134" t="s">
        <v>218</v>
      </c>
      <c r="C44" s="23"/>
      <c r="D44" s="72">
        <v>20.149999999999999</v>
      </c>
      <c r="E44" s="24"/>
      <c r="F44" s="76">
        <v>1.7</v>
      </c>
      <c r="G44" s="86"/>
      <c r="H44" s="87">
        <v>34.254999999999995</v>
      </c>
      <c r="I44" s="65"/>
      <c r="J44" s="55">
        <v>34.254999999999995</v>
      </c>
      <c r="K44" s="56">
        <v>17127.499999999996</v>
      </c>
      <c r="L44" s="32"/>
      <c r="N44" s="2">
        <v>4</v>
      </c>
      <c r="O44" s="2" t="s">
        <v>214</v>
      </c>
      <c r="P44" s="2" t="s">
        <v>87</v>
      </c>
      <c r="Q44" s="2">
        <v>4</v>
      </c>
    </row>
    <row r="45" spans="1:17">
      <c r="A45" s="2" t="s">
        <v>146</v>
      </c>
      <c r="B45" s="135" t="s">
        <v>219</v>
      </c>
      <c r="C45" s="88"/>
      <c r="D45" s="72">
        <v>0</v>
      </c>
      <c r="E45" s="59"/>
      <c r="F45" s="76">
        <v>0</v>
      </c>
      <c r="G45" s="88"/>
      <c r="H45" s="80"/>
      <c r="I45" s="60">
        <v>0</v>
      </c>
      <c r="J45" s="60">
        <v>0</v>
      </c>
      <c r="K45" s="61">
        <v>0</v>
      </c>
      <c r="L45" s="32"/>
      <c r="N45" s="2">
        <v>4</v>
      </c>
      <c r="O45" s="2" t="s">
        <v>214</v>
      </c>
      <c r="P45" s="2" t="s">
        <v>87</v>
      </c>
      <c r="Q45" s="2">
        <v>4</v>
      </c>
    </row>
    <row r="46" spans="1:17">
      <c r="B46" s="62" t="s">
        <v>133</v>
      </c>
      <c r="C46" s="86"/>
      <c r="D46" s="89"/>
      <c r="E46" s="89"/>
      <c r="F46" s="89"/>
      <c r="G46" s="89"/>
      <c r="H46" s="55">
        <v>34.254999999999995</v>
      </c>
      <c r="I46" s="55">
        <v>0</v>
      </c>
      <c r="J46" s="63">
        <v>34.254999999999995</v>
      </c>
      <c r="K46" s="64">
        <v>17127.499999999996</v>
      </c>
      <c r="L46" s="32"/>
      <c r="N46" s="2">
        <v>4</v>
      </c>
      <c r="O46" s="2" t="s">
        <v>214</v>
      </c>
      <c r="P46" s="2" t="s">
        <v>87</v>
      </c>
      <c r="Q46" s="2">
        <v>4</v>
      </c>
    </row>
    <row r="47" spans="1:17">
      <c r="B47" s="90"/>
      <c r="C47" s="86"/>
      <c r="D47" s="89"/>
      <c r="E47" s="89"/>
      <c r="F47" s="89"/>
      <c r="G47" s="89"/>
      <c r="H47" s="24"/>
      <c r="I47" s="24"/>
      <c r="J47" s="24"/>
      <c r="K47" s="56"/>
      <c r="L47" s="32"/>
      <c r="N47" s="2">
        <v>4</v>
      </c>
      <c r="O47" s="2" t="s">
        <v>214</v>
      </c>
      <c r="P47" s="2" t="s">
        <v>87</v>
      </c>
      <c r="Q47" s="2">
        <v>4</v>
      </c>
    </row>
    <row r="48" spans="1:17">
      <c r="B48" s="33" t="s">
        <v>149</v>
      </c>
      <c r="C48" s="67"/>
      <c r="D48" s="35"/>
      <c r="E48" s="35"/>
      <c r="F48" s="35"/>
      <c r="G48" s="34"/>
      <c r="H48" s="50"/>
      <c r="I48" s="50"/>
      <c r="J48" s="51"/>
      <c r="K48" s="51" t="s">
        <v>134</v>
      </c>
      <c r="L48" s="32"/>
      <c r="N48" s="2">
        <v>4</v>
      </c>
      <c r="O48" s="2" t="s">
        <v>214</v>
      </c>
      <c r="P48" s="201" t="s">
        <v>87</v>
      </c>
      <c r="Q48" s="2">
        <v>4</v>
      </c>
    </row>
    <row r="49" spans="1:17">
      <c r="A49" s="2" t="s">
        <v>150</v>
      </c>
      <c r="B49" s="134" t="s">
        <v>220</v>
      </c>
      <c r="C49" s="24"/>
      <c r="D49" s="24"/>
      <c r="E49" s="24"/>
      <c r="F49" s="494" t="s">
        <v>198</v>
      </c>
      <c r="G49" s="494"/>
      <c r="H49" s="137">
        <v>143</v>
      </c>
      <c r="I49" s="65"/>
      <c r="J49" s="63">
        <v>143</v>
      </c>
      <c r="K49" s="64">
        <v>71500</v>
      </c>
      <c r="L49" s="32"/>
      <c r="N49" s="2">
        <v>4</v>
      </c>
      <c r="O49" s="2" t="s">
        <v>214</v>
      </c>
      <c r="P49" s="2" t="s">
        <v>87</v>
      </c>
      <c r="Q49" s="2">
        <v>4</v>
      </c>
    </row>
    <row r="50" spans="1:17">
      <c r="B50" s="32"/>
      <c r="C50" s="24"/>
      <c r="D50" s="24"/>
      <c r="E50" s="24"/>
      <c r="F50" s="495"/>
      <c r="G50" s="495"/>
      <c r="H50" s="24"/>
      <c r="I50" s="24"/>
      <c r="J50" s="24"/>
      <c r="K50" s="56" t="s">
        <v>134</v>
      </c>
      <c r="L50" s="32"/>
      <c r="N50" s="2">
        <v>4</v>
      </c>
      <c r="O50" s="2" t="s">
        <v>214</v>
      </c>
      <c r="P50" s="2" t="s">
        <v>87</v>
      </c>
      <c r="Q50" s="2">
        <v>4</v>
      </c>
    </row>
    <row r="51" spans="1:17">
      <c r="B51" s="66"/>
      <c r="C51" s="46"/>
      <c r="D51" s="46"/>
      <c r="E51" s="46"/>
      <c r="F51" s="46"/>
      <c r="G51" s="46"/>
      <c r="H51" s="47" t="s">
        <v>96</v>
      </c>
      <c r="I51" s="48"/>
      <c r="J51" s="48" t="s">
        <v>97</v>
      </c>
      <c r="K51" s="49" t="s">
        <v>98</v>
      </c>
      <c r="L51" s="32"/>
      <c r="N51" s="2">
        <v>4</v>
      </c>
      <c r="O51" s="2" t="s">
        <v>214</v>
      </c>
      <c r="P51" s="2" t="s">
        <v>87</v>
      </c>
      <c r="Q51" s="2">
        <v>4</v>
      </c>
    </row>
    <row r="52" spans="1:17">
      <c r="B52" s="33" t="s">
        <v>153</v>
      </c>
      <c r="C52" s="67"/>
      <c r="D52" s="35"/>
      <c r="E52" s="35"/>
      <c r="F52" s="35"/>
      <c r="G52" s="34"/>
      <c r="H52" s="50" t="s">
        <v>100</v>
      </c>
      <c r="I52" s="50" t="s">
        <v>101</v>
      </c>
      <c r="J52" s="51" t="s">
        <v>102</v>
      </c>
      <c r="K52" s="51" t="s">
        <v>103</v>
      </c>
      <c r="L52" s="32"/>
      <c r="N52" s="2">
        <v>4</v>
      </c>
      <c r="O52" s="2" t="s">
        <v>214</v>
      </c>
      <c r="P52" s="2" t="s">
        <v>87</v>
      </c>
      <c r="Q52" s="2">
        <v>4</v>
      </c>
    </row>
    <row r="53" spans="1:17">
      <c r="B53" s="134" t="s">
        <v>221</v>
      </c>
      <c r="C53" s="24"/>
      <c r="D53" s="24"/>
      <c r="E53" s="24"/>
      <c r="F53" s="24"/>
      <c r="G53" s="24"/>
      <c r="H53" s="55">
        <v>233.67099999999999</v>
      </c>
      <c r="I53" s="55">
        <v>280.75844761904762</v>
      </c>
      <c r="J53" s="63">
        <v>514.42944761904766</v>
      </c>
      <c r="K53" s="24"/>
      <c r="L53" s="32"/>
      <c r="N53" s="2">
        <v>4</v>
      </c>
      <c r="O53" s="2" t="s">
        <v>214</v>
      </c>
      <c r="P53" s="2" t="s">
        <v>87</v>
      </c>
      <c r="Q53" s="2">
        <v>4</v>
      </c>
    </row>
    <row r="54" spans="1:17" ht="16.5" thickBot="1">
      <c r="B54" s="202" t="s">
        <v>222</v>
      </c>
      <c r="C54" s="93"/>
      <c r="D54" s="93"/>
      <c r="E54" s="93"/>
      <c r="F54" s="93"/>
      <c r="G54" s="93"/>
      <c r="H54" s="94">
        <v>3.8945166666666666</v>
      </c>
      <c r="I54" s="94">
        <v>4.6793074603174603</v>
      </c>
      <c r="J54" s="94">
        <v>8.5738241269841282</v>
      </c>
      <c r="K54" s="95"/>
      <c r="L54" s="32"/>
      <c r="N54" s="2">
        <v>4</v>
      </c>
      <c r="O54" s="2" t="s">
        <v>214</v>
      </c>
      <c r="P54" s="2" t="s">
        <v>87</v>
      </c>
      <c r="Q54" s="2">
        <v>4</v>
      </c>
    </row>
    <row r="55" spans="1:17" ht="16.5" thickTop="1">
      <c r="B55" s="203" t="s">
        <v>223</v>
      </c>
      <c r="C55" s="97"/>
      <c r="D55" s="97"/>
      <c r="E55" s="97"/>
      <c r="F55" s="97"/>
      <c r="G55" s="97"/>
      <c r="H55" s="98">
        <v>116835.5</v>
      </c>
      <c r="I55" s="98">
        <v>140379.2238095238</v>
      </c>
      <c r="J55" s="98"/>
      <c r="K55" s="98">
        <v>257214.7238095238</v>
      </c>
      <c r="L55" s="32"/>
      <c r="N55" s="2">
        <v>4</v>
      </c>
      <c r="O55" s="2" t="s">
        <v>214</v>
      </c>
      <c r="P55" s="2" t="s">
        <v>87</v>
      </c>
      <c r="Q55" s="2">
        <v>4</v>
      </c>
    </row>
    <row r="56" spans="1:17">
      <c r="B56" s="32"/>
      <c r="C56" s="24"/>
      <c r="D56" s="24"/>
      <c r="E56" s="24"/>
      <c r="F56" s="24"/>
      <c r="G56" s="24"/>
      <c r="H56" s="56"/>
      <c r="I56" s="56"/>
      <c r="J56" s="56"/>
      <c r="K56" s="65"/>
      <c r="L56" s="32"/>
      <c r="N56" s="2">
        <v>4</v>
      </c>
      <c r="O56" s="2" t="s">
        <v>214</v>
      </c>
      <c r="P56" s="2" t="s">
        <v>87</v>
      </c>
      <c r="Q56" s="2">
        <v>4</v>
      </c>
    </row>
    <row r="57" spans="1:17">
      <c r="B57" s="66"/>
      <c r="C57" s="46"/>
      <c r="D57" s="46"/>
      <c r="E57" s="46"/>
      <c r="F57" s="46"/>
      <c r="G57" s="46"/>
      <c r="H57" s="99"/>
      <c r="I57" s="100" t="s">
        <v>157</v>
      </c>
      <c r="J57" s="101" t="s">
        <v>158</v>
      </c>
      <c r="K57" s="102" t="s">
        <v>159</v>
      </c>
      <c r="L57" s="32"/>
      <c r="N57" s="2">
        <v>4</v>
      </c>
      <c r="O57" s="2" t="s">
        <v>214</v>
      </c>
      <c r="P57" s="2" t="s">
        <v>87</v>
      </c>
      <c r="Q57" s="2">
        <v>4</v>
      </c>
    </row>
    <row r="58" spans="1:17">
      <c r="B58" s="33" t="s">
        <v>160</v>
      </c>
      <c r="C58" s="34"/>
      <c r="D58" s="34"/>
      <c r="E58" s="34"/>
      <c r="F58" s="34"/>
      <c r="G58" s="34"/>
      <c r="H58" s="103"/>
      <c r="I58" s="104" t="s">
        <v>161</v>
      </c>
      <c r="J58" s="104" t="s">
        <v>162</v>
      </c>
      <c r="K58" s="105" t="s">
        <v>163</v>
      </c>
      <c r="L58" s="32"/>
      <c r="N58" s="2">
        <v>4</v>
      </c>
      <c r="O58" s="2" t="s">
        <v>214</v>
      </c>
      <c r="P58" s="2" t="s">
        <v>87</v>
      </c>
      <c r="Q58" s="2">
        <v>4</v>
      </c>
    </row>
    <row r="59" spans="1:17">
      <c r="B59" s="134" t="s">
        <v>224</v>
      </c>
      <c r="C59" s="106"/>
      <c r="D59" s="139">
        <v>0</v>
      </c>
      <c r="E59" s="24"/>
      <c r="F59" s="24"/>
      <c r="G59" s="24"/>
      <c r="H59" s="56"/>
      <c r="I59" s="65"/>
      <c r="J59" s="55">
        <v>0</v>
      </c>
      <c r="K59" s="108">
        <v>0</v>
      </c>
      <c r="L59" s="32"/>
      <c r="N59" s="2">
        <v>4</v>
      </c>
      <c r="O59" s="2" t="s">
        <v>214</v>
      </c>
      <c r="P59" s="2" t="s">
        <v>87</v>
      </c>
      <c r="Q59" s="2">
        <v>4</v>
      </c>
    </row>
    <row r="60" spans="1:17">
      <c r="B60" s="134" t="s">
        <v>225</v>
      </c>
      <c r="C60" s="106"/>
      <c r="D60" s="24"/>
      <c r="E60" s="24"/>
      <c r="F60" s="24"/>
      <c r="G60" s="24"/>
      <c r="H60" s="56"/>
      <c r="I60" s="65"/>
      <c r="J60" s="57">
        <v>0</v>
      </c>
      <c r="K60" s="108">
        <v>0</v>
      </c>
      <c r="L60" s="32"/>
      <c r="N60" s="2">
        <v>4</v>
      </c>
      <c r="O60" s="2" t="s">
        <v>214</v>
      </c>
      <c r="P60" s="2" t="s">
        <v>87</v>
      </c>
      <c r="Q60" s="2">
        <v>4</v>
      </c>
    </row>
    <row r="61" spans="1:17">
      <c r="B61" s="204" t="s">
        <v>226</v>
      </c>
      <c r="C61" s="111"/>
      <c r="D61" s="112">
        <v>0</v>
      </c>
      <c r="E61" s="24"/>
      <c r="F61" s="24"/>
      <c r="G61" s="24"/>
      <c r="H61" s="113"/>
      <c r="I61" s="114"/>
      <c r="J61" s="115">
        <v>0</v>
      </c>
      <c r="K61" s="116">
        <v>0</v>
      </c>
      <c r="L61" s="171"/>
      <c r="N61" s="2">
        <v>4</v>
      </c>
      <c r="O61" s="2" t="s">
        <v>214</v>
      </c>
      <c r="P61" s="2" t="s">
        <v>87</v>
      </c>
      <c r="Q61" s="2">
        <v>4</v>
      </c>
    </row>
    <row r="62" spans="1:17" ht="16.5" thickBot="1">
      <c r="B62" s="205" t="s">
        <v>227</v>
      </c>
      <c r="C62" s="118"/>
      <c r="D62" s="93"/>
      <c r="E62" s="93"/>
      <c r="F62" s="93"/>
      <c r="G62" s="93"/>
      <c r="H62" s="119"/>
      <c r="I62" s="95"/>
      <c r="J62" s="63">
        <v>0</v>
      </c>
      <c r="K62" s="64">
        <v>0</v>
      </c>
      <c r="L62" s="32"/>
      <c r="N62" s="2">
        <v>4</v>
      </c>
      <c r="O62" s="2" t="s">
        <v>214</v>
      </c>
      <c r="P62" s="2" t="s">
        <v>87</v>
      </c>
      <c r="Q62" s="2">
        <v>4</v>
      </c>
    </row>
    <row r="63" spans="1:17" ht="17.25" thickTop="1" thickBot="1">
      <c r="B63" s="96" t="s">
        <v>168</v>
      </c>
      <c r="C63" s="120"/>
      <c r="D63" s="121"/>
      <c r="E63" s="121"/>
      <c r="F63" s="121"/>
      <c r="G63" s="121"/>
      <c r="H63" s="122"/>
      <c r="I63" s="140">
        <v>-280.75844761904762</v>
      </c>
      <c r="J63" s="124">
        <v>-514.42944761904766</v>
      </c>
      <c r="K63" s="125">
        <v>-257214.7238095238</v>
      </c>
      <c r="L63" s="32"/>
      <c r="N63" s="2">
        <v>4</v>
      </c>
      <c r="O63" s="2" t="s">
        <v>214</v>
      </c>
      <c r="P63" s="2" t="s">
        <v>87</v>
      </c>
      <c r="Q63" s="2">
        <v>4</v>
      </c>
    </row>
    <row r="64" spans="1:17">
      <c r="N64" s="2">
        <v>4</v>
      </c>
      <c r="O64" s="2" t="s">
        <v>214</v>
      </c>
      <c r="P64" s="2" t="s">
        <v>87</v>
      </c>
      <c r="Q64" s="2">
        <v>4</v>
      </c>
    </row>
    <row r="65" spans="2:17">
      <c r="B65" s="500" t="s">
        <v>201</v>
      </c>
      <c r="C65" s="500"/>
      <c r="D65" s="500"/>
      <c r="N65" s="2">
        <v>4</v>
      </c>
      <c r="O65" s="2" t="s">
        <v>214</v>
      </c>
      <c r="P65" s="2" t="s">
        <v>87</v>
      </c>
      <c r="Q65" s="2">
        <v>4</v>
      </c>
    </row>
    <row r="66" spans="2:17">
      <c r="B66" s="180"/>
      <c r="C66" s="180"/>
      <c r="D66" s="180" t="s">
        <v>202</v>
      </c>
      <c r="E66" s="181" t="s">
        <v>203</v>
      </c>
      <c r="F66" s="183" t="s">
        <v>204</v>
      </c>
      <c r="G66" s="183" t="s">
        <v>117</v>
      </c>
      <c r="H66" s="498" t="s">
        <v>7</v>
      </c>
      <c r="I66" s="498"/>
      <c r="J66" s="498"/>
      <c r="N66" s="2">
        <v>4</v>
      </c>
      <c r="O66" s="2" t="s">
        <v>214</v>
      </c>
      <c r="P66" s="2" t="s">
        <v>87</v>
      </c>
      <c r="Q66" s="2">
        <v>4</v>
      </c>
    </row>
    <row r="67" spans="2:17">
      <c r="B67" s="184" t="s">
        <v>188</v>
      </c>
      <c r="C67" s="185">
        <v>0</v>
      </c>
      <c r="D67" s="186">
        <v>0.31</v>
      </c>
      <c r="E67" s="187">
        <v>0.44</v>
      </c>
      <c r="F67" s="188">
        <v>43.199999999999996</v>
      </c>
      <c r="G67" s="189" t="s">
        <v>205</v>
      </c>
      <c r="H67" s="499" t="s">
        <v>206</v>
      </c>
      <c r="I67" s="499"/>
      <c r="J67" s="499"/>
      <c r="N67" s="2">
        <v>4</v>
      </c>
      <c r="O67" s="2" t="s">
        <v>214</v>
      </c>
      <c r="P67" s="2" t="s">
        <v>87</v>
      </c>
      <c r="Q67" s="2">
        <v>4</v>
      </c>
    </row>
    <row r="68" spans="2:17" ht="41.1" customHeight="1">
      <c r="B68" s="184" t="s">
        <v>207</v>
      </c>
      <c r="C68" s="185">
        <v>0</v>
      </c>
      <c r="D68" s="186">
        <v>11</v>
      </c>
      <c r="E68" s="187">
        <v>18</v>
      </c>
      <c r="F68" s="188">
        <v>14.3</v>
      </c>
      <c r="G68" s="189" t="s">
        <v>205</v>
      </c>
      <c r="H68" s="499" t="s">
        <v>208</v>
      </c>
      <c r="I68" s="499"/>
      <c r="J68" s="499"/>
      <c r="N68" s="2">
        <v>4</v>
      </c>
      <c r="O68" s="2" t="s">
        <v>214</v>
      </c>
      <c r="P68" s="2" t="s">
        <v>87</v>
      </c>
      <c r="Q68" s="2">
        <v>4</v>
      </c>
    </row>
    <row r="69" spans="2:17" ht="81" customHeight="1">
      <c r="B69" s="190" t="s">
        <v>209</v>
      </c>
      <c r="C69" s="191">
        <v>0</v>
      </c>
      <c r="D69" s="195" t="s">
        <v>101</v>
      </c>
      <c r="E69" s="195"/>
      <c r="F69" s="193">
        <v>22.83</v>
      </c>
      <c r="G69" s="194" t="s">
        <v>205</v>
      </c>
      <c r="H69" s="496" t="s">
        <v>210</v>
      </c>
      <c r="I69" s="496"/>
      <c r="J69" s="496"/>
      <c r="N69" s="2">
        <v>4</v>
      </c>
      <c r="O69" s="2" t="s">
        <v>214</v>
      </c>
      <c r="P69" s="2" t="s">
        <v>87</v>
      </c>
      <c r="Q69" s="2">
        <v>4</v>
      </c>
    </row>
    <row r="70" spans="2:17">
      <c r="F70" s="196">
        <v>80.33</v>
      </c>
      <c r="G70" s="189" t="s">
        <v>205</v>
      </c>
      <c r="H70" s="2" t="s">
        <v>211</v>
      </c>
      <c r="I70" s="196">
        <v>40165</v>
      </c>
      <c r="N70" s="2">
        <v>4</v>
      </c>
      <c r="O70" s="2" t="s">
        <v>214</v>
      </c>
      <c r="P70" s="2" t="s">
        <v>87</v>
      </c>
      <c r="Q70" s="2">
        <v>4</v>
      </c>
    </row>
    <row r="71" spans="2:17">
      <c r="N71" s="2">
        <v>4</v>
      </c>
      <c r="O71" s="2" t="s">
        <v>214</v>
      </c>
      <c r="P71" s="2" t="s">
        <v>87</v>
      </c>
      <c r="Q71" s="2">
        <v>4</v>
      </c>
    </row>
    <row r="72" spans="2:17">
      <c r="N72" s="2">
        <v>4</v>
      </c>
      <c r="O72" s="2" t="s">
        <v>214</v>
      </c>
      <c r="P72" s="2" t="s">
        <v>87</v>
      </c>
      <c r="Q72" s="2">
        <v>4</v>
      </c>
    </row>
    <row r="73" spans="2:17" ht="16.5" thickBot="1">
      <c r="N73" s="2">
        <v>4</v>
      </c>
      <c r="O73" s="2" t="s">
        <v>214</v>
      </c>
      <c r="P73" s="2" t="s">
        <v>87</v>
      </c>
      <c r="Q73" s="2">
        <v>4</v>
      </c>
    </row>
    <row r="74" spans="2:17" ht="16.5" thickBot="1">
      <c r="J74" s="2" t="s">
        <v>212</v>
      </c>
      <c r="K74" s="208">
        <v>-297379.7238095238</v>
      </c>
      <c r="N74" s="2">
        <v>4</v>
      </c>
      <c r="O74" s="2" t="s">
        <v>214</v>
      </c>
      <c r="P74" s="2" t="s">
        <v>87</v>
      </c>
      <c r="Q74" s="2">
        <v>4</v>
      </c>
    </row>
    <row r="75" spans="2:17">
      <c r="B75" s="32"/>
      <c r="C75" s="24"/>
      <c r="D75" s="24"/>
      <c r="E75" s="24"/>
      <c r="F75" s="24"/>
      <c r="G75" s="24"/>
      <c r="H75" s="24"/>
      <c r="I75" s="24"/>
      <c r="J75" s="24"/>
      <c r="K75" s="24"/>
      <c r="L75" s="32"/>
      <c r="N75" s="2">
        <v>4</v>
      </c>
      <c r="O75" s="2" t="s">
        <v>214</v>
      </c>
      <c r="P75" s="2" t="s">
        <v>87</v>
      </c>
      <c r="Q75" s="2">
        <v>4</v>
      </c>
    </row>
    <row r="76" spans="2:17">
      <c r="B76" s="32"/>
      <c r="C76" s="24"/>
      <c r="D76" s="24"/>
      <c r="E76" s="24"/>
      <c r="F76" s="24"/>
      <c r="G76" s="24"/>
      <c r="H76" s="24"/>
      <c r="I76" s="24"/>
      <c r="J76" s="24"/>
      <c r="K76" s="24"/>
      <c r="L76" s="32"/>
      <c r="N76" s="2">
        <v>4</v>
      </c>
      <c r="O76" s="2" t="s">
        <v>214</v>
      </c>
      <c r="P76" s="2" t="s">
        <v>87</v>
      </c>
      <c r="Q76" s="2">
        <v>4</v>
      </c>
    </row>
    <row r="77" spans="2:17">
      <c r="N77" s="2">
        <v>4</v>
      </c>
      <c r="O77" s="2" t="s">
        <v>214</v>
      </c>
      <c r="P77" s="2" t="s">
        <v>87</v>
      </c>
      <c r="Q77" s="2">
        <v>4</v>
      </c>
    </row>
    <row r="78" spans="2:17">
      <c r="N78" s="2">
        <v>4</v>
      </c>
      <c r="O78" s="2" t="s">
        <v>214</v>
      </c>
      <c r="P78" s="2" t="s">
        <v>87</v>
      </c>
      <c r="Q78" s="2">
        <v>4</v>
      </c>
    </row>
    <row r="79" spans="2:17">
      <c r="N79" s="2">
        <v>4</v>
      </c>
      <c r="O79" s="2" t="s">
        <v>214</v>
      </c>
      <c r="P79" s="2" t="s">
        <v>87</v>
      </c>
      <c r="Q79" s="2">
        <v>4</v>
      </c>
    </row>
    <row r="80" spans="2:17">
      <c r="N80" s="2">
        <v>4</v>
      </c>
      <c r="O80" s="2" t="s">
        <v>214</v>
      </c>
      <c r="P80" s="2" t="s">
        <v>87</v>
      </c>
      <c r="Q80" s="2">
        <v>4</v>
      </c>
    </row>
    <row r="81" spans="2:17">
      <c r="B81" s="62" t="s">
        <v>7</v>
      </c>
      <c r="C81" s="23"/>
      <c r="D81" s="24"/>
      <c r="E81" s="24"/>
      <c r="F81" s="24"/>
      <c r="G81" s="24"/>
      <c r="H81" s="24"/>
      <c r="I81" s="24"/>
      <c r="J81" s="24"/>
      <c r="K81" s="24"/>
      <c r="L81" s="32"/>
      <c r="N81" s="2">
        <v>4</v>
      </c>
      <c r="O81" s="2" t="s">
        <v>214</v>
      </c>
      <c r="P81" s="2" t="s">
        <v>87</v>
      </c>
      <c r="Q81" s="2">
        <v>4</v>
      </c>
    </row>
    <row r="82" spans="2:17">
      <c r="B82" s="126" t="s">
        <v>169</v>
      </c>
      <c r="C82" s="23"/>
      <c r="D82" s="24"/>
      <c r="E82" s="24"/>
      <c r="F82" s="24"/>
      <c r="G82" s="24"/>
      <c r="H82" s="24"/>
      <c r="I82" s="24"/>
      <c r="J82" s="24"/>
      <c r="K82" s="24"/>
      <c r="L82" s="32"/>
      <c r="N82" s="2">
        <v>4</v>
      </c>
      <c r="O82" s="2" t="s">
        <v>214</v>
      </c>
      <c r="P82" s="2" t="s">
        <v>87</v>
      </c>
      <c r="Q82" s="2">
        <v>4</v>
      </c>
    </row>
    <row r="83" spans="2:17">
      <c r="B83" s="128" t="s">
        <v>171</v>
      </c>
      <c r="C83" s="23"/>
      <c r="D83" s="24"/>
      <c r="E83" s="24"/>
      <c r="F83" s="24"/>
      <c r="G83" s="24"/>
      <c r="H83" s="24"/>
      <c r="I83" s="24"/>
      <c r="J83" s="24"/>
      <c r="K83" s="24"/>
      <c r="L83" s="32"/>
      <c r="N83" s="2">
        <v>4</v>
      </c>
      <c r="O83" s="2" t="s">
        <v>214</v>
      </c>
      <c r="P83" s="2" t="s">
        <v>87</v>
      </c>
      <c r="Q83" s="2">
        <v>4</v>
      </c>
    </row>
    <row r="84" spans="2:17">
      <c r="B84" s="129" t="s">
        <v>172</v>
      </c>
      <c r="C84" s="23"/>
      <c r="D84" s="24"/>
      <c r="E84" s="24"/>
      <c r="F84" s="24"/>
      <c r="G84" s="24"/>
      <c r="H84" s="24"/>
      <c r="I84" s="24"/>
      <c r="J84" s="24"/>
      <c r="K84" s="24"/>
      <c r="L84" s="32"/>
      <c r="N84" s="2">
        <v>4</v>
      </c>
      <c r="O84" s="2" t="s">
        <v>214</v>
      </c>
      <c r="P84" s="2" t="s">
        <v>87</v>
      </c>
      <c r="Q84" s="2">
        <v>4</v>
      </c>
    </row>
    <row r="85" spans="2:17">
      <c r="B85" s="32" t="s">
        <v>173</v>
      </c>
      <c r="C85" s="23"/>
      <c r="D85" s="23"/>
      <c r="E85" s="23"/>
      <c r="F85" s="23"/>
      <c r="G85" s="23"/>
      <c r="H85" s="24"/>
      <c r="I85" s="24"/>
      <c r="J85" s="24"/>
      <c r="K85" s="24"/>
      <c r="L85" s="32"/>
      <c r="N85" s="2">
        <v>4</v>
      </c>
      <c r="O85" s="2" t="s">
        <v>214</v>
      </c>
      <c r="P85" s="2" t="s">
        <v>87</v>
      </c>
      <c r="Q85" s="2">
        <v>4</v>
      </c>
    </row>
    <row r="86" spans="2:17">
      <c r="B86" s="128" t="s">
        <v>174</v>
      </c>
      <c r="C86" s="24"/>
      <c r="D86" s="24"/>
      <c r="E86" s="24"/>
      <c r="F86" s="24"/>
      <c r="G86" s="24"/>
      <c r="H86" s="24"/>
      <c r="I86" s="24"/>
      <c r="J86" s="24"/>
      <c r="K86" s="24"/>
      <c r="L86" s="32"/>
      <c r="N86" s="2">
        <v>4</v>
      </c>
      <c r="O86" s="2" t="s">
        <v>214</v>
      </c>
      <c r="P86" s="2" t="s">
        <v>87</v>
      </c>
      <c r="Q86" s="2">
        <v>4</v>
      </c>
    </row>
    <row r="87" spans="2:17">
      <c r="B87" s="27" t="s">
        <v>175</v>
      </c>
      <c r="C87" s="24"/>
      <c r="D87" s="24"/>
      <c r="E87" s="24"/>
      <c r="F87" s="24"/>
      <c r="G87" s="24"/>
      <c r="H87" s="24"/>
      <c r="I87" s="24"/>
      <c r="J87" s="24"/>
      <c r="K87" s="24"/>
      <c r="L87" s="32"/>
      <c r="N87" s="2">
        <v>4</v>
      </c>
      <c r="O87" s="2" t="s">
        <v>214</v>
      </c>
      <c r="P87" s="2" t="s">
        <v>87</v>
      </c>
      <c r="Q87" s="2">
        <v>4</v>
      </c>
    </row>
    <row r="88" spans="2:17">
      <c r="B88" s="130">
        <v>45707</v>
      </c>
      <c r="C88" s="24"/>
      <c r="D88" s="24"/>
      <c r="E88" s="24"/>
      <c r="F88" s="24"/>
      <c r="G88" s="24"/>
      <c r="H88" s="24"/>
      <c r="I88" s="24"/>
      <c r="J88" s="24"/>
      <c r="K88" s="24"/>
      <c r="L88" s="32"/>
      <c r="N88" s="2">
        <v>4</v>
      </c>
      <c r="O88" s="2" t="s">
        <v>214</v>
      </c>
      <c r="P88" s="2" t="s">
        <v>87</v>
      </c>
      <c r="Q88" s="2">
        <v>4</v>
      </c>
    </row>
    <row r="89" spans="2:17">
      <c r="B89" s="207"/>
      <c r="C89" s="24"/>
      <c r="D89" s="24"/>
      <c r="E89" s="24"/>
      <c r="F89" s="24"/>
      <c r="G89" s="24"/>
      <c r="H89" s="24"/>
      <c r="I89" s="24"/>
      <c r="J89" s="24"/>
      <c r="K89" s="24"/>
      <c r="L89" s="32"/>
      <c r="N89" s="2">
        <v>4</v>
      </c>
      <c r="O89" s="2" t="s">
        <v>214</v>
      </c>
      <c r="P89" s="2" t="s">
        <v>87</v>
      </c>
      <c r="Q89" s="2">
        <v>4</v>
      </c>
    </row>
    <row r="90" spans="2:17">
      <c r="B90" s="127" t="s">
        <v>228</v>
      </c>
      <c r="C90" s="24"/>
      <c r="D90" s="24"/>
      <c r="E90" s="24"/>
      <c r="F90" s="24"/>
      <c r="G90" s="24"/>
      <c r="H90" s="24"/>
      <c r="I90" s="24"/>
      <c r="J90" s="24"/>
      <c r="K90" s="24"/>
      <c r="L90" s="32"/>
      <c r="N90" s="2">
        <v>4</v>
      </c>
      <c r="O90" s="2" t="s">
        <v>214</v>
      </c>
      <c r="P90" s="2" t="s">
        <v>87</v>
      </c>
      <c r="Q90" s="2">
        <v>4</v>
      </c>
    </row>
    <row r="91" spans="2:17">
      <c r="B91" s="32"/>
      <c r="C91" s="24"/>
      <c r="D91" s="24"/>
      <c r="E91" s="24"/>
      <c r="F91" s="24"/>
      <c r="G91" s="24"/>
      <c r="H91" s="24"/>
      <c r="I91" s="24"/>
      <c r="J91" s="24"/>
      <c r="K91" s="24"/>
      <c r="L91" s="32"/>
    </row>
  </sheetData>
  <mergeCells count="7">
    <mergeCell ref="H69:J69"/>
    <mergeCell ref="M6:N7"/>
    <mergeCell ref="F49:G50"/>
    <mergeCell ref="B65:D65"/>
    <mergeCell ref="H66:J66"/>
    <mergeCell ref="H67:J67"/>
    <mergeCell ref="H68:J68"/>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A4E5-B7F3-49C6-A80F-DF8824FEA0D9}">
  <dimension ref="A1:P138"/>
  <sheetViews>
    <sheetView topLeftCell="A82" workbookViewId="0">
      <selection activeCell="A73" sqref="A73"/>
    </sheetView>
  </sheetViews>
  <sheetFormatPr defaultColWidth="12.5703125" defaultRowHeight="15.75"/>
  <cols>
    <col min="1" max="1" width="18.42578125" style="2" bestFit="1" customWidth="1"/>
    <col min="2" max="2" width="12.5703125" style="2"/>
    <col min="3" max="3" width="19.5703125" style="2" customWidth="1"/>
    <col min="4" max="4" width="12.5703125" style="2"/>
    <col min="5" max="5" width="18.140625" style="2" customWidth="1"/>
    <col min="6" max="6" width="19" style="2" customWidth="1"/>
    <col min="7" max="16384" width="12.5703125" style="2"/>
  </cols>
  <sheetData>
    <row r="1" spans="1:16" ht="21" thickBot="1">
      <c r="A1" s="2" t="s">
        <v>233</v>
      </c>
      <c r="B1" s="20" t="s">
        <v>70</v>
      </c>
      <c r="C1" s="21" t="s">
        <v>71</v>
      </c>
      <c r="D1" s="21" t="s">
        <v>72</v>
      </c>
      <c r="E1" s="21" t="s">
        <v>73</v>
      </c>
      <c r="F1" s="21" t="s">
        <v>74</v>
      </c>
      <c r="G1" s="21" t="s">
        <v>213</v>
      </c>
      <c r="H1" s="21" t="s">
        <v>76</v>
      </c>
      <c r="I1" s="21" t="s">
        <v>77</v>
      </c>
      <c r="J1" s="21" t="s">
        <v>78</v>
      </c>
      <c r="K1" s="21" t="s">
        <v>79</v>
      </c>
      <c r="L1" s="177" t="s">
        <v>80</v>
      </c>
      <c r="M1" s="2" t="s">
        <v>82</v>
      </c>
      <c r="N1" s="2" t="s">
        <v>83</v>
      </c>
      <c r="O1" s="2" t="s">
        <v>84</v>
      </c>
      <c r="P1" s="2" t="s">
        <v>85</v>
      </c>
    </row>
    <row r="2" spans="1:16" ht="16.5" thickTop="1">
      <c r="B2" s="22" t="s">
        <v>86</v>
      </c>
      <c r="C2" s="23"/>
      <c r="D2" s="24"/>
      <c r="E2" s="24"/>
      <c r="F2" s="24"/>
      <c r="G2" s="24"/>
      <c r="H2" s="24"/>
      <c r="I2" s="24"/>
      <c r="J2" s="24"/>
      <c r="K2" s="24"/>
      <c r="L2" s="32"/>
      <c r="M2" s="2">
        <v>5</v>
      </c>
      <c r="N2" s="2" t="s">
        <v>234</v>
      </c>
      <c r="P2" s="2">
        <v>5</v>
      </c>
    </row>
    <row r="3" spans="1:16">
      <c r="B3" s="25" t="s">
        <v>235</v>
      </c>
      <c r="C3" s="26"/>
      <c r="D3" s="26"/>
      <c r="E3" s="26"/>
      <c r="F3" s="26"/>
      <c r="G3" s="26"/>
      <c r="H3" s="26"/>
      <c r="I3" s="26"/>
      <c r="J3" s="26"/>
      <c r="K3" s="26"/>
      <c r="L3" s="43"/>
      <c r="M3" s="2">
        <v>5</v>
      </c>
      <c r="N3" s="2" t="s">
        <v>234</v>
      </c>
      <c r="P3" s="2">
        <v>5</v>
      </c>
    </row>
    <row r="4" spans="1:16">
      <c r="B4" s="27" t="s">
        <v>236</v>
      </c>
      <c r="C4" s="26"/>
      <c r="D4" s="26"/>
      <c r="E4" s="26"/>
      <c r="F4" s="26"/>
      <c r="G4" s="26"/>
      <c r="H4" s="26"/>
      <c r="I4" s="26"/>
      <c r="J4" s="26"/>
      <c r="K4" s="26"/>
      <c r="L4" s="43"/>
      <c r="M4" s="2">
        <v>5</v>
      </c>
      <c r="N4" s="2" t="s">
        <v>234</v>
      </c>
      <c r="P4" s="2">
        <v>5</v>
      </c>
    </row>
    <row r="5" spans="1:16">
      <c r="B5" s="28" t="s">
        <v>89</v>
      </c>
      <c r="C5" s="29"/>
      <c r="D5" s="30"/>
      <c r="E5" s="31"/>
      <c r="F5" s="31"/>
      <c r="G5" s="31"/>
      <c r="H5" s="24"/>
      <c r="I5" s="24"/>
      <c r="J5" s="24"/>
      <c r="K5" s="24"/>
      <c r="L5" s="492" t="s">
        <v>90</v>
      </c>
      <c r="M5" s="492"/>
      <c r="N5" s="2" t="s">
        <v>234</v>
      </c>
      <c r="P5" s="2">
        <v>5</v>
      </c>
    </row>
    <row r="6" spans="1:16">
      <c r="B6" s="32"/>
      <c r="C6" s="24"/>
      <c r="D6" s="24"/>
      <c r="E6" s="31"/>
      <c r="F6" s="31"/>
      <c r="G6" s="31"/>
      <c r="H6" s="24"/>
      <c r="I6" s="24"/>
      <c r="J6" s="24"/>
      <c r="K6" s="24"/>
      <c r="L6" s="493"/>
      <c r="M6" s="493"/>
      <c r="N6" s="2" t="s">
        <v>234</v>
      </c>
      <c r="P6" s="2">
        <v>5</v>
      </c>
    </row>
    <row r="7" spans="1:16">
      <c r="B7" s="33" t="s">
        <v>91</v>
      </c>
      <c r="C7" s="34"/>
      <c r="D7" s="34"/>
      <c r="E7" s="35" t="s">
        <v>93</v>
      </c>
      <c r="F7" s="34"/>
      <c r="G7" s="34"/>
      <c r="H7" s="34"/>
      <c r="I7" s="34"/>
      <c r="J7" s="34"/>
      <c r="K7" s="34"/>
      <c r="L7" s="32"/>
      <c r="M7" s="2">
        <v>5</v>
      </c>
      <c r="N7" s="2" t="s">
        <v>234</v>
      </c>
      <c r="P7" s="2">
        <v>5</v>
      </c>
    </row>
    <row r="8" spans="1:16">
      <c r="B8" s="37" t="s">
        <v>94</v>
      </c>
      <c r="C8" s="38"/>
      <c r="D8" s="39"/>
      <c r="E8" s="42">
        <v>1000</v>
      </c>
      <c r="F8" s="24"/>
      <c r="G8" s="24"/>
      <c r="H8" s="24"/>
      <c r="I8" s="24"/>
      <c r="J8" s="24"/>
      <c r="K8" s="24"/>
      <c r="L8" s="32"/>
      <c r="M8" s="2">
        <v>5</v>
      </c>
      <c r="N8" s="2" t="s">
        <v>234</v>
      </c>
      <c r="P8" s="2">
        <v>5</v>
      </c>
    </row>
    <row r="9" spans="1:16">
      <c r="B9" s="209" t="s">
        <v>237</v>
      </c>
      <c r="C9" s="149"/>
      <c r="D9" s="149"/>
      <c r="E9" s="210">
        <v>2.5</v>
      </c>
      <c r="F9" s="24" t="s">
        <v>238</v>
      </c>
      <c r="G9" s="150"/>
      <c r="H9" s="211">
        <v>2</v>
      </c>
      <c r="I9" s="212" t="s">
        <v>239</v>
      </c>
      <c r="J9" s="41"/>
      <c r="K9" s="213" t="s">
        <v>240</v>
      </c>
      <c r="L9" s="32"/>
      <c r="M9" s="2">
        <v>5</v>
      </c>
      <c r="N9" s="2" t="s">
        <v>234</v>
      </c>
      <c r="P9" s="2">
        <v>5</v>
      </c>
    </row>
    <row r="10" spans="1:16">
      <c r="B10" s="43"/>
      <c r="C10" s="31"/>
      <c r="D10" s="31"/>
      <c r="E10" s="31"/>
      <c r="F10" s="31"/>
      <c r="G10" s="31"/>
      <c r="H10" s="31"/>
      <c r="I10" s="31"/>
      <c r="J10" s="31"/>
      <c r="K10" s="31"/>
      <c r="L10" s="32"/>
      <c r="M10" s="2">
        <v>5</v>
      </c>
      <c r="N10" s="2" t="s">
        <v>234</v>
      </c>
      <c r="P10" s="2">
        <v>5</v>
      </c>
    </row>
    <row r="11" spans="1:16">
      <c r="B11" s="214" t="s">
        <v>241</v>
      </c>
      <c r="C11" s="45"/>
      <c r="D11" s="46"/>
      <c r="E11" s="46"/>
      <c r="F11" s="46"/>
      <c r="G11" s="46"/>
      <c r="H11" s="47" t="s">
        <v>96</v>
      </c>
      <c r="I11" s="48"/>
      <c r="J11" s="48" t="s">
        <v>97</v>
      </c>
      <c r="K11" s="49" t="s">
        <v>98</v>
      </c>
      <c r="L11" s="32"/>
      <c r="M11" s="2">
        <v>5</v>
      </c>
      <c r="N11" s="2" t="s">
        <v>234</v>
      </c>
      <c r="P11" s="2">
        <v>5</v>
      </c>
    </row>
    <row r="12" spans="1:16">
      <c r="B12" s="33" t="s">
        <v>99</v>
      </c>
      <c r="C12" s="34"/>
      <c r="D12" s="34"/>
      <c r="E12" s="34"/>
      <c r="F12" s="34"/>
      <c r="G12" s="34"/>
      <c r="H12" s="50" t="s">
        <v>100</v>
      </c>
      <c r="I12" s="50" t="s">
        <v>101</v>
      </c>
      <c r="J12" s="51" t="s">
        <v>102</v>
      </c>
      <c r="K12" s="51" t="s">
        <v>242</v>
      </c>
      <c r="L12" s="32"/>
      <c r="M12" s="2">
        <v>5</v>
      </c>
      <c r="N12" s="2" t="s">
        <v>234</v>
      </c>
      <c r="P12" s="2">
        <v>5</v>
      </c>
    </row>
    <row r="13" spans="1:16">
      <c r="A13" s="2" t="s">
        <v>186</v>
      </c>
      <c r="B13" s="52" t="s">
        <v>243</v>
      </c>
      <c r="C13" s="24"/>
      <c r="D13" s="24"/>
      <c r="E13" s="24"/>
      <c r="F13" s="24"/>
      <c r="G13" s="24"/>
      <c r="H13" s="54">
        <v>4</v>
      </c>
      <c r="I13" s="54">
        <v>2.5</v>
      </c>
      <c r="J13" s="55">
        <v>6.5</v>
      </c>
      <c r="K13" s="56">
        <v>6500</v>
      </c>
      <c r="L13" s="32"/>
      <c r="M13" s="2">
        <v>5</v>
      </c>
      <c r="N13" s="2" t="s">
        <v>234</v>
      </c>
      <c r="P13" s="2">
        <v>5</v>
      </c>
    </row>
    <row r="14" spans="1:16">
      <c r="A14" s="2" t="s">
        <v>186</v>
      </c>
      <c r="B14" s="52" t="s">
        <v>244</v>
      </c>
      <c r="C14" s="24"/>
      <c r="D14" s="24"/>
      <c r="E14" s="24"/>
      <c r="F14" s="24"/>
      <c r="G14" s="24"/>
      <c r="H14" s="54">
        <v>16.2</v>
      </c>
      <c r="I14" s="54">
        <v>9</v>
      </c>
      <c r="J14" s="55">
        <v>25.2</v>
      </c>
      <c r="K14" s="56">
        <v>25200</v>
      </c>
      <c r="L14" s="32"/>
      <c r="M14" s="2">
        <v>5</v>
      </c>
      <c r="N14" s="2" t="s">
        <v>234</v>
      </c>
      <c r="P14" s="2">
        <v>5</v>
      </c>
    </row>
    <row r="15" spans="1:16">
      <c r="A15" s="2" t="s">
        <v>186</v>
      </c>
      <c r="B15" s="52" t="s">
        <v>245</v>
      </c>
      <c r="C15" s="24"/>
      <c r="D15" s="24"/>
      <c r="E15" s="24"/>
      <c r="F15" s="24"/>
      <c r="G15" s="24"/>
      <c r="H15" s="57">
        <v>3.5</v>
      </c>
      <c r="I15" s="57">
        <v>2</v>
      </c>
      <c r="J15" s="55">
        <v>5.5</v>
      </c>
      <c r="K15" s="56">
        <v>5500</v>
      </c>
      <c r="L15" s="32"/>
      <c r="M15" s="2">
        <v>5</v>
      </c>
      <c r="N15" s="2" t="s">
        <v>234</v>
      </c>
      <c r="P15" s="2">
        <v>5</v>
      </c>
    </row>
    <row r="16" spans="1:16">
      <c r="A16" s="2" t="s">
        <v>186</v>
      </c>
      <c r="B16" s="52" t="s">
        <v>246</v>
      </c>
      <c r="C16" s="24"/>
      <c r="D16" s="24"/>
      <c r="E16" s="24"/>
      <c r="F16" s="24"/>
      <c r="G16" s="24"/>
      <c r="H16" s="57">
        <v>3.6</v>
      </c>
      <c r="I16" s="57">
        <v>1.9</v>
      </c>
      <c r="J16" s="55">
        <v>5.5</v>
      </c>
      <c r="K16" s="56">
        <v>5500</v>
      </c>
      <c r="L16" s="32"/>
      <c r="M16" s="2">
        <v>5</v>
      </c>
      <c r="N16" s="2" t="s">
        <v>234</v>
      </c>
      <c r="P16" s="2">
        <v>5</v>
      </c>
    </row>
    <row r="17" spans="1:16">
      <c r="A17" s="2" t="s">
        <v>186</v>
      </c>
      <c r="B17" s="52" t="s">
        <v>247</v>
      </c>
      <c r="C17" s="24"/>
      <c r="D17" s="24"/>
      <c r="E17" s="24"/>
      <c r="F17" s="24"/>
      <c r="G17" s="24"/>
      <c r="H17" s="57">
        <v>8</v>
      </c>
      <c r="I17" s="57">
        <v>5.2</v>
      </c>
      <c r="J17" s="55">
        <v>13.2</v>
      </c>
      <c r="K17" s="56">
        <v>13200</v>
      </c>
      <c r="L17" s="32"/>
      <c r="M17" s="2">
        <v>5</v>
      </c>
      <c r="N17" s="2" t="s">
        <v>234</v>
      </c>
      <c r="P17" s="2">
        <v>5</v>
      </c>
    </row>
    <row r="18" spans="1:16">
      <c r="A18" s="2" t="s">
        <v>186</v>
      </c>
      <c r="B18" s="52" t="s">
        <v>111</v>
      </c>
      <c r="C18" s="24"/>
      <c r="D18" s="24"/>
      <c r="E18" s="24"/>
      <c r="F18" s="24"/>
      <c r="G18" s="24"/>
      <c r="H18" s="57">
        <v>0</v>
      </c>
      <c r="I18" s="57">
        <v>0</v>
      </c>
      <c r="J18" s="55">
        <v>0</v>
      </c>
      <c r="K18" s="56">
        <v>0</v>
      </c>
      <c r="L18" s="32"/>
      <c r="M18" s="2">
        <v>5</v>
      </c>
      <c r="N18" s="2" t="s">
        <v>234</v>
      </c>
      <c r="P18" s="2">
        <v>5</v>
      </c>
    </row>
    <row r="19" spans="1:16">
      <c r="A19" s="2" t="s">
        <v>186</v>
      </c>
      <c r="B19" s="52" t="s">
        <v>111</v>
      </c>
      <c r="C19" s="59"/>
      <c r="D19" s="59"/>
      <c r="E19" s="59"/>
      <c r="F19" s="59"/>
      <c r="G19" s="59"/>
      <c r="H19" s="57">
        <v>0</v>
      </c>
      <c r="I19" s="57">
        <v>0</v>
      </c>
      <c r="J19" s="60">
        <v>0</v>
      </c>
      <c r="K19" s="61">
        <v>0</v>
      </c>
      <c r="L19" s="32"/>
      <c r="M19" s="2">
        <v>5</v>
      </c>
      <c r="N19" s="2" t="s">
        <v>234</v>
      </c>
      <c r="P19" s="2">
        <v>5</v>
      </c>
    </row>
    <row r="20" spans="1:16">
      <c r="B20" s="62" t="s">
        <v>112</v>
      </c>
      <c r="C20" s="23"/>
      <c r="D20" s="24"/>
      <c r="E20" s="24"/>
      <c r="F20" s="24"/>
      <c r="G20" s="24"/>
      <c r="H20" s="55">
        <v>35.299999999999997</v>
      </c>
      <c r="I20" s="55">
        <v>20.6</v>
      </c>
      <c r="J20" s="63">
        <v>55.900000000000006</v>
      </c>
      <c r="K20" s="64">
        <v>55900.000000000007</v>
      </c>
      <c r="L20" s="32"/>
      <c r="M20" s="2">
        <v>5</v>
      </c>
      <c r="N20" s="2" t="s">
        <v>234</v>
      </c>
      <c r="P20" s="2">
        <v>5</v>
      </c>
    </row>
    <row r="21" spans="1:16">
      <c r="B21" s="62" t="s">
        <v>113</v>
      </c>
      <c r="C21" s="23"/>
      <c r="D21" s="24"/>
      <c r="E21" s="24"/>
      <c r="F21" s="24"/>
      <c r="G21" s="24"/>
      <c r="H21" s="56">
        <v>35300</v>
      </c>
      <c r="I21" s="56">
        <v>20600</v>
      </c>
      <c r="J21" s="64">
        <v>55900.000000000007</v>
      </c>
      <c r="K21" s="65"/>
      <c r="L21" s="32"/>
      <c r="M21" s="2">
        <v>5</v>
      </c>
      <c r="N21" s="2" t="s">
        <v>234</v>
      </c>
      <c r="P21" s="2">
        <v>5</v>
      </c>
    </row>
    <row r="22" spans="1:16">
      <c r="B22" s="32"/>
      <c r="C22" s="24"/>
      <c r="D22" s="24"/>
      <c r="E22" s="24"/>
      <c r="F22" s="24"/>
      <c r="G22" s="24"/>
      <c r="H22" s="24"/>
      <c r="I22" s="24"/>
      <c r="J22" s="24"/>
      <c r="K22" s="56"/>
      <c r="L22" s="32"/>
      <c r="M22" s="2">
        <v>5</v>
      </c>
      <c r="N22" s="2" t="s">
        <v>234</v>
      </c>
      <c r="P22" s="2">
        <v>5</v>
      </c>
    </row>
    <row r="23" spans="1:16">
      <c r="B23" s="66"/>
      <c r="C23" s="46"/>
      <c r="D23" s="46"/>
      <c r="E23" s="46"/>
      <c r="F23" s="46"/>
      <c r="G23" s="46"/>
      <c r="H23" s="47" t="s">
        <v>96</v>
      </c>
      <c r="I23" s="48"/>
      <c r="J23" s="48" t="s">
        <v>97</v>
      </c>
      <c r="K23" s="49" t="s">
        <v>98</v>
      </c>
      <c r="L23" s="32"/>
      <c r="M23" s="2">
        <v>5</v>
      </c>
      <c r="N23" s="2" t="s">
        <v>234</v>
      </c>
      <c r="P23" s="2">
        <v>5</v>
      </c>
    </row>
    <row r="24" spans="1:16">
      <c r="B24" s="33" t="s">
        <v>248</v>
      </c>
      <c r="C24" s="67"/>
      <c r="D24" s="35" t="s">
        <v>116</v>
      </c>
      <c r="E24" s="35"/>
      <c r="F24" s="35" t="s">
        <v>117</v>
      </c>
      <c r="G24" s="34"/>
      <c r="H24" s="50" t="s">
        <v>100</v>
      </c>
      <c r="I24" s="50" t="s">
        <v>101</v>
      </c>
      <c r="J24" s="51" t="s">
        <v>102</v>
      </c>
      <c r="K24" s="51" t="s">
        <v>242</v>
      </c>
      <c r="L24" s="32"/>
      <c r="M24" s="2">
        <v>5</v>
      </c>
      <c r="N24" s="2" t="s">
        <v>234</v>
      </c>
      <c r="P24" s="2">
        <v>5</v>
      </c>
    </row>
    <row r="25" spans="1:16">
      <c r="A25" s="2" t="s">
        <v>104</v>
      </c>
      <c r="B25" s="215" t="s">
        <v>234</v>
      </c>
      <c r="C25" s="24"/>
      <c r="D25" s="57">
        <v>4.18</v>
      </c>
      <c r="E25" s="69" t="s">
        <v>249</v>
      </c>
      <c r="F25" s="216">
        <v>15</v>
      </c>
      <c r="G25" s="71" t="s">
        <v>250</v>
      </c>
      <c r="H25" s="65"/>
      <c r="I25" s="55">
        <v>62.699999999999996</v>
      </c>
      <c r="J25" s="55">
        <v>62.699999999999996</v>
      </c>
      <c r="K25" s="56">
        <v>62699.999999999993</v>
      </c>
      <c r="L25" s="32"/>
      <c r="M25" s="2">
        <v>5</v>
      </c>
      <c r="N25" s="2" t="s">
        <v>234</v>
      </c>
      <c r="P25" s="2">
        <v>5</v>
      </c>
    </row>
    <row r="26" spans="1:16">
      <c r="A26" s="2" t="s">
        <v>104</v>
      </c>
      <c r="B26" s="215"/>
      <c r="C26" s="24"/>
      <c r="D26" s="57"/>
      <c r="E26" s="69" t="s">
        <v>249</v>
      </c>
      <c r="F26" s="216"/>
      <c r="G26" s="71" t="s">
        <v>250</v>
      </c>
      <c r="H26" s="65"/>
      <c r="I26" s="55">
        <v>0</v>
      </c>
      <c r="J26" s="55">
        <v>0</v>
      </c>
      <c r="K26" s="56">
        <v>0</v>
      </c>
      <c r="L26" s="32"/>
      <c r="M26" s="2">
        <v>5</v>
      </c>
      <c r="N26" s="2" t="s">
        <v>234</v>
      </c>
      <c r="P26" s="2">
        <v>5</v>
      </c>
    </row>
    <row r="27" spans="1:16">
      <c r="A27" s="2" t="s">
        <v>104</v>
      </c>
      <c r="B27" s="215"/>
      <c r="C27" s="24"/>
      <c r="D27" s="57"/>
      <c r="E27" s="69" t="s">
        <v>249</v>
      </c>
      <c r="F27" s="216"/>
      <c r="G27" s="71" t="s">
        <v>250</v>
      </c>
      <c r="H27" s="65"/>
      <c r="I27" s="55">
        <v>0</v>
      </c>
      <c r="J27" s="55">
        <v>0</v>
      </c>
      <c r="K27" s="56">
        <v>0</v>
      </c>
      <c r="L27" s="32"/>
      <c r="M27" s="2">
        <v>5</v>
      </c>
      <c r="N27" s="2" t="s">
        <v>234</v>
      </c>
      <c r="P27" s="2">
        <v>5</v>
      </c>
    </row>
    <row r="28" spans="1:16">
      <c r="A28" s="2" t="s">
        <v>104</v>
      </c>
      <c r="B28" s="134" t="s">
        <v>251</v>
      </c>
      <c r="C28" s="24"/>
      <c r="D28" s="24"/>
      <c r="E28" s="69"/>
      <c r="F28" s="24"/>
      <c r="G28" s="71"/>
      <c r="H28" s="65"/>
      <c r="I28" s="57">
        <v>22</v>
      </c>
      <c r="J28" s="55">
        <v>22</v>
      </c>
      <c r="K28" s="56">
        <v>22000</v>
      </c>
      <c r="L28" s="32"/>
      <c r="M28" s="2">
        <v>5</v>
      </c>
      <c r="N28" s="2" t="s">
        <v>234</v>
      </c>
      <c r="P28" s="2">
        <v>5</v>
      </c>
    </row>
    <row r="29" spans="1:16">
      <c r="A29" s="2" t="s">
        <v>104</v>
      </c>
      <c r="B29" s="134" t="s">
        <v>193</v>
      </c>
      <c r="C29" s="24"/>
      <c r="D29" s="24"/>
      <c r="E29" s="69"/>
      <c r="F29" s="24"/>
      <c r="G29" s="71"/>
      <c r="H29" s="65"/>
      <c r="I29" s="57">
        <v>26.3</v>
      </c>
      <c r="J29" s="55">
        <v>26.3</v>
      </c>
      <c r="K29" s="56">
        <v>26300</v>
      </c>
      <c r="L29" s="32"/>
      <c r="M29" s="2">
        <v>5</v>
      </c>
      <c r="N29" s="2" t="s">
        <v>234</v>
      </c>
      <c r="P29" s="2">
        <v>5</v>
      </c>
    </row>
    <row r="30" spans="1:16">
      <c r="A30" s="2" t="s">
        <v>104</v>
      </c>
      <c r="B30" s="134" t="s">
        <v>196</v>
      </c>
      <c r="C30" s="24"/>
      <c r="D30" s="24"/>
      <c r="E30" s="69"/>
      <c r="F30" s="24"/>
      <c r="G30" s="71"/>
      <c r="H30" s="65"/>
      <c r="I30" s="57">
        <v>0</v>
      </c>
      <c r="J30" s="55">
        <v>0</v>
      </c>
      <c r="K30" s="56">
        <v>0</v>
      </c>
      <c r="L30" s="32"/>
      <c r="M30" s="2">
        <v>5</v>
      </c>
      <c r="N30" s="2" t="s">
        <v>234</v>
      </c>
      <c r="P30" s="2">
        <v>5</v>
      </c>
    </row>
    <row r="31" spans="1:16">
      <c r="B31" s="62" t="s">
        <v>133</v>
      </c>
      <c r="C31" s="23"/>
      <c r="D31" s="24"/>
      <c r="E31" s="24"/>
      <c r="F31" s="24"/>
      <c r="G31" s="24"/>
      <c r="H31" s="65"/>
      <c r="I31" s="55">
        <v>110.99999999999999</v>
      </c>
      <c r="J31" s="63">
        <v>110.99999999999999</v>
      </c>
      <c r="K31" s="64">
        <v>111000</v>
      </c>
      <c r="L31" s="32"/>
      <c r="M31" s="2">
        <v>5</v>
      </c>
      <c r="N31" s="2" t="s">
        <v>234</v>
      </c>
      <c r="P31" s="2">
        <v>5</v>
      </c>
    </row>
    <row r="32" spans="1:16">
      <c r="B32" s="32"/>
      <c r="C32" s="24"/>
      <c r="D32" s="24"/>
      <c r="E32" s="24"/>
      <c r="F32" s="24"/>
      <c r="G32" s="24"/>
      <c r="H32" s="24"/>
      <c r="I32" s="24"/>
      <c r="J32" s="24"/>
      <c r="K32" s="56" t="s">
        <v>134</v>
      </c>
      <c r="L32" s="32"/>
      <c r="M32" s="2">
        <v>5</v>
      </c>
      <c r="N32" s="2" t="s">
        <v>234</v>
      </c>
      <c r="P32" s="2">
        <v>5</v>
      </c>
    </row>
    <row r="33" spans="1:16">
      <c r="B33" s="33" t="s">
        <v>252</v>
      </c>
      <c r="C33" s="67"/>
      <c r="D33" s="35" t="s">
        <v>144</v>
      </c>
      <c r="E33" s="35"/>
      <c r="F33" s="35" t="s">
        <v>145</v>
      </c>
      <c r="G33" s="34"/>
      <c r="H33" s="50"/>
      <c r="I33" s="50"/>
      <c r="J33" s="51"/>
      <c r="K33" s="51"/>
      <c r="L33" s="32"/>
      <c r="M33" s="2">
        <v>5</v>
      </c>
      <c r="N33" s="2" t="s">
        <v>234</v>
      </c>
      <c r="P33" s="2">
        <v>5</v>
      </c>
    </row>
    <row r="34" spans="1:16">
      <c r="A34" s="2" t="s">
        <v>146</v>
      </c>
      <c r="B34" s="134" t="s">
        <v>253</v>
      </c>
      <c r="C34" s="23"/>
      <c r="D34" s="57">
        <v>20.149999999999999</v>
      </c>
      <c r="E34" s="24"/>
      <c r="F34" s="217">
        <v>1</v>
      </c>
      <c r="G34" s="71" t="s">
        <v>254</v>
      </c>
      <c r="H34" s="218">
        <v>20.149999999999999</v>
      </c>
      <c r="I34" s="65"/>
      <c r="J34" s="55">
        <v>20.149999999999999</v>
      </c>
      <c r="K34" s="56">
        <v>20150</v>
      </c>
      <c r="L34" s="32"/>
      <c r="M34" s="2">
        <v>5</v>
      </c>
      <c r="N34" s="2" t="s">
        <v>234</v>
      </c>
      <c r="P34" s="2">
        <v>5</v>
      </c>
    </row>
    <row r="35" spans="1:16">
      <c r="A35" s="2" t="s">
        <v>146</v>
      </c>
      <c r="B35" s="135" t="s">
        <v>110</v>
      </c>
      <c r="C35" s="88"/>
      <c r="D35" s="57">
        <v>20.149999999999999</v>
      </c>
      <c r="E35" s="59"/>
      <c r="F35" s="217">
        <v>0</v>
      </c>
      <c r="G35" s="219" t="s">
        <v>254</v>
      </c>
      <c r="H35" s="60">
        <v>0</v>
      </c>
      <c r="I35" s="80"/>
      <c r="J35" s="60">
        <v>0</v>
      </c>
      <c r="K35" s="61">
        <v>0</v>
      </c>
      <c r="L35" s="32"/>
      <c r="M35" s="2">
        <v>5</v>
      </c>
      <c r="N35" s="2" t="s">
        <v>234</v>
      </c>
      <c r="P35" s="2">
        <v>5</v>
      </c>
    </row>
    <row r="36" spans="1:16">
      <c r="B36" s="62" t="s">
        <v>255</v>
      </c>
      <c r="C36" s="86"/>
      <c r="D36" s="89"/>
      <c r="E36" s="89"/>
      <c r="F36" s="89"/>
      <c r="G36" s="89"/>
      <c r="H36" s="55">
        <v>20.149999999999999</v>
      </c>
      <c r="I36" s="55"/>
      <c r="J36" s="63">
        <v>20.149999999999999</v>
      </c>
      <c r="K36" s="64">
        <v>20150</v>
      </c>
      <c r="L36" s="32"/>
      <c r="M36" s="2">
        <v>5</v>
      </c>
      <c r="N36" s="2" t="s">
        <v>234</v>
      </c>
      <c r="P36" s="2">
        <v>5</v>
      </c>
    </row>
    <row r="37" spans="1:16">
      <c r="B37" s="90"/>
      <c r="C37" s="86"/>
      <c r="D37" s="89"/>
      <c r="E37" s="89"/>
      <c r="F37" s="89"/>
      <c r="G37" s="89"/>
      <c r="H37" s="24"/>
      <c r="I37" s="24"/>
      <c r="J37" s="24"/>
      <c r="K37" s="56"/>
      <c r="L37" s="32"/>
      <c r="M37" s="2">
        <v>5</v>
      </c>
      <c r="N37" s="2" t="s">
        <v>234</v>
      </c>
      <c r="P37" s="2">
        <v>5</v>
      </c>
    </row>
    <row r="38" spans="1:16">
      <c r="B38" s="214" t="s">
        <v>256</v>
      </c>
      <c r="C38" s="45"/>
      <c r="D38" s="46"/>
      <c r="E38" s="46"/>
      <c r="F38" s="46"/>
      <c r="G38" s="46"/>
      <c r="H38" s="220" t="s">
        <v>100</v>
      </c>
      <c r="I38" s="220" t="s">
        <v>101</v>
      </c>
      <c r="J38" s="48" t="s">
        <v>97</v>
      </c>
      <c r="K38" s="49" t="s">
        <v>98</v>
      </c>
      <c r="L38" s="32"/>
      <c r="M38" s="2">
        <v>5</v>
      </c>
      <c r="N38" s="2" t="s">
        <v>234</v>
      </c>
      <c r="P38" s="2">
        <v>5</v>
      </c>
    </row>
    <row r="39" spans="1:16">
      <c r="B39" s="221" t="s">
        <v>257</v>
      </c>
      <c r="C39" s="222"/>
      <c r="D39" s="223"/>
      <c r="E39" s="223"/>
      <c r="F39" s="223"/>
      <c r="G39" s="224"/>
      <c r="H39" s="225">
        <v>55.449999999999996</v>
      </c>
      <c r="I39" s="225">
        <v>131.6</v>
      </c>
      <c r="J39" s="225">
        <v>187.04999999999998</v>
      </c>
      <c r="K39" s="226"/>
      <c r="L39" s="32"/>
      <c r="M39" s="2">
        <v>5</v>
      </c>
      <c r="N39" s="2" t="s">
        <v>234</v>
      </c>
      <c r="P39" s="2">
        <v>5</v>
      </c>
    </row>
    <row r="40" spans="1:16">
      <c r="B40" s="32"/>
      <c r="C40" s="24"/>
      <c r="D40" s="24"/>
      <c r="E40" s="24"/>
      <c r="F40" s="24"/>
      <c r="G40" s="24"/>
      <c r="H40" s="24"/>
      <c r="I40" s="24"/>
      <c r="J40" s="24"/>
      <c r="K40" s="56" t="s">
        <v>134</v>
      </c>
      <c r="L40" s="32"/>
      <c r="M40" s="2">
        <v>5</v>
      </c>
      <c r="N40" s="2" t="s">
        <v>234</v>
      </c>
      <c r="P40" s="2">
        <v>5</v>
      </c>
    </row>
    <row r="41" spans="1:16">
      <c r="B41" s="214" t="s">
        <v>258</v>
      </c>
      <c r="C41" s="46"/>
      <c r="D41" s="46"/>
      <c r="E41" s="46"/>
      <c r="F41" s="46"/>
      <c r="G41" s="46"/>
      <c r="H41" s="47" t="s">
        <v>96</v>
      </c>
      <c r="I41" s="48"/>
      <c r="J41" s="48" t="s">
        <v>97</v>
      </c>
      <c r="K41" s="49" t="s">
        <v>98</v>
      </c>
      <c r="L41" s="32"/>
      <c r="M41" s="2">
        <v>5</v>
      </c>
      <c r="N41" s="2" t="s">
        <v>234</v>
      </c>
      <c r="P41" s="2">
        <v>5</v>
      </c>
    </row>
    <row r="42" spans="1:16">
      <c r="B42" s="33" t="s">
        <v>259</v>
      </c>
      <c r="C42" s="34"/>
      <c r="D42" s="35" t="s">
        <v>116</v>
      </c>
      <c r="E42" s="35"/>
      <c r="F42" s="35" t="s">
        <v>117</v>
      </c>
      <c r="G42" s="34"/>
      <c r="H42" s="35" t="s">
        <v>100</v>
      </c>
      <c r="I42" s="35" t="s">
        <v>101</v>
      </c>
      <c r="J42" s="51" t="s">
        <v>102</v>
      </c>
      <c r="K42" s="51" t="s">
        <v>242</v>
      </c>
      <c r="L42" s="32"/>
      <c r="M42" s="2">
        <v>5</v>
      </c>
      <c r="N42" s="2" t="s">
        <v>234</v>
      </c>
      <c r="P42" s="2">
        <v>5</v>
      </c>
    </row>
    <row r="43" spans="1:16">
      <c r="A43" s="2" t="s">
        <v>104</v>
      </c>
      <c r="B43" s="215" t="s">
        <v>189</v>
      </c>
      <c r="C43" s="24"/>
      <c r="D43" s="57">
        <v>0.5</v>
      </c>
      <c r="E43" s="69" t="s">
        <v>122</v>
      </c>
      <c r="F43" s="216"/>
      <c r="G43" s="71" t="s">
        <v>123</v>
      </c>
      <c r="H43" s="65"/>
      <c r="I43" s="55">
        <v>0</v>
      </c>
      <c r="J43" s="55">
        <v>0</v>
      </c>
      <c r="K43" s="56">
        <v>0</v>
      </c>
      <c r="L43" s="32"/>
      <c r="M43" s="2">
        <v>5</v>
      </c>
      <c r="N43" s="2" t="s">
        <v>234</v>
      </c>
      <c r="P43" s="2">
        <v>5</v>
      </c>
    </row>
    <row r="44" spans="1:16">
      <c r="A44" s="2" t="s">
        <v>104</v>
      </c>
      <c r="B44" s="215" t="s">
        <v>190</v>
      </c>
      <c r="C44" s="24"/>
      <c r="D44" s="57">
        <v>0.57999999999999996</v>
      </c>
      <c r="E44" s="69" t="s">
        <v>122</v>
      </c>
      <c r="F44" s="227">
        <v>35</v>
      </c>
      <c r="G44" s="71" t="s">
        <v>123</v>
      </c>
      <c r="H44" s="65"/>
      <c r="I44" s="55">
        <v>20.299999999999997</v>
      </c>
      <c r="J44" s="55">
        <v>20.299999999999997</v>
      </c>
      <c r="K44" s="56">
        <v>20299.999999999996</v>
      </c>
      <c r="L44" s="32"/>
      <c r="M44" s="2">
        <v>5</v>
      </c>
      <c r="N44" s="2" t="s">
        <v>234</v>
      </c>
      <c r="P44" s="2">
        <v>5</v>
      </c>
    </row>
    <row r="45" spans="1:16">
      <c r="A45" s="2" t="s">
        <v>104</v>
      </c>
      <c r="B45" s="215" t="s">
        <v>191</v>
      </c>
      <c r="C45" s="24"/>
      <c r="D45" s="57">
        <v>0.36</v>
      </c>
      <c r="E45" s="69" t="s">
        <v>122</v>
      </c>
      <c r="F45" s="227">
        <v>125</v>
      </c>
      <c r="G45" s="71" t="s">
        <v>123</v>
      </c>
      <c r="H45" s="65"/>
      <c r="I45" s="55">
        <v>45</v>
      </c>
      <c r="J45" s="55">
        <v>45</v>
      </c>
      <c r="K45" s="56">
        <v>45000</v>
      </c>
      <c r="L45" s="32"/>
      <c r="M45" s="2">
        <v>5</v>
      </c>
      <c r="N45" s="2" t="s">
        <v>234</v>
      </c>
      <c r="P45" s="2">
        <v>5</v>
      </c>
    </row>
    <row r="46" spans="1:16">
      <c r="B46" s="134" t="s">
        <v>195</v>
      </c>
      <c r="C46" s="24"/>
      <c r="D46" s="24"/>
      <c r="E46" s="69"/>
      <c r="F46" s="24"/>
      <c r="G46" s="71"/>
      <c r="H46" s="65"/>
      <c r="I46" s="57"/>
      <c r="J46" s="55">
        <v>0</v>
      </c>
      <c r="K46" s="56">
        <v>0</v>
      </c>
      <c r="L46" s="32"/>
      <c r="M46" s="2">
        <v>5</v>
      </c>
      <c r="N46" s="2" t="s">
        <v>234</v>
      </c>
      <c r="P46" s="2">
        <v>5</v>
      </c>
    </row>
    <row r="47" spans="1:16">
      <c r="B47" s="135" t="s">
        <v>196</v>
      </c>
      <c r="C47" s="59"/>
      <c r="D47" s="59"/>
      <c r="E47" s="77"/>
      <c r="F47" s="59"/>
      <c r="G47" s="79"/>
      <c r="H47" s="80"/>
      <c r="I47" s="57"/>
      <c r="J47" s="60">
        <v>0</v>
      </c>
      <c r="K47" s="61">
        <v>0</v>
      </c>
      <c r="L47" s="32"/>
      <c r="M47" s="2">
        <v>5</v>
      </c>
      <c r="N47" s="2" t="s">
        <v>234</v>
      </c>
      <c r="P47" s="2">
        <v>5</v>
      </c>
    </row>
    <row r="48" spans="1:16">
      <c r="B48" s="62" t="s">
        <v>133</v>
      </c>
      <c r="C48" s="23"/>
      <c r="D48" s="24"/>
      <c r="E48" s="24"/>
      <c r="F48" s="24"/>
      <c r="G48" s="24"/>
      <c r="H48" s="65"/>
      <c r="I48" s="55">
        <v>65.3</v>
      </c>
      <c r="J48" s="63">
        <v>65.3</v>
      </c>
      <c r="K48" s="64">
        <v>65300</v>
      </c>
      <c r="L48" s="32"/>
      <c r="M48" s="2">
        <v>5</v>
      </c>
      <c r="N48" s="2" t="s">
        <v>234</v>
      </c>
      <c r="P48" s="2">
        <v>5</v>
      </c>
    </row>
    <row r="49" spans="2:16">
      <c r="B49" s="32"/>
      <c r="C49" s="24"/>
      <c r="D49" s="24"/>
      <c r="E49" s="24"/>
      <c r="F49" s="24"/>
      <c r="G49" s="24"/>
      <c r="H49" s="24"/>
      <c r="I49" s="24"/>
      <c r="J49" s="24"/>
      <c r="K49" s="56" t="s">
        <v>134</v>
      </c>
      <c r="L49" s="32"/>
      <c r="M49" s="2">
        <v>5</v>
      </c>
      <c r="N49" s="2" t="s">
        <v>234</v>
      </c>
      <c r="P49" s="2">
        <v>5</v>
      </c>
    </row>
    <row r="50" spans="2:16">
      <c r="B50" s="33" t="s">
        <v>260</v>
      </c>
      <c r="C50" s="67"/>
      <c r="D50" s="35" t="s">
        <v>144</v>
      </c>
      <c r="E50" s="35"/>
      <c r="F50" s="35" t="s">
        <v>145</v>
      </c>
      <c r="G50" s="34"/>
      <c r="H50" s="35" t="s">
        <v>100</v>
      </c>
      <c r="I50" s="35" t="s">
        <v>101</v>
      </c>
      <c r="J50" s="228" t="s">
        <v>97</v>
      </c>
      <c r="K50" s="51" t="s">
        <v>98</v>
      </c>
      <c r="L50" s="32"/>
      <c r="M50" s="2">
        <v>5</v>
      </c>
      <c r="N50" s="2" t="s">
        <v>234</v>
      </c>
      <c r="P50" s="2">
        <v>5</v>
      </c>
    </row>
    <row r="51" spans="2:16">
      <c r="B51" s="134" t="s">
        <v>261</v>
      </c>
      <c r="C51" s="23"/>
      <c r="D51" s="57">
        <v>20.149999999999999</v>
      </c>
      <c r="E51" s="24"/>
      <c r="F51" s="217">
        <v>3</v>
      </c>
      <c r="G51" s="229" t="s">
        <v>262</v>
      </c>
      <c r="H51" s="55">
        <v>60.449999999999996</v>
      </c>
      <c r="I51" s="65"/>
      <c r="J51" s="55">
        <v>60.449999999999996</v>
      </c>
      <c r="K51" s="56">
        <v>60449.999999999993</v>
      </c>
      <c r="L51" s="32"/>
      <c r="M51" s="2">
        <v>5</v>
      </c>
      <c r="N51" s="2" t="s">
        <v>234</v>
      </c>
      <c r="P51" s="2">
        <v>5</v>
      </c>
    </row>
    <row r="52" spans="2:16">
      <c r="B52" s="135" t="s">
        <v>110</v>
      </c>
      <c r="C52" s="88"/>
      <c r="D52" s="57">
        <v>20.149999999999999</v>
      </c>
      <c r="E52" s="59"/>
      <c r="F52" s="217">
        <v>0</v>
      </c>
      <c r="G52" s="219" t="s">
        <v>262</v>
      </c>
      <c r="H52" s="60">
        <v>0</v>
      </c>
      <c r="I52" s="80"/>
      <c r="J52" s="60">
        <v>0</v>
      </c>
      <c r="K52" s="61">
        <v>0</v>
      </c>
      <c r="L52" s="32"/>
      <c r="M52" s="2">
        <v>5</v>
      </c>
      <c r="N52" s="2" t="s">
        <v>234</v>
      </c>
      <c r="P52" s="2">
        <v>5</v>
      </c>
    </row>
    <row r="53" spans="2:16">
      <c r="B53" s="62" t="s">
        <v>133</v>
      </c>
      <c r="C53" s="86"/>
      <c r="D53" s="230"/>
      <c r="E53" s="89"/>
      <c r="F53" s="89"/>
      <c r="G53" s="89"/>
      <c r="H53" s="55">
        <v>60.449999999999996</v>
      </c>
      <c r="I53" s="55"/>
      <c r="J53" s="63">
        <v>60.449999999999996</v>
      </c>
      <c r="K53" s="64">
        <v>60449.999999999993</v>
      </c>
      <c r="L53" s="32"/>
      <c r="M53" s="2">
        <v>5</v>
      </c>
      <c r="N53" s="2" t="s">
        <v>234</v>
      </c>
      <c r="P53" s="2">
        <v>5</v>
      </c>
    </row>
    <row r="54" spans="2:16">
      <c r="B54" s="32"/>
      <c r="C54" s="24"/>
      <c r="D54" s="24"/>
      <c r="E54" s="24"/>
      <c r="F54" s="24"/>
      <c r="G54" s="24"/>
      <c r="H54" s="24"/>
      <c r="I54" s="24"/>
      <c r="J54" s="24"/>
      <c r="K54" s="56" t="s">
        <v>134</v>
      </c>
      <c r="L54" s="32"/>
      <c r="M54" s="2">
        <v>5</v>
      </c>
      <c r="N54" s="2" t="s">
        <v>234</v>
      </c>
      <c r="P54" s="2">
        <v>5</v>
      </c>
    </row>
    <row r="55" spans="2:16">
      <c r="B55" s="33" t="s">
        <v>149</v>
      </c>
      <c r="C55" s="67"/>
      <c r="D55" s="35"/>
      <c r="E55" s="35"/>
      <c r="F55" s="35"/>
      <c r="G55" s="34"/>
      <c r="H55" s="35" t="s">
        <v>100</v>
      </c>
      <c r="I55" s="35" t="s">
        <v>101</v>
      </c>
      <c r="J55" s="228" t="s">
        <v>97</v>
      </c>
      <c r="K55" s="51" t="s">
        <v>98</v>
      </c>
      <c r="L55" s="32"/>
      <c r="M55" s="2">
        <v>5</v>
      </c>
      <c r="N55" s="2" t="s">
        <v>234</v>
      </c>
      <c r="P55" s="2">
        <v>5</v>
      </c>
    </row>
    <row r="56" spans="2:16">
      <c r="B56" s="32" t="s">
        <v>151</v>
      </c>
      <c r="C56" s="24"/>
      <c r="D56" s="24"/>
      <c r="E56" s="24"/>
      <c r="F56" s="24"/>
      <c r="G56" s="24"/>
      <c r="H56" s="54">
        <v>164</v>
      </c>
      <c r="I56" s="65"/>
      <c r="J56" s="63">
        <v>164</v>
      </c>
      <c r="K56" s="64">
        <v>164000</v>
      </c>
      <c r="L56" s="32"/>
      <c r="M56" s="2">
        <v>5</v>
      </c>
      <c r="N56" s="2" t="s">
        <v>234</v>
      </c>
      <c r="P56" s="2">
        <v>5</v>
      </c>
    </row>
    <row r="57" spans="2:16">
      <c r="B57" s="32"/>
      <c r="C57" s="24"/>
      <c r="D57" s="24"/>
      <c r="E57" s="24"/>
      <c r="F57" s="24"/>
      <c r="G57" s="24"/>
      <c r="H57" s="24"/>
      <c r="I57" s="24"/>
      <c r="J57" s="24"/>
      <c r="K57" s="56" t="s">
        <v>134</v>
      </c>
      <c r="L57" s="32"/>
      <c r="M57" s="2">
        <v>5</v>
      </c>
      <c r="N57" s="2" t="s">
        <v>234</v>
      </c>
      <c r="P57" s="2">
        <v>5</v>
      </c>
    </row>
    <row r="58" spans="2:16">
      <c r="B58" s="33" t="s">
        <v>263</v>
      </c>
      <c r="C58" s="45"/>
      <c r="D58" s="220"/>
      <c r="E58" s="220"/>
      <c r="F58" s="220"/>
      <c r="G58" s="46"/>
      <c r="H58" s="220" t="s">
        <v>100</v>
      </c>
      <c r="I58" s="220" t="s">
        <v>101</v>
      </c>
      <c r="J58" s="48" t="s">
        <v>97</v>
      </c>
      <c r="K58" s="49" t="s">
        <v>98</v>
      </c>
      <c r="L58" s="32"/>
      <c r="M58" s="2">
        <v>5</v>
      </c>
      <c r="N58" s="2" t="s">
        <v>234</v>
      </c>
      <c r="P58" s="2">
        <v>5</v>
      </c>
    </row>
    <row r="59" spans="2:16">
      <c r="B59" s="82" t="s">
        <v>264</v>
      </c>
      <c r="C59" s="24"/>
      <c r="D59" s="24"/>
      <c r="E59" s="24"/>
      <c r="F59" s="24"/>
      <c r="G59" s="24"/>
      <c r="H59" s="54">
        <v>9.6</v>
      </c>
      <c r="I59" s="54">
        <v>5.5</v>
      </c>
      <c r="J59" s="55">
        <v>15.1</v>
      </c>
      <c r="K59" s="56">
        <v>15100</v>
      </c>
      <c r="L59" s="32"/>
      <c r="M59" s="2">
        <v>5</v>
      </c>
      <c r="N59" s="2" t="s">
        <v>234</v>
      </c>
      <c r="P59" s="2">
        <v>5</v>
      </c>
    </row>
    <row r="60" spans="2:16">
      <c r="B60" s="83" t="s">
        <v>265</v>
      </c>
      <c r="C60" s="24"/>
      <c r="D60" s="24"/>
      <c r="E60" s="24"/>
      <c r="F60" s="24"/>
      <c r="G60" s="24"/>
      <c r="H60" s="57">
        <v>5.6</v>
      </c>
      <c r="I60" s="57">
        <v>2.5</v>
      </c>
      <c r="J60" s="55">
        <v>8.1</v>
      </c>
      <c r="K60" s="56">
        <v>8100</v>
      </c>
      <c r="L60" s="32"/>
      <c r="M60" s="2">
        <v>5</v>
      </c>
      <c r="N60" s="2" t="s">
        <v>234</v>
      </c>
      <c r="P60" s="2">
        <v>5</v>
      </c>
    </row>
    <row r="61" spans="2:16">
      <c r="B61" s="83" t="s">
        <v>266</v>
      </c>
      <c r="C61" s="24"/>
      <c r="D61" s="24"/>
      <c r="E61" s="24"/>
      <c r="F61" s="24"/>
      <c r="G61" s="24"/>
      <c r="H61" s="57">
        <v>14.3</v>
      </c>
      <c r="I61" s="57">
        <v>6.7</v>
      </c>
      <c r="J61" s="55">
        <v>21</v>
      </c>
      <c r="K61" s="56">
        <v>21000</v>
      </c>
      <c r="L61" s="32"/>
      <c r="M61" s="2">
        <v>5</v>
      </c>
      <c r="N61" s="2" t="s">
        <v>234</v>
      </c>
      <c r="P61" s="2">
        <v>5</v>
      </c>
    </row>
    <row r="62" spans="2:16">
      <c r="B62" s="84" t="s">
        <v>138</v>
      </c>
      <c r="C62" s="24"/>
      <c r="D62" s="57">
        <v>3.35</v>
      </c>
      <c r="E62" s="71" t="s">
        <v>267</v>
      </c>
      <c r="F62" s="57">
        <v>3.82</v>
      </c>
      <c r="G62" s="71" t="s">
        <v>268</v>
      </c>
      <c r="H62" s="55">
        <v>8.375</v>
      </c>
      <c r="I62" s="55">
        <v>9.5499999999999989</v>
      </c>
      <c r="J62" s="55">
        <v>17.924999999999997</v>
      </c>
      <c r="K62" s="56">
        <v>17924.999999999996</v>
      </c>
      <c r="L62" s="32"/>
      <c r="M62" s="2">
        <v>5</v>
      </c>
      <c r="N62" s="2" t="s">
        <v>234</v>
      </c>
      <c r="P62" s="2">
        <v>5</v>
      </c>
    </row>
    <row r="63" spans="2:16">
      <c r="B63" s="83" t="s">
        <v>110</v>
      </c>
      <c r="C63" s="59"/>
      <c r="D63" s="59"/>
      <c r="E63" s="59"/>
      <c r="F63" s="59"/>
      <c r="G63" s="59"/>
      <c r="H63" s="57">
        <v>0</v>
      </c>
      <c r="I63" s="57">
        <v>0</v>
      </c>
      <c r="J63" s="60">
        <v>0</v>
      </c>
      <c r="K63" s="61">
        <v>0</v>
      </c>
      <c r="L63" s="32"/>
      <c r="M63" s="2">
        <v>5</v>
      </c>
      <c r="N63" s="2" t="s">
        <v>234</v>
      </c>
      <c r="P63" s="2">
        <v>5</v>
      </c>
    </row>
    <row r="64" spans="2:16">
      <c r="B64" s="62" t="s">
        <v>269</v>
      </c>
      <c r="C64" s="23"/>
      <c r="D64" s="24"/>
      <c r="E64" s="24"/>
      <c r="F64" s="24"/>
      <c r="G64" s="24"/>
      <c r="H64" s="55">
        <v>67.375</v>
      </c>
      <c r="I64" s="55">
        <v>38.949999999999996</v>
      </c>
      <c r="J64" s="63">
        <v>62.125</v>
      </c>
      <c r="K64" s="24"/>
      <c r="L64" s="32"/>
      <c r="M64" s="2">
        <v>5</v>
      </c>
      <c r="N64" s="2" t="s">
        <v>234</v>
      </c>
      <c r="P64" s="2">
        <v>5</v>
      </c>
    </row>
    <row r="65" spans="1:16">
      <c r="B65" s="62" t="s">
        <v>270</v>
      </c>
      <c r="C65" s="23"/>
      <c r="D65" s="24"/>
      <c r="E65" s="24"/>
      <c r="F65" s="24"/>
      <c r="G65" s="24"/>
      <c r="H65" s="55">
        <v>67.375</v>
      </c>
      <c r="I65" s="55">
        <v>38.949999999999996</v>
      </c>
      <c r="J65" s="64">
        <v>106.32499999999999</v>
      </c>
      <c r="K65" s="24"/>
      <c r="L65" s="32"/>
      <c r="M65" s="2">
        <v>5</v>
      </c>
      <c r="N65" s="2" t="s">
        <v>234</v>
      </c>
      <c r="P65" s="2">
        <v>5</v>
      </c>
    </row>
    <row r="66" spans="1:16">
      <c r="B66" s="62" t="s">
        <v>271</v>
      </c>
      <c r="C66" s="23"/>
      <c r="D66" s="24"/>
      <c r="E66" s="24"/>
      <c r="F66" s="24"/>
      <c r="G66" s="24"/>
      <c r="H66" s="55">
        <v>67375</v>
      </c>
      <c r="I66" s="55">
        <v>38949.999999999993</v>
      </c>
      <c r="J66" s="64"/>
      <c r="K66" s="64">
        <v>62125</v>
      </c>
      <c r="L66" s="32"/>
      <c r="M66" s="2">
        <v>5</v>
      </c>
      <c r="N66" s="2" t="s">
        <v>234</v>
      </c>
      <c r="P66" s="2">
        <v>5</v>
      </c>
    </row>
    <row r="67" spans="1:16">
      <c r="B67" s="32"/>
      <c r="C67" s="24"/>
      <c r="D67" s="24"/>
      <c r="E67" s="24"/>
      <c r="F67" s="24"/>
      <c r="G67" s="24"/>
      <c r="H67" s="24"/>
      <c r="I67" s="24"/>
      <c r="J67" s="24"/>
      <c r="K67" s="56"/>
      <c r="L67" s="32"/>
      <c r="M67" s="2">
        <v>5</v>
      </c>
      <c r="N67" s="2" t="s">
        <v>234</v>
      </c>
      <c r="P67" s="2">
        <v>5</v>
      </c>
    </row>
    <row r="68" spans="1:16">
      <c r="B68" s="66"/>
      <c r="C68" s="46"/>
      <c r="D68" s="46"/>
      <c r="E68" s="46"/>
      <c r="F68" s="46"/>
      <c r="G68" s="46"/>
      <c r="H68" s="47" t="s">
        <v>96</v>
      </c>
      <c r="I68" s="48"/>
      <c r="J68" s="48" t="s">
        <v>97</v>
      </c>
      <c r="K68" s="49" t="s">
        <v>98</v>
      </c>
      <c r="L68" s="32"/>
      <c r="M68" s="2">
        <v>5</v>
      </c>
      <c r="N68" s="2" t="s">
        <v>234</v>
      </c>
      <c r="P68" s="2">
        <v>5</v>
      </c>
    </row>
    <row r="69" spans="1:16">
      <c r="B69" s="231" t="s">
        <v>272</v>
      </c>
      <c r="C69" s="67"/>
      <c r="D69" s="35"/>
      <c r="E69" s="35"/>
      <c r="F69" s="35"/>
      <c r="G69" s="34"/>
      <c r="H69" s="50" t="s">
        <v>100</v>
      </c>
      <c r="I69" s="50" t="s">
        <v>101</v>
      </c>
      <c r="J69" s="51" t="s">
        <v>102</v>
      </c>
      <c r="K69" s="51" t="s">
        <v>242</v>
      </c>
      <c r="L69" s="32"/>
      <c r="M69" s="2">
        <v>5</v>
      </c>
      <c r="N69" s="2" t="s">
        <v>234</v>
      </c>
      <c r="P69" s="2">
        <v>5</v>
      </c>
    </row>
    <row r="70" spans="1:16">
      <c r="B70" s="134" t="s">
        <v>273</v>
      </c>
      <c r="C70" s="24"/>
      <c r="D70" s="24"/>
      <c r="E70" s="24"/>
      <c r="F70" s="24"/>
      <c r="G70" s="24"/>
      <c r="H70" s="55">
        <v>310.30833333333334</v>
      </c>
      <c r="I70" s="55">
        <v>148.11666666666665</v>
      </c>
      <c r="J70" s="63">
        <v>458.42499999999995</v>
      </c>
      <c r="K70" s="55">
        <v>458424.99999999994</v>
      </c>
      <c r="L70" s="32"/>
      <c r="M70" s="2">
        <v>5</v>
      </c>
      <c r="N70" s="2" t="s">
        <v>234</v>
      </c>
      <c r="P70" s="2">
        <v>5</v>
      </c>
    </row>
    <row r="71" spans="1:16">
      <c r="B71" s="32"/>
      <c r="C71" s="24"/>
      <c r="D71" s="24"/>
      <c r="E71" s="24"/>
      <c r="F71" s="24"/>
      <c r="G71" s="24"/>
      <c r="H71" s="56"/>
      <c r="I71" s="56"/>
      <c r="J71" s="56"/>
      <c r="K71" s="65"/>
      <c r="L71" s="32"/>
      <c r="M71" s="2">
        <v>5</v>
      </c>
      <c r="N71" s="2" t="s">
        <v>234</v>
      </c>
      <c r="P71" s="2">
        <v>5</v>
      </c>
    </row>
    <row r="72" spans="1:16">
      <c r="B72" s="66"/>
      <c r="C72" s="46"/>
      <c r="D72" s="46"/>
      <c r="E72" s="46"/>
      <c r="F72" s="46"/>
      <c r="G72" s="46"/>
      <c r="H72" s="99"/>
      <c r="I72" s="100" t="s">
        <v>157</v>
      </c>
      <c r="J72" s="101" t="s">
        <v>158</v>
      </c>
      <c r="K72" s="102" t="s">
        <v>159</v>
      </c>
      <c r="L72" s="32"/>
      <c r="M72" s="2">
        <v>5</v>
      </c>
      <c r="N72" s="2" t="s">
        <v>234</v>
      </c>
      <c r="P72" s="2">
        <v>5</v>
      </c>
    </row>
    <row r="73" spans="1:16">
      <c r="A73" s="2" t="s">
        <v>69</v>
      </c>
      <c r="B73" s="33" t="s">
        <v>274</v>
      </c>
      <c r="C73" s="34"/>
      <c r="D73" s="34"/>
      <c r="E73" s="34"/>
      <c r="F73" s="34"/>
      <c r="G73" s="34"/>
      <c r="H73" s="103"/>
      <c r="I73" s="104" t="s">
        <v>161</v>
      </c>
      <c r="J73" s="104" t="s">
        <v>162</v>
      </c>
      <c r="K73" s="105" t="s">
        <v>163</v>
      </c>
      <c r="L73" s="32"/>
      <c r="M73" s="2">
        <v>5</v>
      </c>
      <c r="N73" s="2" t="s">
        <v>234</v>
      </c>
      <c r="P73" s="2">
        <v>5</v>
      </c>
    </row>
    <row r="74" spans="1:16">
      <c r="B74" s="135" t="s">
        <v>275</v>
      </c>
      <c r="C74" s="232"/>
      <c r="D74" s="233">
        <v>253</v>
      </c>
      <c r="E74" s="234" t="s">
        <v>276</v>
      </c>
      <c r="F74" s="235" t="s">
        <v>277</v>
      </c>
      <c r="G74" s="59"/>
      <c r="H74" s="61"/>
      <c r="I74" s="80"/>
      <c r="J74" s="60">
        <v>632.5</v>
      </c>
      <c r="K74" s="236">
        <v>632500</v>
      </c>
      <c r="L74" s="32"/>
      <c r="M74" s="2">
        <v>5</v>
      </c>
      <c r="N74" s="2" t="s">
        <v>234</v>
      </c>
      <c r="P74" s="2">
        <v>5</v>
      </c>
    </row>
    <row r="75" spans="1:16" ht="16.5" thickBot="1">
      <c r="B75" s="117" t="s">
        <v>167</v>
      </c>
      <c r="C75" s="118"/>
      <c r="D75" s="93"/>
      <c r="E75" s="93"/>
      <c r="F75" s="93"/>
      <c r="G75" s="93"/>
      <c r="H75" s="119"/>
      <c r="I75" s="95"/>
      <c r="J75" s="237">
        <v>632.5</v>
      </c>
      <c r="K75" s="238">
        <v>632500</v>
      </c>
      <c r="L75" s="32"/>
      <c r="M75" s="2">
        <v>5</v>
      </c>
      <c r="N75" s="2" t="s">
        <v>234</v>
      </c>
      <c r="P75" s="2">
        <v>5</v>
      </c>
    </row>
    <row r="76" spans="1:16" ht="16.5" thickTop="1">
      <c r="B76" s="96" t="s">
        <v>168</v>
      </c>
      <c r="C76" s="120"/>
      <c r="D76" s="121"/>
      <c r="E76" s="121"/>
      <c r="F76" s="121"/>
      <c r="G76" s="121"/>
      <c r="H76" s="122"/>
      <c r="I76" s="123">
        <v>484.38333333333333</v>
      </c>
      <c r="J76" s="239">
        <v>174.07500000000005</v>
      </c>
      <c r="K76" s="98">
        <v>-174075.00000000006</v>
      </c>
      <c r="L76" s="32"/>
      <c r="M76" s="2">
        <v>5</v>
      </c>
      <c r="N76" s="2" t="s">
        <v>234</v>
      </c>
      <c r="P76" s="2">
        <v>5</v>
      </c>
    </row>
    <row r="77" spans="1:16">
      <c r="B77" s="43"/>
      <c r="C77" s="31"/>
      <c r="D77" s="31"/>
      <c r="E77" s="31"/>
      <c r="F77" s="31"/>
      <c r="G77" s="31"/>
      <c r="H77" s="31"/>
      <c r="I77" s="31"/>
      <c r="J77" s="31"/>
      <c r="K77" s="31"/>
      <c r="L77" s="32"/>
      <c r="M77" s="2">
        <v>5</v>
      </c>
      <c r="N77" s="2" t="s">
        <v>234</v>
      </c>
      <c r="P77" s="2">
        <v>5</v>
      </c>
    </row>
    <row r="78" spans="1:16" ht="18.75" thickBot="1">
      <c r="B78" s="240" t="s">
        <v>278</v>
      </c>
      <c r="C78" s="241"/>
      <c r="D78" s="241"/>
      <c r="E78" s="242"/>
      <c r="F78" s="241"/>
      <c r="G78" s="241"/>
      <c r="H78" s="241"/>
      <c r="I78" s="241"/>
      <c r="J78" s="241"/>
      <c r="K78" s="241"/>
      <c r="L78" s="32"/>
      <c r="M78" s="2">
        <v>5</v>
      </c>
      <c r="N78" s="2" t="s">
        <v>234</v>
      </c>
      <c r="P78" s="2">
        <v>5</v>
      </c>
    </row>
    <row r="79" spans="1:16" ht="16.5" thickTop="1">
      <c r="B79" s="209" t="s">
        <v>279</v>
      </c>
      <c r="C79" s="149"/>
      <c r="D79" s="40">
        <v>4.3</v>
      </c>
      <c r="E79" s="24" t="s">
        <v>238</v>
      </c>
      <c r="F79" s="24"/>
      <c r="G79" s="150"/>
      <c r="H79" s="243" t="s">
        <v>280</v>
      </c>
      <c r="I79" s="244">
        <v>2</v>
      </c>
      <c r="J79" s="245" t="s">
        <v>281</v>
      </c>
      <c r="K79" s="213"/>
      <c r="L79" s="32"/>
      <c r="M79" s="2">
        <v>5</v>
      </c>
      <c r="N79" s="2" t="s">
        <v>234</v>
      </c>
      <c r="P79" s="2">
        <v>5</v>
      </c>
    </row>
    <row r="80" spans="1:16">
      <c r="B80" s="209" t="s">
        <v>282</v>
      </c>
      <c r="C80" s="149"/>
      <c r="D80" s="210">
        <v>4</v>
      </c>
      <c r="E80" s="212" t="s">
        <v>283</v>
      </c>
      <c r="F80" s="24"/>
      <c r="G80" s="150"/>
      <c r="H80" s="243" t="s">
        <v>284</v>
      </c>
      <c r="I80" s="24"/>
      <c r="J80" s="41"/>
      <c r="K80" s="24"/>
      <c r="L80" s="32"/>
      <c r="M80" s="2">
        <v>5</v>
      </c>
      <c r="N80" s="2" t="s">
        <v>234</v>
      </c>
      <c r="P80" s="2">
        <v>5</v>
      </c>
    </row>
    <row r="81" spans="1:16">
      <c r="B81" s="209"/>
      <c r="C81" s="209"/>
      <c r="D81" s="209"/>
      <c r="E81" s="209"/>
      <c r="F81" s="209"/>
      <c r="G81" s="209"/>
      <c r="H81" s="209"/>
      <c r="I81" s="209"/>
      <c r="J81" s="209"/>
      <c r="K81" s="209"/>
      <c r="L81" s="209"/>
      <c r="M81" s="2">
        <v>5</v>
      </c>
      <c r="N81" s="2" t="s">
        <v>234</v>
      </c>
      <c r="P81" s="2">
        <v>5</v>
      </c>
    </row>
    <row r="82" spans="1:16">
      <c r="B82" s="246" t="s">
        <v>285</v>
      </c>
      <c r="C82" s="222"/>
      <c r="D82" s="223"/>
      <c r="E82" s="223"/>
      <c r="F82" s="223"/>
      <c r="G82" s="224"/>
      <c r="H82" s="247">
        <v>18.483333333333331</v>
      </c>
      <c r="I82" s="247">
        <v>43.866666666666667</v>
      </c>
      <c r="J82" s="247">
        <v>62.349999999999994</v>
      </c>
      <c r="K82" s="226"/>
      <c r="L82" s="32"/>
      <c r="M82" s="2">
        <v>5</v>
      </c>
      <c r="N82" s="2" t="s">
        <v>234</v>
      </c>
      <c r="P82" s="2">
        <v>5</v>
      </c>
    </row>
    <row r="83" spans="1:16">
      <c r="B83" s="43"/>
      <c r="C83" s="31"/>
      <c r="D83" s="31"/>
      <c r="E83" s="31"/>
      <c r="F83" s="31"/>
      <c r="G83" s="31"/>
      <c r="H83" s="24"/>
      <c r="I83" s="31"/>
      <c r="J83" s="31"/>
      <c r="K83" s="31"/>
      <c r="L83" s="32"/>
      <c r="M83" s="2">
        <v>5</v>
      </c>
      <c r="N83" s="2" t="s">
        <v>234</v>
      </c>
      <c r="P83" s="2">
        <v>5</v>
      </c>
    </row>
    <row r="84" spans="1:16">
      <c r="B84" s="66"/>
      <c r="C84" s="46"/>
      <c r="D84" s="46"/>
      <c r="E84" s="46"/>
      <c r="F84" s="46"/>
      <c r="G84" s="46"/>
      <c r="H84" s="47" t="s">
        <v>96</v>
      </c>
      <c r="I84" s="48"/>
      <c r="J84" s="48" t="s">
        <v>97</v>
      </c>
      <c r="K84" s="49" t="s">
        <v>98</v>
      </c>
      <c r="L84" s="32"/>
      <c r="M84" s="2">
        <v>5</v>
      </c>
      <c r="N84" s="2" t="s">
        <v>234</v>
      </c>
      <c r="P84" s="2">
        <v>5</v>
      </c>
    </row>
    <row r="85" spans="1:16">
      <c r="B85" s="33" t="s">
        <v>286</v>
      </c>
      <c r="C85" s="34"/>
      <c r="D85" s="35" t="s">
        <v>116</v>
      </c>
      <c r="E85" s="35"/>
      <c r="F85" s="35" t="s">
        <v>117</v>
      </c>
      <c r="G85" s="34"/>
      <c r="H85" s="50" t="s">
        <v>100</v>
      </c>
      <c r="I85" s="50" t="s">
        <v>101</v>
      </c>
      <c r="J85" s="51" t="s">
        <v>102</v>
      </c>
      <c r="K85" s="51" t="s">
        <v>242</v>
      </c>
      <c r="L85" s="32"/>
      <c r="M85" s="2">
        <v>5</v>
      </c>
      <c r="N85" s="2" t="s">
        <v>234</v>
      </c>
      <c r="P85" s="2">
        <v>5</v>
      </c>
    </row>
    <row r="86" spans="1:16">
      <c r="A86" s="2" t="s">
        <v>104</v>
      </c>
      <c r="B86" s="215" t="s">
        <v>287</v>
      </c>
      <c r="C86" s="24"/>
      <c r="D86" s="24"/>
      <c r="E86" s="24"/>
      <c r="F86" s="24"/>
      <c r="G86" s="24"/>
      <c r="H86" s="54">
        <v>7</v>
      </c>
      <c r="I86" s="54">
        <v>4</v>
      </c>
      <c r="J86" s="55">
        <v>4</v>
      </c>
      <c r="K86" s="56">
        <v>4000</v>
      </c>
      <c r="L86" s="32"/>
      <c r="M86" s="2">
        <v>5</v>
      </c>
      <c r="N86" s="2" t="s">
        <v>234</v>
      </c>
      <c r="P86" s="2">
        <v>5</v>
      </c>
    </row>
    <row r="87" spans="1:16">
      <c r="A87" s="2" t="s">
        <v>104</v>
      </c>
      <c r="B87" s="32" t="s">
        <v>288</v>
      </c>
      <c r="C87" s="24"/>
      <c r="D87" s="24"/>
      <c r="E87" s="24"/>
      <c r="F87" s="24"/>
      <c r="G87" s="24"/>
      <c r="H87" s="24"/>
      <c r="I87" s="24"/>
      <c r="J87" s="24"/>
      <c r="K87" s="56" t="s">
        <v>134</v>
      </c>
      <c r="L87" s="32"/>
      <c r="M87" s="2">
        <v>5</v>
      </c>
      <c r="N87" s="2" t="s">
        <v>234</v>
      </c>
      <c r="P87" s="2">
        <v>5</v>
      </c>
    </row>
    <row r="88" spans="1:16">
      <c r="A88" s="2" t="s">
        <v>104</v>
      </c>
      <c r="B88" s="215" t="s">
        <v>190</v>
      </c>
      <c r="C88" s="24"/>
      <c r="D88" s="57">
        <v>0.57999999999999996</v>
      </c>
      <c r="E88" s="69" t="s">
        <v>122</v>
      </c>
      <c r="F88" s="227">
        <v>13</v>
      </c>
      <c r="G88" s="71" t="s">
        <v>289</v>
      </c>
      <c r="H88" s="65"/>
      <c r="I88" s="55">
        <v>32.421999999999997</v>
      </c>
      <c r="J88" s="55">
        <v>32.421999999999997</v>
      </c>
      <c r="K88" s="56">
        <v>32421.999999999996</v>
      </c>
      <c r="L88" s="32"/>
      <c r="M88" s="2">
        <v>5</v>
      </c>
      <c r="N88" s="2" t="s">
        <v>234</v>
      </c>
      <c r="P88" s="2">
        <v>5</v>
      </c>
    </row>
    <row r="89" spans="1:16">
      <c r="A89" s="2" t="s">
        <v>104</v>
      </c>
      <c r="B89" s="215" t="s">
        <v>191</v>
      </c>
      <c r="C89" s="24"/>
      <c r="D89" s="57">
        <v>0.36</v>
      </c>
      <c r="E89" s="69" t="s">
        <v>122</v>
      </c>
      <c r="F89" s="227">
        <v>50</v>
      </c>
      <c r="G89" s="71" t="s">
        <v>289</v>
      </c>
      <c r="H89" s="65"/>
      <c r="I89" s="55">
        <v>77.399999999999991</v>
      </c>
      <c r="J89" s="55">
        <v>77.399999999999991</v>
      </c>
      <c r="K89" s="56">
        <v>77399.999999999985</v>
      </c>
      <c r="L89" s="32"/>
      <c r="M89" s="2">
        <v>5</v>
      </c>
      <c r="N89" s="2" t="s">
        <v>234</v>
      </c>
      <c r="P89" s="2">
        <v>5</v>
      </c>
    </row>
    <row r="90" spans="1:16">
      <c r="A90" s="2" t="s">
        <v>104</v>
      </c>
      <c r="B90" s="134" t="s">
        <v>195</v>
      </c>
      <c r="C90" s="24"/>
      <c r="D90" s="24"/>
      <c r="E90" s="69"/>
      <c r="F90" s="24"/>
      <c r="G90" s="71"/>
      <c r="H90" s="65"/>
      <c r="I90" s="57">
        <v>4.6500000000000004</v>
      </c>
      <c r="J90" s="55">
        <v>4.6500000000000004</v>
      </c>
      <c r="K90" s="56">
        <v>4650</v>
      </c>
      <c r="L90" s="32"/>
      <c r="M90" s="2">
        <v>5</v>
      </c>
      <c r="N90" s="2" t="s">
        <v>234</v>
      </c>
      <c r="P90" s="2">
        <v>5</v>
      </c>
    </row>
    <row r="91" spans="1:16">
      <c r="A91" s="2" t="s">
        <v>104</v>
      </c>
      <c r="B91" s="135" t="s">
        <v>196</v>
      </c>
      <c r="C91" s="59"/>
      <c r="D91" s="59"/>
      <c r="E91" s="77"/>
      <c r="F91" s="59"/>
      <c r="G91" s="79"/>
      <c r="H91" s="80"/>
      <c r="I91" s="57">
        <v>0</v>
      </c>
      <c r="J91" s="60">
        <v>0</v>
      </c>
      <c r="K91" s="61">
        <v>0</v>
      </c>
      <c r="L91" s="32"/>
      <c r="M91" s="2">
        <v>5</v>
      </c>
      <c r="N91" s="2" t="s">
        <v>234</v>
      </c>
      <c r="P91" s="2">
        <v>5</v>
      </c>
    </row>
    <row r="92" spans="1:16">
      <c r="B92" s="62" t="s">
        <v>133</v>
      </c>
      <c r="C92" s="23"/>
      <c r="D92" s="24"/>
      <c r="E92" s="24"/>
      <c r="F92" s="24"/>
      <c r="G92" s="24"/>
      <c r="H92" s="65">
        <v>7</v>
      </c>
      <c r="I92" s="55">
        <v>118.47199999999999</v>
      </c>
      <c r="J92" s="63">
        <v>114.47199999999999</v>
      </c>
      <c r="K92" s="64">
        <v>114471.99999999999</v>
      </c>
      <c r="L92" s="32"/>
      <c r="M92" s="2">
        <v>5</v>
      </c>
      <c r="N92" s="2" t="s">
        <v>234</v>
      </c>
      <c r="P92" s="2">
        <v>5</v>
      </c>
    </row>
    <row r="93" spans="1:16">
      <c r="B93" s="32"/>
      <c r="C93" s="24"/>
      <c r="D93" s="24"/>
      <c r="E93" s="24"/>
      <c r="F93" s="24"/>
      <c r="G93" s="24"/>
      <c r="H93" s="24"/>
      <c r="I93" s="24"/>
      <c r="J93" s="24"/>
      <c r="K93" s="56" t="s">
        <v>134</v>
      </c>
      <c r="L93" s="32"/>
      <c r="M93" s="2">
        <v>5</v>
      </c>
      <c r="N93" s="2" t="s">
        <v>234</v>
      </c>
      <c r="P93" s="2">
        <v>5</v>
      </c>
    </row>
    <row r="94" spans="1:16">
      <c r="B94" s="33" t="s">
        <v>290</v>
      </c>
      <c r="C94" s="45"/>
      <c r="D94" s="220"/>
      <c r="E94" s="220"/>
      <c r="F94" s="220"/>
      <c r="G94" s="46"/>
      <c r="H94" s="50"/>
      <c r="I94" s="50"/>
      <c r="J94" s="49"/>
      <c r="K94" s="49"/>
      <c r="L94" s="32"/>
      <c r="M94" s="2">
        <v>5</v>
      </c>
      <c r="N94" s="2" t="s">
        <v>234</v>
      </c>
      <c r="P94" s="2">
        <v>5</v>
      </c>
    </row>
    <row r="95" spans="1:16">
      <c r="A95" s="2" t="s">
        <v>135</v>
      </c>
      <c r="B95" s="82" t="s">
        <v>264</v>
      </c>
      <c r="C95" s="24"/>
      <c r="D95" s="24"/>
      <c r="E95" s="24"/>
      <c r="F95" s="24"/>
      <c r="G95" s="24"/>
      <c r="H95" s="54">
        <v>9.6</v>
      </c>
      <c r="I95" s="54">
        <v>5.5</v>
      </c>
      <c r="J95" s="55">
        <v>15.1</v>
      </c>
      <c r="K95" s="56">
        <v>15100</v>
      </c>
      <c r="L95" s="32"/>
      <c r="M95" s="2">
        <v>5</v>
      </c>
      <c r="N95" s="2" t="s">
        <v>234</v>
      </c>
      <c r="P95" s="2">
        <v>5</v>
      </c>
    </row>
    <row r="96" spans="1:16">
      <c r="A96" s="2" t="s">
        <v>135</v>
      </c>
      <c r="B96" s="83" t="s">
        <v>265</v>
      </c>
      <c r="C96" s="24"/>
      <c r="D96" s="24"/>
      <c r="E96" s="24"/>
      <c r="F96" s="24"/>
      <c r="G96" s="24"/>
      <c r="H96" s="57">
        <v>5.6</v>
      </c>
      <c r="I96" s="57">
        <v>2.5</v>
      </c>
      <c r="J96" s="55">
        <v>8.1</v>
      </c>
      <c r="K96" s="56">
        <v>8100</v>
      </c>
      <c r="L96" s="32"/>
      <c r="M96" s="2">
        <v>5</v>
      </c>
      <c r="N96" s="2" t="s">
        <v>234</v>
      </c>
      <c r="P96" s="2">
        <v>5</v>
      </c>
    </row>
    <row r="97" spans="1:16">
      <c r="A97" s="2" t="s">
        <v>135</v>
      </c>
      <c r="B97" s="83" t="s">
        <v>266</v>
      </c>
      <c r="C97" s="24"/>
      <c r="D97" s="24"/>
      <c r="E97" s="24"/>
      <c r="F97" s="24"/>
      <c r="G97" s="24"/>
      <c r="H97" s="57">
        <v>14.3</v>
      </c>
      <c r="I97" s="57">
        <v>6.7</v>
      </c>
      <c r="J97" s="55">
        <v>21</v>
      </c>
      <c r="K97" s="56">
        <v>21000</v>
      </c>
      <c r="L97" s="32"/>
      <c r="M97" s="2">
        <v>5</v>
      </c>
      <c r="N97" s="2" t="s">
        <v>234</v>
      </c>
      <c r="P97" s="2">
        <v>5</v>
      </c>
    </row>
    <row r="98" spans="1:16">
      <c r="A98" s="2" t="s">
        <v>135</v>
      </c>
      <c r="B98" s="84" t="s">
        <v>138</v>
      </c>
      <c r="C98" s="24"/>
      <c r="D98" s="57">
        <v>3.35</v>
      </c>
      <c r="E98" s="71" t="s">
        <v>267</v>
      </c>
      <c r="F98" s="57">
        <v>3.82</v>
      </c>
      <c r="G98" s="71" t="s">
        <v>268</v>
      </c>
      <c r="H98" s="55">
        <v>14.404999999999999</v>
      </c>
      <c r="I98" s="55">
        <v>16.425999999999998</v>
      </c>
      <c r="J98" s="55">
        <v>30.830999999999996</v>
      </c>
      <c r="K98" s="56">
        <v>30830.999999999996</v>
      </c>
      <c r="L98" s="32"/>
      <c r="M98" s="2">
        <v>5</v>
      </c>
      <c r="N98" s="2" t="s">
        <v>234</v>
      </c>
      <c r="P98" s="2">
        <v>5</v>
      </c>
    </row>
    <row r="99" spans="1:16">
      <c r="A99" s="2" t="s">
        <v>135</v>
      </c>
      <c r="B99" s="83" t="s">
        <v>110</v>
      </c>
      <c r="C99" s="59"/>
      <c r="D99" s="59"/>
      <c r="E99" s="59"/>
      <c r="F99" s="59"/>
      <c r="G99" s="59"/>
      <c r="H99" s="57">
        <v>0</v>
      </c>
      <c r="I99" s="57">
        <v>0</v>
      </c>
      <c r="J99" s="60">
        <v>0</v>
      </c>
      <c r="K99" s="61">
        <v>0</v>
      </c>
      <c r="L99" s="32"/>
      <c r="M99" s="2">
        <v>5</v>
      </c>
      <c r="N99" s="2" t="s">
        <v>234</v>
      </c>
      <c r="P99" s="2">
        <v>5</v>
      </c>
    </row>
    <row r="100" spans="1:16">
      <c r="B100" s="62" t="s">
        <v>291</v>
      </c>
      <c r="C100" s="24"/>
      <c r="D100" s="24"/>
      <c r="E100" s="24"/>
      <c r="F100" s="24"/>
      <c r="G100" s="24"/>
      <c r="H100" s="248">
        <v>33.10125</v>
      </c>
      <c r="I100" s="248">
        <v>18.8065</v>
      </c>
      <c r="J100" s="55"/>
      <c r="K100" s="56"/>
      <c r="L100" s="32"/>
      <c r="M100" s="2">
        <v>5</v>
      </c>
      <c r="N100" s="2" t="s">
        <v>234</v>
      </c>
      <c r="P100" s="2">
        <v>5</v>
      </c>
    </row>
    <row r="101" spans="1:16">
      <c r="B101" s="62" t="s">
        <v>270</v>
      </c>
      <c r="C101" s="23"/>
      <c r="D101" s="24"/>
      <c r="E101" s="24"/>
      <c r="F101" s="24"/>
      <c r="G101" s="24"/>
      <c r="H101" s="55">
        <v>132.405</v>
      </c>
      <c r="I101" s="55">
        <v>75.225999999999999</v>
      </c>
      <c r="J101" s="63">
        <v>207.631</v>
      </c>
      <c r="K101" s="56">
        <v>207631</v>
      </c>
      <c r="L101" s="32"/>
      <c r="M101" s="2">
        <v>5</v>
      </c>
      <c r="N101" s="2" t="s">
        <v>234</v>
      </c>
      <c r="P101" s="2">
        <v>5</v>
      </c>
    </row>
    <row r="102" spans="1:16">
      <c r="B102" s="32"/>
      <c r="C102" s="24"/>
      <c r="D102" s="24"/>
      <c r="E102" s="24"/>
      <c r="F102" s="24"/>
      <c r="G102" s="24"/>
      <c r="H102" s="24"/>
      <c r="I102" s="24"/>
      <c r="J102" s="24"/>
      <c r="K102" s="56"/>
      <c r="L102" s="32"/>
      <c r="M102" s="2">
        <v>5</v>
      </c>
      <c r="N102" s="2" t="s">
        <v>234</v>
      </c>
      <c r="P102" s="2">
        <v>5</v>
      </c>
    </row>
    <row r="103" spans="1:16">
      <c r="B103" s="33" t="s">
        <v>260</v>
      </c>
      <c r="C103" s="67"/>
      <c r="D103" s="35" t="s">
        <v>144</v>
      </c>
      <c r="E103" s="35"/>
      <c r="F103" s="35" t="s">
        <v>145</v>
      </c>
      <c r="G103" s="34"/>
      <c r="H103" s="50"/>
      <c r="I103" s="50"/>
      <c r="J103" s="51"/>
      <c r="K103" s="51"/>
      <c r="L103" s="32"/>
      <c r="M103" s="2">
        <v>5</v>
      </c>
      <c r="N103" s="2" t="s">
        <v>234</v>
      </c>
      <c r="P103" s="2">
        <v>5</v>
      </c>
    </row>
    <row r="104" spans="1:16">
      <c r="A104" s="2" t="s">
        <v>146</v>
      </c>
      <c r="B104" s="134" t="s">
        <v>261</v>
      </c>
      <c r="C104" s="23"/>
      <c r="D104" s="57">
        <v>20.149999999999999</v>
      </c>
      <c r="E104" s="24"/>
      <c r="F104" s="249">
        <v>1.3333299999999999</v>
      </c>
      <c r="G104" s="229" t="s">
        <v>262</v>
      </c>
      <c r="H104" s="218">
        <v>107.46639799999998</v>
      </c>
      <c r="I104" s="65"/>
      <c r="J104" s="55">
        <v>107.46639799999998</v>
      </c>
      <c r="K104" s="56">
        <v>107466.39799999999</v>
      </c>
      <c r="L104" s="32"/>
      <c r="M104" s="2">
        <v>5</v>
      </c>
      <c r="N104" s="2" t="s">
        <v>234</v>
      </c>
      <c r="P104" s="2">
        <v>5</v>
      </c>
    </row>
    <row r="105" spans="1:16">
      <c r="A105" s="2" t="s">
        <v>146</v>
      </c>
      <c r="B105" s="135" t="s">
        <v>292</v>
      </c>
      <c r="C105" s="88"/>
      <c r="D105" s="57">
        <v>20.149999999999999</v>
      </c>
      <c r="E105" s="59"/>
      <c r="F105" s="249">
        <v>0</v>
      </c>
      <c r="G105" s="219" t="s">
        <v>262</v>
      </c>
      <c r="H105" s="60">
        <v>0</v>
      </c>
      <c r="I105" s="80"/>
      <c r="J105" s="60">
        <v>0</v>
      </c>
      <c r="K105" s="61">
        <v>0</v>
      </c>
      <c r="L105" s="32"/>
      <c r="M105" s="2">
        <v>5</v>
      </c>
      <c r="N105" s="2" t="s">
        <v>234</v>
      </c>
      <c r="P105" s="2">
        <v>5</v>
      </c>
    </row>
    <row r="106" spans="1:16">
      <c r="B106" s="62" t="s">
        <v>133</v>
      </c>
      <c r="C106" s="86"/>
      <c r="D106" s="89"/>
      <c r="E106" s="89"/>
      <c r="F106" s="89"/>
      <c r="G106" s="89"/>
      <c r="H106" s="55">
        <v>107.46639799999998</v>
      </c>
      <c r="I106" s="55"/>
      <c r="J106" s="63">
        <v>107.46639799999998</v>
      </c>
      <c r="K106" s="64">
        <v>107466.39799999999</v>
      </c>
      <c r="L106" s="32"/>
      <c r="M106" s="2">
        <v>5</v>
      </c>
      <c r="N106" s="2" t="s">
        <v>234</v>
      </c>
      <c r="P106" s="2">
        <v>5</v>
      </c>
    </row>
    <row r="107" spans="1:16">
      <c r="B107" s="32"/>
      <c r="C107" s="24"/>
      <c r="D107" s="24"/>
      <c r="E107" s="24"/>
      <c r="F107" s="24"/>
      <c r="G107" s="24"/>
      <c r="H107" s="24"/>
      <c r="I107" s="24"/>
      <c r="J107" s="24"/>
      <c r="K107" s="56" t="s">
        <v>134</v>
      </c>
      <c r="L107" s="32"/>
      <c r="M107" s="2">
        <v>5</v>
      </c>
      <c r="N107" s="2" t="s">
        <v>234</v>
      </c>
      <c r="P107" s="2">
        <v>5</v>
      </c>
    </row>
    <row r="108" spans="1:16">
      <c r="B108" s="33" t="s">
        <v>149</v>
      </c>
      <c r="C108" s="67"/>
      <c r="D108" s="35"/>
      <c r="E108" s="35"/>
      <c r="F108" s="35"/>
      <c r="G108" s="34"/>
      <c r="H108" s="50"/>
      <c r="I108" s="50"/>
      <c r="J108" s="51"/>
      <c r="K108" s="51" t="s">
        <v>134</v>
      </c>
      <c r="L108" s="32"/>
      <c r="M108" s="2">
        <v>5</v>
      </c>
      <c r="N108" s="2" t="s">
        <v>234</v>
      </c>
      <c r="P108" s="2">
        <v>5</v>
      </c>
    </row>
    <row r="109" spans="1:16">
      <c r="A109" s="2" t="s">
        <v>150</v>
      </c>
      <c r="B109" s="32" t="s">
        <v>151</v>
      </c>
      <c r="C109" s="24"/>
      <c r="D109" s="24"/>
      <c r="E109" s="24"/>
      <c r="F109" s="24"/>
      <c r="G109" s="24"/>
      <c r="H109" s="137">
        <v>100</v>
      </c>
      <c r="I109" s="65"/>
      <c r="J109" s="63">
        <v>100</v>
      </c>
      <c r="K109" s="64">
        <v>100000</v>
      </c>
      <c r="L109" s="32"/>
      <c r="M109" s="2">
        <v>5</v>
      </c>
      <c r="N109" s="2" t="s">
        <v>234</v>
      </c>
      <c r="P109" s="2">
        <v>5</v>
      </c>
    </row>
    <row r="110" spans="1:16">
      <c r="B110" s="32"/>
      <c r="C110" s="24"/>
      <c r="D110" s="24"/>
      <c r="E110" s="24"/>
      <c r="F110" s="24"/>
      <c r="G110" s="24"/>
      <c r="H110" s="24"/>
      <c r="I110" s="24"/>
      <c r="J110" s="24"/>
      <c r="K110" s="56" t="s">
        <v>134</v>
      </c>
      <c r="L110" s="32"/>
      <c r="M110" s="2">
        <v>5</v>
      </c>
      <c r="N110" s="2" t="s">
        <v>234</v>
      </c>
      <c r="P110" s="2">
        <v>5</v>
      </c>
    </row>
    <row r="111" spans="1:16">
      <c r="B111" s="66"/>
      <c r="C111" s="46"/>
      <c r="D111" s="46"/>
      <c r="E111" s="46"/>
      <c r="F111" s="46"/>
      <c r="G111" s="46"/>
      <c r="H111" s="47" t="s">
        <v>96</v>
      </c>
      <c r="I111" s="48"/>
      <c r="J111" s="48" t="s">
        <v>97</v>
      </c>
      <c r="K111" s="49" t="s">
        <v>98</v>
      </c>
      <c r="L111" s="32"/>
      <c r="M111" s="2">
        <v>5</v>
      </c>
      <c r="N111" s="2" t="s">
        <v>234</v>
      </c>
      <c r="P111" s="2">
        <v>5</v>
      </c>
    </row>
    <row r="112" spans="1:16">
      <c r="B112" s="231" t="s">
        <v>293</v>
      </c>
      <c r="C112" s="67"/>
      <c r="D112" s="35"/>
      <c r="E112" s="35"/>
      <c r="F112" s="35"/>
      <c r="G112" s="34"/>
      <c r="H112" s="50" t="s">
        <v>100</v>
      </c>
      <c r="I112" s="50" t="s">
        <v>101</v>
      </c>
      <c r="J112" s="51" t="s">
        <v>102</v>
      </c>
      <c r="K112" s="51" t="s">
        <v>242</v>
      </c>
      <c r="L112" s="32"/>
      <c r="M112" s="2">
        <v>5</v>
      </c>
      <c r="N112" s="2" t="s">
        <v>234</v>
      </c>
      <c r="P112" s="2">
        <v>5</v>
      </c>
    </row>
    <row r="113" spans="2:16">
      <c r="B113" s="134" t="s">
        <v>294</v>
      </c>
      <c r="C113" s="24"/>
      <c r="D113" s="24"/>
      <c r="E113" s="24"/>
      <c r="F113" s="24"/>
      <c r="G113" s="24"/>
      <c r="H113" s="55">
        <v>365.35473133333335</v>
      </c>
      <c r="I113" s="55">
        <v>237.56466666666665</v>
      </c>
      <c r="J113" s="63">
        <v>602.919398</v>
      </c>
      <c r="K113" s="63">
        <v>602919.39800000004</v>
      </c>
      <c r="L113" s="32"/>
      <c r="M113" s="2">
        <v>5</v>
      </c>
      <c r="N113" s="2" t="s">
        <v>234</v>
      </c>
      <c r="P113" s="2">
        <v>5</v>
      </c>
    </row>
    <row r="114" spans="2:16">
      <c r="B114" s="134" t="s">
        <v>295</v>
      </c>
      <c r="C114" s="24"/>
      <c r="D114" s="24"/>
      <c r="E114" s="24"/>
      <c r="F114" s="24"/>
      <c r="G114" s="24"/>
      <c r="H114" s="55">
        <v>84.966216589147294</v>
      </c>
      <c r="I114" s="55">
        <v>55.247596899224803</v>
      </c>
      <c r="J114" s="63">
        <v>140.2138134883721</v>
      </c>
      <c r="K114" s="65"/>
      <c r="L114" s="32"/>
      <c r="M114" s="2">
        <v>5</v>
      </c>
      <c r="N114" s="2" t="s">
        <v>234</v>
      </c>
      <c r="P114" s="2">
        <v>5</v>
      </c>
    </row>
    <row r="115" spans="2:16">
      <c r="B115" s="134"/>
      <c r="C115" s="24"/>
      <c r="D115" s="24"/>
      <c r="E115" s="24"/>
      <c r="F115" s="24"/>
      <c r="G115" s="24"/>
      <c r="H115" s="55"/>
      <c r="I115" s="55"/>
      <c r="J115" s="63"/>
      <c r="K115" s="65"/>
      <c r="L115" s="32"/>
      <c r="M115" s="2">
        <v>5</v>
      </c>
      <c r="N115" s="2" t="s">
        <v>234</v>
      </c>
      <c r="P115" s="2">
        <v>5</v>
      </c>
    </row>
    <row r="116" spans="2:16">
      <c r="B116" s="134"/>
      <c r="C116" s="24"/>
      <c r="D116" s="24"/>
      <c r="E116" s="24"/>
      <c r="F116" s="24"/>
      <c r="G116" s="24"/>
      <c r="H116" s="55"/>
      <c r="I116" s="55"/>
      <c r="J116" s="63"/>
      <c r="K116" s="65"/>
      <c r="L116" s="32"/>
      <c r="M116" s="2">
        <v>5</v>
      </c>
      <c r="N116" s="2" t="s">
        <v>234</v>
      </c>
      <c r="P116" s="2">
        <v>5</v>
      </c>
    </row>
    <row r="117" spans="2:16">
      <c r="B117" s="214" t="s">
        <v>296</v>
      </c>
      <c r="C117" s="46"/>
      <c r="D117" s="46"/>
      <c r="E117" s="46"/>
      <c r="F117" s="46"/>
      <c r="G117" s="46"/>
      <c r="H117" s="47" t="s">
        <v>96</v>
      </c>
      <c r="I117" s="48"/>
      <c r="J117" s="48" t="s">
        <v>97</v>
      </c>
      <c r="K117" s="49" t="s">
        <v>98</v>
      </c>
      <c r="L117" s="32"/>
      <c r="M117" s="2">
        <v>5</v>
      </c>
      <c r="N117" s="2" t="s">
        <v>234</v>
      </c>
      <c r="P117" s="2">
        <v>5</v>
      </c>
    </row>
    <row r="118" spans="2:16">
      <c r="B118" s="250" t="s">
        <v>297</v>
      </c>
      <c r="C118" s="67"/>
      <c r="D118" s="35"/>
      <c r="E118" s="35"/>
      <c r="F118" s="35"/>
      <c r="G118" s="34"/>
      <c r="H118" s="50" t="s">
        <v>100</v>
      </c>
      <c r="I118" s="50" t="s">
        <v>101</v>
      </c>
      <c r="J118" s="51" t="s">
        <v>102</v>
      </c>
      <c r="K118" s="51" t="s">
        <v>298</v>
      </c>
      <c r="L118" s="32"/>
      <c r="M118" s="2">
        <v>5</v>
      </c>
      <c r="N118" s="2" t="s">
        <v>234</v>
      </c>
      <c r="P118" s="2">
        <v>5</v>
      </c>
    </row>
    <row r="119" spans="2:16">
      <c r="B119" s="134" t="s">
        <v>299</v>
      </c>
      <c r="C119" s="24"/>
      <c r="D119" s="24"/>
      <c r="E119" s="24"/>
      <c r="F119" s="24"/>
      <c r="G119" s="24"/>
      <c r="H119" s="251">
        <v>347.00593200000003</v>
      </c>
      <c r="I119" s="251">
        <v>207.74866666666665</v>
      </c>
      <c r="J119" s="63">
        <v>554.75459866666665</v>
      </c>
      <c r="K119" s="63">
        <v>554754.59866666666</v>
      </c>
      <c r="L119" s="32"/>
      <c r="M119" s="2">
        <v>5</v>
      </c>
      <c r="N119" s="2" t="s">
        <v>234</v>
      </c>
      <c r="P119" s="2">
        <v>5</v>
      </c>
    </row>
    <row r="120" spans="2:16">
      <c r="B120" s="134" t="s">
        <v>300</v>
      </c>
      <c r="C120" s="24"/>
      <c r="D120" s="24"/>
      <c r="E120" s="24"/>
      <c r="F120" s="24"/>
      <c r="G120" s="24"/>
      <c r="H120" s="55">
        <v>52.843542944162444</v>
      </c>
      <c r="I120" s="55">
        <v>31.636852791878173</v>
      </c>
      <c r="J120" s="63">
        <v>84.480395736040606</v>
      </c>
      <c r="K120" s="65"/>
      <c r="L120" s="32"/>
      <c r="M120" s="2">
        <v>5</v>
      </c>
      <c r="N120" s="2" t="s">
        <v>234</v>
      </c>
      <c r="P120" s="2">
        <v>5</v>
      </c>
    </row>
    <row r="121" spans="2:16">
      <c r="B121" s="134" t="s">
        <v>301</v>
      </c>
      <c r="C121" s="24"/>
      <c r="D121" s="24"/>
      <c r="E121" s="24"/>
      <c r="F121" s="24"/>
      <c r="G121" s="24"/>
      <c r="H121" s="55"/>
      <c r="I121" s="55"/>
      <c r="J121" s="63"/>
      <c r="K121" s="65"/>
      <c r="L121" s="32"/>
      <c r="M121" s="2">
        <v>5</v>
      </c>
      <c r="N121" s="2" t="s">
        <v>234</v>
      </c>
      <c r="P121" s="2">
        <v>5</v>
      </c>
    </row>
    <row r="122" spans="2:16">
      <c r="B122" s="252" t="s">
        <v>302</v>
      </c>
      <c r="C122" s="232"/>
      <c r="D122" s="253"/>
      <c r="E122" s="254">
        <v>253</v>
      </c>
      <c r="F122" s="255" t="s">
        <v>276</v>
      </c>
      <c r="G122" s="235" t="s">
        <v>303</v>
      </c>
      <c r="H122" s="61"/>
      <c r="I122" s="80"/>
      <c r="J122" s="60">
        <v>1661.3666666666666</v>
      </c>
      <c r="K122" s="236">
        <v>1661366.6666666665</v>
      </c>
      <c r="L122" s="32"/>
      <c r="M122" s="2">
        <v>5</v>
      </c>
      <c r="N122" s="2" t="s">
        <v>234</v>
      </c>
      <c r="P122" s="2">
        <v>5</v>
      </c>
    </row>
    <row r="123" spans="2:16">
      <c r="B123" s="66"/>
      <c r="C123" s="46"/>
      <c r="D123" s="46"/>
      <c r="E123" s="46"/>
      <c r="F123" s="46"/>
      <c r="G123" s="46"/>
      <c r="H123" s="99"/>
      <c r="I123" s="100" t="s">
        <v>157</v>
      </c>
      <c r="J123" s="101" t="s">
        <v>158</v>
      </c>
      <c r="K123" s="102" t="s">
        <v>159</v>
      </c>
      <c r="L123" s="32"/>
      <c r="M123" s="2">
        <v>5</v>
      </c>
      <c r="N123" s="2" t="s">
        <v>234</v>
      </c>
      <c r="P123" s="2">
        <v>5</v>
      </c>
    </row>
    <row r="124" spans="2:16" ht="16.5" thickBot="1">
      <c r="B124" s="231"/>
      <c r="C124" s="34"/>
      <c r="D124" s="34"/>
      <c r="E124" s="34"/>
      <c r="F124" s="34"/>
      <c r="G124" s="34"/>
      <c r="H124" s="103"/>
      <c r="I124" s="104" t="s">
        <v>161</v>
      </c>
      <c r="J124" s="100" t="s">
        <v>162</v>
      </c>
      <c r="K124" s="102" t="s">
        <v>163</v>
      </c>
      <c r="L124" s="32"/>
      <c r="M124" s="2">
        <v>5</v>
      </c>
      <c r="N124" s="2" t="s">
        <v>234</v>
      </c>
      <c r="P124" s="2">
        <v>5</v>
      </c>
    </row>
    <row r="125" spans="2:16" ht="16.5" thickBot="1">
      <c r="B125" s="256" t="s">
        <v>304</v>
      </c>
      <c r="C125" s="118"/>
      <c r="D125" s="93"/>
      <c r="E125" s="93"/>
      <c r="F125" s="93"/>
      <c r="G125" s="93"/>
      <c r="H125" s="119"/>
      <c r="I125" s="95"/>
      <c r="J125" s="257">
        <v>1106.6120679999999</v>
      </c>
      <c r="K125" s="258">
        <v>1106612.068</v>
      </c>
      <c r="L125" s="32"/>
      <c r="M125" s="2">
        <v>5</v>
      </c>
      <c r="N125" s="2" t="s">
        <v>234</v>
      </c>
      <c r="P125" s="2">
        <v>5</v>
      </c>
    </row>
    <row r="126" spans="2:16" ht="16.5" thickTop="1">
      <c r="B126" s="62"/>
      <c r="C126" s="41"/>
      <c r="D126" s="24"/>
      <c r="E126" s="24"/>
      <c r="F126" s="24"/>
      <c r="G126" s="24"/>
      <c r="H126" s="56"/>
      <c r="I126" s="65"/>
      <c r="J126" s="63"/>
      <c r="K126" s="64"/>
      <c r="L126" s="32"/>
      <c r="M126" s="2">
        <v>5</v>
      </c>
      <c r="N126" s="2" t="s">
        <v>234</v>
      </c>
      <c r="P126" s="2">
        <v>5</v>
      </c>
    </row>
    <row r="127" spans="2:16">
      <c r="B127" s="62" t="s">
        <v>7</v>
      </c>
      <c r="C127" s="23"/>
      <c r="D127" s="24"/>
      <c r="E127" s="24"/>
      <c r="F127" s="24"/>
      <c r="G127" s="24"/>
      <c r="H127" s="24"/>
      <c r="I127" s="24"/>
      <c r="J127" s="24"/>
      <c r="K127" s="24"/>
      <c r="L127" s="32"/>
      <c r="M127" s="2">
        <v>5</v>
      </c>
      <c r="N127" s="2" t="s">
        <v>234</v>
      </c>
      <c r="P127" s="2">
        <v>5</v>
      </c>
    </row>
    <row r="128" spans="2:16">
      <c r="B128" s="259" t="s">
        <v>305</v>
      </c>
      <c r="C128" s="23"/>
      <c r="D128" s="24"/>
      <c r="E128" s="24"/>
      <c r="F128" s="24"/>
      <c r="G128" s="24"/>
      <c r="H128" s="24"/>
      <c r="I128" s="24"/>
      <c r="J128" s="24"/>
      <c r="K128" s="24"/>
      <c r="L128" s="32"/>
      <c r="M128" s="2">
        <v>5</v>
      </c>
      <c r="N128" s="2" t="s">
        <v>234</v>
      </c>
      <c r="P128" s="2">
        <v>5</v>
      </c>
    </row>
    <row r="129" spans="2:16">
      <c r="B129" s="126" t="s">
        <v>169</v>
      </c>
      <c r="C129" s="23"/>
      <c r="D129" s="24"/>
      <c r="E129" s="24"/>
      <c r="F129" s="24"/>
      <c r="G129" s="24"/>
      <c r="H129" s="24"/>
      <c r="I129" s="24"/>
      <c r="J129" s="24"/>
      <c r="K129" s="24"/>
      <c r="L129" s="32"/>
      <c r="M129" s="2">
        <v>5</v>
      </c>
      <c r="N129" s="2" t="s">
        <v>234</v>
      </c>
      <c r="P129" s="2">
        <v>5</v>
      </c>
    </row>
    <row r="130" spans="2:16">
      <c r="B130" s="32" t="s">
        <v>173</v>
      </c>
      <c r="C130" s="23"/>
      <c r="D130" s="23"/>
      <c r="E130" s="23"/>
      <c r="F130" s="23"/>
      <c r="G130" s="23"/>
      <c r="H130" s="24"/>
      <c r="I130" s="24"/>
      <c r="J130" s="24"/>
      <c r="K130" s="24"/>
      <c r="L130" s="32"/>
      <c r="M130" s="2">
        <v>5</v>
      </c>
      <c r="N130" s="2" t="s">
        <v>234</v>
      </c>
      <c r="P130" s="2">
        <v>5</v>
      </c>
    </row>
    <row r="131" spans="2:16">
      <c r="B131" s="128" t="s">
        <v>174</v>
      </c>
      <c r="C131" s="24"/>
      <c r="D131" s="24"/>
      <c r="E131" s="24"/>
      <c r="F131" s="24"/>
      <c r="G131" s="24"/>
      <c r="H131" s="24"/>
      <c r="I131" s="24"/>
      <c r="J131" s="24"/>
      <c r="K131" s="24"/>
      <c r="L131" s="32"/>
      <c r="M131" s="2">
        <v>5</v>
      </c>
      <c r="N131" s="2" t="s">
        <v>234</v>
      </c>
      <c r="P131" s="2">
        <v>5</v>
      </c>
    </row>
    <row r="132" spans="2:16">
      <c r="B132" s="27" t="s">
        <v>175</v>
      </c>
      <c r="C132" s="24"/>
      <c r="D132" s="24"/>
      <c r="E132" s="24"/>
      <c r="F132" s="24"/>
      <c r="G132" s="24"/>
      <c r="H132" s="24"/>
      <c r="I132" s="24"/>
      <c r="J132" s="24"/>
      <c r="K132" s="24"/>
      <c r="L132" s="32"/>
      <c r="M132" s="2">
        <v>5</v>
      </c>
      <c r="N132" s="2" t="s">
        <v>234</v>
      </c>
      <c r="P132" s="2">
        <v>5</v>
      </c>
    </row>
    <row r="133" spans="2:16">
      <c r="B133" s="130">
        <v>45707</v>
      </c>
      <c r="C133" s="24"/>
      <c r="D133" s="24"/>
      <c r="E133" s="24"/>
      <c r="F133" s="24"/>
      <c r="G133" s="24"/>
      <c r="H133" s="24"/>
      <c r="I133" s="24"/>
      <c r="J133" s="24"/>
      <c r="K133" s="24"/>
      <c r="L133" s="32"/>
      <c r="M133" s="2">
        <v>5</v>
      </c>
      <c r="N133" s="2" t="s">
        <v>234</v>
      </c>
      <c r="P133" s="2">
        <v>5</v>
      </c>
    </row>
    <row r="134" spans="2:16">
      <c r="B134" s="207"/>
      <c r="C134" s="24"/>
      <c r="D134" s="24"/>
      <c r="E134" s="24"/>
      <c r="F134" s="24"/>
      <c r="G134" s="24"/>
      <c r="H134" s="24"/>
      <c r="I134" s="24"/>
      <c r="J134" s="24"/>
      <c r="K134" s="24"/>
      <c r="L134" s="32"/>
      <c r="M134" s="2">
        <v>5</v>
      </c>
      <c r="N134" s="2" t="s">
        <v>234</v>
      </c>
      <c r="P134" s="2">
        <v>5</v>
      </c>
    </row>
    <row r="135" spans="2:16">
      <c r="M135" s="2">
        <v>5</v>
      </c>
      <c r="N135" s="2" t="s">
        <v>234</v>
      </c>
      <c r="P135" s="2">
        <v>5</v>
      </c>
    </row>
    <row r="136" spans="2:16">
      <c r="M136" s="2">
        <v>5</v>
      </c>
      <c r="N136" s="2" t="s">
        <v>234</v>
      </c>
      <c r="P136" s="2">
        <v>5</v>
      </c>
    </row>
    <row r="137" spans="2:16">
      <c r="B137" s="3" t="s">
        <v>306</v>
      </c>
      <c r="M137" s="2">
        <v>5</v>
      </c>
      <c r="N137" s="2" t="s">
        <v>234</v>
      </c>
      <c r="P137" s="2">
        <v>5</v>
      </c>
    </row>
    <row r="138" spans="2:16">
      <c r="B138" s="260" t="s">
        <v>307</v>
      </c>
      <c r="M138" s="2">
        <v>5</v>
      </c>
      <c r="N138" s="2" t="s">
        <v>234</v>
      </c>
      <c r="P138" s="2">
        <v>5</v>
      </c>
    </row>
  </sheetData>
  <mergeCells count="1">
    <mergeCell ref="L5:M6"/>
  </mergeCells>
  <conditionalFormatting sqref="B1:L134">
    <cfRule type="containsErrors" dxfId="11" priority="1">
      <formula>ISERROR(B1)</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F49A-4E29-4EEF-9454-F9B5B2A86095}">
  <dimension ref="A1:Q138"/>
  <sheetViews>
    <sheetView topLeftCell="A97" workbookViewId="0">
      <selection activeCell="A113" sqref="A113"/>
    </sheetView>
  </sheetViews>
  <sheetFormatPr defaultColWidth="12.5703125" defaultRowHeight="15.75"/>
  <cols>
    <col min="1" max="1" width="18.42578125" style="2" bestFit="1" customWidth="1"/>
    <col min="2" max="2" width="12.5703125" style="2"/>
    <col min="3" max="3" width="19.5703125" style="2" customWidth="1"/>
    <col min="4" max="4" width="12.5703125" style="2"/>
    <col min="5" max="5" width="18.140625" style="2" customWidth="1"/>
    <col min="6" max="6" width="19" style="2" customWidth="1"/>
    <col min="7" max="16384" width="12.5703125" style="2"/>
  </cols>
  <sheetData>
    <row r="1" spans="1:17" ht="21" thickBot="1">
      <c r="A1" s="2" t="s">
        <v>69</v>
      </c>
      <c r="B1" s="20" t="s">
        <v>70</v>
      </c>
      <c r="C1" s="21" t="s">
        <v>71</v>
      </c>
      <c r="D1" s="21" t="s">
        <v>72</v>
      </c>
      <c r="E1" s="21" t="s">
        <v>73</v>
      </c>
      <c r="F1" s="21" t="s">
        <v>74</v>
      </c>
      <c r="G1" s="21" t="s">
        <v>213</v>
      </c>
      <c r="H1" s="21" t="s">
        <v>76</v>
      </c>
      <c r="I1" s="21" t="s">
        <v>77</v>
      </c>
      <c r="J1" s="21" t="s">
        <v>78</v>
      </c>
      <c r="K1" s="21" t="s">
        <v>79</v>
      </c>
      <c r="L1" s="177" t="s">
        <v>80</v>
      </c>
      <c r="M1" s="2" t="s">
        <v>81</v>
      </c>
      <c r="N1" s="2" t="s">
        <v>82</v>
      </c>
      <c r="O1" s="2" t="s">
        <v>83</v>
      </c>
      <c r="P1" s="2" t="s">
        <v>84</v>
      </c>
      <c r="Q1" s="2" t="s">
        <v>85</v>
      </c>
    </row>
    <row r="2" spans="1:17" ht="16.5" thickTop="1">
      <c r="B2" s="22" t="s">
        <v>86</v>
      </c>
      <c r="C2" s="23"/>
      <c r="D2" s="24"/>
      <c r="E2" s="24"/>
      <c r="F2" s="24"/>
      <c r="G2" s="24"/>
      <c r="H2" s="24"/>
      <c r="I2" s="24"/>
      <c r="J2" s="24"/>
      <c r="K2" s="24"/>
      <c r="L2" s="32"/>
      <c r="N2" s="2">
        <v>8</v>
      </c>
      <c r="O2" s="2" t="s">
        <v>308</v>
      </c>
      <c r="Q2" s="2">
        <v>8</v>
      </c>
    </row>
    <row r="3" spans="1:17">
      <c r="B3" s="25" t="s">
        <v>235</v>
      </c>
      <c r="C3" s="26"/>
      <c r="D3" s="26"/>
      <c r="E3" s="26"/>
      <c r="F3" s="26"/>
      <c r="G3" s="26"/>
      <c r="H3" s="26"/>
      <c r="I3" s="26"/>
      <c r="J3" s="26"/>
      <c r="K3" s="26"/>
      <c r="L3" s="43"/>
      <c r="N3" s="2">
        <v>8</v>
      </c>
      <c r="O3" s="2" t="s">
        <v>308</v>
      </c>
      <c r="Q3" s="2">
        <v>8</v>
      </c>
    </row>
    <row r="4" spans="1:17">
      <c r="B4" s="27" t="s">
        <v>236</v>
      </c>
      <c r="C4" s="26"/>
      <c r="D4" s="26"/>
      <c r="E4" s="26"/>
      <c r="F4" s="26"/>
      <c r="G4" s="26"/>
      <c r="H4" s="26"/>
      <c r="I4" s="26"/>
      <c r="J4" s="26"/>
      <c r="K4" s="26"/>
      <c r="L4" s="43"/>
      <c r="N4" s="2">
        <v>8</v>
      </c>
      <c r="O4" s="2" t="s">
        <v>308</v>
      </c>
      <c r="Q4" s="2">
        <v>8</v>
      </c>
    </row>
    <row r="5" spans="1:17">
      <c r="B5" s="28" t="s">
        <v>89</v>
      </c>
      <c r="C5" s="29"/>
      <c r="D5" s="30"/>
      <c r="E5" s="31"/>
      <c r="F5" s="31"/>
      <c r="G5" s="31"/>
      <c r="H5" s="24"/>
      <c r="I5" s="24"/>
      <c r="J5" s="24"/>
      <c r="K5" s="24"/>
      <c r="L5" s="32"/>
      <c r="N5" s="2">
        <v>8</v>
      </c>
      <c r="O5" s="2" t="s">
        <v>308</v>
      </c>
      <c r="Q5" s="2">
        <v>8</v>
      </c>
    </row>
    <row r="6" spans="1:17">
      <c r="B6" s="32"/>
      <c r="C6" s="24"/>
      <c r="D6" s="24"/>
      <c r="E6" s="31"/>
      <c r="F6" s="31"/>
      <c r="G6" s="31"/>
      <c r="H6" s="24"/>
      <c r="I6" s="24"/>
      <c r="J6" s="24"/>
      <c r="K6" s="24"/>
      <c r="L6" s="32"/>
      <c r="M6" s="492" t="s">
        <v>90</v>
      </c>
      <c r="N6" s="492"/>
      <c r="O6" s="2" t="s">
        <v>308</v>
      </c>
      <c r="Q6" s="2">
        <v>8</v>
      </c>
    </row>
    <row r="7" spans="1:17">
      <c r="B7" s="33" t="s">
        <v>91</v>
      </c>
      <c r="C7" s="34"/>
      <c r="D7" s="34"/>
      <c r="E7" s="35" t="s">
        <v>93</v>
      </c>
      <c r="F7" s="34"/>
      <c r="G7" s="34"/>
      <c r="H7" s="34"/>
      <c r="I7" s="34"/>
      <c r="J7" s="34"/>
      <c r="K7" s="34"/>
      <c r="L7" s="32"/>
      <c r="M7" s="493"/>
      <c r="N7" s="493"/>
      <c r="O7" s="2" t="s">
        <v>308</v>
      </c>
      <c r="Q7" s="2">
        <v>8</v>
      </c>
    </row>
    <row r="8" spans="1:17">
      <c r="B8" s="37" t="s">
        <v>94</v>
      </c>
      <c r="C8" s="38"/>
      <c r="D8" s="39"/>
      <c r="E8" s="42">
        <v>100</v>
      </c>
      <c r="F8" s="24"/>
      <c r="G8" s="24"/>
      <c r="H8" s="24"/>
      <c r="I8" s="24"/>
      <c r="J8" s="24"/>
      <c r="K8" s="24"/>
      <c r="L8" s="32"/>
      <c r="N8" s="2">
        <v>8</v>
      </c>
      <c r="O8" s="2" t="s">
        <v>308</v>
      </c>
      <c r="Q8" s="2">
        <v>8</v>
      </c>
    </row>
    <row r="9" spans="1:17">
      <c r="B9" s="209" t="s">
        <v>237</v>
      </c>
      <c r="C9" s="149"/>
      <c r="D9" s="149"/>
      <c r="E9" s="210">
        <v>2.5</v>
      </c>
      <c r="F9" s="24" t="s">
        <v>238</v>
      </c>
      <c r="G9" s="150"/>
      <c r="H9" s="211">
        <v>2</v>
      </c>
      <c r="I9" s="212" t="s">
        <v>239</v>
      </c>
      <c r="J9" s="41"/>
      <c r="K9" s="213" t="s">
        <v>240</v>
      </c>
      <c r="L9" s="32"/>
      <c r="N9" s="2">
        <v>8</v>
      </c>
      <c r="O9" s="2" t="s">
        <v>308</v>
      </c>
      <c r="Q9" s="2">
        <v>8</v>
      </c>
    </row>
    <row r="10" spans="1:17">
      <c r="B10" s="43"/>
      <c r="C10" s="31"/>
      <c r="D10" s="31"/>
      <c r="E10" s="31"/>
      <c r="F10" s="31"/>
      <c r="G10" s="31"/>
      <c r="H10" s="31"/>
      <c r="I10" s="31"/>
      <c r="J10" s="31"/>
      <c r="K10" s="31"/>
      <c r="L10" s="32"/>
      <c r="N10" s="2">
        <v>8</v>
      </c>
      <c r="O10" s="2" t="s">
        <v>308</v>
      </c>
      <c r="Q10" s="2">
        <v>8</v>
      </c>
    </row>
    <row r="11" spans="1:17">
      <c r="B11" s="214" t="s">
        <v>241</v>
      </c>
      <c r="C11" s="45"/>
      <c r="D11" s="46"/>
      <c r="E11" s="46"/>
      <c r="F11" s="46"/>
      <c r="G11" s="46"/>
      <c r="H11" s="47" t="s">
        <v>96</v>
      </c>
      <c r="I11" s="48"/>
      <c r="J11" s="48" t="s">
        <v>97</v>
      </c>
      <c r="K11" s="49" t="s">
        <v>98</v>
      </c>
      <c r="L11" s="32"/>
      <c r="N11" s="2">
        <v>8</v>
      </c>
      <c r="O11" s="2" t="s">
        <v>308</v>
      </c>
      <c r="Q11" s="2">
        <v>8</v>
      </c>
    </row>
    <row r="12" spans="1:17">
      <c r="B12" s="33" t="s">
        <v>99</v>
      </c>
      <c r="C12" s="34"/>
      <c r="D12" s="34"/>
      <c r="E12" s="34"/>
      <c r="F12" s="34"/>
      <c r="G12" s="34"/>
      <c r="H12" s="50" t="s">
        <v>100</v>
      </c>
      <c r="I12" s="50" t="s">
        <v>101</v>
      </c>
      <c r="J12" s="51" t="s">
        <v>102</v>
      </c>
      <c r="K12" s="51" t="s">
        <v>309</v>
      </c>
      <c r="L12" s="32"/>
      <c r="N12" s="2">
        <v>8</v>
      </c>
      <c r="O12" s="2" t="s">
        <v>308</v>
      </c>
      <c r="Q12" s="2">
        <v>8</v>
      </c>
    </row>
    <row r="13" spans="1:17">
      <c r="A13" s="2" t="s">
        <v>186</v>
      </c>
      <c r="B13" s="52" t="s">
        <v>243</v>
      </c>
      <c r="C13" s="24"/>
      <c r="D13" s="24"/>
      <c r="E13" s="24"/>
      <c r="F13" s="24"/>
      <c r="G13" s="24"/>
      <c r="H13" s="54">
        <v>4</v>
      </c>
      <c r="I13" s="54">
        <v>2.5</v>
      </c>
      <c r="J13" s="55">
        <v>6.5</v>
      </c>
      <c r="K13" s="56">
        <v>650</v>
      </c>
      <c r="L13" s="32"/>
      <c r="N13" s="2">
        <v>8</v>
      </c>
      <c r="O13" s="2" t="s">
        <v>308</v>
      </c>
      <c r="Q13" s="2">
        <v>8</v>
      </c>
    </row>
    <row r="14" spans="1:17">
      <c r="A14" s="2" t="s">
        <v>186</v>
      </c>
      <c r="B14" s="52" t="s">
        <v>244</v>
      </c>
      <c r="C14" s="24"/>
      <c r="D14" s="24"/>
      <c r="E14" s="24"/>
      <c r="F14" s="24"/>
      <c r="G14" s="24"/>
      <c r="H14" s="54">
        <v>16.2</v>
      </c>
      <c r="I14" s="54">
        <v>9</v>
      </c>
      <c r="J14" s="55">
        <v>25.2</v>
      </c>
      <c r="K14" s="56">
        <v>2520</v>
      </c>
      <c r="L14" s="32"/>
      <c r="N14" s="2">
        <v>8</v>
      </c>
      <c r="O14" s="2" t="s">
        <v>308</v>
      </c>
      <c r="P14" s="201"/>
      <c r="Q14" s="2">
        <v>8</v>
      </c>
    </row>
    <row r="15" spans="1:17">
      <c r="A15" s="2" t="s">
        <v>186</v>
      </c>
      <c r="B15" s="52" t="s">
        <v>245</v>
      </c>
      <c r="C15" s="24"/>
      <c r="D15" s="24"/>
      <c r="E15" s="24"/>
      <c r="F15" s="24"/>
      <c r="G15" s="24"/>
      <c r="H15" s="57">
        <v>3.5</v>
      </c>
      <c r="I15" s="57">
        <v>2</v>
      </c>
      <c r="J15" s="55">
        <v>5.5</v>
      </c>
      <c r="K15" s="56">
        <v>550</v>
      </c>
      <c r="L15" s="32"/>
      <c r="N15" s="2">
        <v>8</v>
      </c>
      <c r="O15" s="2" t="s">
        <v>308</v>
      </c>
      <c r="Q15" s="2">
        <v>8</v>
      </c>
    </row>
    <row r="16" spans="1:17">
      <c r="A16" s="2" t="s">
        <v>186</v>
      </c>
      <c r="B16" s="52" t="s">
        <v>246</v>
      </c>
      <c r="C16" s="24"/>
      <c r="D16" s="24"/>
      <c r="E16" s="24"/>
      <c r="F16" s="24"/>
      <c r="G16" s="24"/>
      <c r="H16" s="57">
        <v>3.6</v>
      </c>
      <c r="I16" s="57">
        <v>1.9</v>
      </c>
      <c r="J16" s="55">
        <v>5.5</v>
      </c>
      <c r="K16" s="56">
        <v>550</v>
      </c>
      <c r="L16" s="32"/>
      <c r="N16" s="2">
        <v>8</v>
      </c>
      <c r="O16" s="2" t="s">
        <v>308</v>
      </c>
      <c r="Q16" s="2">
        <v>8</v>
      </c>
    </row>
    <row r="17" spans="1:17">
      <c r="A17" s="2" t="s">
        <v>186</v>
      </c>
      <c r="B17" s="52" t="s">
        <v>247</v>
      </c>
      <c r="C17" s="24"/>
      <c r="D17" s="24"/>
      <c r="E17" s="24"/>
      <c r="F17" s="24"/>
      <c r="G17" s="24"/>
      <c r="H17" s="57">
        <v>8</v>
      </c>
      <c r="I17" s="57">
        <v>5.2</v>
      </c>
      <c r="J17" s="55">
        <v>13.2</v>
      </c>
      <c r="K17" s="56">
        <v>1320</v>
      </c>
      <c r="L17" s="32"/>
      <c r="N17" s="2">
        <v>8</v>
      </c>
      <c r="O17" s="2" t="s">
        <v>308</v>
      </c>
      <c r="Q17" s="2">
        <v>8</v>
      </c>
    </row>
    <row r="18" spans="1:17">
      <c r="A18" s="2" t="s">
        <v>186</v>
      </c>
      <c r="B18" s="52" t="s">
        <v>111</v>
      </c>
      <c r="C18" s="24"/>
      <c r="D18" s="24"/>
      <c r="E18" s="24"/>
      <c r="F18" s="24"/>
      <c r="G18" s="24"/>
      <c r="H18" s="57">
        <v>0</v>
      </c>
      <c r="I18" s="57">
        <v>0</v>
      </c>
      <c r="J18" s="55">
        <v>0</v>
      </c>
      <c r="K18" s="56">
        <v>0</v>
      </c>
      <c r="L18" s="32"/>
      <c r="N18" s="2">
        <v>8</v>
      </c>
      <c r="O18" s="2" t="s">
        <v>308</v>
      </c>
      <c r="Q18" s="2">
        <v>8</v>
      </c>
    </row>
    <row r="19" spans="1:17">
      <c r="A19" s="2" t="s">
        <v>186</v>
      </c>
      <c r="B19" s="52" t="s">
        <v>111</v>
      </c>
      <c r="C19" s="59"/>
      <c r="D19" s="59"/>
      <c r="E19" s="59"/>
      <c r="F19" s="59"/>
      <c r="G19" s="59"/>
      <c r="H19" s="57">
        <v>0</v>
      </c>
      <c r="I19" s="57">
        <v>0</v>
      </c>
      <c r="J19" s="60">
        <v>0</v>
      </c>
      <c r="K19" s="61">
        <v>0</v>
      </c>
      <c r="L19" s="32"/>
      <c r="N19" s="2">
        <v>8</v>
      </c>
      <c r="O19" s="2" t="s">
        <v>308</v>
      </c>
      <c r="Q19" s="2">
        <v>8</v>
      </c>
    </row>
    <row r="20" spans="1:17">
      <c r="B20" s="62" t="s">
        <v>112</v>
      </c>
      <c r="C20" s="23"/>
      <c r="D20" s="24"/>
      <c r="E20" s="24"/>
      <c r="F20" s="24"/>
      <c r="G20" s="24"/>
      <c r="H20" s="261">
        <v>35.299999999999997</v>
      </c>
      <c r="I20" s="261">
        <v>20.6</v>
      </c>
      <c r="J20" s="63">
        <v>55.900000000000006</v>
      </c>
      <c r="K20" s="64">
        <v>5590.0000000000009</v>
      </c>
      <c r="L20" s="32"/>
      <c r="N20" s="2">
        <v>8</v>
      </c>
      <c r="O20" s="2" t="s">
        <v>308</v>
      </c>
      <c r="Q20" s="2">
        <v>8</v>
      </c>
    </row>
    <row r="21" spans="1:17">
      <c r="B21" s="62" t="s">
        <v>113</v>
      </c>
      <c r="C21" s="23"/>
      <c r="D21" s="24"/>
      <c r="E21" s="24"/>
      <c r="F21" s="24"/>
      <c r="G21" s="24"/>
      <c r="H21" s="56">
        <v>3529.9999999999995</v>
      </c>
      <c r="I21" s="56">
        <v>2060</v>
      </c>
      <c r="J21" s="64">
        <v>5590.0000000000009</v>
      </c>
      <c r="K21" s="65"/>
      <c r="L21" s="32"/>
      <c r="N21" s="2">
        <v>8</v>
      </c>
      <c r="O21" s="2" t="s">
        <v>308</v>
      </c>
      <c r="Q21" s="2">
        <v>8</v>
      </c>
    </row>
    <row r="22" spans="1:17">
      <c r="B22" s="32"/>
      <c r="C22" s="24"/>
      <c r="D22" s="24"/>
      <c r="E22" s="24"/>
      <c r="F22" s="24"/>
      <c r="G22" s="24"/>
      <c r="H22" s="24"/>
      <c r="I22" s="24"/>
      <c r="J22" s="24"/>
      <c r="K22" s="56"/>
      <c r="L22" s="32"/>
      <c r="N22" s="2">
        <v>8</v>
      </c>
      <c r="O22" s="2" t="s">
        <v>308</v>
      </c>
      <c r="Q22" s="2">
        <v>8</v>
      </c>
    </row>
    <row r="23" spans="1:17">
      <c r="B23" s="66"/>
      <c r="C23" s="46"/>
      <c r="D23" s="46"/>
      <c r="E23" s="46"/>
      <c r="F23" s="46"/>
      <c r="G23" s="46"/>
      <c r="H23" s="47" t="s">
        <v>96</v>
      </c>
      <c r="I23" s="48"/>
      <c r="J23" s="48" t="s">
        <v>97</v>
      </c>
      <c r="K23" s="49" t="s">
        <v>98</v>
      </c>
      <c r="L23" s="32"/>
      <c r="N23" s="2">
        <v>8</v>
      </c>
      <c r="O23" s="2" t="s">
        <v>308</v>
      </c>
      <c r="Q23" s="2">
        <v>8</v>
      </c>
    </row>
    <row r="24" spans="1:17">
      <c r="B24" s="33" t="s">
        <v>248</v>
      </c>
      <c r="C24" s="67"/>
      <c r="D24" s="35" t="s">
        <v>116</v>
      </c>
      <c r="E24" s="35"/>
      <c r="F24" s="35" t="s">
        <v>117</v>
      </c>
      <c r="G24" s="34"/>
      <c r="H24" s="50" t="s">
        <v>100</v>
      </c>
      <c r="I24" s="50" t="s">
        <v>101</v>
      </c>
      <c r="J24" s="51" t="s">
        <v>102</v>
      </c>
      <c r="K24" s="51" t="s">
        <v>309</v>
      </c>
      <c r="L24" s="32"/>
      <c r="N24" s="2">
        <v>8</v>
      </c>
      <c r="O24" s="2" t="s">
        <v>308</v>
      </c>
      <c r="Q24" s="2">
        <v>8</v>
      </c>
    </row>
    <row r="25" spans="1:17">
      <c r="A25" s="2" t="s">
        <v>104</v>
      </c>
      <c r="B25" s="215" t="s">
        <v>310</v>
      </c>
      <c r="C25" s="24"/>
      <c r="D25" s="57">
        <v>4.18</v>
      </c>
      <c r="E25" s="69" t="s">
        <v>249</v>
      </c>
      <c r="F25" s="216">
        <v>15</v>
      </c>
      <c r="G25" s="71" t="s">
        <v>250</v>
      </c>
      <c r="H25" s="65"/>
      <c r="I25" s="55">
        <v>62.699999999999996</v>
      </c>
      <c r="J25" s="55">
        <v>62.699999999999996</v>
      </c>
      <c r="K25" s="56">
        <v>6270</v>
      </c>
      <c r="L25" s="32"/>
      <c r="N25" s="2">
        <v>8</v>
      </c>
      <c r="O25" s="2" t="s">
        <v>308</v>
      </c>
      <c r="Q25" s="2">
        <v>8</v>
      </c>
    </row>
    <row r="26" spans="1:17">
      <c r="A26" s="2" t="s">
        <v>104</v>
      </c>
      <c r="B26" s="215"/>
      <c r="C26" s="24"/>
      <c r="D26" s="57"/>
      <c r="E26" s="69" t="s">
        <v>249</v>
      </c>
      <c r="F26" s="216"/>
      <c r="G26" s="71" t="s">
        <v>250</v>
      </c>
      <c r="H26" s="65"/>
      <c r="I26" s="55">
        <v>0</v>
      </c>
      <c r="J26" s="55">
        <v>0</v>
      </c>
      <c r="K26" s="56">
        <v>0</v>
      </c>
      <c r="L26" s="32"/>
      <c r="N26" s="2">
        <v>8</v>
      </c>
      <c r="O26" s="2" t="s">
        <v>308</v>
      </c>
      <c r="Q26" s="2">
        <v>8</v>
      </c>
    </row>
    <row r="27" spans="1:17">
      <c r="A27" s="2" t="s">
        <v>104</v>
      </c>
      <c r="B27" s="215"/>
      <c r="C27" s="24"/>
      <c r="D27" s="57"/>
      <c r="E27" s="69" t="s">
        <v>249</v>
      </c>
      <c r="F27" s="216"/>
      <c r="G27" s="71" t="s">
        <v>250</v>
      </c>
      <c r="H27" s="65"/>
      <c r="I27" s="55">
        <v>0</v>
      </c>
      <c r="J27" s="55">
        <v>0</v>
      </c>
      <c r="K27" s="56">
        <v>0</v>
      </c>
      <c r="L27" s="32"/>
      <c r="N27" s="2">
        <v>8</v>
      </c>
      <c r="O27" s="2" t="s">
        <v>308</v>
      </c>
      <c r="Q27" s="2">
        <v>8</v>
      </c>
    </row>
    <row r="28" spans="1:17">
      <c r="A28" s="2" t="s">
        <v>104</v>
      </c>
      <c r="B28" s="134" t="s">
        <v>251</v>
      </c>
      <c r="C28" s="24"/>
      <c r="D28" s="24"/>
      <c r="E28" s="69"/>
      <c r="F28" s="24"/>
      <c r="G28" s="71"/>
      <c r="H28" s="65"/>
      <c r="I28" s="57">
        <v>22</v>
      </c>
      <c r="J28" s="55">
        <v>22</v>
      </c>
      <c r="K28" s="56">
        <v>2200</v>
      </c>
      <c r="L28" s="32"/>
      <c r="N28" s="2">
        <v>8</v>
      </c>
      <c r="O28" s="2" t="s">
        <v>308</v>
      </c>
      <c r="Q28" s="2">
        <v>8</v>
      </c>
    </row>
    <row r="29" spans="1:17">
      <c r="A29" s="2" t="s">
        <v>104</v>
      </c>
      <c r="B29" s="134" t="s">
        <v>193</v>
      </c>
      <c r="C29" s="24"/>
      <c r="D29" s="24"/>
      <c r="E29" s="69"/>
      <c r="F29" s="24"/>
      <c r="G29" s="71"/>
      <c r="H29" s="65"/>
      <c r="I29" s="57">
        <v>26.3</v>
      </c>
      <c r="J29" s="55">
        <v>26.3</v>
      </c>
      <c r="K29" s="56">
        <v>2630</v>
      </c>
      <c r="L29" s="32"/>
      <c r="N29" s="2">
        <v>8</v>
      </c>
      <c r="O29" s="2" t="s">
        <v>308</v>
      </c>
      <c r="Q29" s="2">
        <v>8</v>
      </c>
    </row>
    <row r="30" spans="1:17">
      <c r="A30" s="2" t="s">
        <v>104</v>
      </c>
      <c r="B30" s="134" t="s">
        <v>196</v>
      </c>
      <c r="C30" s="24"/>
      <c r="D30" s="24"/>
      <c r="E30" s="69"/>
      <c r="F30" s="24"/>
      <c r="G30" s="71"/>
      <c r="H30" s="65"/>
      <c r="I30" s="57">
        <v>0</v>
      </c>
      <c r="J30" s="55">
        <v>0</v>
      </c>
      <c r="K30" s="56">
        <v>0</v>
      </c>
      <c r="L30" s="32"/>
      <c r="N30" s="2">
        <v>8</v>
      </c>
      <c r="O30" s="2" t="s">
        <v>308</v>
      </c>
      <c r="Q30" s="2">
        <v>8</v>
      </c>
    </row>
    <row r="31" spans="1:17">
      <c r="B31" s="62" t="s">
        <v>133</v>
      </c>
      <c r="C31" s="23"/>
      <c r="D31" s="24"/>
      <c r="E31" s="24"/>
      <c r="F31" s="24"/>
      <c r="G31" s="24"/>
      <c r="H31" s="65"/>
      <c r="I31" s="55">
        <v>110.99999999999999</v>
      </c>
      <c r="J31" s="63">
        <v>110.99999999999999</v>
      </c>
      <c r="K31" s="64">
        <v>11100</v>
      </c>
      <c r="L31" s="32"/>
      <c r="N31" s="2">
        <v>8</v>
      </c>
      <c r="O31" s="2" t="s">
        <v>308</v>
      </c>
      <c r="Q31" s="2">
        <v>8</v>
      </c>
    </row>
    <row r="32" spans="1:17">
      <c r="B32" s="32"/>
      <c r="C32" s="24"/>
      <c r="D32" s="24"/>
      <c r="E32" s="24"/>
      <c r="F32" s="24"/>
      <c r="G32" s="24"/>
      <c r="H32" s="24"/>
      <c r="I32" s="24"/>
      <c r="J32" s="24"/>
      <c r="K32" s="56" t="s">
        <v>134</v>
      </c>
      <c r="L32" s="32"/>
      <c r="N32" s="2">
        <v>8</v>
      </c>
      <c r="O32" s="2" t="s">
        <v>308</v>
      </c>
      <c r="Q32" s="2">
        <v>8</v>
      </c>
    </row>
    <row r="33" spans="1:17">
      <c r="B33" s="33" t="s">
        <v>252</v>
      </c>
      <c r="C33" s="67"/>
      <c r="D33" s="35" t="s">
        <v>144</v>
      </c>
      <c r="E33" s="35"/>
      <c r="F33" s="35" t="s">
        <v>145</v>
      </c>
      <c r="G33" s="34"/>
      <c r="H33" s="50"/>
      <c r="I33" s="50"/>
      <c r="J33" s="51"/>
      <c r="K33" s="51"/>
      <c r="L33" s="32"/>
      <c r="N33" s="2">
        <v>8</v>
      </c>
      <c r="O33" s="2" t="s">
        <v>308</v>
      </c>
      <c r="Q33" s="2">
        <v>8</v>
      </c>
    </row>
    <row r="34" spans="1:17">
      <c r="A34" s="2" t="s">
        <v>146</v>
      </c>
      <c r="B34" s="134" t="s">
        <v>253</v>
      </c>
      <c r="C34" s="23"/>
      <c r="D34" s="57">
        <v>20.149999999999999</v>
      </c>
      <c r="E34" s="24"/>
      <c r="F34" s="217">
        <v>1</v>
      </c>
      <c r="G34" s="71" t="s">
        <v>254</v>
      </c>
      <c r="H34" s="218">
        <v>20.149999999999999</v>
      </c>
      <c r="I34" s="65"/>
      <c r="J34" s="55">
        <v>20.149999999999999</v>
      </c>
      <c r="K34" s="56">
        <v>2014.9999999999998</v>
      </c>
      <c r="L34" s="32"/>
      <c r="N34" s="2">
        <v>8</v>
      </c>
      <c r="O34" s="2" t="s">
        <v>308</v>
      </c>
      <c r="Q34" s="2">
        <v>8</v>
      </c>
    </row>
    <row r="35" spans="1:17">
      <c r="A35" s="2" t="s">
        <v>146</v>
      </c>
      <c r="B35" s="135" t="s">
        <v>110</v>
      </c>
      <c r="C35" s="88"/>
      <c r="D35" s="57">
        <v>20.149999999999999</v>
      </c>
      <c r="E35" s="59"/>
      <c r="F35" s="217">
        <v>0</v>
      </c>
      <c r="G35" s="219" t="s">
        <v>254</v>
      </c>
      <c r="H35" s="60">
        <v>0</v>
      </c>
      <c r="I35" s="80"/>
      <c r="J35" s="60">
        <v>0</v>
      </c>
      <c r="K35" s="61">
        <v>0</v>
      </c>
      <c r="L35" s="32"/>
      <c r="N35" s="2">
        <v>8</v>
      </c>
      <c r="O35" s="2" t="s">
        <v>308</v>
      </c>
      <c r="Q35" s="2">
        <v>8</v>
      </c>
    </row>
    <row r="36" spans="1:17">
      <c r="B36" s="62" t="s">
        <v>255</v>
      </c>
      <c r="C36" s="86"/>
      <c r="D36" s="89"/>
      <c r="E36" s="89"/>
      <c r="F36" s="89"/>
      <c r="G36" s="89"/>
      <c r="H36" s="55">
        <v>20.149999999999999</v>
      </c>
      <c r="I36" s="55"/>
      <c r="J36" s="63">
        <v>20.149999999999999</v>
      </c>
      <c r="K36" s="64">
        <v>2014.9999999999998</v>
      </c>
      <c r="L36" s="32"/>
      <c r="N36" s="2">
        <v>8</v>
      </c>
      <c r="O36" s="2" t="s">
        <v>308</v>
      </c>
      <c r="Q36" s="2">
        <v>8</v>
      </c>
    </row>
    <row r="37" spans="1:17">
      <c r="B37" s="90"/>
      <c r="C37" s="86"/>
      <c r="D37" s="89"/>
      <c r="E37" s="89"/>
      <c r="F37" s="89"/>
      <c r="G37" s="89"/>
      <c r="H37" s="24"/>
      <c r="I37" s="24"/>
      <c r="J37" s="24"/>
      <c r="K37" s="56"/>
      <c r="L37" s="32"/>
      <c r="N37" s="2">
        <v>8</v>
      </c>
      <c r="O37" s="2" t="s">
        <v>308</v>
      </c>
      <c r="Q37" s="2">
        <v>8</v>
      </c>
    </row>
    <row r="38" spans="1:17">
      <c r="B38" s="214" t="s">
        <v>256</v>
      </c>
      <c r="C38" s="45"/>
      <c r="D38" s="46"/>
      <c r="E38" s="46"/>
      <c r="F38" s="46"/>
      <c r="G38" s="46"/>
      <c r="H38" s="220" t="s">
        <v>100</v>
      </c>
      <c r="I38" s="220" t="s">
        <v>101</v>
      </c>
      <c r="J38" s="48" t="s">
        <v>97</v>
      </c>
      <c r="K38" s="49" t="s">
        <v>98</v>
      </c>
      <c r="L38" s="32"/>
      <c r="N38" s="2">
        <v>8</v>
      </c>
      <c r="O38" s="2" t="s">
        <v>308</v>
      </c>
      <c r="Q38" s="2">
        <v>8</v>
      </c>
    </row>
    <row r="39" spans="1:17">
      <c r="B39" s="221" t="s">
        <v>257</v>
      </c>
      <c r="C39" s="222"/>
      <c r="D39" s="223"/>
      <c r="E39" s="223"/>
      <c r="F39" s="223"/>
      <c r="G39" s="224"/>
      <c r="H39" s="225">
        <v>55.449999999999996</v>
      </c>
      <c r="I39" s="225">
        <v>131.6</v>
      </c>
      <c r="J39" s="225">
        <v>187.04999999999998</v>
      </c>
      <c r="K39" s="226"/>
      <c r="L39" s="32"/>
      <c r="N39" s="2">
        <v>8</v>
      </c>
      <c r="O39" s="2" t="s">
        <v>308</v>
      </c>
      <c r="Q39" s="2">
        <v>8</v>
      </c>
    </row>
    <row r="40" spans="1:17">
      <c r="B40" s="32"/>
      <c r="C40" s="24"/>
      <c r="D40" s="24"/>
      <c r="E40" s="24"/>
      <c r="F40" s="24"/>
      <c r="G40" s="24"/>
      <c r="H40" s="24"/>
      <c r="I40" s="24"/>
      <c r="J40" s="24"/>
      <c r="K40" s="56" t="s">
        <v>134</v>
      </c>
      <c r="L40" s="32"/>
      <c r="N40" s="2">
        <v>8</v>
      </c>
      <c r="O40" s="2" t="s">
        <v>308</v>
      </c>
      <c r="Q40" s="2">
        <v>8</v>
      </c>
    </row>
    <row r="41" spans="1:17">
      <c r="B41" s="214" t="s">
        <v>258</v>
      </c>
      <c r="C41" s="46"/>
      <c r="D41" s="46"/>
      <c r="E41" s="46"/>
      <c r="F41" s="46"/>
      <c r="G41" s="46"/>
      <c r="H41" s="47" t="s">
        <v>96</v>
      </c>
      <c r="I41" s="48"/>
      <c r="J41" s="48" t="s">
        <v>97</v>
      </c>
      <c r="K41" s="49" t="s">
        <v>98</v>
      </c>
      <c r="L41" s="32"/>
      <c r="N41" s="2">
        <v>8</v>
      </c>
      <c r="O41" s="2" t="s">
        <v>308</v>
      </c>
      <c r="Q41" s="2">
        <v>8</v>
      </c>
    </row>
    <row r="42" spans="1:17">
      <c r="B42" s="33" t="s">
        <v>259</v>
      </c>
      <c r="C42" s="34"/>
      <c r="D42" s="35" t="s">
        <v>116</v>
      </c>
      <c r="E42" s="35"/>
      <c r="F42" s="35" t="s">
        <v>117</v>
      </c>
      <c r="G42" s="34"/>
      <c r="H42" s="35" t="s">
        <v>100</v>
      </c>
      <c r="I42" s="35" t="s">
        <v>101</v>
      </c>
      <c r="J42" s="51" t="s">
        <v>102</v>
      </c>
      <c r="K42" s="51" t="s">
        <v>309</v>
      </c>
      <c r="L42" s="32"/>
      <c r="N42" s="2">
        <v>8</v>
      </c>
      <c r="O42" s="2" t="s">
        <v>308</v>
      </c>
      <c r="Q42" s="2">
        <v>8</v>
      </c>
    </row>
    <row r="43" spans="1:17">
      <c r="A43" s="2" t="s">
        <v>104</v>
      </c>
      <c r="B43" s="215" t="s">
        <v>189</v>
      </c>
      <c r="C43" s="24"/>
      <c r="D43" s="57">
        <v>0.5</v>
      </c>
      <c r="E43" s="69" t="s">
        <v>122</v>
      </c>
      <c r="F43" s="216"/>
      <c r="G43" s="71" t="s">
        <v>123</v>
      </c>
      <c r="H43" s="65"/>
      <c r="I43" s="55">
        <v>0</v>
      </c>
      <c r="J43" s="55">
        <v>0</v>
      </c>
      <c r="K43" s="56">
        <v>0</v>
      </c>
      <c r="L43" s="32"/>
      <c r="N43" s="2">
        <v>8</v>
      </c>
      <c r="O43" s="2" t="s">
        <v>308</v>
      </c>
      <c r="Q43" s="2">
        <v>8</v>
      </c>
    </row>
    <row r="44" spans="1:17">
      <c r="A44" s="2" t="s">
        <v>104</v>
      </c>
      <c r="B44" s="215" t="s">
        <v>190</v>
      </c>
      <c r="C44" s="24"/>
      <c r="D44" s="57">
        <v>0.57999999999999996</v>
      </c>
      <c r="E44" s="69" t="s">
        <v>122</v>
      </c>
      <c r="F44" s="227">
        <v>35</v>
      </c>
      <c r="G44" s="71" t="s">
        <v>123</v>
      </c>
      <c r="H44" s="65"/>
      <c r="I44" s="55">
        <v>20.299999999999997</v>
      </c>
      <c r="J44" s="55">
        <v>20.299999999999997</v>
      </c>
      <c r="K44" s="56">
        <v>2029.9999999999998</v>
      </c>
      <c r="L44" s="32"/>
      <c r="N44" s="2">
        <v>8</v>
      </c>
      <c r="O44" s="2" t="s">
        <v>308</v>
      </c>
      <c r="Q44" s="2">
        <v>8</v>
      </c>
    </row>
    <row r="45" spans="1:17">
      <c r="A45" s="2" t="s">
        <v>104</v>
      </c>
      <c r="B45" s="215" t="s">
        <v>191</v>
      </c>
      <c r="C45" s="24"/>
      <c r="D45" s="57">
        <v>0.36</v>
      </c>
      <c r="E45" s="69" t="s">
        <v>122</v>
      </c>
      <c r="F45" s="227">
        <v>125</v>
      </c>
      <c r="G45" s="71" t="s">
        <v>123</v>
      </c>
      <c r="H45" s="65"/>
      <c r="I45" s="55">
        <v>45</v>
      </c>
      <c r="J45" s="55">
        <v>45</v>
      </c>
      <c r="K45" s="56">
        <v>4500</v>
      </c>
      <c r="L45" s="32"/>
      <c r="N45" s="2">
        <v>8</v>
      </c>
      <c r="O45" s="2" t="s">
        <v>308</v>
      </c>
      <c r="Q45" s="2">
        <v>8</v>
      </c>
    </row>
    <row r="46" spans="1:17">
      <c r="A46" s="2" t="s">
        <v>104</v>
      </c>
      <c r="B46" s="134" t="s">
        <v>195</v>
      </c>
      <c r="C46" s="24"/>
      <c r="D46" s="24"/>
      <c r="E46" s="69"/>
      <c r="F46" s="24"/>
      <c r="G46" s="71"/>
      <c r="H46" s="65"/>
      <c r="I46" s="57"/>
      <c r="J46" s="55">
        <v>0</v>
      </c>
      <c r="K46" s="56">
        <v>0</v>
      </c>
      <c r="L46" s="32"/>
      <c r="N46" s="2">
        <v>8</v>
      </c>
      <c r="O46" s="2" t="s">
        <v>308</v>
      </c>
      <c r="Q46" s="2">
        <v>8</v>
      </c>
    </row>
    <row r="47" spans="1:17">
      <c r="A47" s="2" t="s">
        <v>104</v>
      </c>
      <c r="B47" s="135" t="s">
        <v>196</v>
      </c>
      <c r="C47" s="59"/>
      <c r="D47" s="59"/>
      <c r="E47" s="77"/>
      <c r="F47" s="59"/>
      <c r="G47" s="79"/>
      <c r="H47" s="80"/>
      <c r="I47" s="57"/>
      <c r="J47" s="60">
        <v>0</v>
      </c>
      <c r="K47" s="61">
        <v>0</v>
      </c>
      <c r="L47" s="32"/>
      <c r="N47" s="2">
        <v>8</v>
      </c>
      <c r="O47" s="2" t="s">
        <v>308</v>
      </c>
      <c r="Q47" s="2">
        <v>8</v>
      </c>
    </row>
    <row r="48" spans="1:17">
      <c r="B48" s="62" t="s">
        <v>133</v>
      </c>
      <c r="C48" s="23"/>
      <c r="D48" s="24"/>
      <c r="E48" s="24"/>
      <c r="F48" s="24"/>
      <c r="G48" s="24"/>
      <c r="H48" s="65"/>
      <c r="I48" s="55">
        <v>65.3</v>
      </c>
      <c r="J48" s="63">
        <v>65.3</v>
      </c>
      <c r="K48" s="64">
        <v>6530</v>
      </c>
      <c r="L48" s="32"/>
      <c r="N48" s="2">
        <v>8</v>
      </c>
      <c r="O48" s="2" t="s">
        <v>308</v>
      </c>
      <c r="Q48" s="2">
        <v>8</v>
      </c>
    </row>
    <row r="49" spans="1:17">
      <c r="B49" s="32"/>
      <c r="C49" s="24"/>
      <c r="D49" s="24"/>
      <c r="E49" s="24"/>
      <c r="F49" s="24"/>
      <c r="G49" s="24"/>
      <c r="H49" s="24"/>
      <c r="I49" s="24"/>
      <c r="J49" s="24"/>
      <c r="K49" s="56" t="s">
        <v>134</v>
      </c>
      <c r="L49" s="32"/>
      <c r="N49" s="2">
        <v>8</v>
      </c>
      <c r="O49" s="2" t="s">
        <v>308</v>
      </c>
      <c r="Q49" s="2">
        <v>8</v>
      </c>
    </row>
    <row r="50" spans="1:17">
      <c r="B50" s="33" t="s">
        <v>260</v>
      </c>
      <c r="C50" s="67"/>
      <c r="D50" s="35" t="s">
        <v>144</v>
      </c>
      <c r="E50" s="35"/>
      <c r="F50" s="35" t="s">
        <v>145</v>
      </c>
      <c r="G50" s="34"/>
      <c r="H50" s="35" t="s">
        <v>100</v>
      </c>
      <c r="I50" s="35" t="s">
        <v>101</v>
      </c>
      <c r="J50" s="228" t="s">
        <v>97</v>
      </c>
      <c r="K50" s="51" t="s">
        <v>98</v>
      </c>
      <c r="L50" s="32"/>
      <c r="N50" s="2">
        <v>8</v>
      </c>
      <c r="O50" s="2" t="s">
        <v>308</v>
      </c>
      <c r="Q50" s="2">
        <v>8</v>
      </c>
    </row>
    <row r="51" spans="1:17">
      <c r="A51" s="2" t="s">
        <v>146</v>
      </c>
      <c r="B51" s="134" t="s">
        <v>261</v>
      </c>
      <c r="C51" s="23"/>
      <c r="D51" s="57">
        <v>20.149999999999999</v>
      </c>
      <c r="E51" s="24"/>
      <c r="F51" s="217">
        <v>3</v>
      </c>
      <c r="G51" s="229" t="s">
        <v>262</v>
      </c>
      <c r="H51" s="55">
        <v>60.449999999999996</v>
      </c>
      <c r="I51" s="65"/>
      <c r="J51" s="55">
        <v>60.449999999999996</v>
      </c>
      <c r="K51" s="56">
        <v>6045</v>
      </c>
      <c r="L51" s="32"/>
      <c r="N51" s="2">
        <v>8</v>
      </c>
      <c r="O51" s="2" t="s">
        <v>308</v>
      </c>
      <c r="Q51" s="2">
        <v>8</v>
      </c>
    </row>
    <row r="52" spans="1:17">
      <c r="A52" s="2" t="s">
        <v>146</v>
      </c>
      <c r="B52" s="135" t="s">
        <v>110</v>
      </c>
      <c r="C52" s="88"/>
      <c r="D52" s="57">
        <v>20.149999999999999</v>
      </c>
      <c r="E52" s="59"/>
      <c r="F52" s="217">
        <v>0</v>
      </c>
      <c r="G52" s="219" t="s">
        <v>262</v>
      </c>
      <c r="H52" s="60">
        <v>0</v>
      </c>
      <c r="I52" s="80"/>
      <c r="J52" s="60">
        <v>0</v>
      </c>
      <c r="K52" s="61">
        <v>0</v>
      </c>
      <c r="L52" s="32"/>
      <c r="N52" s="2">
        <v>8</v>
      </c>
      <c r="O52" s="2" t="s">
        <v>308</v>
      </c>
      <c r="Q52" s="2">
        <v>8</v>
      </c>
    </row>
    <row r="53" spans="1:17">
      <c r="B53" s="62" t="s">
        <v>133</v>
      </c>
      <c r="C53" s="86"/>
      <c r="D53" s="230"/>
      <c r="E53" s="89"/>
      <c r="F53" s="89"/>
      <c r="G53" s="89"/>
      <c r="H53" s="55">
        <v>60.449999999999996</v>
      </c>
      <c r="I53" s="55"/>
      <c r="J53" s="63">
        <v>60.449999999999996</v>
      </c>
      <c r="K53" s="64">
        <v>6045</v>
      </c>
      <c r="L53" s="32"/>
      <c r="N53" s="2">
        <v>8</v>
      </c>
      <c r="O53" s="2" t="s">
        <v>308</v>
      </c>
      <c r="Q53" s="2">
        <v>8</v>
      </c>
    </row>
    <row r="54" spans="1:17">
      <c r="B54" s="32"/>
      <c r="C54" s="24"/>
      <c r="D54" s="24"/>
      <c r="E54" s="24"/>
      <c r="F54" s="24"/>
      <c r="G54" s="24"/>
      <c r="H54" s="24"/>
      <c r="I54" s="24"/>
      <c r="J54" s="24"/>
      <c r="K54" s="56" t="s">
        <v>134</v>
      </c>
      <c r="L54" s="32"/>
      <c r="N54" s="2">
        <v>8</v>
      </c>
      <c r="O54" s="2" t="s">
        <v>308</v>
      </c>
      <c r="Q54" s="2">
        <v>8</v>
      </c>
    </row>
    <row r="55" spans="1:17">
      <c r="B55" s="33" t="s">
        <v>149</v>
      </c>
      <c r="C55" s="67"/>
      <c r="D55" s="35"/>
      <c r="E55" s="35"/>
      <c r="F55" s="35"/>
      <c r="G55" s="34"/>
      <c r="H55" s="35" t="s">
        <v>100</v>
      </c>
      <c r="I55" s="35" t="s">
        <v>101</v>
      </c>
      <c r="J55" s="228" t="s">
        <v>97</v>
      </c>
      <c r="K55" s="51" t="s">
        <v>98</v>
      </c>
      <c r="L55" s="32"/>
      <c r="N55" s="2">
        <v>8</v>
      </c>
      <c r="O55" s="2" t="s">
        <v>308</v>
      </c>
      <c r="Q55" s="2">
        <v>8</v>
      </c>
    </row>
    <row r="56" spans="1:17">
      <c r="B56" s="32" t="s">
        <v>151</v>
      </c>
      <c r="C56" s="24"/>
      <c r="D56" s="24"/>
      <c r="E56" s="24"/>
      <c r="F56" s="24"/>
      <c r="G56" s="24"/>
      <c r="H56" s="54">
        <v>164</v>
      </c>
      <c r="I56" s="65"/>
      <c r="J56" s="63">
        <v>164</v>
      </c>
      <c r="K56" s="64">
        <v>16400</v>
      </c>
      <c r="L56" s="32"/>
      <c r="N56" s="2">
        <v>8</v>
      </c>
      <c r="O56" s="2" t="s">
        <v>308</v>
      </c>
      <c r="Q56" s="2">
        <v>8</v>
      </c>
    </row>
    <row r="57" spans="1:17">
      <c r="B57" s="32"/>
      <c r="C57" s="24"/>
      <c r="D57" s="24"/>
      <c r="E57" s="24"/>
      <c r="F57" s="24"/>
      <c r="G57" s="24"/>
      <c r="H57" s="24"/>
      <c r="I57" s="24"/>
      <c r="J57" s="24"/>
      <c r="K57" s="56" t="s">
        <v>134</v>
      </c>
      <c r="L57" s="32"/>
      <c r="N57" s="2">
        <v>8</v>
      </c>
      <c r="O57" s="2" t="s">
        <v>308</v>
      </c>
      <c r="Q57" s="2">
        <v>8</v>
      </c>
    </row>
    <row r="58" spans="1:17">
      <c r="B58" s="33" t="s">
        <v>263</v>
      </c>
      <c r="C58" s="45"/>
      <c r="D58" s="220"/>
      <c r="E58" s="220"/>
      <c r="F58" s="220"/>
      <c r="G58" s="46"/>
      <c r="H58" s="220" t="s">
        <v>100</v>
      </c>
      <c r="I58" s="220" t="s">
        <v>101</v>
      </c>
      <c r="J58" s="48" t="s">
        <v>97</v>
      </c>
      <c r="K58" s="49" t="s">
        <v>98</v>
      </c>
      <c r="L58" s="32"/>
      <c r="N58" s="2">
        <v>8</v>
      </c>
      <c r="O58" s="2" t="s">
        <v>308</v>
      </c>
      <c r="Q58" s="2">
        <v>8</v>
      </c>
    </row>
    <row r="59" spans="1:17">
      <c r="A59" s="2" t="s">
        <v>135</v>
      </c>
      <c r="B59" s="82" t="s">
        <v>264</v>
      </c>
      <c r="C59" s="24"/>
      <c r="D59" s="24"/>
      <c r="E59" s="24"/>
      <c r="F59" s="24"/>
      <c r="G59" s="24"/>
      <c r="H59" s="54">
        <v>9.6</v>
      </c>
      <c r="I59" s="54">
        <v>5.5</v>
      </c>
      <c r="J59" s="55">
        <v>15.1</v>
      </c>
      <c r="K59" s="56">
        <v>1510</v>
      </c>
      <c r="L59" s="32"/>
      <c r="N59" s="2">
        <v>8</v>
      </c>
      <c r="O59" s="2" t="s">
        <v>308</v>
      </c>
      <c r="Q59" s="2">
        <v>8</v>
      </c>
    </row>
    <row r="60" spans="1:17">
      <c r="A60" s="2" t="s">
        <v>135</v>
      </c>
      <c r="B60" s="83" t="s">
        <v>265</v>
      </c>
      <c r="C60" s="24"/>
      <c r="D60" s="24"/>
      <c r="E60" s="24"/>
      <c r="F60" s="24"/>
      <c r="G60" s="24"/>
      <c r="H60" s="57">
        <v>5.6</v>
      </c>
      <c r="I60" s="57">
        <v>2.5</v>
      </c>
      <c r="J60" s="55">
        <v>8.1</v>
      </c>
      <c r="K60" s="56">
        <v>810</v>
      </c>
      <c r="L60" s="32"/>
      <c r="N60" s="2">
        <v>8</v>
      </c>
      <c r="O60" s="2" t="s">
        <v>308</v>
      </c>
      <c r="Q60" s="2">
        <v>8</v>
      </c>
    </row>
    <row r="61" spans="1:17">
      <c r="A61" s="2" t="s">
        <v>135</v>
      </c>
      <c r="B61" s="83" t="s">
        <v>266</v>
      </c>
      <c r="C61" s="24"/>
      <c r="D61" s="24"/>
      <c r="E61" s="24"/>
      <c r="F61" s="24"/>
      <c r="G61" s="24"/>
      <c r="H61" s="57">
        <v>14.3</v>
      </c>
      <c r="I61" s="57">
        <v>6.7</v>
      </c>
      <c r="J61" s="55">
        <v>21</v>
      </c>
      <c r="K61" s="56">
        <v>2100</v>
      </c>
      <c r="L61" s="32"/>
      <c r="N61" s="2">
        <v>8</v>
      </c>
      <c r="O61" s="2" t="s">
        <v>308</v>
      </c>
      <c r="Q61" s="2">
        <v>8</v>
      </c>
    </row>
    <row r="62" spans="1:17">
      <c r="A62" s="2" t="s">
        <v>135</v>
      </c>
      <c r="B62" s="84" t="s">
        <v>138</v>
      </c>
      <c r="C62" s="24"/>
      <c r="D62" s="57">
        <v>3.35</v>
      </c>
      <c r="E62" s="71" t="s">
        <v>267</v>
      </c>
      <c r="F62" s="57">
        <v>3.82</v>
      </c>
      <c r="G62" s="71" t="s">
        <v>268</v>
      </c>
      <c r="H62" s="55">
        <v>8.375</v>
      </c>
      <c r="I62" s="55">
        <v>9.5499999999999989</v>
      </c>
      <c r="J62" s="55">
        <v>17.924999999999997</v>
      </c>
      <c r="K62" s="56">
        <v>1792.4999999999998</v>
      </c>
      <c r="L62" s="32"/>
      <c r="N62" s="2">
        <v>8</v>
      </c>
      <c r="O62" s="2" t="s">
        <v>308</v>
      </c>
      <c r="Q62" s="2">
        <v>8</v>
      </c>
    </row>
    <row r="63" spans="1:17">
      <c r="A63" s="2" t="s">
        <v>135</v>
      </c>
      <c r="B63" s="83" t="s">
        <v>110</v>
      </c>
      <c r="C63" s="59"/>
      <c r="D63" s="59"/>
      <c r="E63" s="59"/>
      <c r="F63" s="59"/>
      <c r="G63" s="59"/>
      <c r="H63" s="57">
        <v>0</v>
      </c>
      <c r="I63" s="57">
        <v>0</v>
      </c>
      <c r="J63" s="60">
        <v>0</v>
      </c>
      <c r="K63" s="61">
        <v>0</v>
      </c>
      <c r="L63" s="32"/>
      <c r="N63" s="2">
        <v>8</v>
      </c>
      <c r="O63" s="2" t="s">
        <v>308</v>
      </c>
      <c r="Q63" s="2">
        <v>8</v>
      </c>
    </row>
    <row r="64" spans="1:17">
      <c r="A64" s="2" t="s">
        <v>135</v>
      </c>
      <c r="B64" s="62" t="s">
        <v>269</v>
      </c>
      <c r="C64" s="23"/>
      <c r="D64" s="24"/>
      <c r="E64" s="24"/>
      <c r="F64" s="24"/>
      <c r="G64" s="24"/>
      <c r="H64" s="55">
        <v>67.375</v>
      </c>
      <c r="I64" s="55">
        <v>38.949999999999996</v>
      </c>
      <c r="J64" s="63">
        <v>62.125</v>
      </c>
      <c r="K64" s="24"/>
      <c r="L64" s="32"/>
      <c r="N64" s="2">
        <v>8</v>
      </c>
      <c r="O64" s="2" t="s">
        <v>308</v>
      </c>
      <c r="Q64" s="2">
        <v>8</v>
      </c>
    </row>
    <row r="65" spans="2:17">
      <c r="B65" s="62" t="s">
        <v>270</v>
      </c>
      <c r="C65" s="23"/>
      <c r="D65" s="24"/>
      <c r="E65" s="24"/>
      <c r="F65" s="24"/>
      <c r="G65" s="24"/>
      <c r="H65" s="55">
        <v>67.375</v>
      </c>
      <c r="I65" s="55">
        <v>38.949999999999996</v>
      </c>
      <c r="J65" s="64">
        <v>106.32499999999999</v>
      </c>
      <c r="K65" s="24"/>
      <c r="L65" s="32"/>
      <c r="N65" s="2">
        <v>8</v>
      </c>
      <c r="O65" s="2" t="s">
        <v>308</v>
      </c>
      <c r="Q65" s="2">
        <v>8</v>
      </c>
    </row>
    <row r="66" spans="2:17">
      <c r="B66" s="62" t="s">
        <v>271</v>
      </c>
      <c r="C66" s="23"/>
      <c r="D66" s="24"/>
      <c r="E66" s="24"/>
      <c r="F66" s="24"/>
      <c r="G66" s="24"/>
      <c r="H66" s="55">
        <v>6737.5</v>
      </c>
      <c r="I66" s="55">
        <v>3894.9999999999995</v>
      </c>
      <c r="J66" s="64"/>
      <c r="K66" s="64">
        <v>6212.5</v>
      </c>
      <c r="L66" s="32"/>
      <c r="N66" s="2">
        <v>8</v>
      </c>
      <c r="O66" s="2" t="s">
        <v>308</v>
      </c>
      <c r="Q66" s="2">
        <v>8</v>
      </c>
    </row>
    <row r="67" spans="2:17">
      <c r="B67" s="32"/>
      <c r="C67" s="24"/>
      <c r="D67" s="24"/>
      <c r="E67" s="24"/>
      <c r="F67" s="24"/>
      <c r="G67" s="24"/>
      <c r="H67" s="24"/>
      <c r="I67" s="24"/>
      <c r="J67" s="24"/>
      <c r="K67" s="56"/>
      <c r="L67" s="32"/>
      <c r="N67" s="2">
        <v>8</v>
      </c>
      <c r="O67" s="2" t="s">
        <v>308</v>
      </c>
      <c r="Q67" s="2">
        <v>8</v>
      </c>
    </row>
    <row r="68" spans="2:17">
      <c r="B68" s="66"/>
      <c r="C68" s="46"/>
      <c r="D68" s="46"/>
      <c r="E68" s="46"/>
      <c r="F68" s="46"/>
      <c r="G68" s="46"/>
      <c r="H68" s="47" t="s">
        <v>96</v>
      </c>
      <c r="I68" s="48"/>
      <c r="J68" s="48" t="s">
        <v>97</v>
      </c>
      <c r="K68" s="49" t="s">
        <v>98</v>
      </c>
      <c r="L68" s="32"/>
      <c r="N68" s="2">
        <v>8</v>
      </c>
      <c r="O68" s="2" t="s">
        <v>308</v>
      </c>
      <c r="Q68" s="2">
        <v>8</v>
      </c>
    </row>
    <row r="69" spans="2:17">
      <c r="B69" s="231" t="s">
        <v>272</v>
      </c>
      <c r="C69" s="67"/>
      <c r="D69" s="35"/>
      <c r="E69" s="35"/>
      <c r="F69" s="35"/>
      <c r="G69" s="34"/>
      <c r="H69" s="50" t="s">
        <v>100</v>
      </c>
      <c r="I69" s="50" t="s">
        <v>101</v>
      </c>
      <c r="J69" s="51" t="s">
        <v>102</v>
      </c>
      <c r="K69" s="51" t="s">
        <v>309</v>
      </c>
      <c r="L69" s="32"/>
      <c r="N69" s="2">
        <v>8</v>
      </c>
      <c r="O69" s="2" t="s">
        <v>308</v>
      </c>
      <c r="Q69" s="2">
        <v>8</v>
      </c>
    </row>
    <row r="70" spans="2:17">
      <c r="B70" s="134" t="s">
        <v>273</v>
      </c>
      <c r="C70" s="24"/>
      <c r="D70" s="24"/>
      <c r="E70" s="24"/>
      <c r="F70" s="24"/>
      <c r="G70" s="24"/>
      <c r="H70" s="55">
        <v>310.30833333333334</v>
      </c>
      <c r="I70" s="55">
        <v>148.11666666666665</v>
      </c>
      <c r="J70" s="63">
        <v>458.42499999999995</v>
      </c>
      <c r="K70" s="55">
        <v>45842.499999999993</v>
      </c>
      <c r="L70" s="32"/>
      <c r="N70" s="2">
        <v>8</v>
      </c>
      <c r="O70" s="2" t="s">
        <v>308</v>
      </c>
      <c r="Q70" s="2">
        <v>8</v>
      </c>
    </row>
    <row r="71" spans="2:17">
      <c r="B71" s="32"/>
      <c r="C71" s="24"/>
      <c r="D71" s="24"/>
      <c r="E71" s="24"/>
      <c r="F71" s="24"/>
      <c r="G71" s="24"/>
      <c r="H71" s="56"/>
      <c r="I71" s="56"/>
      <c r="J71" s="56"/>
      <c r="K71" s="65"/>
      <c r="L71" s="32"/>
      <c r="N71" s="2">
        <v>8</v>
      </c>
      <c r="O71" s="2" t="s">
        <v>308</v>
      </c>
      <c r="Q71" s="2">
        <v>8</v>
      </c>
    </row>
    <row r="72" spans="2:17">
      <c r="B72" s="66"/>
      <c r="C72" s="46"/>
      <c r="D72" s="46"/>
      <c r="E72" s="46"/>
      <c r="F72" s="46"/>
      <c r="G72" s="46"/>
      <c r="H72" s="99"/>
      <c r="I72" s="100" t="s">
        <v>157</v>
      </c>
      <c r="J72" s="101" t="s">
        <v>158</v>
      </c>
      <c r="K72" s="102" t="s">
        <v>159</v>
      </c>
      <c r="L72" s="32"/>
      <c r="N72" s="2">
        <v>8</v>
      </c>
      <c r="O72" s="2" t="s">
        <v>308</v>
      </c>
      <c r="Q72" s="2">
        <v>8</v>
      </c>
    </row>
    <row r="73" spans="2:17">
      <c r="B73" s="33" t="s">
        <v>274</v>
      </c>
      <c r="C73" s="34"/>
      <c r="D73" s="34"/>
      <c r="E73" s="34"/>
      <c r="F73" s="34"/>
      <c r="G73" s="34"/>
      <c r="H73" s="103"/>
      <c r="I73" s="104" t="s">
        <v>161</v>
      </c>
      <c r="J73" s="104" t="s">
        <v>162</v>
      </c>
      <c r="K73" s="105" t="s">
        <v>163</v>
      </c>
      <c r="L73" s="32"/>
      <c r="N73" s="2">
        <v>8</v>
      </c>
      <c r="O73" s="2" t="s">
        <v>308</v>
      </c>
      <c r="Q73" s="2">
        <v>8</v>
      </c>
    </row>
    <row r="74" spans="2:17">
      <c r="B74" s="135" t="s">
        <v>311</v>
      </c>
      <c r="C74" s="232"/>
      <c r="D74" s="233">
        <v>180</v>
      </c>
      <c r="E74" s="234" t="s">
        <v>276</v>
      </c>
      <c r="F74" s="235" t="s">
        <v>277</v>
      </c>
      <c r="G74" s="59"/>
      <c r="H74" s="61"/>
      <c r="I74" s="80"/>
      <c r="J74" s="60">
        <v>450</v>
      </c>
      <c r="K74" s="236">
        <v>45000</v>
      </c>
      <c r="L74" s="32"/>
      <c r="N74" s="2">
        <v>8</v>
      </c>
      <c r="O74" s="2" t="s">
        <v>308</v>
      </c>
      <c r="Q74" s="2">
        <v>8</v>
      </c>
    </row>
    <row r="75" spans="2:17" ht="16.5" thickBot="1">
      <c r="B75" s="117" t="s">
        <v>167</v>
      </c>
      <c r="C75" s="118"/>
      <c r="D75" s="93"/>
      <c r="E75" s="93"/>
      <c r="F75" s="93"/>
      <c r="G75" s="93"/>
      <c r="H75" s="119"/>
      <c r="I75" s="95"/>
      <c r="J75" s="237">
        <v>450</v>
      </c>
      <c r="K75" s="238">
        <v>45000</v>
      </c>
      <c r="L75" s="32"/>
      <c r="N75" s="2">
        <v>8</v>
      </c>
      <c r="O75" s="2" t="s">
        <v>308</v>
      </c>
      <c r="Q75" s="2">
        <v>8</v>
      </c>
    </row>
    <row r="76" spans="2:17" ht="16.5" thickTop="1">
      <c r="B76" s="96" t="s">
        <v>168</v>
      </c>
      <c r="C76" s="120"/>
      <c r="D76" s="121"/>
      <c r="E76" s="121"/>
      <c r="F76" s="121"/>
      <c r="G76" s="121"/>
      <c r="H76" s="122"/>
      <c r="I76" s="123">
        <v>301.88333333333333</v>
      </c>
      <c r="J76" s="239">
        <v>-8.4249999999999545</v>
      </c>
      <c r="K76" s="98">
        <v>842.49999999999272</v>
      </c>
      <c r="L76" s="32"/>
      <c r="N76" s="2">
        <v>8</v>
      </c>
      <c r="O76" s="2" t="s">
        <v>308</v>
      </c>
      <c r="Q76" s="2">
        <v>8</v>
      </c>
    </row>
    <row r="77" spans="2:17">
      <c r="B77" s="43"/>
      <c r="C77" s="31"/>
      <c r="D77" s="31"/>
      <c r="E77" s="31"/>
      <c r="F77" s="31"/>
      <c r="G77" s="31"/>
      <c r="H77" s="31"/>
      <c r="I77" s="31"/>
      <c r="J77" s="31"/>
      <c r="K77" s="31"/>
      <c r="L77" s="32"/>
      <c r="N77" s="2">
        <v>8</v>
      </c>
      <c r="O77" s="2" t="s">
        <v>308</v>
      </c>
      <c r="Q77" s="2">
        <v>8</v>
      </c>
    </row>
    <row r="78" spans="2:17" ht="18.75" thickBot="1">
      <c r="B78" s="240" t="s">
        <v>278</v>
      </c>
      <c r="C78" s="241"/>
      <c r="D78" s="241"/>
      <c r="E78" s="242"/>
      <c r="F78" s="241"/>
      <c r="G78" s="241"/>
      <c r="H78" s="241"/>
      <c r="I78" s="241"/>
      <c r="J78" s="241"/>
      <c r="K78" s="241"/>
      <c r="L78" s="32"/>
      <c r="N78" s="2">
        <v>8</v>
      </c>
      <c r="O78" s="2" t="s">
        <v>308</v>
      </c>
      <c r="Q78" s="2">
        <v>8</v>
      </c>
    </row>
    <row r="79" spans="2:17" ht="16.5" thickTop="1">
      <c r="B79" s="209" t="s">
        <v>279</v>
      </c>
      <c r="C79" s="149"/>
      <c r="D79" s="210">
        <v>6.5</v>
      </c>
      <c r="E79" s="24" t="s">
        <v>238</v>
      </c>
      <c r="F79" s="24"/>
      <c r="G79" s="150"/>
      <c r="H79" s="243" t="s">
        <v>280</v>
      </c>
      <c r="I79" s="244">
        <v>2</v>
      </c>
      <c r="J79" s="245" t="s">
        <v>281</v>
      </c>
      <c r="K79" s="213"/>
      <c r="L79" s="32"/>
      <c r="N79" s="2">
        <v>8</v>
      </c>
      <c r="O79" s="2" t="s">
        <v>308</v>
      </c>
      <c r="Q79" s="2">
        <v>8</v>
      </c>
    </row>
    <row r="80" spans="2:17">
      <c r="B80" s="209" t="s">
        <v>282</v>
      </c>
      <c r="C80" s="149"/>
      <c r="D80" s="210">
        <v>4</v>
      </c>
      <c r="E80" s="212" t="s">
        <v>283</v>
      </c>
      <c r="F80" s="24"/>
      <c r="G80" s="150"/>
      <c r="H80" s="243" t="s">
        <v>284</v>
      </c>
      <c r="I80" s="24"/>
      <c r="J80" s="41"/>
      <c r="K80" s="24"/>
      <c r="L80" s="32"/>
      <c r="N80" s="2">
        <v>8</v>
      </c>
      <c r="O80" s="2" t="s">
        <v>308</v>
      </c>
      <c r="Q80" s="2">
        <v>8</v>
      </c>
    </row>
    <row r="81" spans="1:17">
      <c r="B81" s="209"/>
      <c r="C81" s="209"/>
      <c r="D81" s="209"/>
      <c r="E81" s="209"/>
      <c r="F81" s="209"/>
      <c r="G81" s="209"/>
      <c r="H81" s="209"/>
      <c r="I81" s="209"/>
      <c r="J81" s="209"/>
      <c r="K81" s="209"/>
      <c r="L81" s="209"/>
      <c r="N81" s="2">
        <v>8</v>
      </c>
      <c r="O81" s="2" t="s">
        <v>308</v>
      </c>
      <c r="Q81" s="2">
        <v>8</v>
      </c>
    </row>
    <row r="82" spans="1:17">
      <c r="B82" s="246" t="s">
        <v>285</v>
      </c>
      <c r="C82" s="222"/>
      <c r="D82" s="223"/>
      <c r="E82" s="223"/>
      <c r="F82" s="223"/>
      <c r="G82" s="224"/>
      <c r="H82" s="247">
        <v>18.483333333333331</v>
      </c>
      <c r="I82" s="247">
        <v>43.866666666666667</v>
      </c>
      <c r="J82" s="247">
        <v>62.349999999999994</v>
      </c>
      <c r="K82" s="226"/>
      <c r="L82" s="32"/>
      <c r="N82" s="2">
        <v>8</v>
      </c>
      <c r="O82" s="2" t="s">
        <v>308</v>
      </c>
      <c r="Q82" s="2">
        <v>8</v>
      </c>
    </row>
    <row r="83" spans="1:17">
      <c r="B83" s="43"/>
      <c r="C83" s="31"/>
      <c r="D83" s="31"/>
      <c r="E83" s="31"/>
      <c r="F83" s="31"/>
      <c r="G83" s="31"/>
      <c r="H83" s="24"/>
      <c r="I83" s="31"/>
      <c r="J83" s="31"/>
      <c r="K83" s="31"/>
      <c r="L83" s="32"/>
      <c r="N83" s="2">
        <v>8</v>
      </c>
      <c r="O83" s="2" t="s">
        <v>308</v>
      </c>
      <c r="Q83" s="2">
        <v>8</v>
      </c>
    </row>
    <row r="84" spans="1:17">
      <c r="B84" s="66"/>
      <c r="C84" s="46"/>
      <c r="D84" s="46"/>
      <c r="E84" s="46"/>
      <c r="F84" s="46"/>
      <c r="G84" s="46"/>
      <c r="H84" s="47" t="s">
        <v>96</v>
      </c>
      <c r="I84" s="48"/>
      <c r="J84" s="48" t="s">
        <v>97</v>
      </c>
      <c r="K84" s="49" t="s">
        <v>98</v>
      </c>
      <c r="L84" s="32"/>
      <c r="N84" s="2">
        <v>8</v>
      </c>
      <c r="O84" s="2" t="s">
        <v>308</v>
      </c>
      <c r="Q84" s="2">
        <v>8</v>
      </c>
    </row>
    <row r="85" spans="1:17">
      <c r="B85" s="33" t="s">
        <v>286</v>
      </c>
      <c r="C85" s="34"/>
      <c r="D85" s="35" t="s">
        <v>116</v>
      </c>
      <c r="E85" s="35"/>
      <c r="F85" s="35" t="s">
        <v>117</v>
      </c>
      <c r="G85" s="34"/>
      <c r="H85" s="50" t="s">
        <v>100</v>
      </c>
      <c r="I85" s="50" t="s">
        <v>101</v>
      </c>
      <c r="J85" s="51" t="s">
        <v>102</v>
      </c>
      <c r="K85" s="51" t="s">
        <v>309</v>
      </c>
      <c r="L85" s="32"/>
      <c r="N85" s="2">
        <v>8</v>
      </c>
      <c r="O85" s="2" t="s">
        <v>308</v>
      </c>
      <c r="Q85" s="2">
        <v>8</v>
      </c>
    </row>
    <row r="86" spans="1:17">
      <c r="A86" s="2" t="s">
        <v>186</v>
      </c>
      <c r="B86" s="215" t="s">
        <v>287</v>
      </c>
      <c r="C86" s="24"/>
      <c r="D86" s="24"/>
      <c r="E86" s="24"/>
      <c r="F86" s="24"/>
      <c r="G86" s="24"/>
      <c r="H86" s="54">
        <v>7</v>
      </c>
      <c r="I86" s="54">
        <v>4</v>
      </c>
      <c r="J86" s="55">
        <v>4</v>
      </c>
      <c r="K86" s="56">
        <v>400</v>
      </c>
      <c r="L86" s="32"/>
      <c r="N86" s="2">
        <v>8</v>
      </c>
      <c r="O86" s="2" t="s">
        <v>308</v>
      </c>
      <c r="Q86" s="2">
        <v>8</v>
      </c>
    </row>
    <row r="87" spans="1:17">
      <c r="A87" s="2" t="s">
        <v>186</v>
      </c>
      <c r="B87" s="32" t="s">
        <v>288</v>
      </c>
      <c r="C87" s="24"/>
      <c r="D87" s="24"/>
      <c r="E87" s="24"/>
      <c r="F87" s="24"/>
      <c r="G87" s="24"/>
      <c r="H87" s="24"/>
      <c r="I87" s="24"/>
      <c r="J87" s="24"/>
      <c r="K87" s="56" t="s">
        <v>134</v>
      </c>
      <c r="L87" s="32"/>
      <c r="N87" s="2">
        <v>8</v>
      </c>
      <c r="O87" s="2" t="s">
        <v>308</v>
      </c>
      <c r="Q87" s="2">
        <v>8</v>
      </c>
    </row>
    <row r="88" spans="1:17">
      <c r="A88" s="2" t="s">
        <v>186</v>
      </c>
      <c r="B88" s="215" t="s">
        <v>190</v>
      </c>
      <c r="C88" s="24"/>
      <c r="D88" s="57">
        <v>0.57999999999999996</v>
      </c>
      <c r="E88" s="69" t="s">
        <v>122</v>
      </c>
      <c r="F88" s="227">
        <v>13</v>
      </c>
      <c r="G88" s="71" t="s">
        <v>289</v>
      </c>
      <c r="H88" s="65"/>
      <c r="I88" s="55">
        <v>49.009999999999991</v>
      </c>
      <c r="J88" s="55">
        <v>49.009999999999991</v>
      </c>
      <c r="K88" s="56">
        <v>4900.9999999999991</v>
      </c>
      <c r="L88" s="32"/>
      <c r="N88" s="2">
        <v>8</v>
      </c>
      <c r="O88" s="2" t="s">
        <v>308</v>
      </c>
      <c r="Q88" s="2">
        <v>8</v>
      </c>
    </row>
    <row r="89" spans="1:17">
      <c r="A89" s="2" t="s">
        <v>186</v>
      </c>
      <c r="B89" s="215" t="s">
        <v>191</v>
      </c>
      <c r="C89" s="24"/>
      <c r="D89" s="57">
        <v>0.36</v>
      </c>
      <c r="E89" s="69" t="s">
        <v>122</v>
      </c>
      <c r="F89" s="227">
        <v>50</v>
      </c>
      <c r="G89" s="71" t="s">
        <v>289</v>
      </c>
      <c r="H89" s="65"/>
      <c r="I89" s="55">
        <v>117</v>
      </c>
      <c r="J89" s="55">
        <v>117</v>
      </c>
      <c r="K89" s="56">
        <v>11700</v>
      </c>
      <c r="L89" s="32"/>
      <c r="N89" s="2">
        <v>8</v>
      </c>
      <c r="O89" s="2" t="s">
        <v>308</v>
      </c>
      <c r="Q89" s="2">
        <v>8</v>
      </c>
    </row>
    <row r="90" spans="1:17">
      <c r="A90" s="2" t="s">
        <v>186</v>
      </c>
      <c r="B90" s="134" t="s">
        <v>195</v>
      </c>
      <c r="C90" s="24"/>
      <c r="D90" s="24"/>
      <c r="E90" s="69"/>
      <c r="F90" s="24"/>
      <c r="G90" s="71"/>
      <c r="H90" s="65"/>
      <c r="I90" s="57">
        <v>4.6500000000000004</v>
      </c>
      <c r="J90" s="55">
        <v>4.6500000000000004</v>
      </c>
      <c r="K90" s="56">
        <v>465.00000000000006</v>
      </c>
      <c r="L90" s="32"/>
      <c r="N90" s="2">
        <v>8</v>
      </c>
      <c r="O90" s="2" t="s">
        <v>308</v>
      </c>
      <c r="Q90" s="2">
        <v>8</v>
      </c>
    </row>
    <row r="91" spans="1:17">
      <c r="A91" s="2" t="s">
        <v>186</v>
      </c>
      <c r="B91" s="135" t="s">
        <v>196</v>
      </c>
      <c r="C91" s="59"/>
      <c r="D91" s="59"/>
      <c r="E91" s="77"/>
      <c r="F91" s="59"/>
      <c r="G91" s="79"/>
      <c r="H91" s="80"/>
      <c r="I91" s="57">
        <v>0</v>
      </c>
      <c r="J91" s="60">
        <v>0</v>
      </c>
      <c r="K91" s="61">
        <v>0</v>
      </c>
      <c r="L91" s="32"/>
      <c r="N91" s="2">
        <v>8</v>
      </c>
      <c r="O91" s="2" t="s">
        <v>308</v>
      </c>
      <c r="Q91" s="2">
        <v>8</v>
      </c>
    </row>
    <row r="92" spans="1:17">
      <c r="B92" s="62" t="s">
        <v>133</v>
      </c>
      <c r="C92" s="23"/>
      <c r="D92" s="24"/>
      <c r="E92" s="24"/>
      <c r="F92" s="24"/>
      <c r="G92" s="24"/>
      <c r="H92" s="65">
        <v>7</v>
      </c>
      <c r="I92" s="55">
        <v>174.66</v>
      </c>
      <c r="J92" s="63">
        <v>170.66</v>
      </c>
      <c r="K92" s="64">
        <v>17066</v>
      </c>
      <c r="L92" s="32"/>
      <c r="N92" s="2">
        <v>8</v>
      </c>
      <c r="O92" s="2" t="s">
        <v>308</v>
      </c>
      <c r="Q92" s="2">
        <v>8</v>
      </c>
    </row>
    <row r="93" spans="1:17">
      <c r="B93" s="32"/>
      <c r="C93" s="24"/>
      <c r="D93" s="24"/>
      <c r="E93" s="24"/>
      <c r="F93" s="24"/>
      <c r="G93" s="24"/>
      <c r="H93" s="24"/>
      <c r="I93" s="24"/>
      <c r="J93" s="24"/>
      <c r="K93" s="56" t="s">
        <v>134</v>
      </c>
      <c r="L93" s="32"/>
      <c r="N93" s="2">
        <v>8</v>
      </c>
      <c r="O93" s="2" t="s">
        <v>308</v>
      </c>
      <c r="Q93" s="2">
        <v>8</v>
      </c>
    </row>
    <row r="94" spans="1:17">
      <c r="B94" s="33" t="s">
        <v>290</v>
      </c>
      <c r="C94" s="45"/>
      <c r="D94" s="220"/>
      <c r="E94" s="220"/>
      <c r="F94" s="220"/>
      <c r="G94" s="46"/>
      <c r="H94" s="50"/>
      <c r="I94" s="50"/>
      <c r="J94" s="49"/>
      <c r="K94" s="49"/>
      <c r="L94" s="32"/>
      <c r="N94" s="2">
        <v>8</v>
      </c>
      <c r="O94" s="2" t="s">
        <v>308</v>
      </c>
      <c r="Q94" s="2">
        <v>8</v>
      </c>
    </row>
    <row r="95" spans="1:17">
      <c r="A95" s="2" t="s">
        <v>135</v>
      </c>
      <c r="B95" s="82" t="s">
        <v>264</v>
      </c>
      <c r="C95" s="24"/>
      <c r="D95" s="24"/>
      <c r="E95" s="24"/>
      <c r="F95" s="24"/>
      <c r="G95" s="24"/>
      <c r="H95" s="54">
        <v>9.6</v>
      </c>
      <c r="I95" s="54">
        <v>5.5</v>
      </c>
      <c r="J95" s="55">
        <v>15.1</v>
      </c>
      <c r="K95" s="56">
        <v>1510</v>
      </c>
      <c r="L95" s="32"/>
      <c r="N95" s="2">
        <v>8</v>
      </c>
      <c r="O95" s="2" t="s">
        <v>308</v>
      </c>
      <c r="Q95" s="2">
        <v>8</v>
      </c>
    </row>
    <row r="96" spans="1:17">
      <c r="A96" s="2" t="s">
        <v>135</v>
      </c>
      <c r="B96" s="83" t="s">
        <v>265</v>
      </c>
      <c r="C96" s="24"/>
      <c r="D96" s="24"/>
      <c r="E96" s="24"/>
      <c r="F96" s="24"/>
      <c r="G96" s="24"/>
      <c r="H96" s="57">
        <v>5.6</v>
      </c>
      <c r="I96" s="57">
        <v>2.5</v>
      </c>
      <c r="J96" s="55">
        <v>8.1</v>
      </c>
      <c r="K96" s="56">
        <v>810</v>
      </c>
      <c r="L96" s="32"/>
      <c r="N96" s="2">
        <v>8</v>
      </c>
      <c r="O96" s="2" t="s">
        <v>308</v>
      </c>
      <c r="Q96" s="2">
        <v>8</v>
      </c>
    </row>
    <row r="97" spans="1:17">
      <c r="A97" s="2" t="s">
        <v>135</v>
      </c>
      <c r="B97" s="83" t="s">
        <v>266</v>
      </c>
      <c r="C97" s="24"/>
      <c r="D97" s="24"/>
      <c r="E97" s="24"/>
      <c r="F97" s="24"/>
      <c r="G97" s="24"/>
      <c r="H97" s="57">
        <v>14.3</v>
      </c>
      <c r="I97" s="57">
        <v>6.7</v>
      </c>
      <c r="J97" s="55">
        <v>21</v>
      </c>
      <c r="K97" s="56">
        <v>2100</v>
      </c>
      <c r="L97" s="32"/>
      <c r="N97" s="2">
        <v>8</v>
      </c>
      <c r="O97" s="2" t="s">
        <v>308</v>
      </c>
      <c r="Q97" s="2">
        <v>8</v>
      </c>
    </row>
    <row r="98" spans="1:17">
      <c r="A98" s="2" t="s">
        <v>135</v>
      </c>
      <c r="B98" s="84" t="s">
        <v>138</v>
      </c>
      <c r="C98" s="24"/>
      <c r="D98" s="57">
        <v>3.35</v>
      </c>
      <c r="E98" s="71" t="s">
        <v>267</v>
      </c>
      <c r="F98" s="57">
        <v>3.82</v>
      </c>
      <c r="G98" s="71" t="s">
        <v>268</v>
      </c>
      <c r="H98" s="55">
        <v>21.775000000000002</v>
      </c>
      <c r="I98" s="55">
        <v>24.83</v>
      </c>
      <c r="J98" s="55">
        <v>46.605000000000004</v>
      </c>
      <c r="K98" s="56">
        <v>4660.5</v>
      </c>
      <c r="L98" s="32"/>
      <c r="N98" s="2">
        <v>8</v>
      </c>
      <c r="O98" s="2" t="s">
        <v>308</v>
      </c>
      <c r="Q98" s="2">
        <v>8</v>
      </c>
    </row>
    <row r="99" spans="1:17">
      <c r="A99" s="2" t="s">
        <v>135</v>
      </c>
      <c r="B99" s="83" t="s">
        <v>110</v>
      </c>
      <c r="C99" s="59"/>
      <c r="D99" s="59"/>
      <c r="E99" s="59"/>
      <c r="F99" s="59"/>
      <c r="G99" s="59"/>
      <c r="H99" s="57">
        <v>0</v>
      </c>
      <c r="I99" s="57">
        <v>0</v>
      </c>
      <c r="J99" s="60">
        <v>0</v>
      </c>
      <c r="K99" s="61">
        <v>0</v>
      </c>
      <c r="L99" s="32"/>
      <c r="N99" s="2">
        <v>8</v>
      </c>
      <c r="O99" s="2" t="s">
        <v>308</v>
      </c>
      <c r="Q99" s="2">
        <v>8</v>
      </c>
    </row>
    <row r="100" spans="1:17">
      <c r="B100" s="62" t="s">
        <v>291</v>
      </c>
      <c r="C100" s="24"/>
      <c r="D100" s="24"/>
      <c r="E100" s="24"/>
      <c r="F100" s="24"/>
      <c r="G100" s="24"/>
      <c r="H100" s="248">
        <v>34.943750000000001</v>
      </c>
      <c r="I100" s="248">
        <v>20.907499999999999</v>
      </c>
      <c r="J100" s="55"/>
      <c r="K100" s="56"/>
      <c r="L100" s="32"/>
      <c r="N100" s="2">
        <v>8</v>
      </c>
      <c r="O100" s="2" t="s">
        <v>308</v>
      </c>
      <c r="Q100" s="2">
        <v>8</v>
      </c>
    </row>
    <row r="101" spans="1:17">
      <c r="B101" s="62" t="s">
        <v>270</v>
      </c>
      <c r="C101" s="23"/>
      <c r="D101" s="24"/>
      <c r="E101" s="24"/>
      <c r="F101" s="24"/>
      <c r="G101" s="24"/>
      <c r="H101" s="55">
        <v>139.77500000000001</v>
      </c>
      <c r="I101" s="55">
        <v>83.63</v>
      </c>
      <c r="J101" s="63">
        <v>223.405</v>
      </c>
      <c r="K101" s="56">
        <v>22340.5</v>
      </c>
      <c r="L101" s="32"/>
      <c r="N101" s="2">
        <v>8</v>
      </c>
      <c r="O101" s="2" t="s">
        <v>308</v>
      </c>
      <c r="Q101" s="2">
        <v>8</v>
      </c>
    </row>
    <row r="102" spans="1:17">
      <c r="B102" s="32"/>
      <c r="C102" s="24"/>
      <c r="D102" s="24"/>
      <c r="E102" s="24"/>
      <c r="F102" s="24"/>
      <c r="G102" s="24"/>
      <c r="H102" s="24"/>
      <c r="I102" s="24"/>
      <c r="J102" s="24"/>
      <c r="K102" s="56"/>
      <c r="L102" s="32"/>
      <c r="N102" s="2">
        <v>8</v>
      </c>
      <c r="O102" s="2" t="s">
        <v>308</v>
      </c>
      <c r="Q102" s="2">
        <v>8</v>
      </c>
    </row>
    <row r="103" spans="1:17">
      <c r="B103" s="33" t="s">
        <v>260</v>
      </c>
      <c r="C103" s="67"/>
      <c r="D103" s="35" t="s">
        <v>144</v>
      </c>
      <c r="E103" s="35"/>
      <c r="F103" s="35" t="s">
        <v>145</v>
      </c>
      <c r="G103" s="34"/>
      <c r="H103" s="50"/>
      <c r="I103" s="50"/>
      <c r="J103" s="51"/>
      <c r="K103" s="51"/>
      <c r="L103" s="32"/>
      <c r="N103" s="2">
        <v>8</v>
      </c>
      <c r="O103" s="2" t="s">
        <v>308</v>
      </c>
      <c r="Q103" s="2">
        <v>8</v>
      </c>
    </row>
    <row r="104" spans="1:17">
      <c r="A104" s="2" t="s">
        <v>146</v>
      </c>
      <c r="B104" s="134" t="s">
        <v>261</v>
      </c>
      <c r="C104" s="23"/>
      <c r="D104" s="57">
        <v>20.149999999999999</v>
      </c>
      <c r="E104" s="24"/>
      <c r="F104" s="249">
        <v>1.3333299999999999</v>
      </c>
      <c r="G104" s="229" t="s">
        <v>262</v>
      </c>
      <c r="H104" s="218">
        <v>107.46639799999998</v>
      </c>
      <c r="I104" s="65"/>
      <c r="J104" s="55">
        <v>107.46639799999998</v>
      </c>
      <c r="K104" s="56">
        <v>10746.639799999999</v>
      </c>
      <c r="L104" s="32"/>
      <c r="N104" s="2">
        <v>8</v>
      </c>
      <c r="O104" s="2" t="s">
        <v>308</v>
      </c>
      <c r="Q104" s="2">
        <v>8</v>
      </c>
    </row>
    <row r="105" spans="1:17">
      <c r="A105" s="2" t="s">
        <v>146</v>
      </c>
      <c r="B105" s="135" t="s">
        <v>292</v>
      </c>
      <c r="C105" s="88"/>
      <c r="D105" s="57">
        <v>20.149999999999999</v>
      </c>
      <c r="E105" s="59"/>
      <c r="F105" s="249">
        <v>0</v>
      </c>
      <c r="G105" s="219" t="s">
        <v>262</v>
      </c>
      <c r="H105" s="60">
        <v>0</v>
      </c>
      <c r="I105" s="80"/>
      <c r="J105" s="60">
        <v>0</v>
      </c>
      <c r="K105" s="61">
        <v>0</v>
      </c>
      <c r="L105" s="32"/>
      <c r="N105" s="2">
        <v>8</v>
      </c>
      <c r="O105" s="2" t="s">
        <v>308</v>
      </c>
      <c r="Q105" s="2">
        <v>8</v>
      </c>
    </row>
    <row r="106" spans="1:17">
      <c r="B106" s="62" t="s">
        <v>133</v>
      </c>
      <c r="C106" s="86"/>
      <c r="D106" s="89"/>
      <c r="E106" s="89"/>
      <c r="F106" s="89"/>
      <c r="G106" s="89"/>
      <c r="H106" s="55">
        <v>107.46639799999998</v>
      </c>
      <c r="I106" s="55"/>
      <c r="J106" s="63">
        <v>107.46639799999998</v>
      </c>
      <c r="K106" s="64">
        <v>10746.639799999999</v>
      </c>
      <c r="L106" s="32"/>
      <c r="N106" s="2">
        <v>8</v>
      </c>
      <c r="O106" s="2" t="s">
        <v>308</v>
      </c>
      <c r="Q106" s="2">
        <v>8</v>
      </c>
    </row>
    <row r="107" spans="1:17">
      <c r="B107" s="32"/>
      <c r="C107" s="24"/>
      <c r="D107" s="24"/>
      <c r="E107" s="24"/>
      <c r="F107" s="24"/>
      <c r="G107" s="24"/>
      <c r="H107" s="24"/>
      <c r="I107" s="24"/>
      <c r="J107" s="24"/>
      <c r="K107" s="56" t="s">
        <v>134</v>
      </c>
      <c r="L107" s="32"/>
      <c r="N107" s="2">
        <v>8</v>
      </c>
      <c r="O107" s="2" t="s">
        <v>308</v>
      </c>
      <c r="Q107" s="2">
        <v>8</v>
      </c>
    </row>
    <row r="108" spans="1:17">
      <c r="B108" s="33" t="s">
        <v>149</v>
      </c>
      <c r="C108" s="67"/>
      <c r="D108" s="35"/>
      <c r="E108" s="35"/>
      <c r="F108" s="35"/>
      <c r="G108" s="34"/>
      <c r="H108" s="50"/>
      <c r="I108" s="50"/>
      <c r="J108" s="51"/>
      <c r="K108" s="51" t="s">
        <v>134</v>
      </c>
      <c r="L108" s="32"/>
      <c r="N108" s="2">
        <v>8</v>
      </c>
      <c r="O108" s="2" t="s">
        <v>308</v>
      </c>
      <c r="Q108" s="2">
        <v>8</v>
      </c>
    </row>
    <row r="109" spans="1:17">
      <c r="A109" s="2" t="s">
        <v>150</v>
      </c>
      <c r="B109" s="32" t="s">
        <v>151</v>
      </c>
      <c r="C109" s="24"/>
      <c r="D109" s="24"/>
      <c r="E109" s="24"/>
      <c r="F109" s="24"/>
      <c r="G109" s="24"/>
      <c r="H109" s="262">
        <v>100</v>
      </c>
      <c r="I109" s="65"/>
      <c r="J109" s="63">
        <v>100</v>
      </c>
      <c r="K109" s="64">
        <v>10000</v>
      </c>
      <c r="L109" s="32"/>
      <c r="N109" s="2">
        <v>8</v>
      </c>
      <c r="O109" s="2" t="s">
        <v>308</v>
      </c>
      <c r="Q109" s="2">
        <v>8</v>
      </c>
    </row>
    <row r="110" spans="1:17">
      <c r="B110" s="32"/>
      <c r="C110" s="24"/>
      <c r="D110" s="24"/>
      <c r="E110" s="24"/>
      <c r="F110" s="24"/>
      <c r="G110" s="24"/>
      <c r="H110" s="24"/>
      <c r="I110" s="24"/>
      <c r="J110" s="24"/>
      <c r="K110" s="56" t="s">
        <v>134</v>
      </c>
      <c r="L110" s="32"/>
      <c r="N110" s="2">
        <v>8</v>
      </c>
      <c r="O110" s="2" t="s">
        <v>308</v>
      </c>
      <c r="Q110" s="2">
        <v>8</v>
      </c>
    </row>
    <row r="111" spans="1:17">
      <c r="B111" s="66"/>
      <c r="C111" s="46"/>
      <c r="D111" s="46"/>
      <c r="E111" s="46"/>
      <c r="F111" s="46"/>
      <c r="G111" s="46"/>
      <c r="H111" s="47" t="s">
        <v>96</v>
      </c>
      <c r="I111" s="48"/>
      <c r="J111" s="48" t="s">
        <v>97</v>
      </c>
      <c r="K111" s="49" t="s">
        <v>98</v>
      </c>
      <c r="L111" s="32"/>
      <c r="N111" s="2">
        <v>8</v>
      </c>
      <c r="O111" s="2" t="s">
        <v>308</v>
      </c>
      <c r="Q111" s="2">
        <v>8</v>
      </c>
    </row>
    <row r="112" spans="1:17">
      <c r="B112" s="231" t="s">
        <v>293</v>
      </c>
      <c r="C112" s="67"/>
      <c r="D112" s="35"/>
      <c r="E112" s="35"/>
      <c r="F112" s="35"/>
      <c r="G112" s="34"/>
      <c r="H112" s="50" t="s">
        <v>100</v>
      </c>
      <c r="I112" s="50" t="s">
        <v>101</v>
      </c>
      <c r="J112" s="51" t="s">
        <v>102</v>
      </c>
      <c r="K112" s="51" t="s">
        <v>309</v>
      </c>
      <c r="L112" s="32"/>
      <c r="N112" s="2">
        <v>8</v>
      </c>
      <c r="O112" s="2" t="s">
        <v>308</v>
      </c>
      <c r="Q112" s="2">
        <v>8</v>
      </c>
    </row>
    <row r="113" spans="2:17">
      <c r="B113" s="134" t="s">
        <v>294</v>
      </c>
      <c r="C113" s="24"/>
      <c r="D113" s="24"/>
      <c r="E113" s="24"/>
      <c r="F113" s="24"/>
      <c r="G113" s="24"/>
      <c r="H113" s="55">
        <v>372.72473133333335</v>
      </c>
      <c r="I113" s="55">
        <v>302.15666666666664</v>
      </c>
      <c r="J113" s="63">
        <v>674.88139799999999</v>
      </c>
      <c r="K113" s="63">
        <v>67488.139800000004</v>
      </c>
      <c r="L113" s="32"/>
      <c r="N113" s="2">
        <v>8</v>
      </c>
      <c r="O113" s="2" t="s">
        <v>308</v>
      </c>
      <c r="Q113" s="2">
        <v>8</v>
      </c>
    </row>
    <row r="114" spans="2:17">
      <c r="B114" s="134" t="s">
        <v>295</v>
      </c>
      <c r="C114" s="24"/>
      <c r="D114" s="24"/>
      <c r="E114" s="24"/>
      <c r="F114" s="24"/>
      <c r="G114" s="24"/>
      <c r="H114" s="55">
        <v>57.342266358974364</v>
      </c>
      <c r="I114" s="55">
        <v>46.485641025641023</v>
      </c>
      <c r="J114" s="63">
        <v>103.82790738461539</v>
      </c>
      <c r="K114" s="65"/>
      <c r="L114" s="32"/>
      <c r="N114" s="2">
        <v>8</v>
      </c>
      <c r="O114" s="2" t="s">
        <v>308</v>
      </c>
      <c r="Q114" s="2">
        <v>8</v>
      </c>
    </row>
    <row r="115" spans="2:17">
      <c r="B115" s="134"/>
      <c r="C115" s="24"/>
      <c r="D115" s="24"/>
      <c r="E115" s="24"/>
      <c r="F115" s="24"/>
      <c r="G115" s="24"/>
      <c r="H115" s="55"/>
      <c r="I115" s="55"/>
      <c r="J115" s="63"/>
      <c r="K115" s="65"/>
      <c r="L115" s="32"/>
      <c r="N115" s="2">
        <v>8</v>
      </c>
      <c r="O115" s="2" t="s">
        <v>308</v>
      </c>
      <c r="Q115" s="2">
        <v>8</v>
      </c>
    </row>
    <row r="116" spans="2:17">
      <c r="B116" s="134"/>
      <c r="C116" s="24"/>
      <c r="D116" s="24"/>
      <c r="E116" s="24"/>
      <c r="F116" s="24"/>
      <c r="G116" s="24"/>
      <c r="H116" s="55"/>
      <c r="I116" s="55"/>
      <c r="J116" s="63"/>
      <c r="K116" s="65"/>
      <c r="L116" s="32"/>
      <c r="N116" s="2">
        <v>8</v>
      </c>
      <c r="O116" s="2" t="s">
        <v>308</v>
      </c>
      <c r="Q116" s="2">
        <v>8</v>
      </c>
    </row>
    <row r="117" spans="2:17">
      <c r="B117" s="214" t="s">
        <v>296</v>
      </c>
      <c r="C117" s="46"/>
      <c r="D117" s="46"/>
      <c r="E117" s="46"/>
      <c r="F117" s="46"/>
      <c r="G117" s="46"/>
      <c r="H117" s="47" t="s">
        <v>96</v>
      </c>
      <c r="I117" s="48"/>
      <c r="J117" s="48" t="s">
        <v>97</v>
      </c>
      <c r="K117" s="49" t="s">
        <v>98</v>
      </c>
      <c r="L117" s="32"/>
      <c r="N117" s="2">
        <v>8</v>
      </c>
      <c r="O117" s="2" t="s">
        <v>308</v>
      </c>
      <c r="Q117" s="2">
        <v>8</v>
      </c>
    </row>
    <row r="118" spans="2:17">
      <c r="B118" s="250" t="s">
        <v>297</v>
      </c>
      <c r="C118" s="67"/>
      <c r="D118" s="35"/>
      <c r="E118" s="35"/>
      <c r="F118" s="35"/>
      <c r="G118" s="34"/>
      <c r="H118" s="50" t="s">
        <v>100</v>
      </c>
      <c r="I118" s="50" t="s">
        <v>101</v>
      </c>
      <c r="J118" s="51" t="s">
        <v>102</v>
      </c>
      <c r="K118" s="51" t="s">
        <v>298</v>
      </c>
      <c r="L118" s="32"/>
      <c r="N118" s="2">
        <v>8</v>
      </c>
      <c r="O118" s="2" t="s">
        <v>308</v>
      </c>
      <c r="Q118" s="2">
        <v>8</v>
      </c>
    </row>
    <row r="119" spans="2:17">
      <c r="B119" s="134" t="s">
        <v>299</v>
      </c>
      <c r="C119" s="24"/>
      <c r="D119" s="24"/>
      <c r="E119" s="24"/>
      <c r="F119" s="24"/>
      <c r="G119" s="24"/>
      <c r="H119" s="251">
        <v>351.91926533333339</v>
      </c>
      <c r="I119" s="251">
        <v>250.80999999999997</v>
      </c>
      <c r="J119" s="63">
        <v>602.72926533333339</v>
      </c>
      <c r="K119" s="63">
        <v>60272.926533333339</v>
      </c>
      <c r="L119" s="32"/>
      <c r="N119" s="2">
        <v>8</v>
      </c>
      <c r="O119" s="2" t="s">
        <v>308</v>
      </c>
      <c r="Q119" s="2">
        <v>8</v>
      </c>
    </row>
    <row r="120" spans="2:17">
      <c r="B120" s="134" t="s">
        <v>300</v>
      </c>
      <c r="C120" s="24"/>
      <c r="D120" s="24"/>
      <c r="E120" s="24"/>
      <c r="F120" s="24"/>
      <c r="G120" s="24"/>
      <c r="H120" s="55">
        <v>37.044133192982457</v>
      </c>
      <c r="I120" s="55">
        <v>26.401052631578946</v>
      </c>
      <c r="J120" s="63">
        <v>63.445185824561399</v>
      </c>
      <c r="K120" s="65"/>
      <c r="L120" s="32"/>
      <c r="N120" s="2">
        <v>8</v>
      </c>
      <c r="O120" s="2" t="s">
        <v>308</v>
      </c>
      <c r="Q120" s="2">
        <v>8</v>
      </c>
    </row>
    <row r="121" spans="2:17">
      <c r="B121" s="134" t="s">
        <v>301</v>
      </c>
      <c r="C121" s="24"/>
      <c r="D121" s="24"/>
      <c r="E121" s="24"/>
      <c r="F121" s="24"/>
      <c r="G121" s="24"/>
      <c r="H121" s="55"/>
      <c r="I121" s="55"/>
      <c r="J121" s="63"/>
      <c r="K121" s="65"/>
      <c r="L121" s="32"/>
      <c r="N121" s="2">
        <v>8</v>
      </c>
      <c r="O121" s="2" t="s">
        <v>308</v>
      </c>
      <c r="Q121" s="2">
        <v>8</v>
      </c>
    </row>
    <row r="122" spans="2:17">
      <c r="B122" s="252" t="s">
        <v>302</v>
      </c>
      <c r="C122" s="232"/>
      <c r="D122" s="253"/>
      <c r="E122" s="263">
        <v>180</v>
      </c>
      <c r="F122" s="255" t="s">
        <v>276</v>
      </c>
      <c r="G122" s="235" t="s">
        <v>312</v>
      </c>
      <c r="H122" s="61"/>
      <c r="I122" s="80"/>
      <c r="J122" s="60">
        <v>1710</v>
      </c>
      <c r="K122" s="236">
        <v>171000</v>
      </c>
      <c r="L122" s="32"/>
      <c r="N122" s="2">
        <v>8</v>
      </c>
      <c r="O122" s="2" t="s">
        <v>308</v>
      </c>
      <c r="Q122" s="2">
        <v>8</v>
      </c>
    </row>
    <row r="123" spans="2:17">
      <c r="B123" s="66"/>
      <c r="C123" s="46"/>
      <c r="D123" s="46"/>
      <c r="E123" s="46"/>
      <c r="F123" s="46"/>
      <c r="G123" s="46"/>
      <c r="H123" s="99"/>
      <c r="I123" s="100" t="s">
        <v>157</v>
      </c>
      <c r="J123" s="101" t="s">
        <v>158</v>
      </c>
      <c r="K123" s="102" t="s">
        <v>159</v>
      </c>
      <c r="L123" s="32"/>
      <c r="N123" s="2">
        <v>8</v>
      </c>
      <c r="O123" s="2" t="s">
        <v>308</v>
      </c>
      <c r="Q123" s="2">
        <v>8</v>
      </c>
    </row>
    <row r="124" spans="2:17" ht="16.5" thickBot="1">
      <c r="B124" s="231"/>
      <c r="C124" s="34"/>
      <c r="D124" s="34"/>
      <c r="E124" s="34"/>
      <c r="F124" s="34"/>
      <c r="G124" s="34"/>
      <c r="H124" s="103"/>
      <c r="I124" s="104" t="s">
        <v>161</v>
      </c>
      <c r="J124" s="100" t="s">
        <v>162</v>
      </c>
      <c r="K124" s="102" t="s">
        <v>163</v>
      </c>
      <c r="L124" s="32"/>
      <c r="N124" s="2">
        <v>8</v>
      </c>
      <c r="O124" s="2" t="s">
        <v>308</v>
      </c>
      <c r="Q124" s="2">
        <v>8</v>
      </c>
    </row>
    <row r="125" spans="2:17" ht="16.5" thickBot="1">
      <c r="B125" s="256" t="s">
        <v>304</v>
      </c>
      <c r="C125" s="118"/>
      <c r="D125" s="93"/>
      <c r="E125" s="93"/>
      <c r="F125" s="93"/>
      <c r="G125" s="93"/>
      <c r="H125" s="119"/>
      <c r="I125" s="95"/>
      <c r="J125" s="257">
        <v>1107.2707346666666</v>
      </c>
      <c r="K125" s="258">
        <v>110727.07346666665</v>
      </c>
      <c r="L125" s="32"/>
      <c r="N125" s="2">
        <v>8</v>
      </c>
      <c r="O125" s="2" t="s">
        <v>308</v>
      </c>
      <c r="Q125" s="2">
        <v>8</v>
      </c>
    </row>
    <row r="126" spans="2:17" ht="16.5" thickTop="1">
      <c r="B126" s="62"/>
      <c r="C126" s="41"/>
      <c r="D126" s="24"/>
      <c r="E126" s="24"/>
      <c r="F126" s="24"/>
      <c r="G126" s="24"/>
      <c r="H126" s="56"/>
      <c r="I126" s="65"/>
      <c r="J126" s="63"/>
      <c r="K126" s="64"/>
      <c r="L126" s="32"/>
      <c r="N126" s="2">
        <v>8</v>
      </c>
      <c r="O126" s="2" t="s">
        <v>308</v>
      </c>
      <c r="Q126" s="2">
        <v>8</v>
      </c>
    </row>
    <row r="127" spans="2:17">
      <c r="B127" s="62" t="s">
        <v>7</v>
      </c>
      <c r="C127" s="23"/>
      <c r="D127" s="24"/>
      <c r="E127" s="24"/>
      <c r="F127" s="24"/>
      <c r="G127" s="24"/>
      <c r="H127" s="24"/>
      <c r="I127" s="24"/>
      <c r="J127" s="24"/>
      <c r="K127" s="24"/>
      <c r="L127" s="32"/>
      <c r="N127" s="2">
        <v>8</v>
      </c>
      <c r="O127" s="2" t="s">
        <v>308</v>
      </c>
      <c r="Q127" s="2">
        <v>8</v>
      </c>
    </row>
    <row r="128" spans="2:17">
      <c r="B128" s="259" t="s">
        <v>305</v>
      </c>
      <c r="C128" s="23"/>
      <c r="D128" s="24"/>
      <c r="E128" s="24"/>
      <c r="F128" s="24"/>
      <c r="G128" s="24"/>
      <c r="H128" s="24"/>
      <c r="I128" s="24"/>
      <c r="J128" s="24"/>
      <c r="K128" s="24"/>
      <c r="L128" s="32"/>
      <c r="N128" s="2">
        <v>8</v>
      </c>
      <c r="O128" s="2" t="s">
        <v>308</v>
      </c>
      <c r="Q128" s="2">
        <v>8</v>
      </c>
    </row>
    <row r="129" spans="2:17">
      <c r="B129" s="126" t="s">
        <v>169</v>
      </c>
      <c r="C129" s="23"/>
      <c r="D129" s="24"/>
      <c r="E129" s="24"/>
      <c r="F129" s="24"/>
      <c r="G129" s="24"/>
      <c r="H129" s="24"/>
      <c r="I129" s="24"/>
      <c r="J129" s="24"/>
      <c r="K129" s="24"/>
      <c r="L129" s="32"/>
      <c r="N129" s="2">
        <v>8</v>
      </c>
      <c r="O129" s="2" t="s">
        <v>308</v>
      </c>
      <c r="Q129" s="2">
        <v>8</v>
      </c>
    </row>
    <row r="130" spans="2:17">
      <c r="B130" s="32" t="s">
        <v>173</v>
      </c>
      <c r="C130" s="23"/>
      <c r="D130" s="23"/>
      <c r="E130" s="23"/>
      <c r="F130" s="23"/>
      <c r="G130" s="23"/>
      <c r="H130" s="24"/>
      <c r="I130" s="24"/>
      <c r="J130" s="24"/>
      <c r="K130" s="24"/>
      <c r="L130" s="32"/>
      <c r="N130" s="2">
        <v>8</v>
      </c>
      <c r="O130" s="2" t="s">
        <v>308</v>
      </c>
      <c r="Q130" s="2">
        <v>8</v>
      </c>
    </row>
    <row r="131" spans="2:17">
      <c r="B131" s="128" t="s">
        <v>174</v>
      </c>
      <c r="C131" s="24"/>
      <c r="D131" s="24"/>
      <c r="E131" s="24"/>
      <c r="F131" s="24"/>
      <c r="G131" s="24"/>
      <c r="H131" s="24"/>
      <c r="I131" s="24"/>
      <c r="J131" s="24"/>
      <c r="K131" s="24"/>
      <c r="L131" s="32"/>
      <c r="N131" s="2">
        <v>8</v>
      </c>
      <c r="O131" s="2" t="s">
        <v>308</v>
      </c>
      <c r="Q131" s="2">
        <v>8</v>
      </c>
    </row>
    <row r="132" spans="2:17">
      <c r="B132" s="27" t="s">
        <v>175</v>
      </c>
      <c r="C132" s="24"/>
      <c r="D132" s="24"/>
      <c r="E132" s="24"/>
      <c r="F132" s="24"/>
      <c r="G132" s="24"/>
      <c r="H132" s="24"/>
      <c r="I132" s="24"/>
      <c r="J132" s="24"/>
      <c r="K132" s="24"/>
      <c r="L132" s="32"/>
      <c r="N132" s="2">
        <v>8</v>
      </c>
      <c r="O132" s="2" t="s">
        <v>308</v>
      </c>
      <c r="Q132" s="2">
        <v>8</v>
      </c>
    </row>
    <row r="133" spans="2:17">
      <c r="B133" s="130">
        <v>45707</v>
      </c>
      <c r="C133" s="24"/>
      <c r="D133" s="24"/>
      <c r="E133" s="24"/>
      <c r="F133" s="24"/>
      <c r="G133" s="24"/>
      <c r="H133" s="24"/>
      <c r="I133" s="24"/>
      <c r="J133" s="24"/>
      <c r="K133" s="24"/>
      <c r="L133" s="32"/>
      <c r="N133" s="2">
        <v>8</v>
      </c>
      <c r="O133" s="2" t="s">
        <v>308</v>
      </c>
      <c r="Q133" s="2">
        <v>8</v>
      </c>
    </row>
    <row r="134" spans="2:17">
      <c r="B134" s="207"/>
      <c r="C134" s="24"/>
      <c r="D134" s="24"/>
      <c r="E134" s="24"/>
      <c r="F134" s="24"/>
      <c r="G134" s="24"/>
      <c r="H134" s="24"/>
      <c r="I134" s="24"/>
      <c r="J134" s="24"/>
      <c r="K134" s="24"/>
      <c r="L134" s="32"/>
      <c r="N134" s="2">
        <v>8</v>
      </c>
      <c r="O134" s="2" t="s">
        <v>308</v>
      </c>
      <c r="Q134" s="2">
        <v>8</v>
      </c>
    </row>
    <row r="135" spans="2:17">
      <c r="N135" s="2">
        <v>8</v>
      </c>
      <c r="O135" s="2" t="s">
        <v>308</v>
      </c>
      <c r="Q135" s="2">
        <v>8</v>
      </c>
    </row>
    <row r="136" spans="2:17">
      <c r="N136" s="2">
        <v>8</v>
      </c>
      <c r="O136" s="2" t="s">
        <v>308</v>
      </c>
      <c r="Q136" s="2">
        <v>8</v>
      </c>
    </row>
    <row r="137" spans="2:17">
      <c r="B137" s="3" t="s">
        <v>306</v>
      </c>
      <c r="N137" s="2">
        <v>8</v>
      </c>
      <c r="O137" s="2" t="s">
        <v>308</v>
      </c>
      <c r="Q137" s="2">
        <v>8</v>
      </c>
    </row>
    <row r="138" spans="2:17">
      <c r="B138" s="10" t="s">
        <v>307</v>
      </c>
      <c r="N138" s="2">
        <v>8</v>
      </c>
      <c r="O138" s="2" t="s">
        <v>308</v>
      </c>
      <c r="Q138" s="2">
        <v>8</v>
      </c>
    </row>
  </sheetData>
  <mergeCells count="1">
    <mergeCell ref="M6:N7"/>
  </mergeCells>
  <conditionalFormatting sqref="B1:L134">
    <cfRule type="containsErrors" dxfId="10" priority="1">
      <formula>ISERROR(B1)</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20551-8808-4668-8041-6E5E2D1499E9}">
  <dimension ref="A1:V65"/>
  <sheetViews>
    <sheetView workbookViewId="0">
      <selection activeCell="F3" sqref="F3"/>
    </sheetView>
  </sheetViews>
  <sheetFormatPr defaultColWidth="10.42578125" defaultRowHeight="15.75"/>
  <cols>
    <col min="1" max="1" width="16.140625" style="2" customWidth="1"/>
    <col min="2" max="2" width="29.28515625" style="2" customWidth="1"/>
    <col min="3" max="3" width="10.42578125" style="2"/>
    <col min="4" max="4" width="11" style="2" customWidth="1"/>
    <col min="5" max="5" width="12" style="2" bestFit="1" customWidth="1"/>
    <col min="6" max="6" width="12" style="2" customWidth="1"/>
    <col min="7" max="16" width="10.7109375" style="2" bestFit="1" customWidth="1"/>
    <col min="17" max="17" width="12" style="444" bestFit="1" customWidth="1"/>
    <col min="18" max="18" width="17.7109375" style="2" customWidth="1"/>
    <col min="19" max="256" width="10.42578125" style="2"/>
    <col min="257" max="257" width="16.140625" style="2" customWidth="1"/>
    <col min="258" max="258" width="25.7109375" style="2" customWidth="1"/>
    <col min="259" max="259" width="10.42578125" style="2"/>
    <col min="260" max="260" width="11" style="2" customWidth="1"/>
    <col min="261" max="261" width="12" style="2" bestFit="1" customWidth="1"/>
    <col min="262" max="262" width="12" style="2" customWidth="1"/>
    <col min="263" max="273" width="10.42578125" style="2"/>
    <col min="274" max="274" width="17.7109375" style="2" customWidth="1"/>
    <col min="275" max="512" width="10.42578125" style="2"/>
    <col min="513" max="513" width="16.140625" style="2" customWidth="1"/>
    <col min="514" max="514" width="25.7109375" style="2" customWidth="1"/>
    <col min="515" max="515" width="10.42578125" style="2"/>
    <col min="516" max="516" width="11" style="2" customWidth="1"/>
    <col min="517" max="517" width="12" style="2" bestFit="1" customWidth="1"/>
    <col min="518" max="518" width="12" style="2" customWidth="1"/>
    <col min="519" max="529" width="10.42578125" style="2"/>
    <col min="530" max="530" width="17.7109375" style="2" customWidth="1"/>
    <col min="531" max="768" width="10.42578125" style="2"/>
    <col min="769" max="769" width="16.140625" style="2" customWidth="1"/>
    <col min="770" max="770" width="25.7109375" style="2" customWidth="1"/>
    <col min="771" max="771" width="10.42578125" style="2"/>
    <col min="772" max="772" width="11" style="2" customWidth="1"/>
    <col min="773" max="773" width="12" style="2" bestFit="1" customWidth="1"/>
    <col min="774" max="774" width="12" style="2" customWidth="1"/>
    <col min="775" max="785" width="10.42578125" style="2"/>
    <col min="786" max="786" width="17.7109375" style="2" customWidth="1"/>
    <col min="787" max="1024" width="10.42578125" style="2"/>
    <col min="1025" max="1025" width="16.140625" style="2" customWidth="1"/>
    <col min="1026" max="1026" width="25.7109375" style="2" customWidth="1"/>
    <col min="1027" max="1027" width="10.42578125" style="2"/>
    <col min="1028" max="1028" width="11" style="2" customWidth="1"/>
    <col min="1029" max="1029" width="12" style="2" bestFit="1" customWidth="1"/>
    <col min="1030" max="1030" width="12" style="2" customWidth="1"/>
    <col min="1031" max="1041" width="10.42578125" style="2"/>
    <col min="1042" max="1042" width="17.7109375" style="2" customWidth="1"/>
    <col min="1043" max="1280" width="10.42578125" style="2"/>
    <col min="1281" max="1281" width="16.140625" style="2" customWidth="1"/>
    <col min="1282" max="1282" width="25.7109375" style="2" customWidth="1"/>
    <col min="1283" max="1283" width="10.42578125" style="2"/>
    <col min="1284" max="1284" width="11" style="2" customWidth="1"/>
    <col min="1285" max="1285" width="12" style="2" bestFit="1" customWidth="1"/>
    <col min="1286" max="1286" width="12" style="2" customWidth="1"/>
    <col min="1287" max="1297" width="10.42578125" style="2"/>
    <col min="1298" max="1298" width="17.7109375" style="2" customWidth="1"/>
    <col min="1299" max="1536" width="10.42578125" style="2"/>
    <col min="1537" max="1537" width="16.140625" style="2" customWidth="1"/>
    <col min="1538" max="1538" width="25.7109375" style="2" customWidth="1"/>
    <col min="1539" max="1539" width="10.42578125" style="2"/>
    <col min="1540" max="1540" width="11" style="2" customWidth="1"/>
    <col min="1541" max="1541" width="12" style="2" bestFit="1" customWidth="1"/>
    <col min="1542" max="1542" width="12" style="2" customWidth="1"/>
    <col min="1543" max="1553" width="10.42578125" style="2"/>
    <col min="1554" max="1554" width="17.7109375" style="2" customWidth="1"/>
    <col min="1555" max="1792" width="10.42578125" style="2"/>
    <col min="1793" max="1793" width="16.140625" style="2" customWidth="1"/>
    <col min="1794" max="1794" width="25.7109375" style="2" customWidth="1"/>
    <col min="1795" max="1795" width="10.42578125" style="2"/>
    <col min="1796" max="1796" width="11" style="2" customWidth="1"/>
    <col min="1797" max="1797" width="12" style="2" bestFit="1" customWidth="1"/>
    <col min="1798" max="1798" width="12" style="2" customWidth="1"/>
    <col min="1799" max="1809" width="10.42578125" style="2"/>
    <col min="1810" max="1810" width="17.7109375" style="2" customWidth="1"/>
    <col min="1811" max="2048" width="10.42578125" style="2"/>
    <col min="2049" max="2049" width="16.140625" style="2" customWidth="1"/>
    <col min="2050" max="2050" width="25.7109375" style="2" customWidth="1"/>
    <col min="2051" max="2051" width="10.42578125" style="2"/>
    <col min="2052" max="2052" width="11" style="2" customWidth="1"/>
    <col min="2053" max="2053" width="12" style="2" bestFit="1" customWidth="1"/>
    <col min="2054" max="2054" width="12" style="2" customWidth="1"/>
    <col min="2055" max="2065" width="10.42578125" style="2"/>
    <col min="2066" max="2066" width="17.7109375" style="2" customWidth="1"/>
    <col min="2067" max="2304" width="10.42578125" style="2"/>
    <col min="2305" max="2305" width="16.140625" style="2" customWidth="1"/>
    <col min="2306" max="2306" width="25.7109375" style="2" customWidth="1"/>
    <col min="2307" max="2307" width="10.42578125" style="2"/>
    <col min="2308" max="2308" width="11" style="2" customWidth="1"/>
    <col min="2309" max="2309" width="12" style="2" bestFit="1" customWidth="1"/>
    <col min="2310" max="2310" width="12" style="2" customWidth="1"/>
    <col min="2311" max="2321" width="10.42578125" style="2"/>
    <col min="2322" max="2322" width="17.7109375" style="2" customWidth="1"/>
    <col min="2323" max="2560" width="10.42578125" style="2"/>
    <col min="2561" max="2561" width="16.140625" style="2" customWidth="1"/>
    <col min="2562" max="2562" width="25.7109375" style="2" customWidth="1"/>
    <col min="2563" max="2563" width="10.42578125" style="2"/>
    <col min="2564" max="2564" width="11" style="2" customWidth="1"/>
    <col min="2565" max="2565" width="12" style="2" bestFit="1" customWidth="1"/>
    <col min="2566" max="2566" width="12" style="2" customWidth="1"/>
    <col min="2567" max="2577" width="10.42578125" style="2"/>
    <col min="2578" max="2578" width="17.7109375" style="2" customWidth="1"/>
    <col min="2579" max="2816" width="10.42578125" style="2"/>
    <col min="2817" max="2817" width="16.140625" style="2" customWidth="1"/>
    <col min="2818" max="2818" width="25.7109375" style="2" customWidth="1"/>
    <col min="2819" max="2819" width="10.42578125" style="2"/>
    <col min="2820" max="2820" width="11" style="2" customWidth="1"/>
    <col min="2821" max="2821" width="12" style="2" bestFit="1" customWidth="1"/>
    <col min="2822" max="2822" width="12" style="2" customWidth="1"/>
    <col min="2823" max="2833" width="10.42578125" style="2"/>
    <col min="2834" max="2834" width="17.7109375" style="2" customWidth="1"/>
    <col min="2835" max="3072" width="10.42578125" style="2"/>
    <col min="3073" max="3073" width="16.140625" style="2" customWidth="1"/>
    <col min="3074" max="3074" width="25.7109375" style="2" customWidth="1"/>
    <col min="3075" max="3075" width="10.42578125" style="2"/>
    <col min="3076" max="3076" width="11" style="2" customWidth="1"/>
    <col min="3077" max="3077" width="12" style="2" bestFit="1" customWidth="1"/>
    <col min="3078" max="3078" width="12" style="2" customWidth="1"/>
    <col min="3079" max="3089" width="10.42578125" style="2"/>
    <col min="3090" max="3090" width="17.7109375" style="2" customWidth="1"/>
    <col min="3091" max="3328" width="10.42578125" style="2"/>
    <col min="3329" max="3329" width="16.140625" style="2" customWidth="1"/>
    <col min="3330" max="3330" width="25.7109375" style="2" customWidth="1"/>
    <col min="3331" max="3331" width="10.42578125" style="2"/>
    <col min="3332" max="3332" width="11" style="2" customWidth="1"/>
    <col min="3333" max="3333" width="12" style="2" bestFit="1" customWidth="1"/>
    <col min="3334" max="3334" width="12" style="2" customWidth="1"/>
    <col min="3335" max="3345" width="10.42578125" style="2"/>
    <col min="3346" max="3346" width="17.7109375" style="2" customWidth="1"/>
    <col min="3347" max="3584" width="10.42578125" style="2"/>
    <col min="3585" max="3585" width="16.140625" style="2" customWidth="1"/>
    <col min="3586" max="3586" width="25.7109375" style="2" customWidth="1"/>
    <col min="3587" max="3587" width="10.42578125" style="2"/>
    <col min="3588" max="3588" width="11" style="2" customWidth="1"/>
    <col min="3589" max="3589" width="12" style="2" bestFit="1" customWidth="1"/>
    <col min="3590" max="3590" width="12" style="2" customWidth="1"/>
    <col min="3591" max="3601" width="10.42578125" style="2"/>
    <col min="3602" max="3602" width="17.7109375" style="2" customWidth="1"/>
    <col min="3603" max="3840" width="10.42578125" style="2"/>
    <col min="3841" max="3841" width="16.140625" style="2" customWidth="1"/>
    <col min="3842" max="3842" width="25.7109375" style="2" customWidth="1"/>
    <col min="3843" max="3843" width="10.42578125" style="2"/>
    <col min="3844" max="3844" width="11" style="2" customWidth="1"/>
    <col min="3845" max="3845" width="12" style="2" bestFit="1" customWidth="1"/>
    <col min="3846" max="3846" width="12" style="2" customWidth="1"/>
    <col min="3847" max="3857" width="10.42578125" style="2"/>
    <col min="3858" max="3858" width="17.7109375" style="2" customWidth="1"/>
    <col min="3859" max="4096" width="10.42578125" style="2"/>
    <col min="4097" max="4097" width="16.140625" style="2" customWidth="1"/>
    <col min="4098" max="4098" width="25.7109375" style="2" customWidth="1"/>
    <col min="4099" max="4099" width="10.42578125" style="2"/>
    <col min="4100" max="4100" width="11" style="2" customWidth="1"/>
    <col min="4101" max="4101" width="12" style="2" bestFit="1" customWidth="1"/>
    <col min="4102" max="4102" width="12" style="2" customWidth="1"/>
    <col min="4103" max="4113" width="10.42578125" style="2"/>
    <col min="4114" max="4114" width="17.7109375" style="2" customWidth="1"/>
    <col min="4115" max="4352" width="10.42578125" style="2"/>
    <col min="4353" max="4353" width="16.140625" style="2" customWidth="1"/>
    <col min="4354" max="4354" width="25.7109375" style="2" customWidth="1"/>
    <col min="4355" max="4355" width="10.42578125" style="2"/>
    <col min="4356" max="4356" width="11" style="2" customWidth="1"/>
    <col min="4357" max="4357" width="12" style="2" bestFit="1" customWidth="1"/>
    <col min="4358" max="4358" width="12" style="2" customWidth="1"/>
    <col min="4359" max="4369" width="10.42578125" style="2"/>
    <col min="4370" max="4370" width="17.7109375" style="2" customWidth="1"/>
    <col min="4371" max="4608" width="10.42578125" style="2"/>
    <col min="4609" max="4609" width="16.140625" style="2" customWidth="1"/>
    <col min="4610" max="4610" width="25.7109375" style="2" customWidth="1"/>
    <col min="4611" max="4611" width="10.42578125" style="2"/>
    <col min="4612" max="4612" width="11" style="2" customWidth="1"/>
    <col min="4613" max="4613" width="12" style="2" bestFit="1" customWidth="1"/>
    <col min="4614" max="4614" width="12" style="2" customWidth="1"/>
    <col min="4615" max="4625" width="10.42578125" style="2"/>
    <col min="4626" max="4626" width="17.7109375" style="2" customWidth="1"/>
    <col min="4627" max="4864" width="10.42578125" style="2"/>
    <col min="4865" max="4865" width="16.140625" style="2" customWidth="1"/>
    <col min="4866" max="4866" width="25.7109375" style="2" customWidth="1"/>
    <col min="4867" max="4867" width="10.42578125" style="2"/>
    <col min="4868" max="4868" width="11" style="2" customWidth="1"/>
    <col min="4869" max="4869" width="12" style="2" bestFit="1" customWidth="1"/>
    <col min="4870" max="4870" width="12" style="2" customWidth="1"/>
    <col min="4871" max="4881" width="10.42578125" style="2"/>
    <col min="4882" max="4882" width="17.7109375" style="2" customWidth="1"/>
    <col min="4883" max="5120" width="10.42578125" style="2"/>
    <col min="5121" max="5121" width="16.140625" style="2" customWidth="1"/>
    <col min="5122" max="5122" width="25.7109375" style="2" customWidth="1"/>
    <col min="5123" max="5123" width="10.42578125" style="2"/>
    <col min="5124" max="5124" width="11" style="2" customWidth="1"/>
    <col min="5125" max="5125" width="12" style="2" bestFit="1" customWidth="1"/>
    <col min="5126" max="5126" width="12" style="2" customWidth="1"/>
    <col min="5127" max="5137" width="10.42578125" style="2"/>
    <col min="5138" max="5138" width="17.7109375" style="2" customWidth="1"/>
    <col min="5139" max="5376" width="10.42578125" style="2"/>
    <col min="5377" max="5377" width="16.140625" style="2" customWidth="1"/>
    <col min="5378" max="5378" width="25.7109375" style="2" customWidth="1"/>
    <col min="5379" max="5379" width="10.42578125" style="2"/>
    <col min="5380" max="5380" width="11" style="2" customWidth="1"/>
    <col min="5381" max="5381" width="12" style="2" bestFit="1" customWidth="1"/>
    <col min="5382" max="5382" width="12" style="2" customWidth="1"/>
    <col min="5383" max="5393" width="10.42578125" style="2"/>
    <col min="5394" max="5394" width="17.7109375" style="2" customWidth="1"/>
    <col min="5395" max="5632" width="10.42578125" style="2"/>
    <col min="5633" max="5633" width="16.140625" style="2" customWidth="1"/>
    <col min="5634" max="5634" width="25.7109375" style="2" customWidth="1"/>
    <col min="5635" max="5635" width="10.42578125" style="2"/>
    <col min="5636" max="5636" width="11" style="2" customWidth="1"/>
    <col min="5637" max="5637" width="12" style="2" bestFit="1" customWidth="1"/>
    <col min="5638" max="5638" width="12" style="2" customWidth="1"/>
    <col min="5639" max="5649" width="10.42578125" style="2"/>
    <col min="5650" max="5650" width="17.7109375" style="2" customWidth="1"/>
    <col min="5651" max="5888" width="10.42578125" style="2"/>
    <col min="5889" max="5889" width="16.140625" style="2" customWidth="1"/>
    <col min="5890" max="5890" width="25.7109375" style="2" customWidth="1"/>
    <col min="5891" max="5891" width="10.42578125" style="2"/>
    <col min="5892" max="5892" width="11" style="2" customWidth="1"/>
    <col min="5893" max="5893" width="12" style="2" bestFit="1" customWidth="1"/>
    <col min="5894" max="5894" width="12" style="2" customWidth="1"/>
    <col min="5895" max="5905" width="10.42578125" style="2"/>
    <col min="5906" max="5906" width="17.7109375" style="2" customWidth="1"/>
    <col min="5907" max="6144" width="10.42578125" style="2"/>
    <col min="6145" max="6145" width="16.140625" style="2" customWidth="1"/>
    <col min="6146" max="6146" width="25.7109375" style="2" customWidth="1"/>
    <col min="6147" max="6147" width="10.42578125" style="2"/>
    <col min="6148" max="6148" width="11" style="2" customWidth="1"/>
    <col min="6149" max="6149" width="12" style="2" bestFit="1" customWidth="1"/>
    <col min="6150" max="6150" width="12" style="2" customWidth="1"/>
    <col min="6151" max="6161" width="10.42578125" style="2"/>
    <col min="6162" max="6162" width="17.7109375" style="2" customWidth="1"/>
    <col min="6163" max="6400" width="10.42578125" style="2"/>
    <col min="6401" max="6401" width="16.140625" style="2" customWidth="1"/>
    <col min="6402" max="6402" width="25.7109375" style="2" customWidth="1"/>
    <col min="6403" max="6403" width="10.42578125" style="2"/>
    <col min="6404" max="6404" width="11" style="2" customWidth="1"/>
    <col min="6405" max="6405" width="12" style="2" bestFit="1" customWidth="1"/>
    <col min="6406" max="6406" width="12" style="2" customWidth="1"/>
    <col min="6407" max="6417" width="10.42578125" style="2"/>
    <col min="6418" max="6418" width="17.7109375" style="2" customWidth="1"/>
    <col min="6419" max="6656" width="10.42578125" style="2"/>
    <col min="6657" max="6657" width="16.140625" style="2" customWidth="1"/>
    <col min="6658" max="6658" width="25.7109375" style="2" customWidth="1"/>
    <col min="6659" max="6659" width="10.42578125" style="2"/>
    <col min="6660" max="6660" width="11" style="2" customWidth="1"/>
    <col min="6661" max="6661" width="12" style="2" bestFit="1" customWidth="1"/>
    <col min="6662" max="6662" width="12" style="2" customWidth="1"/>
    <col min="6663" max="6673" width="10.42578125" style="2"/>
    <col min="6674" max="6674" width="17.7109375" style="2" customWidth="1"/>
    <col min="6675" max="6912" width="10.42578125" style="2"/>
    <col min="6913" max="6913" width="16.140625" style="2" customWidth="1"/>
    <col min="6914" max="6914" width="25.7109375" style="2" customWidth="1"/>
    <col min="6915" max="6915" width="10.42578125" style="2"/>
    <col min="6916" max="6916" width="11" style="2" customWidth="1"/>
    <col min="6917" max="6917" width="12" style="2" bestFit="1" customWidth="1"/>
    <col min="6918" max="6918" width="12" style="2" customWidth="1"/>
    <col min="6919" max="6929" width="10.42578125" style="2"/>
    <col min="6930" max="6930" width="17.7109375" style="2" customWidth="1"/>
    <col min="6931" max="7168" width="10.42578125" style="2"/>
    <col min="7169" max="7169" width="16.140625" style="2" customWidth="1"/>
    <col min="7170" max="7170" width="25.7109375" style="2" customWidth="1"/>
    <col min="7171" max="7171" width="10.42578125" style="2"/>
    <col min="7172" max="7172" width="11" style="2" customWidth="1"/>
    <col min="7173" max="7173" width="12" style="2" bestFit="1" customWidth="1"/>
    <col min="7174" max="7174" width="12" style="2" customWidth="1"/>
    <col min="7175" max="7185" width="10.42578125" style="2"/>
    <col min="7186" max="7186" width="17.7109375" style="2" customWidth="1"/>
    <col min="7187" max="7424" width="10.42578125" style="2"/>
    <col min="7425" max="7425" width="16.140625" style="2" customWidth="1"/>
    <col min="7426" max="7426" width="25.7109375" style="2" customWidth="1"/>
    <col min="7427" max="7427" width="10.42578125" style="2"/>
    <col min="7428" max="7428" width="11" style="2" customWidth="1"/>
    <col min="7429" max="7429" width="12" style="2" bestFit="1" customWidth="1"/>
    <col min="7430" max="7430" width="12" style="2" customWidth="1"/>
    <col min="7431" max="7441" width="10.42578125" style="2"/>
    <col min="7442" max="7442" width="17.7109375" style="2" customWidth="1"/>
    <col min="7443" max="7680" width="10.42578125" style="2"/>
    <col min="7681" max="7681" width="16.140625" style="2" customWidth="1"/>
    <col min="7682" max="7682" width="25.7109375" style="2" customWidth="1"/>
    <col min="7683" max="7683" width="10.42578125" style="2"/>
    <col min="7684" max="7684" width="11" style="2" customWidth="1"/>
    <col min="7685" max="7685" width="12" style="2" bestFit="1" customWidth="1"/>
    <col min="7686" max="7686" width="12" style="2" customWidth="1"/>
    <col min="7687" max="7697" width="10.42578125" style="2"/>
    <col min="7698" max="7698" width="17.7109375" style="2" customWidth="1"/>
    <col min="7699" max="7936" width="10.42578125" style="2"/>
    <col min="7937" max="7937" width="16.140625" style="2" customWidth="1"/>
    <col min="7938" max="7938" width="25.7109375" style="2" customWidth="1"/>
    <col min="7939" max="7939" width="10.42578125" style="2"/>
    <col min="7940" max="7940" width="11" style="2" customWidth="1"/>
    <col min="7941" max="7941" width="12" style="2" bestFit="1" customWidth="1"/>
    <col min="7942" max="7942" width="12" style="2" customWidth="1"/>
    <col min="7943" max="7953" width="10.42578125" style="2"/>
    <col min="7954" max="7954" width="17.7109375" style="2" customWidth="1"/>
    <col min="7955" max="8192" width="10.42578125" style="2"/>
    <col min="8193" max="8193" width="16.140625" style="2" customWidth="1"/>
    <col min="8194" max="8194" width="25.7109375" style="2" customWidth="1"/>
    <col min="8195" max="8195" width="10.42578125" style="2"/>
    <col min="8196" max="8196" width="11" style="2" customWidth="1"/>
    <col min="8197" max="8197" width="12" style="2" bestFit="1" customWidth="1"/>
    <col min="8198" max="8198" width="12" style="2" customWidth="1"/>
    <col min="8199" max="8209" width="10.42578125" style="2"/>
    <col min="8210" max="8210" width="17.7109375" style="2" customWidth="1"/>
    <col min="8211" max="8448" width="10.42578125" style="2"/>
    <col min="8449" max="8449" width="16.140625" style="2" customWidth="1"/>
    <col min="8450" max="8450" width="25.7109375" style="2" customWidth="1"/>
    <col min="8451" max="8451" width="10.42578125" style="2"/>
    <col min="8452" max="8452" width="11" style="2" customWidth="1"/>
    <col min="8453" max="8453" width="12" style="2" bestFit="1" customWidth="1"/>
    <col min="8454" max="8454" width="12" style="2" customWidth="1"/>
    <col min="8455" max="8465" width="10.42578125" style="2"/>
    <col min="8466" max="8466" width="17.7109375" style="2" customWidth="1"/>
    <col min="8467" max="8704" width="10.42578125" style="2"/>
    <col min="8705" max="8705" width="16.140625" style="2" customWidth="1"/>
    <col min="8706" max="8706" width="25.7109375" style="2" customWidth="1"/>
    <col min="8707" max="8707" width="10.42578125" style="2"/>
    <col min="8708" max="8708" width="11" style="2" customWidth="1"/>
    <col min="8709" max="8709" width="12" style="2" bestFit="1" customWidth="1"/>
    <col min="8710" max="8710" width="12" style="2" customWidth="1"/>
    <col min="8711" max="8721" width="10.42578125" style="2"/>
    <col min="8722" max="8722" width="17.7109375" style="2" customWidth="1"/>
    <col min="8723" max="8960" width="10.42578125" style="2"/>
    <col min="8961" max="8961" width="16.140625" style="2" customWidth="1"/>
    <col min="8962" max="8962" width="25.7109375" style="2" customWidth="1"/>
    <col min="8963" max="8963" width="10.42578125" style="2"/>
    <col min="8964" max="8964" width="11" style="2" customWidth="1"/>
    <col min="8965" max="8965" width="12" style="2" bestFit="1" customWidth="1"/>
    <col min="8966" max="8966" width="12" style="2" customWidth="1"/>
    <col min="8967" max="8977" width="10.42578125" style="2"/>
    <col min="8978" max="8978" width="17.7109375" style="2" customWidth="1"/>
    <col min="8979" max="9216" width="10.42578125" style="2"/>
    <col min="9217" max="9217" width="16.140625" style="2" customWidth="1"/>
    <col min="9218" max="9218" width="25.7109375" style="2" customWidth="1"/>
    <col min="9219" max="9219" width="10.42578125" style="2"/>
    <col min="9220" max="9220" width="11" style="2" customWidth="1"/>
    <col min="9221" max="9221" width="12" style="2" bestFit="1" customWidth="1"/>
    <col min="9222" max="9222" width="12" style="2" customWidth="1"/>
    <col min="9223" max="9233" width="10.42578125" style="2"/>
    <col min="9234" max="9234" width="17.7109375" style="2" customWidth="1"/>
    <col min="9235" max="9472" width="10.42578125" style="2"/>
    <col min="9473" max="9473" width="16.140625" style="2" customWidth="1"/>
    <col min="9474" max="9474" width="25.7109375" style="2" customWidth="1"/>
    <col min="9475" max="9475" width="10.42578125" style="2"/>
    <col min="9476" max="9476" width="11" style="2" customWidth="1"/>
    <col min="9477" max="9477" width="12" style="2" bestFit="1" customWidth="1"/>
    <col min="9478" max="9478" width="12" style="2" customWidth="1"/>
    <col min="9479" max="9489" width="10.42578125" style="2"/>
    <col min="9490" max="9490" width="17.7109375" style="2" customWidth="1"/>
    <col min="9491" max="9728" width="10.42578125" style="2"/>
    <col min="9729" max="9729" width="16.140625" style="2" customWidth="1"/>
    <col min="9730" max="9730" width="25.7109375" style="2" customWidth="1"/>
    <col min="9731" max="9731" width="10.42578125" style="2"/>
    <col min="9732" max="9732" width="11" style="2" customWidth="1"/>
    <col min="9733" max="9733" width="12" style="2" bestFit="1" customWidth="1"/>
    <col min="9734" max="9734" width="12" style="2" customWidth="1"/>
    <col min="9735" max="9745" width="10.42578125" style="2"/>
    <col min="9746" max="9746" width="17.7109375" style="2" customWidth="1"/>
    <col min="9747" max="9984" width="10.42578125" style="2"/>
    <col min="9985" max="9985" width="16.140625" style="2" customWidth="1"/>
    <col min="9986" max="9986" width="25.7109375" style="2" customWidth="1"/>
    <col min="9987" max="9987" width="10.42578125" style="2"/>
    <col min="9988" max="9988" width="11" style="2" customWidth="1"/>
    <col min="9989" max="9989" width="12" style="2" bestFit="1" customWidth="1"/>
    <col min="9990" max="9990" width="12" style="2" customWidth="1"/>
    <col min="9991" max="10001" width="10.42578125" style="2"/>
    <col min="10002" max="10002" width="17.7109375" style="2" customWidth="1"/>
    <col min="10003" max="10240" width="10.42578125" style="2"/>
    <col min="10241" max="10241" width="16.140625" style="2" customWidth="1"/>
    <col min="10242" max="10242" width="25.7109375" style="2" customWidth="1"/>
    <col min="10243" max="10243" width="10.42578125" style="2"/>
    <col min="10244" max="10244" width="11" style="2" customWidth="1"/>
    <col min="10245" max="10245" width="12" style="2" bestFit="1" customWidth="1"/>
    <col min="10246" max="10246" width="12" style="2" customWidth="1"/>
    <col min="10247" max="10257" width="10.42578125" style="2"/>
    <col min="10258" max="10258" width="17.7109375" style="2" customWidth="1"/>
    <col min="10259" max="10496" width="10.42578125" style="2"/>
    <col min="10497" max="10497" width="16.140625" style="2" customWidth="1"/>
    <col min="10498" max="10498" width="25.7109375" style="2" customWidth="1"/>
    <col min="10499" max="10499" width="10.42578125" style="2"/>
    <col min="10500" max="10500" width="11" style="2" customWidth="1"/>
    <col min="10501" max="10501" width="12" style="2" bestFit="1" customWidth="1"/>
    <col min="10502" max="10502" width="12" style="2" customWidth="1"/>
    <col min="10503" max="10513" width="10.42578125" style="2"/>
    <col min="10514" max="10514" width="17.7109375" style="2" customWidth="1"/>
    <col min="10515" max="10752" width="10.42578125" style="2"/>
    <col min="10753" max="10753" width="16.140625" style="2" customWidth="1"/>
    <col min="10754" max="10754" width="25.7109375" style="2" customWidth="1"/>
    <col min="10755" max="10755" width="10.42578125" style="2"/>
    <col min="10756" max="10756" width="11" style="2" customWidth="1"/>
    <col min="10757" max="10757" width="12" style="2" bestFit="1" customWidth="1"/>
    <col min="10758" max="10758" width="12" style="2" customWidth="1"/>
    <col min="10759" max="10769" width="10.42578125" style="2"/>
    <col min="10770" max="10770" width="17.7109375" style="2" customWidth="1"/>
    <col min="10771" max="11008" width="10.42578125" style="2"/>
    <col min="11009" max="11009" width="16.140625" style="2" customWidth="1"/>
    <col min="11010" max="11010" width="25.7109375" style="2" customWidth="1"/>
    <col min="11011" max="11011" width="10.42578125" style="2"/>
    <col min="11012" max="11012" width="11" style="2" customWidth="1"/>
    <col min="11013" max="11013" width="12" style="2" bestFit="1" customWidth="1"/>
    <col min="11014" max="11014" width="12" style="2" customWidth="1"/>
    <col min="11015" max="11025" width="10.42578125" style="2"/>
    <col min="11026" max="11026" width="17.7109375" style="2" customWidth="1"/>
    <col min="11027" max="11264" width="10.42578125" style="2"/>
    <col min="11265" max="11265" width="16.140625" style="2" customWidth="1"/>
    <col min="11266" max="11266" width="25.7109375" style="2" customWidth="1"/>
    <col min="11267" max="11267" width="10.42578125" style="2"/>
    <col min="11268" max="11268" width="11" style="2" customWidth="1"/>
    <col min="11269" max="11269" width="12" style="2" bestFit="1" customWidth="1"/>
    <col min="11270" max="11270" width="12" style="2" customWidth="1"/>
    <col min="11271" max="11281" width="10.42578125" style="2"/>
    <col min="11282" max="11282" width="17.7109375" style="2" customWidth="1"/>
    <col min="11283" max="11520" width="10.42578125" style="2"/>
    <col min="11521" max="11521" width="16.140625" style="2" customWidth="1"/>
    <col min="11522" max="11522" width="25.7109375" style="2" customWidth="1"/>
    <col min="11523" max="11523" width="10.42578125" style="2"/>
    <col min="11524" max="11524" width="11" style="2" customWidth="1"/>
    <col min="11525" max="11525" width="12" style="2" bestFit="1" customWidth="1"/>
    <col min="11526" max="11526" width="12" style="2" customWidth="1"/>
    <col min="11527" max="11537" width="10.42578125" style="2"/>
    <col min="11538" max="11538" width="17.7109375" style="2" customWidth="1"/>
    <col min="11539" max="11776" width="10.42578125" style="2"/>
    <col min="11777" max="11777" width="16.140625" style="2" customWidth="1"/>
    <col min="11778" max="11778" width="25.7109375" style="2" customWidth="1"/>
    <col min="11779" max="11779" width="10.42578125" style="2"/>
    <col min="11780" max="11780" width="11" style="2" customWidth="1"/>
    <col min="11781" max="11781" width="12" style="2" bestFit="1" customWidth="1"/>
    <col min="11782" max="11782" width="12" style="2" customWidth="1"/>
    <col min="11783" max="11793" width="10.42578125" style="2"/>
    <col min="11794" max="11794" width="17.7109375" style="2" customWidth="1"/>
    <col min="11795" max="12032" width="10.42578125" style="2"/>
    <col min="12033" max="12033" width="16.140625" style="2" customWidth="1"/>
    <col min="12034" max="12034" width="25.7109375" style="2" customWidth="1"/>
    <col min="12035" max="12035" width="10.42578125" style="2"/>
    <col min="12036" max="12036" width="11" style="2" customWidth="1"/>
    <col min="12037" max="12037" width="12" style="2" bestFit="1" customWidth="1"/>
    <col min="12038" max="12038" width="12" style="2" customWidth="1"/>
    <col min="12039" max="12049" width="10.42578125" style="2"/>
    <col min="12050" max="12050" width="17.7109375" style="2" customWidth="1"/>
    <col min="12051" max="12288" width="10.42578125" style="2"/>
    <col min="12289" max="12289" width="16.140625" style="2" customWidth="1"/>
    <col min="12290" max="12290" width="25.7109375" style="2" customWidth="1"/>
    <col min="12291" max="12291" width="10.42578125" style="2"/>
    <col min="12292" max="12292" width="11" style="2" customWidth="1"/>
    <col min="12293" max="12293" width="12" style="2" bestFit="1" customWidth="1"/>
    <col min="12294" max="12294" width="12" style="2" customWidth="1"/>
    <col min="12295" max="12305" width="10.42578125" style="2"/>
    <col min="12306" max="12306" width="17.7109375" style="2" customWidth="1"/>
    <col min="12307" max="12544" width="10.42578125" style="2"/>
    <col min="12545" max="12545" width="16.140625" style="2" customWidth="1"/>
    <col min="12546" max="12546" width="25.7109375" style="2" customWidth="1"/>
    <col min="12547" max="12547" width="10.42578125" style="2"/>
    <col min="12548" max="12548" width="11" style="2" customWidth="1"/>
    <col min="12549" max="12549" width="12" style="2" bestFit="1" customWidth="1"/>
    <col min="12550" max="12550" width="12" style="2" customWidth="1"/>
    <col min="12551" max="12561" width="10.42578125" style="2"/>
    <col min="12562" max="12562" width="17.7109375" style="2" customWidth="1"/>
    <col min="12563" max="12800" width="10.42578125" style="2"/>
    <col min="12801" max="12801" width="16.140625" style="2" customWidth="1"/>
    <col min="12802" max="12802" width="25.7109375" style="2" customWidth="1"/>
    <col min="12803" max="12803" width="10.42578125" style="2"/>
    <col min="12804" max="12804" width="11" style="2" customWidth="1"/>
    <col min="12805" max="12805" width="12" style="2" bestFit="1" customWidth="1"/>
    <col min="12806" max="12806" width="12" style="2" customWidth="1"/>
    <col min="12807" max="12817" width="10.42578125" style="2"/>
    <col min="12818" max="12818" width="17.7109375" style="2" customWidth="1"/>
    <col min="12819" max="13056" width="10.42578125" style="2"/>
    <col min="13057" max="13057" width="16.140625" style="2" customWidth="1"/>
    <col min="13058" max="13058" width="25.7109375" style="2" customWidth="1"/>
    <col min="13059" max="13059" width="10.42578125" style="2"/>
    <col min="13060" max="13060" width="11" style="2" customWidth="1"/>
    <col min="13061" max="13061" width="12" style="2" bestFit="1" customWidth="1"/>
    <col min="13062" max="13062" width="12" style="2" customWidth="1"/>
    <col min="13063" max="13073" width="10.42578125" style="2"/>
    <col min="13074" max="13074" width="17.7109375" style="2" customWidth="1"/>
    <col min="13075" max="13312" width="10.42578125" style="2"/>
    <col min="13313" max="13313" width="16.140625" style="2" customWidth="1"/>
    <col min="13314" max="13314" width="25.7109375" style="2" customWidth="1"/>
    <col min="13315" max="13315" width="10.42578125" style="2"/>
    <col min="13316" max="13316" width="11" style="2" customWidth="1"/>
    <col min="13317" max="13317" width="12" style="2" bestFit="1" customWidth="1"/>
    <col min="13318" max="13318" width="12" style="2" customWidth="1"/>
    <col min="13319" max="13329" width="10.42578125" style="2"/>
    <col min="13330" max="13330" width="17.7109375" style="2" customWidth="1"/>
    <col min="13331" max="13568" width="10.42578125" style="2"/>
    <col min="13569" max="13569" width="16.140625" style="2" customWidth="1"/>
    <col min="13570" max="13570" width="25.7109375" style="2" customWidth="1"/>
    <col min="13571" max="13571" width="10.42578125" style="2"/>
    <col min="13572" max="13572" width="11" style="2" customWidth="1"/>
    <col min="13573" max="13573" width="12" style="2" bestFit="1" customWidth="1"/>
    <col min="13574" max="13574" width="12" style="2" customWidth="1"/>
    <col min="13575" max="13585" width="10.42578125" style="2"/>
    <col min="13586" max="13586" width="17.7109375" style="2" customWidth="1"/>
    <col min="13587" max="13824" width="10.42578125" style="2"/>
    <col min="13825" max="13825" width="16.140625" style="2" customWidth="1"/>
    <col min="13826" max="13826" width="25.7109375" style="2" customWidth="1"/>
    <col min="13827" max="13827" width="10.42578125" style="2"/>
    <col min="13828" max="13828" width="11" style="2" customWidth="1"/>
    <col min="13829" max="13829" width="12" style="2" bestFit="1" customWidth="1"/>
    <col min="13830" max="13830" width="12" style="2" customWidth="1"/>
    <col min="13831" max="13841" width="10.42578125" style="2"/>
    <col min="13842" max="13842" width="17.7109375" style="2" customWidth="1"/>
    <col min="13843" max="14080" width="10.42578125" style="2"/>
    <col min="14081" max="14081" width="16.140625" style="2" customWidth="1"/>
    <col min="14082" max="14082" width="25.7109375" style="2" customWidth="1"/>
    <col min="14083" max="14083" width="10.42578125" style="2"/>
    <col min="14084" max="14084" width="11" style="2" customWidth="1"/>
    <col min="14085" max="14085" width="12" style="2" bestFit="1" customWidth="1"/>
    <col min="14086" max="14086" width="12" style="2" customWidth="1"/>
    <col min="14087" max="14097" width="10.42578125" style="2"/>
    <col min="14098" max="14098" width="17.7109375" style="2" customWidth="1"/>
    <col min="14099" max="14336" width="10.42578125" style="2"/>
    <col min="14337" max="14337" width="16.140625" style="2" customWidth="1"/>
    <col min="14338" max="14338" width="25.7109375" style="2" customWidth="1"/>
    <col min="14339" max="14339" width="10.42578125" style="2"/>
    <col min="14340" max="14340" width="11" style="2" customWidth="1"/>
    <col min="14341" max="14341" width="12" style="2" bestFit="1" customWidth="1"/>
    <col min="14342" max="14342" width="12" style="2" customWidth="1"/>
    <col min="14343" max="14353" width="10.42578125" style="2"/>
    <col min="14354" max="14354" width="17.7109375" style="2" customWidth="1"/>
    <col min="14355" max="14592" width="10.42578125" style="2"/>
    <col min="14593" max="14593" width="16.140625" style="2" customWidth="1"/>
    <col min="14594" max="14594" width="25.7109375" style="2" customWidth="1"/>
    <col min="14595" max="14595" width="10.42578125" style="2"/>
    <col min="14596" max="14596" width="11" style="2" customWidth="1"/>
    <col min="14597" max="14597" width="12" style="2" bestFit="1" customWidth="1"/>
    <col min="14598" max="14598" width="12" style="2" customWidth="1"/>
    <col min="14599" max="14609" width="10.42578125" style="2"/>
    <col min="14610" max="14610" width="17.7109375" style="2" customWidth="1"/>
    <col min="14611" max="14848" width="10.42578125" style="2"/>
    <col min="14849" max="14849" width="16.140625" style="2" customWidth="1"/>
    <col min="14850" max="14850" width="25.7109375" style="2" customWidth="1"/>
    <col min="14851" max="14851" width="10.42578125" style="2"/>
    <col min="14852" max="14852" width="11" style="2" customWidth="1"/>
    <col min="14853" max="14853" width="12" style="2" bestFit="1" customWidth="1"/>
    <col min="14854" max="14854" width="12" style="2" customWidth="1"/>
    <col min="14855" max="14865" width="10.42578125" style="2"/>
    <col min="14866" max="14866" width="17.7109375" style="2" customWidth="1"/>
    <col min="14867" max="15104" width="10.42578125" style="2"/>
    <col min="15105" max="15105" width="16.140625" style="2" customWidth="1"/>
    <col min="15106" max="15106" width="25.7109375" style="2" customWidth="1"/>
    <col min="15107" max="15107" width="10.42578125" style="2"/>
    <col min="15108" max="15108" width="11" style="2" customWidth="1"/>
    <col min="15109" max="15109" width="12" style="2" bestFit="1" customWidth="1"/>
    <col min="15110" max="15110" width="12" style="2" customWidth="1"/>
    <col min="15111" max="15121" width="10.42578125" style="2"/>
    <col min="15122" max="15122" width="17.7109375" style="2" customWidth="1"/>
    <col min="15123" max="15360" width="10.42578125" style="2"/>
    <col min="15361" max="15361" width="16.140625" style="2" customWidth="1"/>
    <col min="15362" max="15362" width="25.7109375" style="2" customWidth="1"/>
    <col min="15363" max="15363" width="10.42578125" style="2"/>
    <col min="15364" max="15364" width="11" style="2" customWidth="1"/>
    <col min="15365" max="15365" width="12" style="2" bestFit="1" customWidth="1"/>
    <col min="15366" max="15366" width="12" style="2" customWidth="1"/>
    <col min="15367" max="15377" width="10.42578125" style="2"/>
    <col min="15378" max="15378" width="17.7109375" style="2" customWidth="1"/>
    <col min="15379" max="15616" width="10.42578125" style="2"/>
    <col min="15617" max="15617" width="16.140625" style="2" customWidth="1"/>
    <col min="15618" max="15618" width="25.7109375" style="2" customWidth="1"/>
    <col min="15619" max="15619" width="10.42578125" style="2"/>
    <col min="15620" max="15620" width="11" style="2" customWidth="1"/>
    <col min="15621" max="15621" width="12" style="2" bestFit="1" customWidth="1"/>
    <col min="15622" max="15622" width="12" style="2" customWidth="1"/>
    <col min="15623" max="15633" width="10.42578125" style="2"/>
    <col min="15634" max="15634" width="17.7109375" style="2" customWidth="1"/>
    <col min="15635" max="15872" width="10.42578125" style="2"/>
    <col min="15873" max="15873" width="16.140625" style="2" customWidth="1"/>
    <col min="15874" max="15874" width="25.7109375" style="2" customWidth="1"/>
    <col min="15875" max="15875" width="10.42578125" style="2"/>
    <col min="15876" max="15876" width="11" style="2" customWidth="1"/>
    <col min="15877" max="15877" width="12" style="2" bestFit="1" customWidth="1"/>
    <col min="15878" max="15878" width="12" style="2" customWidth="1"/>
    <col min="15879" max="15889" width="10.42578125" style="2"/>
    <col min="15890" max="15890" width="17.7109375" style="2" customWidth="1"/>
    <col min="15891" max="16128" width="10.42578125" style="2"/>
    <col min="16129" max="16129" width="16.140625" style="2" customWidth="1"/>
    <col min="16130" max="16130" width="25.7109375" style="2" customWidth="1"/>
    <col min="16131" max="16131" width="10.42578125" style="2"/>
    <col min="16132" max="16132" width="11" style="2" customWidth="1"/>
    <col min="16133" max="16133" width="12" style="2" bestFit="1" customWidth="1"/>
    <col min="16134" max="16134" width="12" style="2" customWidth="1"/>
    <col min="16135" max="16145" width="10.42578125" style="2"/>
    <col min="16146" max="16146" width="17.7109375" style="2" customWidth="1"/>
    <col min="16147" max="16384" width="10.42578125" style="2"/>
  </cols>
  <sheetData>
    <row r="1" spans="1:22">
      <c r="A1" s="264" t="s">
        <v>233</v>
      </c>
      <c r="B1" s="2" t="s">
        <v>313</v>
      </c>
      <c r="C1" s="2" t="s">
        <v>71</v>
      </c>
      <c r="D1" s="2" t="s">
        <v>72</v>
      </c>
      <c r="E1" s="2" t="s">
        <v>73</v>
      </c>
      <c r="F1" s="2" t="s">
        <v>74</v>
      </c>
      <c r="G1" s="2" t="s">
        <v>213</v>
      </c>
      <c r="H1" s="2" t="s">
        <v>76</v>
      </c>
      <c r="I1" s="2" t="s">
        <v>77</v>
      </c>
      <c r="J1" s="2" t="s">
        <v>314</v>
      </c>
      <c r="K1" s="2" t="s">
        <v>315</v>
      </c>
      <c r="L1" s="2" t="s">
        <v>80</v>
      </c>
      <c r="M1" s="2" t="s">
        <v>81</v>
      </c>
      <c r="N1" s="2" t="s">
        <v>316</v>
      </c>
      <c r="O1" s="2" t="s">
        <v>317</v>
      </c>
      <c r="P1" s="2" t="s">
        <v>318</v>
      </c>
      <c r="Q1" s="444" t="s">
        <v>319</v>
      </c>
      <c r="R1" s="2" t="s">
        <v>320</v>
      </c>
      <c r="S1" s="2" t="s">
        <v>321</v>
      </c>
      <c r="T1" s="2" t="s">
        <v>85</v>
      </c>
      <c r="U1" s="2" t="s">
        <v>83</v>
      </c>
      <c r="V1" s="2" t="s">
        <v>84</v>
      </c>
    </row>
    <row r="2" spans="1:22" ht="16.5" thickBot="1">
      <c r="D2" s="266" t="s">
        <v>322</v>
      </c>
      <c r="F2" s="185"/>
      <c r="N2" s="492" t="s">
        <v>90</v>
      </c>
      <c r="O2" s="492"/>
      <c r="T2" s="2">
        <v>12</v>
      </c>
      <c r="U2" s="2" t="s">
        <v>323</v>
      </c>
    </row>
    <row r="3" spans="1:22" ht="42" customHeight="1" thickBot="1">
      <c r="A3" s="267" t="s">
        <v>323</v>
      </c>
      <c r="C3" s="266"/>
      <c r="D3" s="268">
        <v>0.05</v>
      </c>
      <c r="F3" s="266"/>
      <c r="G3" s="444"/>
      <c r="H3" s="444"/>
      <c r="I3" s="444"/>
      <c r="J3" s="444"/>
      <c r="K3" s="444"/>
      <c r="L3" s="444"/>
      <c r="M3" s="444"/>
      <c r="N3" s="493"/>
      <c r="O3" s="493"/>
      <c r="P3" s="444"/>
      <c r="T3" s="2">
        <v>12</v>
      </c>
      <c r="U3" s="2" t="s">
        <v>323</v>
      </c>
    </row>
    <row r="4" spans="1:22">
      <c r="A4" s="2" t="s">
        <v>324</v>
      </c>
      <c r="F4" s="501" t="s">
        <v>325</v>
      </c>
      <c r="G4" s="501"/>
      <c r="H4" s="501"/>
      <c r="I4" s="501"/>
      <c r="J4" s="501"/>
      <c r="K4" s="501"/>
      <c r="L4" s="501"/>
      <c r="M4" s="501"/>
      <c r="N4" s="501"/>
      <c r="O4" s="501"/>
      <c r="P4" s="501"/>
      <c r="T4" s="2">
        <v>12</v>
      </c>
      <c r="U4" s="2" t="s">
        <v>323</v>
      </c>
    </row>
    <row r="5" spans="1:22" ht="32.25" thickBot="1">
      <c r="A5" s="269"/>
      <c r="B5" s="269"/>
      <c r="C5" s="269" t="s">
        <v>326</v>
      </c>
      <c r="D5" s="269" t="s">
        <v>327</v>
      </c>
      <c r="E5" s="269" t="s">
        <v>328</v>
      </c>
      <c r="F5" s="270" t="s">
        <v>329</v>
      </c>
      <c r="G5" s="271" t="s">
        <v>330</v>
      </c>
      <c r="H5" s="271" t="s">
        <v>331</v>
      </c>
      <c r="I5" s="271" t="s">
        <v>332</v>
      </c>
      <c r="J5" s="271" t="s">
        <v>333</v>
      </c>
      <c r="K5" s="271" t="s">
        <v>334</v>
      </c>
      <c r="L5" s="271" t="s">
        <v>335</v>
      </c>
      <c r="M5" s="271" t="s">
        <v>336</v>
      </c>
      <c r="N5" s="271" t="s">
        <v>337</v>
      </c>
      <c r="O5" s="271" t="s">
        <v>338</v>
      </c>
      <c r="P5" s="271" t="s">
        <v>339</v>
      </c>
      <c r="Q5" s="272" t="s">
        <v>340</v>
      </c>
      <c r="R5" s="272" t="s">
        <v>341</v>
      </c>
      <c r="T5" s="2">
        <v>12</v>
      </c>
      <c r="U5" s="2" t="s">
        <v>323</v>
      </c>
    </row>
    <row r="6" spans="1:22" ht="16.5" thickBot="1">
      <c r="A6" s="2" t="s">
        <v>342</v>
      </c>
      <c r="F6" s="273"/>
      <c r="G6" s="274"/>
      <c r="H6" s="274"/>
      <c r="I6" s="274"/>
      <c r="J6" s="274"/>
      <c r="K6" s="274"/>
      <c r="L6" s="274"/>
      <c r="M6" s="274"/>
      <c r="N6" s="274"/>
      <c r="O6" s="274"/>
      <c r="P6" s="274"/>
      <c r="Q6" s="275"/>
      <c r="R6" s="276"/>
      <c r="T6" s="2">
        <v>12</v>
      </c>
      <c r="U6" s="2" t="s">
        <v>323</v>
      </c>
    </row>
    <row r="7" spans="1:22" ht="16.5" thickBot="1">
      <c r="A7" s="2" t="s">
        <v>343</v>
      </c>
      <c r="B7" s="2" t="s">
        <v>344</v>
      </c>
      <c r="C7" s="277">
        <v>2.8</v>
      </c>
      <c r="D7" s="2" t="s">
        <v>345</v>
      </c>
      <c r="F7" s="278"/>
      <c r="G7" s="279">
        <v>0</v>
      </c>
      <c r="H7" s="279">
        <v>1.4</v>
      </c>
      <c r="I7" s="279">
        <v>2.8</v>
      </c>
      <c r="J7" s="279">
        <v>2.8</v>
      </c>
      <c r="K7" s="279">
        <v>2.8</v>
      </c>
      <c r="L7" s="279">
        <v>2.8</v>
      </c>
      <c r="M7" s="279">
        <v>2.8</v>
      </c>
      <c r="N7" s="279">
        <v>2.8</v>
      </c>
      <c r="O7" s="279">
        <v>2.8</v>
      </c>
      <c r="P7" s="279">
        <v>2.8</v>
      </c>
      <c r="Q7" s="280"/>
      <c r="R7" s="281"/>
      <c r="T7" s="2">
        <v>12</v>
      </c>
      <c r="U7" s="2" t="s">
        <v>323</v>
      </c>
    </row>
    <row r="8" spans="1:22" ht="16.5" thickBot="1">
      <c r="B8" s="2" t="s">
        <v>346</v>
      </c>
      <c r="E8" s="282">
        <v>60</v>
      </c>
      <c r="F8" s="283">
        <v>0</v>
      </c>
      <c r="G8" s="284">
        <v>0.05</v>
      </c>
      <c r="H8" s="284">
        <v>76.19047619047619</v>
      </c>
      <c r="I8" s="284">
        <v>145.12471655328795</v>
      </c>
      <c r="J8" s="284">
        <v>138.21401576503618</v>
      </c>
      <c r="K8" s="284">
        <v>131.6323959667011</v>
      </c>
      <c r="L8" s="284">
        <v>125.36418663495344</v>
      </c>
      <c r="M8" s="284">
        <v>119.3944634618604</v>
      </c>
      <c r="N8" s="284">
        <v>113.70901282081945</v>
      </c>
      <c r="O8" s="284">
        <v>108.29429792458994</v>
      </c>
      <c r="P8" s="284">
        <v>103.13742659484757</v>
      </c>
      <c r="Q8" s="280">
        <v>1061.1109919125722</v>
      </c>
      <c r="R8" s="285">
        <v>137.41872799881182</v>
      </c>
      <c r="T8" s="2">
        <v>12</v>
      </c>
      <c r="U8" s="2" t="s">
        <v>323</v>
      </c>
    </row>
    <row r="9" spans="1:22">
      <c r="A9" s="13"/>
      <c r="B9" s="13"/>
      <c r="C9" s="13"/>
      <c r="D9" s="13"/>
      <c r="E9" s="286"/>
      <c r="F9" s="287"/>
      <c r="G9" s="288"/>
      <c r="H9" s="288"/>
      <c r="I9" s="288"/>
      <c r="J9" s="288"/>
      <c r="K9" s="288"/>
      <c r="L9" s="288"/>
      <c r="M9" s="288"/>
      <c r="N9" s="288"/>
      <c r="O9" s="288"/>
      <c r="P9" s="288"/>
      <c r="Q9" s="289"/>
      <c r="R9" s="290"/>
      <c r="T9" s="2">
        <v>12</v>
      </c>
      <c r="U9" s="2" t="s">
        <v>323</v>
      </c>
    </row>
    <row r="10" spans="1:22">
      <c r="A10" s="2" t="s">
        <v>347</v>
      </c>
      <c r="E10" s="196"/>
      <c r="F10" s="291"/>
      <c r="G10" s="292"/>
      <c r="H10" s="292"/>
      <c r="I10" s="292"/>
      <c r="J10" s="292"/>
      <c r="K10" s="292"/>
      <c r="L10" s="292"/>
      <c r="M10" s="292"/>
      <c r="N10" s="292"/>
      <c r="O10" s="292"/>
      <c r="P10" s="292"/>
      <c r="Q10" s="293"/>
      <c r="R10" s="294"/>
      <c r="T10" s="2">
        <v>12</v>
      </c>
      <c r="U10" s="2" t="s">
        <v>323</v>
      </c>
    </row>
    <row r="11" spans="1:22">
      <c r="E11" s="196"/>
      <c r="F11" s="287"/>
      <c r="G11" s="288"/>
      <c r="H11" s="288"/>
      <c r="I11" s="288"/>
      <c r="J11" s="288"/>
      <c r="K11" s="288"/>
      <c r="L11" s="288"/>
      <c r="M11" s="288"/>
      <c r="N11" s="288"/>
      <c r="O11" s="288"/>
      <c r="P11" s="288"/>
      <c r="Q11" s="289"/>
      <c r="R11" s="290"/>
      <c r="T11" s="2">
        <v>12</v>
      </c>
      <c r="U11" s="2" t="s">
        <v>323</v>
      </c>
    </row>
    <row r="12" spans="1:22">
      <c r="A12" s="295" t="s">
        <v>348</v>
      </c>
      <c r="B12" s="295"/>
      <c r="C12" s="295"/>
      <c r="D12" s="295"/>
      <c r="E12" s="296"/>
      <c r="F12" s="291"/>
      <c r="G12" s="292"/>
      <c r="H12" s="292"/>
      <c r="I12" s="292"/>
      <c r="J12" s="292"/>
      <c r="K12" s="292"/>
      <c r="L12" s="292"/>
      <c r="M12" s="292"/>
      <c r="N12" s="292"/>
      <c r="O12" s="292"/>
      <c r="P12" s="292"/>
      <c r="Q12" s="293"/>
      <c r="R12" s="294"/>
      <c r="T12" s="2">
        <v>12</v>
      </c>
      <c r="U12" s="2" t="s">
        <v>323</v>
      </c>
    </row>
    <row r="13" spans="1:22">
      <c r="B13" s="2" t="s">
        <v>349</v>
      </c>
      <c r="C13" s="2">
        <v>1</v>
      </c>
      <c r="D13" s="2" t="s">
        <v>350</v>
      </c>
      <c r="E13" s="297">
        <v>-64</v>
      </c>
      <c r="F13" s="298">
        <v>-64</v>
      </c>
      <c r="G13" s="299">
        <v>0</v>
      </c>
      <c r="H13" s="299">
        <v>0</v>
      </c>
      <c r="I13" s="299">
        <v>0</v>
      </c>
      <c r="J13" s="299">
        <v>0</v>
      </c>
      <c r="K13" s="299">
        <v>0</v>
      </c>
      <c r="L13" s="299">
        <v>0</v>
      </c>
      <c r="M13" s="299">
        <v>0</v>
      </c>
      <c r="N13" s="299">
        <v>0</v>
      </c>
      <c r="O13" s="299">
        <v>0</v>
      </c>
      <c r="P13" s="299">
        <v>0</v>
      </c>
      <c r="Q13" s="300">
        <v>-64</v>
      </c>
      <c r="R13" s="301">
        <v>-8.2882927977892287</v>
      </c>
      <c r="T13" s="2">
        <v>12</v>
      </c>
      <c r="U13" s="2" t="s">
        <v>323</v>
      </c>
    </row>
    <row r="14" spans="1:22">
      <c r="A14" s="13"/>
      <c r="B14" s="13"/>
      <c r="C14" s="13"/>
      <c r="D14" s="13"/>
      <c r="E14" s="14"/>
      <c r="F14" s="302"/>
      <c r="G14" s="303"/>
      <c r="H14" s="303"/>
      <c r="I14" s="303"/>
      <c r="J14" s="303"/>
      <c r="K14" s="303"/>
      <c r="L14" s="303"/>
      <c r="M14" s="303"/>
      <c r="N14" s="303"/>
      <c r="O14" s="303"/>
      <c r="P14" s="303"/>
      <c r="Q14" s="304"/>
      <c r="R14" s="305"/>
      <c r="T14" s="2">
        <v>12</v>
      </c>
      <c r="U14" s="2" t="s">
        <v>323</v>
      </c>
    </row>
    <row r="15" spans="1:22">
      <c r="A15" s="295" t="s">
        <v>351</v>
      </c>
      <c r="B15" s="295"/>
      <c r="C15" s="295"/>
      <c r="D15" s="295"/>
      <c r="E15" s="306"/>
      <c r="F15" s="307"/>
      <c r="G15" s="299"/>
      <c r="H15" s="299"/>
      <c r="I15" s="299"/>
      <c r="J15" s="299"/>
      <c r="K15" s="299"/>
      <c r="L15" s="299"/>
      <c r="M15" s="299"/>
      <c r="N15" s="299"/>
      <c r="O15" s="299"/>
      <c r="P15" s="299"/>
      <c r="Q15" s="300"/>
      <c r="R15" s="301"/>
      <c r="T15" s="2">
        <v>12</v>
      </c>
      <c r="U15" s="2" t="s">
        <v>323</v>
      </c>
    </row>
    <row r="16" spans="1:22">
      <c r="B16" s="2" t="s">
        <v>352</v>
      </c>
      <c r="C16" s="308">
        <v>5</v>
      </c>
      <c r="D16" s="2" t="s">
        <v>353</v>
      </c>
      <c r="E16" s="309">
        <v>-23</v>
      </c>
      <c r="F16" s="307">
        <v>0</v>
      </c>
      <c r="G16" s="299">
        <v>-114.95</v>
      </c>
      <c r="H16" s="299">
        <v>0</v>
      </c>
      <c r="I16" s="299">
        <v>0</v>
      </c>
      <c r="J16" s="299">
        <v>0</v>
      </c>
      <c r="K16" s="299">
        <v>0</v>
      </c>
      <c r="L16" s="299">
        <v>0</v>
      </c>
      <c r="M16" s="299">
        <v>0</v>
      </c>
      <c r="N16" s="299">
        <v>0</v>
      </c>
      <c r="O16" s="299">
        <v>0</v>
      </c>
      <c r="P16" s="299">
        <v>0</v>
      </c>
      <c r="Q16" s="300">
        <v>-114.95</v>
      </c>
      <c r="R16" s="301">
        <v>-14.886550892279248</v>
      </c>
      <c r="T16" s="2">
        <v>12</v>
      </c>
      <c r="U16" s="2" t="s">
        <v>323</v>
      </c>
    </row>
    <row r="17" spans="1:21">
      <c r="A17" s="13"/>
      <c r="B17" s="13"/>
      <c r="C17" s="13"/>
      <c r="D17" s="13"/>
      <c r="E17" s="14"/>
      <c r="F17" s="302"/>
      <c r="G17" s="303"/>
      <c r="H17" s="303"/>
      <c r="I17" s="303"/>
      <c r="J17" s="303"/>
      <c r="K17" s="303"/>
      <c r="L17" s="303"/>
      <c r="M17" s="303"/>
      <c r="N17" s="303"/>
      <c r="O17" s="303"/>
      <c r="P17" s="303"/>
      <c r="Q17" s="304"/>
      <c r="R17" s="305"/>
      <c r="T17" s="2">
        <v>12</v>
      </c>
      <c r="U17" s="2" t="s">
        <v>323</v>
      </c>
    </row>
    <row r="18" spans="1:21">
      <c r="A18" s="2" t="s">
        <v>354</v>
      </c>
      <c r="B18" s="2" t="s">
        <v>355</v>
      </c>
      <c r="C18" s="310">
        <v>50</v>
      </c>
      <c r="D18" s="2" t="s">
        <v>356</v>
      </c>
      <c r="E18" s="309">
        <v>-0.46</v>
      </c>
      <c r="F18" s="311">
        <v>0</v>
      </c>
      <c r="G18" s="312">
        <v>-21.904761904761905</v>
      </c>
      <c r="H18" s="312">
        <v>0</v>
      </c>
      <c r="I18" s="312">
        <v>0</v>
      </c>
      <c r="J18" s="312">
        <v>0</v>
      </c>
      <c r="K18" s="312">
        <v>0</v>
      </c>
      <c r="L18" s="312">
        <v>0</v>
      </c>
      <c r="M18" s="312">
        <v>0</v>
      </c>
      <c r="N18" s="312">
        <v>0</v>
      </c>
      <c r="O18" s="312">
        <v>0</v>
      </c>
      <c r="P18" s="312">
        <v>0</v>
      </c>
      <c r="Q18" s="313">
        <v>-21.904761904761905</v>
      </c>
      <c r="R18" s="314">
        <v>-2.836766880195718</v>
      </c>
      <c r="T18" s="2">
        <v>12</v>
      </c>
      <c r="U18" s="2" t="s">
        <v>323</v>
      </c>
    </row>
    <row r="19" spans="1:21">
      <c r="E19" s="9"/>
      <c r="F19" s="298"/>
      <c r="G19" s="299"/>
      <c r="H19" s="299"/>
      <c r="I19" s="299"/>
      <c r="J19" s="299"/>
      <c r="K19" s="299"/>
      <c r="L19" s="299"/>
      <c r="M19" s="299"/>
      <c r="N19" s="299"/>
      <c r="O19" s="299"/>
      <c r="P19" s="299"/>
      <c r="Q19" s="300"/>
      <c r="R19" s="301"/>
      <c r="T19" s="2">
        <v>12</v>
      </c>
      <c r="U19" s="2" t="s">
        <v>323</v>
      </c>
    </row>
    <row r="20" spans="1:21">
      <c r="B20" s="2" t="s">
        <v>357</v>
      </c>
      <c r="C20" s="310">
        <v>10</v>
      </c>
      <c r="D20" s="2" t="s">
        <v>358</v>
      </c>
      <c r="E20" s="309">
        <v>-0.46</v>
      </c>
      <c r="F20" s="298">
        <v>0</v>
      </c>
      <c r="G20" s="299">
        <v>0</v>
      </c>
      <c r="H20" s="299">
        <v>-5.8412698412698418</v>
      </c>
      <c r="I20" s="299">
        <v>-11.126228269085411</v>
      </c>
      <c r="J20" s="299">
        <v>-10.596407875319441</v>
      </c>
      <c r="K20" s="299">
        <v>-10.091817024113752</v>
      </c>
      <c r="L20" s="299">
        <v>-9.611254308679765</v>
      </c>
      <c r="M20" s="299">
        <v>-9.1535755320759655</v>
      </c>
      <c r="N20" s="299">
        <v>-8.7176909829294917</v>
      </c>
      <c r="O20" s="299">
        <v>-8.3025628408852299</v>
      </c>
      <c r="P20" s="299">
        <v>-7.9072027056049805</v>
      </c>
      <c r="Q20" s="300">
        <v>-81.348009379963884</v>
      </c>
      <c r="R20" s="301">
        <v>-10.534939379038207</v>
      </c>
      <c r="T20" s="2">
        <v>12</v>
      </c>
      <c r="U20" s="2" t="s">
        <v>323</v>
      </c>
    </row>
    <row r="21" spans="1:21">
      <c r="A21" s="13"/>
      <c r="B21" s="13"/>
      <c r="C21" s="13"/>
      <c r="D21" s="13"/>
      <c r="E21" s="14"/>
      <c r="F21" s="302"/>
      <c r="G21" s="303"/>
      <c r="H21" s="303"/>
      <c r="I21" s="303"/>
      <c r="J21" s="303"/>
      <c r="K21" s="303"/>
      <c r="L21" s="303"/>
      <c r="M21" s="303"/>
      <c r="N21" s="303"/>
      <c r="O21" s="303"/>
      <c r="P21" s="303"/>
      <c r="Q21" s="304"/>
      <c r="R21" s="305"/>
      <c r="T21" s="2">
        <v>12</v>
      </c>
      <c r="U21" s="2" t="s">
        <v>323</v>
      </c>
    </row>
    <row r="22" spans="1:21">
      <c r="A22" s="2" t="s">
        <v>359</v>
      </c>
      <c r="E22" s="9"/>
      <c r="F22" s="315"/>
      <c r="G22" s="312"/>
      <c r="H22" s="312"/>
      <c r="I22" s="312"/>
      <c r="J22" s="312"/>
      <c r="K22" s="312"/>
      <c r="L22" s="312"/>
      <c r="M22" s="312"/>
      <c r="N22" s="312"/>
      <c r="O22" s="312"/>
      <c r="P22" s="312"/>
      <c r="Q22" s="313"/>
      <c r="R22" s="314"/>
      <c r="T22" s="2">
        <v>12</v>
      </c>
      <c r="U22" s="2" t="s">
        <v>323</v>
      </c>
    </row>
    <row r="23" spans="1:21">
      <c r="B23" s="2" t="s">
        <v>360</v>
      </c>
      <c r="C23" s="316">
        <v>32</v>
      </c>
      <c r="D23" s="2" t="s">
        <v>361</v>
      </c>
      <c r="E23" s="297">
        <v>-0.2</v>
      </c>
      <c r="F23" s="307">
        <v>0</v>
      </c>
      <c r="G23" s="299">
        <v>-6.0952380952380949</v>
      </c>
      <c r="H23" s="299">
        <v>0</v>
      </c>
      <c r="I23" s="299">
        <v>0</v>
      </c>
      <c r="J23" s="299">
        <v>0</v>
      </c>
      <c r="K23" s="299">
        <v>0</v>
      </c>
      <c r="L23" s="299">
        <v>0</v>
      </c>
      <c r="M23" s="299">
        <v>0</v>
      </c>
      <c r="N23" s="299">
        <v>0</v>
      </c>
      <c r="O23" s="299">
        <v>0</v>
      </c>
      <c r="P23" s="299">
        <v>0</v>
      </c>
      <c r="Q23" s="300">
        <v>-6.0952380952380949</v>
      </c>
      <c r="R23" s="301">
        <v>-0.78936121883706933</v>
      </c>
      <c r="T23" s="2">
        <v>12</v>
      </c>
      <c r="U23" s="2" t="s">
        <v>323</v>
      </c>
    </row>
    <row r="24" spans="1:21">
      <c r="B24" s="2" t="s">
        <v>362</v>
      </c>
      <c r="C24" s="316">
        <v>4</v>
      </c>
      <c r="D24" s="2" t="s">
        <v>363</v>
      </c>
      <c r="E24" s="297">
        <v>-4.38</v>
      </c>
      <c r="F24" s="307">
        <v>0</v>
      </c>
      <c r="G24" s="299">
        <v>-16.685714285714283</v>
      </c>
      <c r="H24" s="299">
        <v>0</v>
      </c>
      <c r="I24" s="299">
        <v>0</v>
      </c>
      <c r="J24" s="299">
        <v>0</v>
      </c>
      <c r="K24" s="299">
        <v>0</v>
      </c>
      <c r="L24" s="299">
        <v>0</v>
      </c>
      <c r="M24" s="299">
        <v>0</v>
      </c>
      <c r="N24" s="299">
        <v>0</v>
      </c>
      <c r="O24" s="299">
        <v>0</v>
      </c>
      <c r="P24" s="299">
        <v>0</v>
      </c>
      <c r="Q24" s="300">
        <v>-16.685714285714283</v>
      </c>
      <c r="R24" s="301">
        <v>-2.1608763365664774</v>
      </c>
      <c r="T24" s="2">
        <v>12</v>
      </c>
      <c r="U24" s="2" t="s">
        <v>323</v>
      </c>
    </row>
    <row r="25" spans="1:21">
      <c r="A25" s="13"/>
      <c r="B25" s="13"/>
      <c r="C25" s="13"/>
      <c r="D25" s="13"/>
      <c r="E25" s="14"/>
      <c r="F25" s="302"/>
      <c r="G25" s="303"/>
      <c r="H25" s="303"/>
      <c r="I25" s="303"/>
      <c r="J25" s="303"/>
      <c r="K25" s="303"/>
      <c r="L25" s="303"/>
      <c r="M25" s="303"/>
      <c r="N25" s="303"/>
      <c r="O25" s="303"/>
      <c r="P25" s="303"/>
      <c r="Q25" s="304"/>
      <c r="R25" s="305"/>
      <c r="T25" s="2">
        <v>12</v>
      </c>
      <c r="U25" s="2" t="s">
        <v>323</v>
      </c>
    </row>
    <row r="26" spans="1:21">
      <c r="A26" s="2" t="s">
        <v>364</v>
      </c>
      <c r="E26" s="9"/>
      <c r="F26" s="315"/>
      <c r="G26" s="312"/>
      <c r="H26" s="312"/>
      <c r="I26" s="312"/>
      <c r="J26" s="312"/>
      <c r="K26" s="312"/>
      <c r="L26" s="312"/>
      <c r="M26" s="312"/>
      <c r="N26" s="312"/>
      <c r="O26" s="312"/>
      <c r="P26" s="312"/>
      <c r="Q26" s="313"/>
      <c r="R26" s="314"/>
      <c r="T26" s="2">
        <v>12</v>
      </c>
      <c r="U26" s="2" t="s">
        <v>323</v>
      </c>
    </row>
    <row r="27" spans="1:21">
      <c r="B27" s="2" t="s">
        <v>365</v>
      </c>
      <c r="C27" s="2">
        <v>2</v>
      </c>
      <c r="D27" s="2" t="s">
        <v>350</v>
      </c>
      <c r="E27" s="309">
        <v>-17.55</v>
      </c>
      <c r="F27" s="307">
        <v>0</v>
      </c>
      <c r="G27" s="299">
        <v>-33.428571428571431</v>
      </c>
      <c r="H27" s="299">
        <v>0</v>
      </c>
      <c r="I27" s="299">
        <v>0</v>
      </c>
      <c r="J27" s="299">
        <v>0</v>
      </c>
      <c r="K27" s="299">
        <v>0</v>
      </c>
      <c r="L27" s="299">
        <v>0</v>
      </c>
      <c r="M27" s="299">
        <v>0</v>
      </c>
      <c r="N27" s="299">
        <v>0</v>
      </c>
      <c r="O27" s="299">
        <v>0</v>
      </c>
      <c r="P27" s="299">
        <v>0</v>
      </c>
      <c r="Q27" s="300">
        <v>-33.428571428571431</v>
      </c>
      <c r="R27" s="301">
        <v>-4.329152934559553</v>
      </c>
      <c r="T27" s="2">
        <v>12</v>
      </c>
      <c r="U27" s="2" t="s">
        <v>323</v>
      </c>
    </row>
    <row r="28" spans="1:21">
      <c r="B28" s="2" t="s">
        <v>366</v>
      </c>
      <c r="C28" s="2">
        <v>2</v>
      </c>
      <c r="D28" s="2" t="s">
        <v>350</v>
      </c>
      <c r="E28" s="309">
        <v>-18.25</v>
      </c>
      <c r="F28" s="307">
        <v>0</v>
      </c>
      <c r="G28" s="299">
        <v>-34.761904761904759</v>
      </c>
      <c r="H28" s="299">
        <v>0</v>
      </c>
      <c r="I28" s="299">
        <v>0</v>
      </c>
      <c r="J28" s="299">
        <v>0</v>
      </c>
      <c r="K28" s="299">
        <v>0</v>
      </c>
      <c r="L28" s="299">
        <v>0</v>
      </c>
      <c r="M28" s="299">
        <v>0</v>
      </c>
      <c r="N28" s="299">
        <v>0</v>
      </c>
      <c r="O28" s="299">
        <v>0</v>
      </c>
      <c r="P28" s="299">
        <v>0</v>
      </c>
      <c r="Q28" s="300">
        <v>-34.761904761904759</v>
      </c>
      <c r="R28" s="301">
        <v>-4.5018257011801612</v>
      </c>
      <c r="T28" s="2">
        <v>12</v>
      </c>
      <c r="U28" s="2" t="s">
        <v>323</v>
      </c>
    </row>
    <row r="29" spans="1:21">
      <c r="B29" s="2" t="s">
        <v>367</v>
      </c>
      <c r="C29" s="2">
        <v>1</v>
      </c>
      <c r="D29" s="317" t="s">
        <v>350</v>
      </c>
      <c r="E29" s="309">
        <v>-25.25</v>
      </c>
      <c r="F29" s="307">
        <v>0</v>
      </c>
      <c r="G29" s="299">
        <v>-24.047619047619047</v>
      </c>
      <c r="H29" s="299">
        <v>0</v>
      </c>
      <c r="I29" s="299">
        <v>0</v>
      </c>
      <c r="J29" s="299">
        <v>0</v>
      </c>
      <c r="K29" s="299">
        <v>0</v>
      </c>
      <c r="L29" s="299">
        <v>0</v>
      </c>
      <c r="M29" s="299">
        <v>0</v>
      </c>
      <c r="N29" s="299">
        <v>0</v>
      </c>
      <c r="O29" s="299">
        <v>0</v>
      </c>
      <c r="P29" s="299">
        <v>0</v>
      </c>
      <c r="Q29" s="300">
        <v>-24.047619047619047</v>
      </c>
      <c r="R29" s="301">
        <v>-3.1142766836931255</v>
      </c>
      <c r="T29" s="2">
        <v>12</v>
      </c>
      <c r="U29" s="2" t="s">
        <v>323</v>
      </c>
    </row>
    <row r="30" spans="1:21">
      <c r="B30" s="2" t="s">
        <v>368</v>
      </c>
      <c r="C30" s="2">
        <v>1</v>
      </c>
      <c r="D30" s="2" t="s">
        <v>350</v>
      </c>
      <c r="E30" s="309">
        <v>-8.35</v>
      </c>
      <c r="F30" s="307">
        <v>0</v>
      </c>
      <c r="G30" s="299">
        <v>-7.9523809523809517</v>
      </c>
      <c r="H30" s="299">
        <v>0</v>
      </c>
      <c r="I30" s="299">
        <v>0</v>
      </c>
      <c r="J30" s="299">
        <v>0</v>
      </c>
      <c r="K30" s="299">
        <v>0</v>
      </c>
      <c r="L30" s="299">
        <v>0</v>
      </c>
      <c r="M30" s="299">
        <v>0</v>
      </c>
      <c r="N30" s="299">
        <v>0</v>
      </c>
      <c r="O30" s="299">
        <v>0</v>
      </c>
      <c r="P30" s="299">
        <v>0</v>
      </c>
      <c r="Q30" s="300">
        <v>-7.9523809523809517</v>
      </c>
      <c r="R30" s="301">
        <v>-1.0298697152014888</v>
      </c>
      <c r="T30" s="2">
        <v>12</v>
      </c>
      <c r="U30" s="2" t="s">
        <v>323</v>
      </c>
    </row>
    <row r="31" spans="1:21">
      <c r="A31" s="13"/>
      <c r="B31" s="13"/>
      <c r="C31" s="13"/>
      <c r="D31" s="13"/>
      <c r="E31" s="286"/>
      <c r="F31" s="302"/>
      <c r="G31" s="303"/>
      <c r="H31" s="303"/>
      <c r="I31" s="303"/>
      <c r="J31" s="303"/>
      <c r="K31" s="303"/>
      <c r="L31" s="303"/>
      <c r="M31" s="303"/>
      <c r="N31" s="303"/>
      <c r="O31" s="303"/>
      <c r="P31" s="303"/>
      <c r="Q31" s="304"/>
      <c r="R31" s="305"/>
      <c r="S31" s="318"/>
      <c r="T31" s="2">
        <v>12</v>
      </c>
      <c r="U31" s="2" t="s">
        <v>323</v>
      </c>
    </row>
    <row r="32" spans="1:21">
      <c r="A32" s="2" t="s">
        <v>369</v>
      </c>
      <c r="E32" s="196"/>
      <c r="F32" s="315"/>
      <c r="G32" s="312"/>
      <c r="H32" s="312"/>
      <c r="I32" s="312"/>
      <c r="J32" s="312"/>
      <c r="K32" s="312"/>
      <c r="L32" s="312"/>
      <c r="M32" s="312"/>
      <c r="N32" s="312"/>
      <c r="O32" s="312"/>
      <c r="P32" s="312"/>
      <c r="Q32" s="313"/>
      <c r="R32" s="314"/>
      <c r="T32" s="2">
        <v>12</v>
      </c>
      <c r="U32" s="2" t="s">
        <v>323</v>
      </c>
    </row>
    <row r="33" spans="1:21">
      <c r="A33" s="319">
        <v>-13.7</v>
      </c>
      <c r="B33" s="2" t="s">
        <v>370</v>
      </c>
      <c r="C33" s="2">
        <v>0</v>
      </c>
      <c r="D33" s="2" t="s">
        <v>350</v>
      </c>
      <c r="E33" s="309">
        <v>0</v>
      </c>
      <c r="F33" s="307">
        <v>0</v>
      </c>
      <c r="G33" s="299">
        <v>0</v>
      </c>
      <c r="H33" s="299">
        <v>0</v>
      </c>
      <c r="I33" s="299">
        <v>0</v>
      </c>
      <c r="J33" s="299">
        <v>0</v>
      </c>
      <c r="K33" s="299">
        <v>0</v>
      </c>
      <c r="L33" s="299">
        <v>0</v>
      </c>
      <c r="M33" s="299">
        <v>0</v>
      </c>
      <c r="N33" s="299">
        <v>0</v>
      </c>
      <c r="O33" s="299">
        <v>0</v>
      </c>
      <c r="P33" s="299">
        <v>0</v>
      </c>
      <c r="Q33" s="300">
        <v>0</v>
      </c>
      <c r="R33" s="301">
        <v>0</v>
      </c>
      <c r="T33" s="2">
        <v>12</v>
      </c>
      <c r="U33" s="2" t="s">
        <v>323</v>
      </c>
    </row>
    <row r="34" spans="1:21">
      <c r="A34" s="319">
        <v>-8.35</v>
      </c>
      <c r="B34" s="2" t="s">
        <v>371</v>
      </c>
      <c r="C34" s="2">
        <v>0</v>
      </c>
      <c r="D34" s="2" t="s">
        <v>350</v>
      </c>
      <c r="E34" s="309">
        <v>0</v>
      </c>
      <c r="F34" s="307">
        <v>0</v>
      </c>
      <c r="G34" s="299">
        <v>0</v>
      </c>
      <c r="H34" s="299">
        <v>0</v>
      </c>
      <c r="I34" s="299">
        <v>0</v>
      </c>
      <c r="J34" s="299">
        <v>0</v>
      </c>
      <c r="K34" s="299">
        <v>0</v>
      </c>
      <c r="L34" s="299">
        <v>0</v>
      </c>
      <c r="M34" s="299">
        <v>0</v>
      </c>
      <c r="N34" s="299">
        <v>0</v>
      </c>
      <c r="O34" s="299">
        <v>0</v>
      </c>
      <c r="P34" s="299">
        <v>0</v>
      </c>
      <c r="Q34" s="300">
        <v>0</v>
      </c>
      <c r="R34" s="301">
        <v>0</v>
      </c>
      <c r="T34" s="2">
        <v>12</v>
      </c>
      <c r="U34" s="2" t="s">
        <v>323</v>
      </c>
    </row>
    <row r="35" spans="1:21">
      <c r="A35" s="319">
        <v>-17.8</v>
      </c>
      <c r="B35" s="2" t="s">
        <v>372</v>
      </c>
      <c r="C35" s="2">
        <v>0</v>
      </c>
      <c r="D35" s="2" t="s">
        <v>350</v>
      </c>
      <c r="E35" s="309">
        <v>0</v>
      </c>
      <c r="F35" s="307">
        <v>0</v>
      </c>
      <c r="G35" s="299">
        <v>0</v>
      </c>
      <c r="H35" s="299">
        <v>0</v>
      </c>
      <c r="I35" s="299">
        <v>0</v>
      </c>
      <c r="J35" s="299">
        <v>0</v>
      </c>
      <c r="K35" s="299">
        <v>0</v>
      </c>
      <c r="L35" s="299">
        <v>0</v>
      </c>
      <c r="M35" s="299">
        <v>0</v>
      </c>
      <c r="N35" s="299">
        <v>0</v>
      </c>
      <c r="O35" s="299">
        <v>0</v>
      </c>
      <c r="P35" s="299">
        <v>0</v>
      </c>
      <c r="Q35" s="300"/>
      <c r="R35" s="301"/>
      <c r="T35" s="2">
        <v>12</v>
      </c>
      <c r="U35" s="2" t="s">
        <v>323</v>
      </c>
    </row>
    <row r="36" spans="1:21">
      <c r="A36" s="320">
        <v>-17.8</v>
      </c>
      <c r="B36" s="2" t="s">
        <v>373</v>
      </c>
      <c r="C36" s="321">
        <v>0</v>
      </c>
      <c r="D36" s="2" t="s">
        <v>374</v>
      </c>
      <c r="E36" s="309">
        <v>0</v>
      </c>
      <c r="F36" s="307">
        <v>0</v>
      </c>
      <c r="G36" s="299">
        <v>0</v>
      </c>
      <c r="H36" s="299">
        <v>0</v>
      </c>
      <c r="I36" s="299">
        <v>0</v>
      </c>
      <c r="J36" s="299">
        <v>0</v>
      </c>
      <c r="K36" s="299">
        <v>0</v>
      </c>
      <c r="L36" s="299">
        <v>0</v>
      </c>
      <c r="M36" s="299">
        <v>0</v>
      </c>
      <c r="N36" s="299">
        <v>0</v>
      </c>
      <c r="O36" s="299">
        <v>0</v>
      </c>
      <c r="P36" s="299">
        <v>0</v>
      </c>
      <c r="Q36" s="300">
        <v>0</v>
      </c>
      <c r="R36" s="301">
        <v>0</v>
      </c>
      <c r="T36" s="2">
        <v>12</v>
      </c>
      <c r="U36" s="2" t="s">
        <v>323</v>
      </c>
    </row>
    <row r="37" spans="1:21">
      <c r="A37" s="320">
        <v>-3.45</v>
      </c>
      <c r="B37" s="2" t="s">
        <v>375</v>
      </c>
      <c r="C37" s="321">
        <v>0</v>
      </c>
      <c r="D37" s="2" t="s">
        <v>374</v>
      </c>
      <c r="E37" s="309">
        <v>0</v>
      </c>
      <c r="F37" s="302">
        <v>0</v>
      </c>
      <c r="G37" s="303">
        <v>0</v>
      </c>
      <c r="H37" s="303">
        <v>0</v>
      </c>
      <c r="I37" s="303">
        <v>0</v>
      </c>
      <c r="J37" s="303">
        <v>0</v>
      </c>
      <c r="K37" s="303">
        <v>0</v>
      </c>
      <c r="L37" s="303">
        <v>0</v>
      </c>
      <c r="M37" s="303">
        <v>0</v>
      </c>
      <c r="N37" s="303">
        <v>0</v>
      </c>
      <c r="O37" s="303">
        <v>0</v>
      </c>
      <c r="P37" s="303">
        <v>0</v>
      </c>
      <c r="Q37" s="304">
        <v>0</v>
      </c>
      <c r="R37" s="305">
        <v>0</v>
      </c>
      <c r="T37" s="2">
        <v>12</v>
      </c>
      <c r="U37" s="2" t="s">
        <v>323</v>
      </c>
    </row>
    <row r="38" spans="1:21">
      <c r="A38" s="295" t="s">
        <v>376</v>
      </c>
      <c r="B38" s="322" t="s">
        <v>377</v>
      </c>
      <c r="C38" s="323"/>
      <c r="D38" s="2" t="s">
        <v>378</v>
      </c>
      <c r="E38" s="324">
        <v>-116</v>
      </c>
      <c r="F38" s="307">
        <v>0</v>
      </c>
      <c r="G38" s="299">
        <v>-110.47619047619047</v>
      </c>
      <c r="H38" s="299">
        <v>-105.21541950113378</v>
      </c>
      <c r="I38" s="299">
        <v>-100.20516142965121</v>
      </c>
      <c r="J38" s="299">
        <v>-95.433487075858309</v>
      </c>
      <c r="K38" s="299">
        <v>-90.889035310341242</v>
      </c>
      <c r="L38" s="299">
        <v>-86.560986009848804</v>
      </c>
      <c r="M38" s="299">
        <v>-82.439034295094089</v>
      </c>
      <c r="N38" s="299">
        <v>-78.513365995327717</v>
      </c>
      <c r="O38" s="299">
        <v>-74.774634281264483</v>
      </c>
      <c r="P38" s="299">
        <v>-71.213937410728079</v>
      </c>
      <c r="Q38" s="300">
        <v>-895.7212517854382</v>
      </c>
      <c r="R38" s="301">
        <v>-116</v>
      </c>
      <c r="T38" s="2">
        <v>12</v>
      </c>
      <c r="U38" s="2" t="s">
        <v>323</v>
      </c>
    </row>
    <row r="39" spans="1:21" ht="16.5" thickBot="1">
      <c r="A39" s="269" t="s">
        <v>379</v>
      </c>
      <c r="B39" s="325" t="s">
        <v>380</v>
      </c>
      <c r="C39" s="326">
        <v>1</v>
      </c>
      <c r="D39" s="269" t="s">
        <v>350</v>
      </c>
      <c r="E39" s="327">
        <v>-3.70252380952381</v>
      </c>
      <c r="F39" s="328">
        <v>0</v>
      </c>
      <c r="G39" s="329">
        <v>-3.526213151927438</v>
      </c>
      <c r="H39" s="329">
        <v>-3.3582982399308934</v>
      </c>
      <c r="I39" s="329">
        <v>-3.1983792761246601</v>
      </c>
      <c r="J39" s="329">
        <v>-3.0460755010711051</v>
      </c>
      <c r="K39" s="329">
        <v>-2.9010242867343856</v>
      </c>
      <c r="L39" s="329">
        <v>-2.7628802730803677</v>
      </c>
      <c r="M39" s="329">
        <v>-2.6313145457908256</v>
      </c>
      <c r="N39" s="329">
        <v>-2.5060138531341201</v>
      </c>
      <c r="O39" s="329">
        <v>-2.386679860127733</v>
      </c>
      <c r="P39" s="329">
        <v>-2.2730284382168886</v>
      </c>
      <c r="Q39" s="330">
        <v>-28.589907426138417</v>
      </c>
      <c r="R39" s="331">
        <v>-3.70252380952381</v>
      </c>
      <c r="T39" s="2">
        <v>12</v>
      </c>
      <c r="U39" s="2" t="s">
        <v>323</v>
      </c>
    </row>
    <row r="40" spans="1:21" ht="16.5" thickBot="1">
      <c r="A40" s="13" t="s">
        <v>381</v>
      </c>
      <c r="B40" s="13"/>
      <c r="C40" s="13"/>
      <c r="D40" s="13"/>
      <c r="E40" s="332"/>
      <c r="F40" s="333">
        <v>-64</v>
      </c>
      <c r="G40" s="334">
        <v>-373.82859410430842</v>
      </c>
      <c r="H40" s="334">
        <v>-114.4149875823345</v>
      </c>
      <c r="I40" s="334">
        <v>-114.52976897486128</v>
      </c>
      <c r="J40" s="334">
        <v>-109.07597045224885</v>
      </c>
      <c r="K40" s="334">
        <v>-103.88187662118938</v>
      </c>
      <c r="L40" s="334">
        <v>-98.935120591608936</v>
      </c>
      <c r="M40" s="334">
        <v>-94.22392437296088</v>
      </c>
      <c r="N40" s="334">
        <v>-89.737070831391335</v>
      </c>
      <c r="O40" s="334">
        <v>-85.463876982277441</v>
      </c>
      <c r="P40" s="334">
        <v>-81.39416855454995</v>
      </c>
      <c r="Q40" s="335">
        <v>-1265.4853590677308</v>
      </c>
      <c r="R40" s="331">
        <v>-163.88614355107484</v>
      </c>
      <c r="T40" s="2">
        <v>12</v>
      </c>
      <c r="U40" s="2" t="s">
        <v>323</v>
      </c>
    </row>
    <row r="41" spans="1:21" ht="16.5" thickBot="1">
      <c r="A41" s="13" t="s">
        <v>382</v>
      </c>
      <c r="B41" s="13"/>
      <c r="C41" s="13"/>
      <c r="D41" s="13"/>
      <c r="E41" s="332"/>
      <c r="F41" s="336">
        <v>64</v>
      </c>
      <c r="G41" s="334">
        <v>373.87859410430843</v>
      </c>
      <c r="H41" s="334">
        <v>190.60546377281071</v>
      </c>
      <c r="I41" s="334">
        <v>259.65448552814922</v>
      </c>
      <c r="J41" s="334">
        <v>247.28998621728505</v>
      </c>
      <c r="K41" s="334">
        <v>235.51427258789047</v>
      </c>
      <c r="L41" s="334">
        <v>224.29930722656238</v>
      </c>
      <c r="M41" s="334">
        <v>213.61838783482128</v>
      </c>
      <c r="N41" s="334">
        <v>203.4460836522108</v>
      </c>
      <c r="O41" s="334">
        <v>193.7581749068674</v>
      </c>
      <c r="P41" s="334">
        <v>184.5315951493975</v>
      </c>
      <c r="Q41" s="337">
        <v>2326.5963509803032</v>
      </c>
      <c r="R41" s="338">
        <v>301.30487154988668</v>
      </c>
      <c r="T41" s="2">
        <v>12</v>
      </c>
      <c r="U41" s="2" t="s">
        <v>323</v>
      </c>
    </row>
    <row r="42" spans="1:21" ht="21.75" thickBot="1">
      <c r="E42" s="9"/>
      <c r="F42" s="9"/>
      <c r="G42" s="339"/>
      <c r="H42" s="340"/>
      <c r="I42" s="444"/>
      <c r="J42" s="444"/>
      <c r="K42" s="444"/>
      <c r="L42" s="444"/>
      <c r="M42" s="444"/>
      <c r="N42" s="444"/>
      <c r="O42" s="444"/>
      <c r="P42" s="444"/>
      <c r="Q42" s="341" t="s">
        <v>383</v>
      </c>
      <c r="R42" s="342">
        <v>137.41872799881185</v>
      </c>
      <c r="T42" s="2">
        <v>12</v>
      </c>
      <c r="U42" s="2" t="s">
        <v>323</v>
      </c>
    </row>
    <row r="43" spans="1:21" ht="16.5" thickBot="1">
      <c r="G43" s="444"/>
      <c r="H43" s="444"/>
      <c r="I43" s="444"/>
      <c r="J43" s="444"/>
      <c r="K43" s="444"/>
      <c r="L43" s="444"/>
      <c r="M43" s="444"/>
      <c r="O43" s="444"/>
      <c r="P43" s="444"/>
      <c r="R43" s="343"/>
      <c r="S43" s="2" t="s">
        <v>384</v>
      </c>
      <c r="T43" s="2">
        <v>12</v>
      </c>
      <c r="U43" s="2" t="s">
        <v>323</v>
      </c>
    </row>
    <row r="44" spans="1:21" ht="16.5" thickBot="1">
      <c r="A44" s="2" t="s">
        <v>385</v>
      </c>
      <c r="G44" s="444"/>
      <c r="H44" s="444"/>
      <c r="I44" s="444"/>
      <c r="J44" s="444"/>
      <c r="K44" s="444"/>
      <c r="L44" s="444"/>
      <c r="M44" s="444"/>
      <c r="O44" s="444"/>
      <c r="P44" s="444"/>
      <c r="R44" s="344">
        <v>0</v>
      </c>
      <c r="S44" s="2" t="s">
        <v>386</v>
      </c>
      <c r="T44" s="2">
        <v>12</v>
      </c>
      <c r="U44" s="2" t="s">
        <v>323</v>
      </c>
    </row>
    <row r="45" spans="1:21">
      <c r="G45" s="444"/>
      <c r="H45" s="444"/>
      <c r="I45" s="444"/>
      <c r="J45" s="444"/>
      <c r="K45" s="444"/>
      <c r="L45" s="444"/>
      <c r="M45" s="444"/>
      <c r="N45" s="444"/>
      <c r="O45" s="444"/>
      <c r="P45" s="444"/>
      <c r="T45" s="2">
        <v>12</v>
      </c>
      <c r="U45" s="2" t="s">
        <v>323</v>
      </c>
    </row>
    <row r="46" spans="1:21">
      <c r="G46" s="444"/>
      <c r="H46" s="444"/>
      <c r="I46" s="444"/>
      <c r="J46" s="444"/>
      <c r="K46" s="444"/>
      <c r="L46" s="473"/>
      <c r="M46" s="444"/>
      <c r="N46" s="444"/>
      <c r="O46" s="444"/>
      <c r="P46" s="444"/>
      <c r="T46" s="2">
        <v>12</v>
      </c>
      <c r="U46" s="2" t="s">
        <v>323</v>
      </c>
    </row>
    <row r="47" spans="1:21" ht="16.5" thickBot="1">
      <c r="G47" s="444"/>
      <c r="H47" s="444"/>
      <c r="I47" s="444"/>
      <c r="J47" s="444"/>
      <c r="K47" s="444"/>
      <c r="L47" s="473"/>
      <c r="M47" s="444"/>
      <c r="N47" s="444"/>
      <c r="O47" s="444"/>
      <c r="P47" s="444"/>
      <c r="T47" s="2">
        <v>12</v>
      </c>
      <c r="U47" s="2" t="s">
        <v>323</v>
      </c>
    </row>
    <row r="48" spans="1:21" ht="16.5" thickBot="1">
      <c r="A48" s="2" t="s">
        <v>387</v>
      </c>
      <c r="B48" s="2" t="s">
        <v>388</v>
      </c>
      <c r="C48" s="346">
        <v>0.05</v>
      </c>
      <c r="D48" s="347">
        <v>0.05</v>
      </c>
      <c r="G48" s="444"/>
      <c r="H48" s="444"/>
      <c r="I48" s="444"/>
      <c r="J48" s="444"/>
      <c r="K48" s="444" t="s">
        <v>389</v>
      </c>
      <c r="L48" s="444"/>
      <c r="M48" s="444"/>
      <c r="N48" s="444"/>
      <c r="O48" s="444"/>
      <c r="P48" s="444"/>
      <c r="T48" s="2">
        <v>12</v>
      </c>
      <c r="U48" s="2" t="s">
        <v>323</v>
      </c>
    </row>
    <row r="49" spans="1:21">
      <c r="B49" s="2" t="s">
        <v>390</v>
      </c>
      <c r="C49" s="2">
        <v>10</v>
      </c>
      <c r="G49" s="444"/>
      <c r="H49" s="444"/>
      <c r="I49" s="444"/>
      <c r="J49" s="444"/>
      <c r="K49" s="444"/>
      <c r="L49" s="444"/>
      <c r="M49" s="444"/>
      <c r="N49" s="444"/>
      <c r="O49" s="444"/>
      <c r="P49" s="444"/>
      <c r="T49" s="2">
        <v>12</v>
      </c>
      <c r="U49" s="2" t="s">
        <v>323</v>
      </c>
    </row>
    <row r="50" spans="1:21">
      <c r="G50" s="444"/>
      <c r="H50" s="444"/>
      <c r="I50" s="444"/>
      <c r="J50" s="444"/>
      <c r="K50" s="444"/>
      <c r="L50" s="444"/>
      <c r="M50" s="444"/>
      <c r="N50" s="444"/>
      <c r="O50" s="444"/>
      <c r="P50" s="444"/>
      <c r="T50" s="2">
        <v>12</v>
      </c>
      <c r="U50" s="2" t="s">
        <v>323</v>
      </c>
    </row>
    <row r="51" spans="1:21">
      <c r="B51" s="2" t="s">
        <v>391</v>
      </c>
      <c r="C51" s="348">
        <v>8.1444731338872089E-2</v>
      </c>
      <c r="G51" s="444"/>
      <c r="H51" s="444"/>
      <c r="I51" s="444"/>
      <c r="J51" s="444"/>
      <c r="K51" s="444"/>
      <c r="L51" s="444"/>
      <c r="M51" s="444"/>
      <c r="N51" s="444"/>
      <c r="O51" s="444"/>
      <c r="P51" s="444"/>
      <c r="T51" s="2">
        <v>12</v>
      </c>
      <c r="U51" s="2" t="s">
        <v>323</v>
      </c>
    </row>
    <row r="52" spans="1:21">
      <c r="B52" s="2" t="s">
        <v>392</v>
      </c>
      <c r="C52" s="349">
        <v>0.62889462677744157</v>
      </c>
      <c r="T52" s="2">
        <v>12</v>
      </c>
      <c r="U52" s="2" t="s">
        <v>323</v>
      </c>
    </row>
    <row r="53" spans="1:21">
      <c r="T53" s="2">
        <v>12</v>
      </c>
      <c r="U53" s="2" t="s">
        <v>323</v>
      </c>
    </row>
    <row r="54" spans="1:21">
      <c r="B54" s="2" t="s">
        <v>393</v>
      </c>
      <c r="T54" s="2">
        <v>12</v>
      </c>
      <c r="U54" s="2" t="s">
        <v>323</v>
      </c>
    </row>
    <row r="55" spans="1:21">
      <c r="T55" s="2">
        <v>12</v>
      </c>
      <c r="U55" s="2" t="s">
        <v>323</v>
      </c>
    </row>
    <row r="56" spans="1:21">
      <c r="T56" s="2">
        <v>12</v>
      </c>
      <c r="U56" s="2" t="s">
        <v>323</v>
      </c>
    </row>
    <row r="57" spans="1:21">
      <c r="T57" s="2">
        <v>12</v>
      </c>
      <c r="U57" s="2" t="s">
        <v>323</v>
      </c>
    </row>
    <row r="58" spans="1:21">
      <c r="T58" s="2">
        <v>12</v>
      </c>
      <c r="U58" s="2" t="s">
        <v>323</v>
      </c>
    </row>
    <row r="59" spans="1:21">
      <c r="T59" s="2">
        <v>12</v>
      </c>
      <c r="U59" s="2" t="s">
        <v>323</v>
      </c>
    </row>
    <row r="60" spans="1:21">
      <c r="T60" s="2">
        <v>12</v>
      </c>
      <c r="U60" s="2" t="s">
        <v>323</v>
      </c>
    </row>
    <row r="61" spans="1:21">
      <c r="A61" s="3" t="s">
        <v>394</v>
      </c>
      <c r="T61" s="2">
        <v>12</v>
      </c>
      <c r="U61" s="2" t="s">
        <v>323</v>
      </c>
    </row>
    <row r="62" spans="1:21" ht="20.100000000000001" customHeight="1">
      <c r="A62" s="2" t="s">
        <v>395</v>
      </c>
      <c r="T62" s="2">
        <v>12</v>
      </c>
      <c r="U62" s="2" t="s">
        <v>323</v>
      </c>
    </row>
    <row r="63" spans="1:21" ht="20.45" customHeight="1">
      <c r="A63" s="3" t="s">
        <v>396</v>
      </c>
      <c r="T63" s="2">
        <v>12</v>
      </c>
      <c r="U63" s="2" t="s">
        <v>323</v>
      </c>
    </row>
    <row r="64" spans="1:21" ht="22.35" customHeight="1">
      <c r="A64" s="10" t="s">
        <v>397</v>
      </c>
      <c r="T64" s="2">
        <v>12</v>
      </c>
      <c r="U64" s="2" t="s">
        <v>323</v>
      </c>
    </row>
    <row r="65" ht="21.6" customHeight="1"/>
  </sheetData>
  <mergeCells count="2">
    <mergeCell ref="N2:O3"/>
    <mergeCell ref="F4:P4"/>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2621-E4B6-46F3-93A0-8F21F141DC7D}">
  <dimension ref="A1:X61"/>
  <sheetViews>
    <sheetView workbookViewId="0">
      <selection activeCell="J43" sqref="J43"/>
    </sheetView>
  </sheetViews>
  <sheetFormatPr defaultColWidth="12.5703125" defaultRowHeight="15.75"/>
  <cols>
    <col min="1" max="1" width="20.42578125" style="2" customWidth="1"/>
    <col min="2" max="2" width="25.85546875" style="2" customWidth="1"/>
    <col min="3" max="3" width="10.140625" style="2" customWidth="1"/>
    <col min="4" max="4" width="18.85546875" style="2" bestFit="1" customWidth="1"/>
    <col min="5" max="5" width="12" style="2" bestFit="1" customWidth="1"/>
    <col min="6" max="6" width="12" style="2" customWidth="1"/>
    <col min="7" max="7" width="11.5703125" style="444" customWidth="1"/>
    <col min="8" max="8" width="12.7109375" style="444" customWidth="1"/>
    <col min="9" max="9" width="11" style="444" customWidth="1"/>
    <col min="10" max="10" width="10.85546875" style="444" customWidth="1"/>
    <col min="11" max="11" width="10.42578125" style="444" customWidth="1"/>
    <col min="12" max="12" width="12.7109375" style="444" customWidth="1"/>
    <col min="13" max="13" width="13" style="444" customWidth="1"/>
    <col min="14" max="14" width="9.5703125" style="444" customWidth="1"/>
    <col min="15" max="15" width="13.28515625" style="444" customWidth="1"/>
    <col min="16" max="16" width="10.42578125" style="444" customWidth="1"/>
    <col min="17" max="17" width="14.140625" style="444" customWidth="1"/>
    <col min="18" max="18" width="17.28515625" style="444" customWidth="1"/>
    <col min="19" max="19" width="26.140625" style="2" customWidth="1"/>
    <col min="20" max="20" width="28.140625" style="2" customWidth="1"/>
    <col min="21" max="257" width="10.140625" style="2" customWidth="1"/>
    <col min="258" max="258" width="16.7109375" style="2" customWidth="1"/>
    <col min="259" max="259" width="10.140625" style="2" customWidth="1"/>
    <col min="260" max="260" width="18.85546875" style="2" bestFit="1" customWidth="1"/>
    <col min="261" max="261" width="12" style="2" bestFit="1" customWidth="1"/>
    <col min="262" max="270" width="8.140625" style="2" customWidth="1"/>
    <col min="271" max="273" width="10.42578125" style="2" customWidth="1"/>
    <col min="274" max="274" width="17.28515625" style="2" customWidth="1"/>
    <col min="275" max="513" width="10.140625" style="2" customWidth="1"/>
    <col min="514" max="514" width="16.7109375" style="2" customWidth="1"/>
    <col min="515" max="515" width="10.140625" style="2" customWidth="1"/>
    <col min="516" max="516" width="18.85546875" style="2" bestFit="1" customWidth="1"/>
    <col min="517" max="517" width="12" style="2" bestFit="1" customWidth="1"/>
    <col min="518" max="526" width="8.140625" style="2" customWidth="1"/>
    <col min="527" max="529" width="10.42578125" style="2" customWidth="1"/>
    <col min="530" max="530" width="17.28515625" style="2" customWidth="1"/>
    <col min="531" max="769" width="10.140625" style="2" customWidth="1"/>
    <col min="770" max="770" width="16.7109375" style="2" customWidth="1"/>
    <col min="771" max="771" width="10.140625" style="2" customWidth="1"/>
    <col min="772" max="772" width="18.85546875" style="2" bestFit="1" customWidth="1"/>
    <col min="773" max="773" width="12" style="2" bestFit="1" customWidth="1"/>
    <col min="774" max="782" width="8.140625" style="2" customWidth="1"/>
    <col min="783" max="785" width="10.42578125" style="2" customWidth="1"/>
    <col min="786" max="786" width="17.28515625" style="2" customWidth="1"/>
    <col min="787" max="1025" width="10.140625" style="2" customWidth="1"/>
    <col min="1026" max="1026" width="16.7109375" style="2" customWidth="1"/>
    <col min="1027" max="1027" width="10.140625" style="2" customWidth="1"/>
    <col min="1028" max="1028" width="18.85546875" style="2" bestFit="1" customWidth="1"/>
    <col min="1029" max="1029" width="12" style="2" bestFit="1" customWidth="1"/>
    <col min="1030" max="1038" width="8.140625" style="2" customWidth="1"/>
    <col min="1039" max="1041" width="10.42578125" style="2" customWidth="1"/>
    <col min="1042" max="1042" width="17.28515625" style="2" customWidth="1"/>
    <col min="1043" max="1281" width="10.140625" style="2" customWidth="1"/>
    <col min="1282" max="1282" width="16.7109375" style="2" customWidth="1"/>
    <col min="1283" max="1283" width="10.140625" style="2" customWidth="1"/>
    <col min="1284" max="1284" width="18.85546875" style="2" bestFit="1" customWidth="1"/>
    <col min="1285" max="1285" width="12" style="2" bestFit="1" customWidth="1"/>
    <col min="1286" max="1294" width="8.140625" style="2" customWidth="1"/>
    <col min="1295" max="1297" width="10.42578125" style="2" customWidth="1"/>
    <col min="1298" max="1298" width="17.28515625" style="2" customWidth="1"/>
    <col min="1299" max="1537" width="10.140625" style="2" customWidth="1"/>
    <col min="1538" max="1538" width="16.7109375" style="2" customWidth="1"/>
    <col min="1539" max="1539" width="10.140625" style="2" customWidth="1"/>
    <col min="1540" max="1540" width="18.85546875" style="2" bestFit="1" customWidth="1"/>
    <col min="1541" max="1541" width="12" style="2" bestFit="1" customWidth="1"/>
    <col min="1542" max="1550" width="8.140625" style="2" customWidth="1"/>
    <col min="1551" max="1553" width="10.42578125" style="2" customWidth="1"/>
    <col min="1554" max="1554" width="17.28515625" style="2" customWidth="1"/>
    <col min="1555" max="1793" width="10.140625" style="2" customWidth="1"/>
    <col min="1794" max="1794" width="16.7109375" style="2" customWidth="1"/>
    <col min="1795" max="1795" width="10.140625" style="2" customWidth="1"/>
    <col min="1796" max="1796" width="18.85546875" style="2" bestFit="1" customWidth="1"/>
    <col min="1797" max="1797" width="12" style="2" bestFit="1" customWidth="1"/>
    <col min="1798" max="1806" width="8.140625" style="2" customWidth="1"/>
    <col min="1807" max="1809" width="10.42578125" style="2" customWidth="1"/>
    <col min="1810" max="1810" width="17.28515625" style="2" customWidth="1"/>
    <col min="1811" max="2049" width="10.140625" style="2" customWidth="1"/>
    <col min="2050" max="2050" width="16.7109375" style="2" customWidth="1"/>
    <col min="2051" max="2051" width="10.140625" style="2" customWidth="1"/>
    <col min="2052" max="2052" width="18.85546875" style="2" bestFit="1" customWidth="1"/>
    <col min="2053" max="2053" width="12" style="2" bestFit="1" customWidth="1"/>
    <col min="2054" max="2062" width="8.140625" style="2" customWidth="1"/>
    <col min="2063" max="2065" width="10.42578125" style="2" customWidth="1"/>
    <col min="2066" max="2066" width="17.28515625" style="2" customWidth="1"/>
    <col min="2067" max="2305" width="10.140625" style="2" customWidth="1"/>
    <col min="2306" max="2306" width="16.7109375" style="2" customWidth="1"/>
    <col min="2307" max="2307" width="10.140625" style="2" customWidth="1"/>
    <col min="2308" max="2308" width="18.85546875" style="2" bestFit="1" customWidth="1"/>
    <col min="2309" max="2309" width="12" style="2" bestFit="1" customWidth="1"/>
    <col min="2310" max="2318" width="8.140625" style="2" customWidth="1"/>
    <col min="2319" max="2321" width="10.42578125" style="2" customWidth="1"/>
    <col min="2322" max="2322" width="17.28515625" style="2" customWidth="1"/>
    <col min="2323" max="2561" width="10.140625" style="2" customWidth="1"/>
    <col min="2562" max="2562" width="16.7109375" style="2" customWidth="1"/>
    <col min="2563" max="2563" width="10.140625" style="2" customWidth="1"/>
    <col min="2564" max="2564" width="18.85546875" style="2" bestFit="1" customWidth="1"/>
    <col min="2565" max="2565" width="12" style="2" bestFit="1" customWidth="1"/>
    <col min="2566" max="2574" width="8.140625" style="2" customWidth="1"/>
    <col min="2575" max="2577" width="10.42578125" style="2" customWidth="1"/>
    <col min="2578" max="2578" width="17.28515625" style="2" customWidth="1"/>
    <col min="2579" max="2817" width="10.140625" style="2" customWidth="1"/>
    <col min="2818" max="2818" width="16.7109375" style="2" customWidth="1"/>
    <col min="2819" max="2819" width="10.140625" style="2" customWidth="1"/>
    <col min="2820" max="2820" width="18.85546875" style="2" bestFit="1" customWidth="1"/>
    <col min="2821" max="2821" width="12" style="2" bestFit="1" customWidth="1"/>
    <col min="2822" max="2830" width="8.140625" style="2" customWidth="1"/>
    <col min="2831" max="2833" width="10.42578125" style="2" customWidth="1"/>
    <col min="2834" max="2834" width="17.28515625" style="2" customWidth="1"/>
    <col min="2835" max="3073" width="10.140625" style="2" customWidth="1"/>
    <col min="3074" max="3074" width="16.7109375" style="2" customWidth="1"/>
    <col min="3075" max="3075" width="10.140625" style="2" customWidth="1"/>
    <col min="3076" max="3076" width="18.85546875" style="2" bestFit="1" customWidth="1"/>
    <col min="3077" max="3077" width="12" style="2" bestFit="1" customWidth="1"/>
    <col min="3078" max="3086" width="8.140625" style="2" customWidth="1"/>
    <col min="3087" max="3089" width="10.42578125" style="2" customWidth="1"/>
    <col min="3090" max="3090" width="17.28515625" style="2" customWidth="1"/>
    <col min="3091" max="3329" width="10.140625" style="2" customWidth="1"/>
    <col min="3330" max="3330" width="16.7109375" style="2" customWidth="1"/>
    <col min="3331" max="3331" width="10.140625" style="2" customWidth="1"/>
    <col min="3332" max="3332" width="18.85546875" style="2" bestFit="1" customWidth="1"/>
    <col min="3333" max="3333" width="12" style="2" bestFit="1" customWidth="1"/>
    <col min="3334" max="3342" width="8.140625" style="2" customWidth="1"/>
    <col min="3343" max="3345" width="10.42578125" style="2" customWidth="1"/>
    <col min="3346" max="3346" width="17.28515625" style="2" customWidth="1"/>
    <col min="3347" max="3585" width="10.140625" style="2" customWidth="1"/>
    <col min="3586" max="3586" width="16.7109375" style="2" customWidth="1"/>
    <col min="3587" max="3587" width="10.140625" style="2" customWidth="1"/>
    <col min="3588" max="3588" width="18.85546875" style="2" bestFit="1" customWidth="1"/>
    <col min="3589" max="3589" width="12" style="2" bestFit="1" customWidth="1"/>
    <col min="3590" max="3598" width="8.140625" style="2" customWidth="1"/>
    <col min="3599" max="3601" width="10.42578125" style="2" customWidth="1"/>
    <col min="3602" max="3602" width="17.28515625" style="2" customWidth="1"/>
    <col min="3603" max="3841" width="10.140625" style="2" customWidth="1"/>
    <col min="3842" max="3842" width="16.7109375" style="2" customWidth="1"/>
    <col min="3843" max="3843" width="10.140625" style="2" customWidth="1"/>
    <col min="3844" max="3844" width="18.85546875" style="2" bestFit="1" customWidth="1"/>
    <col min="3845" max="3845" width="12" style="2" bestFit="1" customWidth="1"/>
    <col min="3846" max="3854" width="8.140625" style="2" customWidth="1"/>
    <col min="3855" max="3857" width="10.42578125" style="2" customWidth="1"/>
    <col min="3858" max="3858" width="17.28515625" style="2" customWidth="1"/>
    <col min="3859" max="4097" width="10.140625" style="2" customWidth="1"/>
    <col min="4098" max="4098" width="16.7109375" style="2" customWidth="1"/>
    <col min="4099" max="4099" width="10.140625" style="2" customWidth="1"/>
    <col min="4100" max="4100" width="18.85546875" style="2" bestFit="1" customWidth="1"/>
    <col min="4101" max="4101" width="12" style="2" bestFit="1" customWidth="1"/>
    <col min="4102" max="4110" width="8.140625" style="2" customWidth="1"/>
    <col min="4111" max="4113" width="10.42578125" style="2" customWidth="1"/>
    <col min="4114" max="4114" width="17.28515625" style="2" customWidth="1"/>
    <col min="4115" max="4353" width="10.140625" style="2" customWidth="1"/>
    <col min="4354" max="4354" width="16.7109375" style="2" customWidth="1"/>
    <col min="4355" max="4355" width="10.140625" style="2" customWidth="1"/>
    <col min="4356" max="4356" width="18.85546875" style="2" bestFit="1" customWidth="1"/>
    <col min="4357" max="4357" width="12" style="2" bestFit="1" customWidth="1"/>
    <col min="4358" max="4366" width="8.140625" style="2" customWidth="1"/>
    <col min="4367" max="4369" width="10.42578125" style="2" customWidth="1"/>
    <col min="4370" max="4370" width="17.28515625" style="2" customWidth="1"/>
    <col min="4371" max="4609" width="10.140625" style="2" customWidth="1"/>
    <col min="4610" max="4610" width="16.7109375" style="2" customWidth="1"/>
    <col min="4611" max="4611" width="10.140625" style="2" customWidth="1"/>
    <col min="4612" max="4612" width="18.85546875" style="2" bestFit="1" customWidth="1"/>
    <col min="4613" max="4613" width="12" style="2" bestFit="1" customWidth="1"/>
    <col min="4614" max="4622" width="8.140625" style="2" customWidth="1"/>
    <col min="4623" max="4625" width="10.42578125" style="2" customWidth="1"/>
    <col min="4626" max="4626" width="17.28515625" style="2" customWidth="1"/>
    <col min="4627" max="4865" width="10.140625" style="2" customWidth="1"/>
    <col min="4866" max="4866" width="16.7109375" style="2" customWidth="1"/>
    <col min="4867" max="4867" width="10.140625" style="2" customWidth="1"/>
    <col min="4868" max="4868" width="18.85546875" style="2" bestFit="1" customWidth="1"/>
    <col min="4869" max="4869" width="12" style="2" bestFit="1" customWidth="1"/>
    <col min="4870" max="4878" width="8.140625" style="2" customWidth="1"/>
    <col min="4879" max="4881" width="10.42578125" style="2" customWidth="1"/>
    <col min="4882" max="4882" width="17.28515625" style="2" customWidth="1"/>
    <col min="4883" max="5121" width="10.140625" style="2" customWidth="1"/>
    <col min="5122" max="5122" width="16.7109375" style="2" customWidth="1"/>
    <col min="5123" max="5123" width="10.140625" style="2" customWidth="1"/>
    <col min="5124" max="5124" width="18.85546875" style="2" bestFit="1" customWidth="1"/>
    <col min="5125" max="5125" width="12" style="2" bestFit="1" customWidth="1"/>
    <col min="5126" max="5134" width="8.140625" style="2" customWidth="1"/>
    <col min="5135" max="5137" width="10.42578125" style="2" customWidth="1"/>
    <col min="5138" max="5138" width="17.28515625" style="2" customWidth="1"/>
    <col min="5139" max="5377" width="10.140625" style="2" customWidth="1"/>
    <col min="5378" max="5378" width="16.7109375" style="2" customWidth="1"/>
    <col min="5379" max="5379" width="10.140625" style="2" customWidth="1"/>
    <col min="5380" max="5380" width="18.85546875" style="2" bestFit="1" customWidth="1"/>
    <col min="5381" max="5381" width="12" style="2" bestFit="1" customWidth="1"/>
    <col min="5382" max="5390" width="8.140625" style="2" customWidth="1"/>
    <col min="5391" max="5393" width="10.42578125" style="2" customWidth="1"/>
    <col min="5394" max="5394" width="17.28515625" style="2" customWidth="1"/>
    <col min="5395" max="5633" width="10.140625" style="2" customWidth="1"/>
    <col min="5634" max="5634" width="16.7109375" style="2" customWidth="1"/>
    <col min="5635" max="5635" width="10.140625" style="2" customWidth="1"/>
    <col min="5636" max="5636" width="18.85546875" style="2" bestFit="1" customWidth="1"/>
    <col min="5637" max="5637" width="12" style="2" bestFit="1" customWidth="1"/>
    <col min="5638" max="5646" width="8.140625" style="2" customWidth="1"/>
    <col min="5647" max="5649" width="10.42578125" style="2" customWidth="1"/>
    <col min="5650" max="5650" width="17.28515625" style="2" customWidth="1"/>
    <col min="5651" max="5889" width="10.140625" style="2" customWidth="1"/>
    <col min="5890" max="5890" width="16.7109375" style="2" customWidth="1"/>
    <col min="5891" max="5891" width="10.140625" style="2" customWidth="1"/>
    <col min="5892" max="5892" width="18.85546875" style="2" bestFit="1" customWidth="1"/>
    <col min="5893" max="5893" width="12" style="2" bestFit="1" customWidth="1"/>
    <col min="5894" max="5902" width="8.140625" style="2" customWidth="1"/>
    <col min="5903" max="5905" width="10.42578125" style="2" customWidth="1"/>
    <col min="5906" max="5906" width="17.28515625" style="2" customWidth="1"/>
    <col min="5907" max="6145" width="10.140625" style="2" customWidth="1"/>
    <col min="6146" max="6146" width="16.7109375" style="2" customWidth="1"/>
    <col min="6147" max="6147" width="10.140625" style="2" customWidth="1"/>
    <col min="6148" max="6148" width="18.85546875" style="2" bestFit="1" customWidth="1"/>
    <col min="6149" max="6149" width="12" style="2" bestFit="1" customWidth="1"/>
    <col min="6150" max="6158" width="8.140625" style="2" customWidth="1"/>
    <col min="6159" max="6161" width="10.42578125" style="2" customWidth="1"/>
    <col min="6162" max="6162" width="17.28515625" style="2" customWidth="1"/>
    <col min="6163" max="6401" width="10.140625" style="2" customWidth="1"/>
    <col min="6402" max="6402" width="16.7109375" style="2" customWidth="1"/>
    <col min="6403" max="6403" width="10.140625" style="2" customWidth="1"/>
    <col min="6404" max="6404" width="18.85546875" style="2" bestFit="1" customWidth="1"/>
    <col min="6405" max="6405" width="12" style="2" bestFit="1" customWidth="1"/>
    <col min="6406" max="6414" width="8.140625" style="2" customWidth="1"/>
    <col min="6415" max="6417" width="10.42578125" style="2" customWidth="1"/>
    <col min="6418" max="6418" width="17.28515625" style="2" customWidth="1"/>
    <col min="6419" max="6657" width="10.140625" style="2" customWidth="1"/>
    <col min="6658" max="6658" width="16.7109375" style="2" customWidth="1"/>
    <col min="6659" max="6659" width="10.140625" style="2" customWidth="1"/>
    <col min="6660" max="6660" width="18.85546875" style="2" bestFit="1" customWidth="1"/>
    <col min="6661" max="6661" width="12" style="2" bestFit="1" customWidth="1"/>
    <col min="6662" max="6670" width="8.140625" style="2" customWidth="1"/>
    <col min="6671" max="6673" width="10.42578125" style="2" customWidth="1"/>
    <col min="6674" max="6674" width="17.28515625" style="2" customWidth="1"/>
    <col min="6675" max="6913" width="10.140625" style="2" customWidth="1"/>
    <col min="6914" max="6914" width="16.7109375" style="2" customWidth="1"/>
    <col min="6915" max="6915" width="10.140625" style="2" customWidth="1"/>
    <col min="6916" max="6916" width="18.85546875" style="2" bestFit="1" customWidth="1"/>
    <col min="6917" max="6917" width="12" style="2" bestFit="1" customWidth="1"/>
    <col min="6918" max="6926" width="8.140625" style="2" customWidth="1"/>
    <col min="6927" max="6929" width="10.42578125" style="2" customWidth="1"/>
    <col min="6930" max="6930" width="17.28515625" style="2" customWidth="1"/>
    <col min="6931" max="7169" width="10.140625" style="2" customWidth="1"/>
    <col min="7170" max="7170" width="16.7109375" style="2" customWidth="1"/>
    <col min="7171" max="7171" width="10.140625" style="2" customWidth="1"/>
    <col min="7172" max="7172" width="18.85546875" style="2" bestFit="1" customWidth="1"/>
    <col min="7173" max="7173" width="12" style="2" bestFit="1" customWidth="1"/>
    <col min="7174" max="7182" width="8.140625" style="2" customWidth="1"/>
    <col min="7183" max="7185" width="10.42578125" style="2" customWidth="1"/>
    <col min="7186" max="7186" width="17.28515625" style="2" customWidth="1"/>
    <col min="7187" max="7425" width="10.140625" style="2" customWidth="1"/>
    <col min="7426" max="7426" width="16.7109375" style="2" customWidth="1"/>
    <col min="7427" max="7427" width="10.140625" style="2" customWidth="1"/>
    <col min="7428" max="7428" width="18.85546875" style="2" bestFit="1" customWidth="1"/>
    <col min="7429" max="7429" width="12" style="2" bestFit="1" customWidth="1"/>
    <col min="7430" max="7438" width="8.140625" style="2" customWidth="1"/>
    <col min="7439" max="7441" width="10.42578125" style="2" customWidth="1"/>
    <col min="7442" max="7442" width="17.28515625" style="2" customWidth="1"/>
    <col min="7443" max="7681" width="10.140625" style="2" customWidth="1"/>
    <col min="7682" max="7682" width="16.7109375" style="2" customWidth="1"/>
    <col min="7683" max="7683" width="10.140625" style="2" customWidth="1"/>
    <col min="7684" max="7684" width="18.85546875" style="2" bestFit="1" customWidth="1"/>
    <col min="7685" max="7685" width="12" style="2" bestFit="1" customWidth="1"/>
    <col min="7686" max="7694" width="8.140625" style="2" customWidth="1"/>
    <col min="7695" max="7697" width="10.42578125" style="2" customWidth="1"/>
    <col min="7698" max="7698" width="17.28515625" style="2" customWidth="1"/>
    <col min="7699" max="7937" width="10.140625" style="2" customWidth="1"/>
    <col min="7938" max="7938" width="16.7109375" style="2" customWidth="1"/>
    <col min="7939" max="7939" width="10.140625" style="2" customWidth="1"/>
    <col min="7940" max="7940" width="18.85546875" style="2" bestFit="1" customWidth="1"/>
    <col min="7941" max="7941" width="12" style="2" bestFit="1" customWidth="1"/>
    <col min="7942" max="7950" width="8.140625" style="2" customWidth="1"/>
    <col min="7951" max="7953" width="10.42578125" style="2" customWidth="1"/>
    <col min="7954" max="7954" width="17.28515625" style="2" customWidth="1"/>
    <col min="7955" max="8193" width="10.140625" style="2" customWidth="1"/>
    <col min="8194" max="8194" width="16.7109375" style="2" customWidth="1"/>
    <col min="8195" max="8195" width="10.140625" style="2" customWidth="1"/>
    <col min="8196" max="8196" width="18.85546875" style="2" bestFit="1" customWidth="1"/>
    <col min="8197" max="8197" width="12" style="2" bestFit="1" customWidth="1"/>
    <col min="8198" max="8206" width="8.140625" style="2" customWidth="1"/>
    <col min="8207" max="8209" width="10.42578125" style="2" customWidth="1"/>
    <col min="8210" max="8210" width="17.28515625" style="2" customWidth="1"/>
    <col min="8211" max="8449" width="10.140625" style="2" customWidth="1"/>
    <col min="8450" max="8450" width="16.7109375" style="2" customWidth="1"/>
    <col min="8451" max="8451" width="10.140625" style="2" customWidth="1"/>
    <col min="8452" max="8452" width="18.85546875" style="2" bestFit="1" customWidth="1"/>
    <col min="8453" max="8453" width="12" style="2" bestFit="1" customWidth="1"/>
    <col min="8454" max="8462" width="8.140625" style="2" customWidth="1"/>
    <col min="8463" max="8465" width="10.42578125" style="2" customWidth="1"/>
    <col min="8466" max="8466" width="17.28515625" style="2" customWidth="1"/>
    <col min="8467" max="8705" width="10.140625" style="2" customWidth="1"/>
    <col min="8706" max="8706" width="16.7109375" style="2" customWidth="1"/>
    <col min="8707" max="8707" width="10.140625" style="2" customWidth="1"/>
    <col min="8708" max="8708" width="18.85546875" style="2" bestFit="1" customWidth="1"/>
    <col min="8709" max="8709" width="12" style="2" bestFit="1" customWidth="1"/>
    <col min="8710" max="8718" width="8.140625" style="2" customWidth="1"/>
    <col min="8719" max="8721" width="10.42578125" style="2" customWidth="1"/>
    <col min="8722" max="8722" width="17.28515625" style="2" customWidth="1"/>
    <col min="8723" max="8961" width="10.140625" style="2" customWidth="1"/>
    <col min="8962" max="8962" width="16.7109375" style="2" customWidth="1"/>
    <col min="8963" max="8963" width="10.140625" style="2" customWidth="1"/>
    <col min="8964" max="8964" width="18.85546875" style="2" bestFit="1" customWidth="1"/>
    <col min="8965" max="8965" width="12" style="2" bestFit="1" customWidth="1"/>
    <col min="8966" max="8974" width="8.140625" style="2" customWidth="1"/>
    <col min="8975" max="8977" width="10.42578125" style="2" customWidth="1"/>
    <col min="8978" max="8978" width="17.28515625" style="2" customWidth="1"/>
    <col min="8979" max="9217" width="10.140625" style="2" customWidth="1"/>
    <col min="9218" max="9218" width="16.7109375" style="2" customWidth="1"/>
    <col min="9219" max="9219" width="10.140625" style="2" customWidth="1"/>
    <col min="9220" max="9220" width="18.85546875" style="2" bestFit="1" customWidth="1"/>
    <col min="9221" max="9221" width="12" style="2" bestFit="1" customWidth="1"/>
    <col min="9222" max="9230" width="8.140625" style="2" customWidth="1"/>
    <col min="9231" max="9233" width="10.42578125" style="2" customWidth="1"/>
    <col min="9234" max="9234" width="17.28515625" style="2" customWidth="1"/>
    <col min="9235" max="9473" width="10.140625" style="2" customWidth="1"/>
    <col min="9474" max="9474" width="16.7109375" style="2" customWidth="1"/>
    <col min="9475" max="9475" width="10.140625" style="2" customWidth="1"/>
    <col min="9476" max="9476" width="18.85546875" style="2" bestFit="1" customWidth="1"/>
    <col min="9477" max="9477" width="12" style="2" bestFit="1" customWidth="1"/>
    <col min="9478" max="9486" width="8.140625" style="2" customWidth="1"/>
    <col min="9487" max="9489" width="10.42578125" style="2" customWidth="1"/>
    <col min="9490" max="9490" width="17.28515625" style="2" customWidth="1"/>
    <col min="9491" max="9729" width="10.140625" style="2" customWidth="1"/>
    <col min="9730" max="9730" width="16.7109375" style="2" customWidth="1"/>
    <col min="9731" max="9731" width="10.140625" style="2" customWidth="1"/>
    <col min="9732" max="9732" width="18.85546875" style="2" bestFit="1" customWidth="1"/>
    <col min="9733" max="9733" width="12" style="2" bestFit="1" customWidth="1"/>
    <col min="9734" max="9742" width="8.140625" style="2" customWidth="1"/>
    <col min="9743" max="9745" width="10.42578125" style="2" customWidth="1"/>
    <col min="9746" max="9746" width="17.28515625" style="2" customWidth="1"/>
    <col min="9747" max="9985" width="10.140625" style="2" customWidth="1"/>
    <col min="9986" max="9986" width="16.7109375" style="2" customWidth="1"/>
    <col min="9987" max="9987" width="10.140625" style="2" customWidth="1"/>
    <col min="9988" max="9988" width="18.85546875" style="2" bestFit="1" customWidth="1"/>
    <col min="9989" max="9989" width="12" style="2" bestFit="1" customWidth="1"/>
    <col min="9990" max="9998" width="8.140625" style="2" customWidth="1"/>
    <col min="9999" max="10001" width="10.42578125" style="2" customWidth="1"/>
    <col min="10002" max="10002" width="17.28515625" style="2" customWidth="1"/>
    <col min="10003" max="10241" width="10.140625" style="2" customWidth="1"/>
    <col min="10242" max="10242" width="16.7109375" style="2" customWidth="1"/>
    <col min="10243" max="10243" width="10.140625" style="2" customWidth="1"/>
    <col min="10244" max="10244" width="18.85546875" style="2" bestFit="1" customWidth="1"/>
    <col min="10245" max="10245" width="12" style="2" bestFit="1" customWidth="1"/>
    <col min="10246" max="10254" width="8.140625" style="2" customWidth="1"/>
    <col min="10255" max="10257" width="10.42578125" style="2" customWidth="1"/>
    <col min="10258" max="10258" width="17.28515625" style="2" customWidth="1"/>
    <col min="10259" max="10497" width="10.140625" style="2" customWidth="1"/>
    <col min="10498" max="10498" width="16.7109375" style="2" customWidth="1"/>
    <col min="10499" max="10499" width="10.140625" style="2" customWidth="1"/>
    <col min="10500" max="10500" width="18.85546875" style="2" bestFit="1" customWidth="1"/>
    <col min="10501" max="10501" width="12" style="2" bestFit="1" customWidth="1"/>
    <col min="10502" max="10510" width="8.140625" style="2" customWidth="1"/>
    <col min="10511" max="10513" width="10.42578125" style="2" customWidth="1"/>
    <col min="10514" max="10514" width="17.28515625" style="2" customWidth="1"/>
    <col min="10515" max="10753" width="10.140625" style="2" customWidth="1"/>
    <col min="10754" max="10754" width="16.7109375" style="2" customWidth="1"/>
    <col min="10755" max="10755" width="10.140625" style="2" customWidth="1"/>
    <col min="10756" max="10756" width="18.85546875" style="2" bestFit="1" customWidth="1"/>
    <col min="10757" max="10757" width="12" style="2" bestFit="1" customWidth="1"/>
    <col min="10758" max="10766" width="8.140625" style="2" customWidth="1"/>
    <col min="10767" max="10769" width="10.42578125" style="2" customWidth="1"/>
    <col min="10770" max="10770" width="17.28515625" style="2" customWidth="1"/>
    <col min="10771" max="11009" width="10.140625" style="2" customWidth="1"/>
    <col min="11010" max="11010" width="16.7109375" style="2" customWidth="1"/>
    <col min="11011" max="11011" width="10.140625" style="2" customWidth="1"/>
    <col min="11012" max="11012" width="18.85546875" style="2" bestFit="1" customWidth="1"/>
    <col min="11013" max="11013" width="12" style="2" bestFit="1" customWidth="1"/>
    <col min="11014" max="11022" width="8.140625" style="2" customWidth="1"/>
    <col min="11023" max="11025" width="10.42578125" style="2" customWidth="1"/>
    <col min="11026" max="11026" width="17.28515625" style="2" customWidth="1"/>
    <col min="11027" max="11265" width="10.140625" style="2" customWidth="1"/>
    <col min="11266" max="11266" width="16.7109375" style="2" customWidth="1"/>
    <col min="11267" max="11267" width="10.140625" style="2" customWidth="1"/>
    <col min="11268" max="11268" width="18.85546875" style="2" bestFit="1" customWidth="1"/>
    <col min="11269" max="11269" width="12" style="2" bestFit="1" customWidth="1"/>
    <col min="11270" max="11278" width="8.140625" style="2" customWidth="1"/>
    <col min="11279" max="11281" width="10.42578125" style="2" customWidth="1"/>
    <col min="11282" max="11282" width="17.28515625" style="2" customWidth="1"/>
    <col min="11283" max="11521" width="10.140625" style="2" customWidth="1"/>
    <col min="11522" max="11522" width="16.7109375" style="2" customWidth="1"/>
    <col min="11523" max="11523" width="10.140625" style="2" customWidth="1"/>
    <col min="11524" max="11524" width="18.85546875" style="2" bestFit="1" customWidth="1"/>
    <col min="11525" max="11525" width="12" style="2" bestFit="1" customWidth="1"/>
    <col min="11526" max="11534" width="8.140625" style="2" customWidth="1"/>
    <col min="11535" max="11537" width="10.42578125" style="2" customWidth="1"/>
    <col min="11538" max="11538" width="17.28515625" style="2" customWidth="1"/>
    <col min="11539" max="11777" width="10.140625" style="2" customWidth="1"/>
    <col min="11778" max="11778" width="16.7109375" style="2" customWidth="1"/>
    <col min="11779" max="11779" width="10.140625" style="2" customWidth="1"/>
    <col min="11780" max="11780" width="18.85546875" style="2" bestFit="1" customWidth="1"/>
    <col min="11781" max="11781" width="12" style="2" bestFit="1" customWidth="1"/>
    <col min="11782" max="11790" width="8.140625" style="2" customWidth="1"/>
    <col min="11791" max="11793" width="10.42578125" style="2" customWidth="1"/>
    <col min="11794" max="11794" width="17.28515625" style="2" customWidth="1"/>
    <col min="11795" max="12033" width="10.140625" style="2" customWidth="1"/>
    <col min="12034" max="12034" width="16.7109375" style="2" customWidth="1"/>
    <col min="12035" max="12035" width="10.140625" style="2" customWidth="1"/>
    <col min="12036" max="12036" width="18.85546875" style="2" bestFit="1" customWidth="1"/>
    <col min="12037" max="12037" width="12" style="2" bestFit="1" customWidth="1"/>
    <col min="12038" max="12046" width="8.140625" style="2" customWidth="1"/>
    <col min="12047" max="12049" width="10.42578125" style="2" customWidth="1"/>
    <col min="12050" max="12050" width="17.28515625" style="2" customWidth="1"/>
    <col min="12051" max="12289" width="10.140625" style="2" customWidth="1"/>
    <col min="12290" max="12290" width="16.7109375" style="2" customWidth="1"/>
    <col min="12291" max="12291" width="10.140625" style="2" customWidth="1"/>
    <col min="12292" max="12292" width="18.85546875" style="2" bestFit="1" customWidth="1"/>
    <col min="12293" max="12293" width="12" style="2" bestFit="1" customWidth="1"/>
    <col min="12294" max="12302" width="8.140625" style="2" customWidth="1"/>
    <col min="12303" max="12305" width="10.42578125" style="2" customWidth="1"/>
    <col min="12306" max="12306" width="17.28515625" style="2" customWidth="1"/>
    <col min="12307" max="12545" width="10.140625" style="2" customWidth="1"/>
    <col min="12546" max="12546" width="16.7109375" style="2" customWidth="1"/>
    <col min="12547" max="12547" width="10.140625" style="2" customWidth="1"/>
    <col min="12548" max="12548" width="18.85546875" style="2" bestFit="1" customWidth="1"/>
    <col min="12549" max="12549" width="12" style="2" bestFit="1" customWidth="1"/>
    <col min="12550" max="12558" width="8.140625" style="2" customWidth="1"/>
    <col min="12559" max="12561" width="10.42578125" style="2" customWidth="1"/>
    <col min="12562" max="12562" width="17.28515625" style="2" customWidth="1"/>
    <col min="12563" max="12801" width="10.140625" style="2" customWidth="1"/>
    <col min="12802" max="12802" width="16.7109375" style="2" customWidth="1"/>
    <col min="12803" max="12803" width="10.140625" style="2" customWidth="1"/>
    <col min="12804" max="12804" width="18.85546875" style="2" bestFit="1" customWidth="1"/>
    <col min="12805" max="12805" width="12" style="2" bestFit="1" customWidth="1"/>
    <col min="12806" max="12814" width="8.140625" style="2" customWidth="1"/>
    <col min="12815" max="12817" width="10.42578125" style="2" customWidth="1"/>
    <col min="12818" max="12818" width="17.28515625" style="2" customWidth="1"/>
    <col min="12819" max="13057" width="10.140625" style="2" customWidth="1"/>
    <col min="13058" max="13058" width="16.7109375" style="2" customWidth="1"/>
    <col min="13059" max="13059" width="10.140625" style="2" customWidth="1"/>
    <col min="13060" max="13060" width="18.85546875" style="2" bestFit="1" customWidth="1"/>
    <col min="13061" max="13061" width="12" style="2" bestFit="1" customWidth="1"/>
    <col min="13062" max="13070" width="8.140625" style="2" customWidth="1"/>
    <col min="13071" max="13073" width="10.42578125" style="2" customWidth="1"/>
    <col min="13074" max="13074" width="17.28515625" style="2" customWidth="1"/>
    <col min="13075" max="13313" width="10.140625" style="2" customWidth="1"/>
    <col min="13314" max="13314" width="16.7109375" style="2" customWidth="1"/>
    <col min="13315" max="13315" width="10.140625" style="2" customWidth="1"/>
    <col min="13316" max="13316" width="18.85546875" style="2" bestFit="1" customWidth="1"/>
    <col min="13317" max="13317" width="12" style="2" bestFit="1" customWidth="1"/>
    <col min="13318" max="13326" width="8.140625" style="2" customWidth="1"/>
    <col min="13327" max="13329" width="10.42578125" style="2" customWidth="1"/>
    <col min="13330" max="13330" width="17.28515625" style="2" customWidth="1"/>
    <col min="13331" max="13569" width="10.140625" style="2" customWidth="1"/>
    <col min="13570" max="13570" width="16.7109375" style="2" customWidth="1"/>
    <col min="13571" max="13571" width="10.140625" style="2" customWidth="1"/>
    <col min="13572" max="13572" width="18.85546875" style="2" bestFit="1" customWidth="1"/>
    <col min="13573" max="13573" width="12" style="2" bestFit="1" customWidth="1"/>
    <col min="13574" max="13582" width="8.140625" style="2" customWidth="1"/>
    <col min="13583" max="13585" width="10.42578125" style="2" customWidth="1"/>
    <col min="13586" max="13586" width="17.28515625" style="2" customWidth="1"/>
    <col min="13587" max="13825" width="10.140625" style="2" customWidth="1"/>
    <col min="13826" max="13826" width="16.7109375" style="2" customWidth="1"/>
    <col min="13827" max="13827" width="10.140625" style="2" customWidth="1"/>
    <col min="13828" max="13828" width="18.85546875" style="2" bestFit="1" customWidth="1"/>
    <col min="13829" max="13829" width="12" style="2" bestFit="1" customWidth="1"/>
    <col min="13830" max="13838" width="8.140625" style="2" customWidth="1"/>
    <col min="13839" max="13841" width="10.42578125" style="2" customWidth="1"/>
    <col min="13842" max="13842" width="17.28515625" style="2" customWidth="1"/>
    <col min="13843" max="14081" width="10.140625" style="2" customWidth="1"/>
    <col min="14082" max="14082" width="16.7109375" style="2" customWidth="1"/>
    <col min="14083" max="14083" width="10.140625" style="2" customWidth="1"/>
    <col min="14084" max="14084" width="18.85546875" style="2" bestFit="1" customWidth="1"/>
    <col min="14085" max="14085" width="12" style="2" bestFit="1" customWidth="1"/>
    <col min="14086" max="14094" width="8.140625" style="2" customWidth="1"/>
    <col min="14095" max="14097" width="10.42578125" style="2" customWidth="1"/>
    <col min="14098" max="14098" width="17.28515625" style="2" customWidth="1"/>
    <col min="14099" max="14337" width="10.140625" style="2" customWidth="1"/>
    <col min="14338" max="14338" width="16.7109375" style="2" customWidth="1"/>
    <col min="14339" max="14339" width="10.140625" style="2" customWidth="1"/>
    <col min="14340" max="14340" width="18.85546875" style="2" bestFit="1" customWidth="1"/>
    <col min="14341" max="14341" width="12" style="2" bestFit="1" customWidth="1"/>
    <col min="14342" max="14350" width="8.140625" style="2" customWidth="1"/>
    <col min="14351" max="14353" width="10.42578125" style="2" customWidth="1"/>
    <col min="14354" max="14354" width="17.28515625" style="2" customWidth="1"/>
    <col min="14355" max="14593" width="10.140625" style="2" customWidth="1"/>
    <col min="14594" max="14594" width="16.7109375" style="2" customWidth="1"/>
    <col min="14595" max="14595" width="10.140625" style="2" customWidth="1"/>
    <col min="14596" max="14596" width="18.85546875" style="2" bestFit="1" customWidth="1"/>
    <col min="14597" max="14597" width="12" style="2" bestFit="1" customWidth="1"/>
    <col min="14598" max="14606" width="8.140625" style="2" customWidth="1"/>
    <col min="14607" max="14609" width="10.42578125" style="2" customWidth="1"/>
    <col min="14610" max="14610" width="17.28515625" style="2" customWidth="1"/>
    <col min="14611" max="14849" width="10.140625" style="2" customWidth="1"/>
    <col min="14850" max="14850" width="16.7109375" style="2" customWidth="1"/>
    <col min="14851" max="14851" width="10.140625" style="2" customWidth="1"/>
    <col min="14852" max="14852" width="18.85546875" style="2" bestFit="1" customWidth="1"/>
    <col min="14853" max="14853" width="12" style="2" bestFit="1" customWidth="1"/>
    <col min="14854" max="14862" width="8.140625" style="2" customWidth="1"/>
    <col min="14863" max="14865" width="10.42578125" style="2" customWidth="1"/>
    <col min="14866" max="14866" width="17.28515625" style="2" customWidth="1"/>
    <col min="14867" max="15105" width="10.140625" style="2" customWidth="1"/>
    <col min="15106" max="15106" width="16.7109375" style="2" customWidth="1"/>
    <col min="15107" max="15107" width="10.140625" style="2" customWidth="1"/>
    <col min="15108" max="15108" width="18.85546875" style="2" bestFit="1" customWidth="1"/>
    <col min="15109" max="15109" width="12" style="2" bestFit="1" customWidth="1"/>
    <col min="15110" max="15118" width="8.140625" style="2" customWidth="1"/>
    <col min="15119" max="15121" width="10.42578125" style="2" customWidth="1"/>
    <col min="15122" max="15122" width="17.28515625" style="2" customWidth="1"/>
    <col min="15123" max="15361" width="10.140625" style="2" customWidth="1"/>
    <col min="15362" max="15362" width="16.7109375" style="2" customWidth="1"/>
    <col min="15363" max="15363" width="10.140625" style="2" customWidth="1"/>
    <col min="15364" max="15364" width="18.85546875" style="2" bestFit="1" customWidth="1"/>
    <col min="15365" max="15365" width="12" style="2" bestFit="1" customWidth="1"/>
    <col min="15366" max="15374" width="8.140625" style="2" customWidth="1"/>
    <col min="15375" max="15377" width="10.42578125" style="2" customWidth="1"/>
    <col min="15378" max="15378" width="17.28515625" style="2" customWidth="1"/>
    <col min="15379" max="15617" width="10.140625" style="2" customWidth="1"/>
    <col min="15618" max="15618" width="16.7109375" style="2" customWidth="1"/>
    <col min="15619" max="15619" width="10.140625" style="2" customWidth="1"/>
    <col min="15620" max="15620" width="18.85546875" style="2" bestFit="1" customWidth="1"/>
    <col min="15621" max="15621" width="12" style="2" bestFit="1" customWidth="1"/>
    <col min="15622" max="15630" width="8.140625" style="2" customWidth="1"/>
    <col min="15631" max="15633" width="10.42578125" style="2" customWidth="1"/>
    <col min="15634" max="15634" width="17.28515625" style="2" customWidth="1"/>
    <col min="15635" max="15873" width="10.140625" style="2" customWidth="1"/>
    <col min="15874" max="15874" width="16.7109375" style="2" customWidth="1"/>
    <col min="15875" max="15875" width="10.140625" style="2" customWidth="1"/>
    <col min="15876" max="15876" width="18.85546875" style="2" bestFit="1" customWidth="1"/>
    <col min="15877" max="15877" width="12" style="2" bestFit="1" customWidth="1"/>
    <col min="15878" max="15886" width="8.140625" style="2" customWidth="1"/>
    <col min="15887" max="15889" width="10.42578125" style="2" customWidth="1"/>
    <col min="15890" max="15890" width="17.28515625" style="2" customWidth="1"/>
    <col min="15891" max="16129" width="10.140625" style="2" customWidth="1"/>
    <col min="16130" max="16130" width="16.7109375" style="2" customWidth="1"/>
    <col min="16131" max="16131" width="10.140625" style="2" customWidth="1"/>
    <col min="16132" max="16132" width="18.85546875" style="2" bestFit="1" customWidth="1"/>
    <col min="16133" max="16133" width="12" style="2" bestFit="1" customWidth="1"/>
    <col min="16134" max="16142" width="8.140625" style="2" customWidth="1"/>
    <col min="16143" max="16145" width="10.42578125" style="2" customWidth="1"/>
    <col min="16146" max="16146" width="17.28515625" style="2" customWidth="1"/>
    <col min="16147" max="16384" width="10.140625" style="2" customWidth="1"/>
  </cols>
  <sheetData>
    <row r="1" spans="1:24">
      <c r="A1" s="2" t="s">
        <v>233</v>
      </c>
      <c r="B1" s="2" t="s">
        <v>313</v>
      </c>
      <c r="C1" s="2" t="s">
        <v>71</v>
      </c>
      <c r="D1" s="2" t="s">
        <v>72</v>
      </c>
      <c r="E1" s="2" t="s">
        <v>73</v>
      </c>
      <c r="F1" s="2" t="s">
        <v>74</v>
      </c>
      <c r="G1" s="444" t="s">
        <v>213</v>
      </c>
      <c r="H1" s="444" t="s">
        <v>76</v>
      </c>
      <c r="I1" s="444" t="s">
        <v>77</v>
      </c>
      <c r="J1" s="444" t="s">
        <v>314</v>
      </c>
      <c r="K1" s="444" t="s">
        <v>315</v>
      </c>
      <c r="L1" s="444" t="s">
        <v>80</v>
      </c>
      <c r="M1" s="444" t="s">
        <v>81</v>
      </c>
      <c r="N1" s="444" t="s">
        <v>316</v>
      </c>
      <c r="O1" s="444" t="s">
        <v>317</v>
      </c>
      <c r="P1" s="444" t="s">
        <v>318</v>
      </c>
      <c r="Q1" s="444" t="s">
        <v>319</v>
      </c>
      <c r="R1" s="444" t="s">
        <v>320</v>
      </c>
      <c r="S1" s="2" t="s">
        <v>321</v>
      </c>
      <c r="T1" s="2" t="s">
        <v>85</v>
      </c>
      <c r="U1" s="2" t="s">
        <v>83</v>
      </c>
      <c r="V1" s="2" t="s">
        <v>84</v>
      </c>
    </row>
    <row r="2" spans="1:24">
      <c r="M2" s="492" t="s">
        <v>90</v>
      </c>
      <c r="N2" s="492"/>
      <c r="T2" s="2">
        <v>13</v>
      </c>
      <c r="U2" s="2" t="s">
        <v>398</v>
      </c>
    </row>
    <row r="3" spans="1:24" ht="16.5" thickBot="1">
      <c r="M3" s="493"/>
      <c r="N3" s="493"/>
      <c r="T3" s="2">
        <v>13</v>
      </c>
      <c r="U3" s="2" t="s">
        <v>398</v>
      </c>
    </row>
    <row r="4" spans="1:24" ht="16.5" thickBot="1">
      <c r="A4" s="3" t="s">
        <v>399</v>
      </c>
      <c r="E4" s="266" t="s">
        <v>322</v>
      </c>
      <c r="F4" s="266"/>
      <c r="G4" s="2"/>
      <c r="R4" s="350">
        <v>0.1295045749654567</v>
      </c>
      <c r="S4" s="2" t="s">
        <v>400</v>
      </c>
      <c r="T4" s="2">
        <v>13</v>
      </c>
      <c r="U4" s="2" t="s">
        <v>398</v>
      </c>
    </row>
    <row r="5" spans="1:24" ht="16.5" thickBot="1">
      <c r="A5" s="2" t="s">
        <v>401</v>
      </c>
      <c r="D5" s="266"/>
      <c r="E5" s="268">
        <v>0.05</v>
      </c>
      <c r="F5" s="266"/>
      <c r="G5" s="2">
        <v>1</v>
      </c>
      <c r="H5" s="444">
        <v>2</v>
      </c>
      <c r="I5" s="444">
        <v>3</v>
      </c>
      <c r="J5" s="2">
        <v>4</v>
      </c>
      <c r="K5" s="444">
        <v>5</v>
      </c>
      <c r="L5" s="444">
        <v>6</v>
      </c>
      <c r="M5" s="2">
        <v>7</v>
      </c>
      <c r="N5" s="444">
        <v>8</v>
      </c>
      <c r="O5" s="444">
        <v>9</v>
      </c>
      <c r="P5" s="2">
        <v>10</v>
      </c>
      <c r="T5" s="2">
        <v>13</v>
      </c>
      <c r="U5" s="2" t="s">
        <v>398</v>
      </c>
    </row>
    <row r="6" spans="1:24" ht="47.25">
      <c r="C6" s="2" t="s">
        <v>326</v>
      </c>
      <c r="D6" s="2" t="s">
        <v>327</v>
      </c>
      <c r="E6" s="2" t="s">
        <v>402</v>
      </c>
      <c r="F6" s="444" t="s">
        <v>329</v>
      </c>
      <c r="G6" s="351" t="s">
        <v>330</v>
      </c>
      <c r="H6" s="351" t="s">
        <v>331</v>
      </c>
      <c r="I6" s="351" t="s">
        <v>332</v>
      </c>
      <c r="J6" s="351" t="s">
        <v>333</v>
      </c>
      <c r="K6" s="351" t="s">
        <v>334</v>
      </c>
      <c r="L6" s="351" t="s">
        <v>335</v>
      </c>
      <c r="M6" s="351" t="s">
        <v>336</v>
      </c>
      <c r="N6" s="351" t="s">
        <v>337</v>
      </c>
      <c r="O6" s="351" t="s">
        <v>338</v>
      </c>
      <c r="P6" s="351" t="s">
        <v>339</v>
      </c>
      <c r="Q6" s="392" t="s">
        <v>340</v>
      </c>
      <c r="R6" s="392" t="s">
        <v>403</v>
      </c>
      <c r="T6" s="2">
        <v>13</v>
      </c>
      <c r="U6" s="2" t="s">
        <v>398</v>
      </c>
    </row>
    <row r="7" spans="1:24">
      <c r="A7" s="295" t="s">
        <v>404</v>
      </c>
      <c r="B7" s="295"/>
      <c r="C7" s="353"/>
      <c r="D7" s="295"/>
      <c r="E7" s="295"/>
      <c r="F7" s="295"/>
      <c r="G7" s="354"/>
      <c r="H7" s="354"/>
      <c r="I7" s="354"/>
      <c r="J7" s="354"/>
      <c r="K7" s="354"/>
      <c r="L7" s="354"/>
      <c r="M7" s="354"/>
      <c r="N7" s="354"/>
      <c r="O7" s="354"/>
      <c r="P7" s="354"/>
      <c r="Q7" s="354"/>
      <c r="R7" s="355"/>
      <c r="T7" s="2">
        <v>13</v>
      </c>
      <c r="U7" s="2" t="s">
        <v>398</v>
      </c>
    </row>
    <row r="8" spans="1:24">
      <c r="B8" s="2" t="s">
        <v>405</v>
      </c>
      <c r="C8" s="356">
        <v>9.9</v>
      </c>
      <c r="D8" s="2" t="s">
        <v>406</v>
      </c>
      <c r="E8" s="357"/>
      <c r="F8" s="357"/>
      <c r="G8" s="358">
        <v>6.6033000000000008</v>
      </c>
      <c r="H8" s="359">
        <v>9.9</v>
      </c>
      <c r="I8" s="359">
        <v>9.9</v>
      </c>
      <c r="J8" s="359">
        <v>9.9</v>
      </c>
      <c r="K8" s="359">
        <v>9.9</v>
      </c>
      <c r="L8" s="359">
        <v>9.9</v>
      </c>
      <c r="M8" s="359">
        <v>9.9</v>
      </c>
      <c r="N8" s="359">
        <v>9.9</v>
      </c>
      <c r="O8" s="359">
        <v>9.9</v>
      </c>
      <c r="P8" s="359">
        <v>9.9</v>
      </c>
      <c r="Q8" s="360"/>
      <c r="R8" s="361"/>
      <c r="T8" s="2">
        <v>13</v>
      </c>
      <c r="U8" s="2" t="s">
        <v>398</v>
      </c>
    </row>
    <row r="9" spans="1:24">
      <c r="A9" s="2" t="s">
        <v>407</v>
      </c>
      <c r="C9" s="362"/>
      <c r="E9" s="363">
        <v>60</v>
      </c>
      <c r="F9" s="364"/>
      <c r="G9" s="360">
        <v>377.3314285714286</v>
      </c>
      <c r="H9" s="360">
        <v>538.77551020408157</v>
      </c>
      <c r="I9" s="360">
        <v>513.11953352769672</v>
      </c>
      <c r="J9" s="360">
        <v>488.68527002637791</v>
      </c>
      <c r="K9" s="360">
        <v>465.41454288226464</v>
      </c>
      <c r="L9" s="360">
        <v>443.25194560215681</v>
      </c>
      <c r="M9" s="360">
        <v>422.14471009729215</v>
      </c>
      <c r="N9" s="360">
        <v>402.04258104504021</v>
      </c>
      <c r="O9" s="360">
        <v>382.89769623337156</v>
      </c>
      <c r="P9" s="360">
        <v>364.66447260321104</v>
      </c>
      <c r="Q9" s="360">
        <v>4398.3276907929212</v>
      </c>
      <c r="R9" s="365">
        <v>569.60355815493597</v>
      </c>
      <c r="T9" s="2">
        <v>13</v>
      </c>
      <c r="U9" s="2" t="s">
        <v>398</v>
      </c>
    </row>
    <row r="10" spans="1:24">
      <c r="A10" s="13" t="s">
        <v>408</v>
      </c>
      <c r="B10" s="13"/>
      <c r="C10" s="366"/>
      <c r="D10" s="13"/>
      <c r="E10" s="286"/>
      <c r="F10" s="286"/>
      <c r="G10" s="367"/>
      <c r="H10" s="367"/>
      <c r="I10" s="367"/>
      <c r="J10" s="367"/>
      <c r="K10" s="367"/>
      <c r="L10" s="367"/>
      <c r="M10" s="367"/>
      <c r="N10" s="367"/>
      <c r="O10" s="367"/>
      <c r="P10" s="367"/>
      <c r="Q10" s="361"/>
      <c r="R10" s="365"/>
      <c r="T10" s="2">
        <v>13</v>
      </c>
      <c r="U10" s="2" t="s">
        <v>398</v>
      </c>
    </row>
    <row r="11" spans="1:24" ht="31.5">
      <c r="A11" s="317" t="s">
        <v>409</v>
      </c>
      <c r="C11" s="362"/>
      <c r="E11" s="196"/>
      <c r="F11" s="196"/>
      <c r="G11" s="361"/>
      <c r="H11" s="361"/>
      <c r="I11" s="361"/>
      <c r="J11" s="361"/>
      <c r="K11" s="361"/>
      <c r="L11" s="361"/>
      <c r="M11" s="361"/>
      <c r="N11" s="361"/>
      <c r="O11" s="361"/>
      <c r="P11" s="361"/>
      <c r="Q11" s="361"/>
      <c r="R11" s="365"/>
      <c r="T11" s="2">
        <v>13</v>
      </c>
      <c r="U11" s="2" t="s">
        <v>398</v>
      </c>
      <c r="V11" s="9"/>
      <c r="W11" s="9"/>
      <c r="X11" s="9"/>
    </row>
    <row r="12" spans="1:24">
      <c r="B12" s="2" t="s">
        <v>282</v>
      </c>
      <c r="C12" s="368">
        <v>1100</v>
      </c>
      <c r="D12" s="2" t="s">
        <v>410</v>
      </c>
      <c r="E12" s="369">
        <v>-0.2</v>
      </c>
      <c r="F12" s="370">
        <v>-220</v>
      </c>
      <c r="G12" s="371">
        <v>0</v>
      </c>
      <c r="H12" s="370">
        <v>0</v>
      </c>
      <c r="I12" s="370">
        <v>0</v>
      </c>
      <c r="J12" s="370">
        <v>0</v>
      </c>
      <c r="K12" s="370">
        <v>0</v>
      </c>
      <c r="L12" s="370">
        <v>0</v>
      </c>
      <c r="M12" s="370">
        <v>0</v>
      </c>
      <c r="N12" s="370">
        <v>0</v>
      </c>
      <c r="O12" s="370">
        <v>0</v>
      </c>
      <c r="P12" s="370">
        <v>0</v>
      </c>
      <c r="Q12" s="370">
        <v>-220</v>
      </c>
      <c r="R12" s="372">
        <v>-28.491006492400473</v>
      </c>
      <c r="T12" s="2">
        <v>13</v>
      </c>
      <c r="U12" s="2" t="s">
        <v>398</v>
      </c>
      <c r="V12" s="9"/>
      <c r="W12" s="9"/>
      <c r="X12" s="9"/>
    </row>
    <row r="13" spans="1:24">
      <c r="A13" s="13"/>
      <c r="B13" s="13"/>
      <c r="C13" s="366"/>
      <c r="D13" s="13"/>
      <c r="E13" s="14"/>
      <c r="F13" s="373"/>
      <c r="G13" s="374"/>
      <c r="H13" s="375"/>
      <c r="I13" s="375"/>
      <c r="J13" s="375"/>
      <c r="K13" s="375"/>
      <c r="L13" s="375"/>
      <c r="M13" s="375"/>
      <c r="N13" s="375"/>
      <c r="O13" s="375"/>
      <c r="P13" s="375"/>
      <c r="Q13" s="370"/>
      <c r="R13" s="372"/>
      <c r="T13" s="2">
        <v>13</v>
      </c>
      <c r="U13" s="2" t="s">
        <v>398</v>
      </c>
      <c r="V13" s="9"/>
      <c r="W13" s="9"/>
      <c r="X13" s="9"/>
    </row>
    <row r="14" spans="1:24">
      <c r="A14" s="2" t="s">
        <v>286</v>
      </c>
      <c r="C14" s="362"/>
      <c r="E14" s="9"/>
      <c r="F14" s="376"/>
      <c r="G14" s="371"/>
      <c r="H14" s="370"/>
      <c r="I14" s="370"/>
      <c r="J14" s="370"/>
      <c r="K14" s="370"/>
      <c r="L14" s="370"/>
      <c r="M14" s="370"/>
      <c r="N14" s="370"/>
      <c r="O14" s="370"/>
      <c r="P14" s="370"/>
      <c r="Q14" s="370"/>
      <c r="R14" s="372"/>
      <c r="T14" s="2">
        <v>13</v>
      </c>
      <c r="U14" s="2" t="s">
        <v>398</v>
      </c>
      <c r="V14" s="9"/>
      <c r="W14" s="9"/>
      <c r="X14" s="9"/>
    </row>
    <row r="15" spans="1:24">
      <c r="B15" s="2" t="s">
        <v>189</v>
      </c>
      <c r="C15" s="368">
        <v>100</v>
      </c>
      <c r="D15" s="2" t="s">
        <v>411</v>
      </c>
      <c r="E15" s="369">
        <v>-0.56000000000000005</v>
      </c>
      <c r="F15" s="370">
        <v>-56.000000000000007</v>
      </c>
      <c r="G15" s="371">
        <v>0</v>
      </c>
      <c r="H15" s="370">
        <v>0</v>
      </c>
      <c r="I15" s="370">
        <v>0</v>
      </c>
      <c r="J15" s="370">
        <v>0</v>
      </c>
      <c r="K15" s="370">
        <v>0</v>
      </c>
      <c r="L15" s="370">
        <v>0</v>
      </c>
      <c r="M15" s="370">
        <v>0</v>
      </c>
      <c r="N15" s="370">
        <v>0</v>
      </c>
      <c r="O15" s="370">
        <v>0</v>
      </c>
      <c r="P15" s="370">
        <v>0</v>
      </c>
      <c r="Q15" s="370">
        <v>-56.000000000000007</v>
      </c>
      <c r="R15" s="372">
        <v>-7.2522561980655764</v>
      </c>
      <c r="T15" s="2">
        <v>13</v>
      </c>
      <c r="U15" s="2" t="s">
        <v>398</v>
      </c>
    </row>
    <row r="16" spans="1:24">
      <c r="B16" s="2" t="s">
        <v>412</v>
      </c>
      <c r="C16" s="368">
        <v>0</v>
      </c>
      <c r="D16" s="2" t="s">
        <v>411</v>
      </c>
      <c r="E16" s="369">
        <v>-0.61666666666666703</v>
      </c>
      <c r="F16" s="370">
        <v>0</v>
      </c>
      <c r="G16" s="371">
        <v>0</v>
      </c>
      <c r="H16" s="370">
        <v>0</v>
      </c>
      <c r="I16" s="370">
        <v>0</v>
      </c>
      <c r="J16" s="370">
        <v>0</v>
      </c>
      <c r="K16" s="370">
        <v>0</v>
      </c>
      <c r="L16" s="370">
        <v>0</v>
      </c>
      <c r="M16" s="370">
        <v>0</v>
      </c>
      <c r="N16" s="370">
        <v>0</v>
      </c>
      <c r="O16" s="370">
        <v>0</v>
      </c>
      <c r="P16" s="370">
        <v>0</v>
      </c>
      <c r="Q16" s="370">
        <v>0</v>
      </c>
      <c r="R16" s="372">
        <v>0</v>
      </c>
      <c r="S16" s="377"/>
      <c r="T16" s="2">
        <v>13</v>
      </c>
      <c r="U16" s="2" t="s">
        <v>398</v>
      </c>
    </row>
    <row r="17" spans="1:21">
      <c r="B17" s="2" t="s">
        <v>413</v>
      </c>
      <c r="C17" s="368">
        <v>0</v>
      </c>
      <c r="D17" s="2" t="s">
        <v>411</v>
      </c>
      <c r="E17" s="369">
        <v>-0.63124999999999998</v>
      </c>
      <c r="F17" s="370">
        <v>0</v>
      </c>
      <c r="G17" s="371">
        <v>0</v>
      </c>
      <c r="H17" s="370">
        <v>0</v>
      </c>
      <c r="I17" s="370">
        <v>0</v>
      </c>
      <c r="J17" s="370">
        <v>0</v>
      </c>
      <c r="K17" s="370">
        <v>0</v>
      </c>
      <c r="L17" s="370">
        <v>0</v>
      </c>
      <c r="M17" s="370">
        <v>0</v>
      </c>
      <c r="N17" s="370">
        <v>0</v>
      </c>
      <c r="O17" s="370">
        <v>0</v>
      </c>
      <c r="P17" s="370">
        <v>0</v>
      </c>
      <c r="Q17" s="370">
        <v>0</v>
      </c>
      <c r="R17" s="372">
        <v>0</v>
      </c>
      <c r="T17" s="2">
        <v>13</v>
      </c>
      <c r="U17" s="2" t="s">
        <v>398</v>
      </c>
    </row>
    <row r="18" spans="1:21">
      <c r="B18" s="2" t="s">
        <v>414</v>
      </c>
      <c r="C18" s="368">
        <v>5</v>
      </c>
      <c r="D18" s="2" t="s">
        <v>415</v>
      </c>
      <c r="E18" s="369">
        <v>-0.56000000000000005</v>
      </c>
      <c r="F18" s="370"/>
      <c r="G18" s="370">
        <v>-17.608800000000002</v>
      </c>
      <c r="H18" s="370">
        <v>-25.142857142857146</v>
      </c>
      <c r="I18" s="370">
        <v>-23.945578231292515</v>
      </c>
      <c r="J18" s="370">
        <v>-22.80531260123097</v>
      </c>
      <c r="K18" s="370">
        <v>-21.719345334505682</v>
      </c>
      <c r="L18" s="370">
        <v>-20.685090794767319</v>
      </c>
      <c r="M18" s="370">
        <v>-19.700086471206969</v>
      </c>
      <c r="N18" s="370">
        <v>-18.761987115435211</v>
      </c>
      <c r="O18" s="370">
        <v>-17.868559157557343</v>
      </c>
      <c r="P18" s="370">
        <v>-17.017675388149851</v>
      </c>
      <c r="Q18" s="370">
        <v>-205.255292237003</v>
      </c>
      <c r="R18" s="372">
        <v>-26.581499380563677</v>
      </c>
      <c r="T18" s="2">
        <v>13</v>
      </c>
      <c r="U18" s="2" t="s">
        <v>398</v>
      </c>
    </row>
    <row r="19" spans="1:21">
      <c r="A19" s="13"/>
      <c r="B19" s="13"/>
      <c r="C19" s="366"/>
      <c r="D19" s="13"/>
      <c r="E19" s="14"/>
      <c r="F19" s="373"/>
      <c r="G19" s="378"/>
      <c r="H19" s="375"/>
      <c r="I19" s="375"/>
      <c r="J19" s="375"/>
      <c r="K19" s="375"/>
      <c r="L19" s="375"/>
      <c r="M19" s="375"/>
      <c r="N19" s="375"/>
      <c r="O19" s="375"/>
      <c r="P19" s="375"/>
      <c r="Q19" s="370"/>
      <c r="R19" s="372"/>
      <c r="T19" s="2">
        <v>13</v>
      </c>
      <c r="U19" s="2" t="s">
        <v>398</v>
      </c>
    </row>
    <row r="20" spans="1:21">
      <c r="A20" s="2" t="s">
        <v>416</v>
      </c>
      <c r="C20" s="362"/>
      <c r="E20" s="9"/>
      <c r="F20" s="376"/>
      <c r="G20" s="379"/>
      <c r="H20" s="370"/>
      <c r="I20" s="370"/>
      <c r="J20" s="370"/>
      <c r="K20" s="370"/>
      <c r="L20" s="370"/>
      <c r="M20" s="370"/>
      <c r="N20" s="370"/>
      <c r="O20" s="370"/>
      <c r="P20" s="370"/>
      <c r="Q20" s="370"/>
      <c r="R20" s="372"/>
      <c r="T20" s="2">
        <v>13</v>
      </c>
      <c r="U20" s="2" t="s">
        <v>398</v>
      </c>
    </row>
    <row r="21" spans="1:21">
      <c r="A21" s="2" t="s">
        <v>360</v>
      </c>
      <c r="B21" s="2" t="s">
        <v>417</v>
      </c>
      <c r="C21" s="368">
        <v>1</v>
      </c>
      <c r="D21" s="2" t="s">
        <v>350</v>
      </c>
      <c r="E21" s="369">
        <v>-13</v>
      </c>
      <c r="F21" s="370">
        <v>-13</v>
      </c>
      <c r="G21" s="370">
        <v>-12.38095238095238</v>
      </c>
      <c r="H21" s="370">
        <v>0</v>
      </c>
      <c r="I21" s="370">
        <v>0</v>
      </c>
      <c r="J21" s="370">
        <v>0</v>
      </c>
      <c r="K21" s="370">
        <v>0</v>
      </c>
      <c r="L21" s="370">
        <v>0</v>
      </c>
      <c r="M21" s="370">
        <v>0</v>
      </c>
      <c r="N21" s="370">
        <v>0</v>
      </c>
      <c r="O21" s="370">
        <v>0</v>
      </c>
      <c r="P21" s="370">
        <v>0</v>
      </c>
      <c r="Q21" s="370">
        <v>-25.38095238095238</v>
      </c>
      <c r="R21" s="372">
        <v>-3.2869494503137342</v>
      </c>
      <c r="T21" s="2">
        <v>13</v>
      </c>
      <c r="U21" s="2" t="s">
        <v>398</v>
      </c>
    </row>
    <row r="22" spans="1:21">
      <c r="A22" s="2" t="s">
        <v>418</v>
      </c>
      <c r="B22" s="2" t="s">
        <v>419</v>
      </c>
      <c r="C22" s="368">
        <v>1</v>
      </c>
      <c r="D22" s="2" t="s">
        <v>350</v>
      </c>
      <c r="E22" s="369">
        <v>-9.6300000000000008</v>
      </c>
      <c r="F22" s="370">
        <v>-9.6300000000000008</v>
      </c>
      <c r="G22" s="370">
        <v>-9.1714285714285726</v>
      </c>
      <c r="H22" s="370">
        <v>0</v>
      </c>
      <c r="I22" s="370">
        <v>0</v>
      </c>
      <c r="J22" s="370">
        <v>0</v>
      </c>
      <c r="K22" s="370">
        <v>0</v>
      </c>
      <c r="L22" s="370">
        <v>0</v>
      </c>
      <c r="M22" s="370">
        <v>0</v>
      </c>
      <c r="N22" s="370">
        <v>0</v>
      </c>
      <c r="O22" s="370">
        <v>0</v>
      </c>
      <c r="P22" s="370">
        <v>0</v>
      </c>
      <c r="Q22" s="370">
        <v>-18.801428571428573</v>
      </c>
      <c r="R22" s="372">
        <v>-2.4348710158862512</v>
      </c>
      <c r="T22" s="2">
        <v>13</v>
      </c>
      <c r="U22" s="2" t="s">
        <v>398</v>
      </c>
    </row>
    <row r="23" spans="1:21" ht="31.5">
      <c r="A23" s="2" t="s">
        <v>420</v>
      </c>
      <c r="B23" s="317" t="s">
        <v>421</v>
      </c>
      <c r="C23" s="368">
        <v>1</v>
      </c>
      <c r="D23" s="2" t="s">
        <v>350</v>
      </c>
      <c r="E23" s="369">
        <v>-23</v>
      </c>
      <c r="F23" s="370">
        <v>-23</v>
      </c>
      <c r="G23" s="370">
        <v>-21.904761904761905</v>
      </c>
      <c r="H23" s="370">
        <v>0</v>
      </c>
      <c r="I23" s="370">
        <v>0</v>
      </c>
      <c r="J23" s="370">
        <v>0</v>
      </c>
      <c r="K23" s="370">
        <v>0</v>
      </c>
      <c r="L23" s="370">
        <v>0</v>
      </c>
      <c r="M23" s="370">
        <v>0</v>
      </c>
      <c r="N23" s="370">
        <v>0</v>
      </c>
      <c r="O23" s="370">
        <v>0</v>
      </c>
      <c r="P23" s="370">
        <v>0</v>
      </c>
      <c r="Q23" s="370">
        <v>-44.904761904761905</v>
      </c>
      <c r="R23" s="372">
        <v>-5.8153721044012219</v>
      </c>
      <c r="T23" s="2">
        <v>13</v>
      </c>
      <c r="U23" s="2" t="s">
        <v>398</v>
      </c>
    </row>
    <row r="24" spans="1:21">
      <c r="C24" s="362"/>
      <c r="E24" s="9"/>
      <c r="F24" s="376"/>
      <c r="G24" s="379"/>
      <c r="H24" s="370"/>
      <c r="I24" s="370"/>
      <c r="J24" s="370"/>
      <c r="K24" s="370"/>
      <c r="L24" s="370"/>
      <c r="M24" s="370"/>
      <c r="N24" s="370"/>
      <c r="O24" s="370"/>
      <c r="P24" s="370"/>
      <c r="Q24" s="370"/>
      <c r="R24" s="372"/>
      <c r="T24" s="2">
        <v>13</v>
      </c>
      <c r="U24" s="2" t="s">
        <v>398</v>
      </c>
    </row>
    <row r="25" spans="1:21">
      <c r="A25" s="13"/>
      <c r="B25" s="13"/>
      <c r="C25" s="366"/>
      <c r="D25" s="13"/>
      <c r="E25" s="14"/>
      <c r="F25" s="373"/>
      <c r="G25" s="378"/>
      <c r="H25" s="375"/>
      <c r="I25" s="375"/>
      <c r="J25" s="375"/>
      <c r="K25" s="375"/>
      <c r="L25" s="375"/>
      <c r="M25" s="375"/>
      <c r="N25" s="375"/>
      <c r="O25" s="375"/>
      <c r="P25" s="375"/>
      <c r="Q25" s="370"/>
      <c r="R25" s="372"/>
      <c r="T25" s="2">
        <v>13</v>
      </c>
      <c r="U25" s="2" t="s">
        <v>398</v>
      </c>
    </row>
    <row r="26" spans="1:21">
      <c r="A26" s="2" t="s">
        <v>364</v>
      </c>
      <c r="C26" s="362"/>
      <c r="E26" s="9"/>
      <c r="F26" s="376"/>
      <c r="G26" s="379"/>
      <c r="H26" s="370"/>
      <c r="I26" s="370"/>
      <c r="J26" s="370"/>
      <c r="K26" s="370"/>
      <c r="L26" s="370"/>
      <c r="M26" s="370"/>
      <c r="N26" s="370"/>
      <c r="O26" s="370"/>
      <c r="P26" s="370"/>
      <c r="Q26" s="370"/>
      <c r="R26" s="372"/>
      <c r="T26" s="2">
        <v>13</v>
      </c>
      <c r="U26" s="2" t="s">
        <v>398</v>
      </c>
    </row>
    <row r="27" spans="1:21">
      <c r="B27" s="2" t="s">
        <v>422</v>
      </c>
      <c r="C27" s="368">
        <v>1</v>
      </c>
      <c r="D27" s="2" t="s">
        <v>423</v>
      </c>
      <c r="E27" s="369">
        <v>-18.55</v>
      </c>
      <c r="F27" s="370">
        <v>-18.55</v>
      </c>
      <c r="G27" s="370">
        <v>0</v>
      </c>
      <c r="H27" s="370">
        <v>0</v>
      </c>
      <c r="I27" s="370">
        <v>0</v>
      </c>
      <c r="J27" s="370">
        <v>0</v>
      </c>
      <c r="K27" s="370">
        <v>0</v>
      </c>
      <c r="L27" s="370">
        <v>0</v>
      </c>
      <c r="M27" s="370">
        <v>0</v>
      </c>
      <c r="N27" s="370">
        <v>0</v>
      </c>
      <c r="O27" s="370">
        <v>0</v>
      </c>
      <c r="P27" s="370">
        <v>0</v>
      </c>
      <c r="Q27" s="370">
        <v>-18.55</v>
      </c>
      <c r="R27" s="372">
        <v>-2.4023098656092219</v>
      </c>
      <c r="T27" s="2">
        <v>13</v>
      </c>
      <c r="U27" s="2" t="s">
        <v>398</v>
      </c>
    </row>
    <row r="28" spans="1:21">
      <c r="B28" s="2" t="s">
        <v>366</v>
      </c>
      <c r="C28" s="368">
        <v>1</v>
      </c>
      <c r="D28" s="2" t="s">
        <v>350</v>
      </c>
      <c r="E28" s="369">
        <v>-18.399999999999999</v>
      </c>
      <c r="F28" s="370">
        <v>-18.399999999999999</v>
      </c>
      <c r="G28" s="370">
        <v>0</v>
      </c>
      <c r="H28" s="370">
        <v>0</v>
      </c>
      <c r="I28" s="370">
        <v>0</v>
      </c>
      <c r="J28" s="370">
        <v>0</v>
      </c>
      <c r="K28" s="370">
        <v>0</v>
      </c>
      <c r="L28" s="370">
        <v>0</v>
      </c>
      <c r="M28" s="370">
        <v>0</v>
      </c>
      <c r="N28" s="370">
        <v>0</v>
      </c>
      <c r="O28" s="370">
        <v>0</v>
      </c>
      <c r="P28" s="370">
        <v>0</v>
      </c>
      <c r="Q28" s="370">
        <v>-18.399999999999999</v>
      </c>
      <c r="R28" s="372">
        <v>-2.3828841793644031</v>
      </c>
      <c r="T28" s="2">
        <v>13</v>
      </c>
      <c r="U28" s="2" t="s">
        <v>398</v>
      </c>
    </row>
    <row r="29" spans="1:21">
      <c r="B29" s="2" t="s">
        <v>424</v>
      </c>
      <c r="C29" s="368">
        <v>1</v>
      </c>
      <c r="D29" s="2" t="s">
        <v>350</v>
      </c>
      <c r="E29" s="369">
        <v>-200</v>
      </c>
      <c r="F29" s="370">
        <v>-200</v>
      </c>
      <c r="G29" s="370">
        <v>0</v>
      </c>
      <c r="H29" s="370">
        <v>0</v>
      </c>
      <c r="I29" s="370">
        <v>0</v>
      </c>
      <c r="J29" s="370">
        <v>0</v>
      </c>
      <c r="K29" s="370">
        <v>0</v>
      </c>
      <c r="L29" s="370">
        <v>0</v>
      </c>
      <c r="M29" s="370">
        <v>0</v>
      </c>
      <c r="N29" s="370">
        <v>0</v>
      </c>
      <c r="O29" s="370">
        <v>0</v>
      </c>
      <c r="P29" s="370">
        <v>0</v>
      </c>
      <c r="Q29" s="370">
        <v>-200</v>
      </c>
      <c r="R29" s="372">
        <v>-25.900914993091341</v>
      </c>
      <c r="T29" s="2">
        <v>13</v>
      </c>
      <c r="U29" s="2" t="s">
        <v>398</v>
      </c>
    </row>
    <row r="30" spans="1:21">
      <c r="B30" s="2" t="s">
        <v>425</v>
      </c>
      <c r="C30" s="368">
        <v>3</v>
      </c>
      <c r="D30" s="2" t="s">
        <v>350</v>
      </c>
      <c r="E30" s="369">
        <v>-8</v>
      </c>
      <c r="F30" s="370">
        <v>-24</v>
      </c>
      <c r="G30" s="370">
        <v>-21.768707482993197</v>
      </c>
      <c r="H30" s="370">
        <v>0</v>
      </c>
      <c r="I30" s="370">
        <v>0</v>
      </c>
      <c r="J30" s="370">
        <v>0</v>
      </c>
      <c r="K30" s="370">
        <v>0</v>
      </c>
      <c r="L30" s="370">
        <v>0</v>
      </c>
      <c r="M30" s="370">
        <v>0</v>
      </c>
      <c r="N30" s="370">
        <v>0</v>
      </c>
      <c r="O30" s="370">
        <v>0</v>
      </c>
      <c r="P30" s="370">
        <v>0</v>
      </c>
      <c r="Q30" s="370">
        <v>-45.768707482993193</v>
      </c>
      <c r="R30" s="372">
        <v>-5.927257009303351</v>
      </c>
      <c r="T30" s="2">
        <v>13</v>
      </c>
      <c r="U30" s="2" t="s">
        <v>398</v>
      </c>
    </row>
    <row r="31" spans="1:21">
      <c r="A31" s="13"/>
      <c r="B31" s="13"/>
      <c r="C31" s="380"/>
      <c r="D31" s="13"/>
      <c r="E31" s="14"/>
      <c r="F31" s="373"/>
      <c r="G31" s="378"/>
      <c r="H31" s="378"/>
      <c r="I31" s="378"/>
      <c r="J31" s="378"/>
      <c r="K31" s="378"/>
      <c r="L31" s="378"/>
      <c r="M31" s="378"/>
      <c r="N31" s="378"/>
      <c r="O31" s="378"/>
      <c r="P31" s="378"/>
      <c r="Q31" s="378"/>
      <c r="R31" s="372"/>
      <c r="T31" s="2">
        <v>13</v>
      </c>
      <c r="U31" s="2" t="s">
        <v>398</v>
      </c>
    </row>
    <row r="32" spans="1:21">
      <c r="A32" s="2" t="s">
        <v>426</v>
      </c>
      <c r="C32" s="308"/>
      <c r="E32" s="9"/>
      <c r="F32" s="376"/>
      <c r="G32" s="379"/>
      <c r="H32" s="379"/>
      <c r="I32" s="379"/>
      <c r="J32" s="379"/>
      <c r="K32" s="379"/>
      <c r="L32" s="379"/>
      <c r="M32" s="379"/>
      <c r="N32" s="379"/>
      <c r="O32" s="379"/>
      <c r="P32" s="379"/>
      <c r="Q32" s="379"/>
      <c r="R32" s="372"/>
      <c r="T32" s="2">
        <v>13</v>
      </c>
      <c r="U32" s="2" t="s">
        <v>398</v>
      </c>
    </row>
    <row r="33" spans="1:21">
      <c r="B33" s="2" t="s">
        <v>427</v>
      </c>
      <c r="C33" s="368">
        <v>1</v>
      </c>
      <c r="D33" s="9" t="s">
        <v>428</v>
      </c>
      <c r="E33" s="369">
        <v>-13</v>
      </c>
      <c r="F33" s="370">
        <v>0</v>
      </c>
      <c r="G33" s="370">
        <v>-81.755142857142872</v>
      </c>
      <c r="H33" s="370">
        <v>-116.73469387755104</v>
      </c>
      <c r="I33" s="370">
        <v>-111.17589893100097</v>
      </c>
      <c r="J33" s="370">
        <v>-105.88180850571523</v>
      </c>
      <c r="K33" s="370">
        <v>-100.83981762449068</v>
      </c>
      <c r="L33" s="370">
        <v>-96.03792154713399</v>
      </c>
      <c r="M33" s="370">
        <v>-91.464687187746648</v>
      </c>
      <c r="N33" s="370">
        <v>-87.109225893092045</v>
      </c>
      <c r="O33" s="370">
        <v>-82.961167517230521</v>
      </c>
      <c r="P33" s="370">
        <v>-79.010635730695739</v>
      </c>
      <c r="Q33" s="370">
        <v>-952.97099967179975</v>
      </c>
      <c r="R33" s="372">
        <v>-123.4141042669028</v>
      </c>
      <c r="T33" s="2">
        <v>13</v>
      </c>
      <c r="U33" s="2" t="s">
        <v>398</v>
      </c>
    </row>
    <row r="34" spans="1:21">
      <c r="B34" s="2" t="s">
        <v>429</v>
      </c>
      <c r="C34" s="368">
        <v>1</v>
      </c>
      <c r="D34" s="9" t="s">
        <v>428</v>
      </c>
      <c r="E34" s="369">
        <v>-6</v>
      </c>
      <c r="F34" s="370">
        <v>0</v>
      </c>
      <c r="G34" s="370">
        <v>-37.733142857142859</v>
      </c>
      <c r="H34" s="370">
        <v>-53.87755102040817</v>
      </c>
      <c r="I34" s="370">
        <v>-51.311953352769677</v>
      </c>
      <c r="J34" s="370">
        <v>-48.868527002637791</v>
      </c>
      <c r="K34" s="370">
        <v>-46.541454288226468</v>
      </c>
      <c r="L34" s="370">
        <v>-44.325194560215685</v>
      </c>
      <c r="M34" s="370">
        <v>-42.214471009729216</v>
      </c>
      <c r="N34" s="370">
        <v>-40.204258104504021</v>
      </c>
      <c r="O34" s="370">
        <v>-38.289769623337165</v>
      </c>
      <c r="P34" s="370">
        <v>-36.466447260321104</v>
      </c>
      <c r="Q34" s="370">
        <v>-439.83276907929218</v>
      </c>
      <c r="R34" s="372">
        <v>-56.9603558154936</v>
      </c>
      <c r="T34" s="2">
        <v>13</v>
      </c>
      <c r="U34" s="2" t="s">
        <v>398</v>
      </c>
    </row>
    <row r="35" spans="1:21">
      <c r="B35" s="2" t="s">
        <v>430</v>
      </c>
      <c r="C35" s="368">
        <v>1</v>
      </c>
      <c r="D35" s="9" t="s">
        <v>428</v>
      </c>
      <c r="E35" s="369">
        <v>-5.2</v>
      </c>
      <c r="F35" s="370">
        <v>0</v>
      </c>
      <c r="G35" s="370">
        <v>-32.702057142857143</v>
      </c>
      <c r="H35" s="370">
        <v>-46.693877551020414</v>
      </c>
      <c r="I35" s="370">
        <v>-44.47035957240039</v>
      </c>
      <c r="J35" s="370">
        <v>-42.352723402286088</v>
      </c>
      <c r="K35" s="370">
        <v>-40.335927049796268</v>
      </c>
      <c r="L35" s="370">
        <v>-38.415168618853592</v>
      </c>
      <c r="M35" s="370">
        <v>-36.585874875098654</v>
      </c>
      <c r="N35" s="370">
        <v>-34.843690357236817</v>
      </c>
      <c r="O35" s="370">
        <v>-33.184467006892206</v>
      </c>
      <c r="P35" s="370">
        <v>-31.604254292278291</v>
      </c>
      <c r="Q35" s="370">
        <v>-381.1883998687199</v>
      </c>
      <c r="R35" s="372">
        <v>-49.365641706761117</v>
      </c>
      <c r="T35" s="2">
        <v>13</v>
      </c>
      <c r="U35" s="2" t="s">
        <v>398</v>
      </c>
    </row>
    <row r="36" spans="1:21">
      <c r="C36" s="362"/>
      <c r="E36" s="381"/>
      <c r="F36" s="382"/>
      <c r="G36" s="360"/>
      <c r="H36" s="360"/>
      <c r="I36" s="360"/>
      <c r="J36" s="360"/>
      <c r="K36" s="360"/>
      <c r="L36" s="360"/>
      <c r="M36" s="360"/>
      <c r="N36" s="360"/>
      <c r="O36" s="360"/>
      <c r="P36" s="360"/>
      <c r="Q36" s="379"/>
      <c r="R36" s="372"/>
      <c r="T36" s="2">
        <v>13</v>
      </c>
      <c r="U36" s="2" t="s">
        <v>398</v>
      </c>
    </row>
    <row r="37" spans="1:21">
      <c r="A37" s="295" t="s">
        <v>376</v>
      </c>
      <c r="B37" s="322" t="s">
        <v>431</v>
      </c>
      <c r="C37" s="383">
        <v>1</v>
      </c>
      <c r="D37" s="2" t="s">
        <v>378</v>
      </c>
      <c r="E37" s="384">
        <v>-60</v>
      </c>
      <c r="F37" s="385">
        <v>0</v>
      </c>
      <c r="G37" s="385">
        <v>-57.142857142857139</v>
      </c>
      <c r="H37" s="385">
        <v>-54.42176870748299</v>
      </c>
      <c r="I37" s="385">
        <v>-51.830255911888557</v>
      </c>
      <c r="J37" s="385">
        <v>-49.362148487512918</v>
      </c>
      <c r="K37" s="385">
        <v>-47.011569988107539</v>
      </c>
      <c r="L37" s="385">
        <v>-44.77292379819766</v>
      </c>
      <c r="M37" s="385">
        <v>-42.640879807807288</v>
      </c>
      <c r="N37" s="385">
        <v>-40.610361721721233</v>
      </c>
      <c r="O37" s="385">
        <v>-38.676534973067838</v>
      </c>
      <c r="P37" s="385">
        <v>-36.834795212445556</v>
      </c>
      <c r="Q37" s="370">
        <v>-463.30409575108865</v>
      </c>
      <c r="R37" s="372">
        <v>-59.999999999999986</v>
      </c>
      <c r="T37" s="2">
        <v>13</v>
      </c>
      <c r="U37" s="2" t="s">
        <v>398</v>
      </c>
    </row>
    <row r="38" spans="1:21" ht="16.5" thickBot="1">
      <c r="A38" s="269" t="s">
        <v>379</v>
      </c>
      <c r="B38" s="325" t="s">
        <v>380</v>
      </c>
      <c r="C38" s="386">
        <v>1</v>
      </c>
      <c r="D38" s="269" t="s">
        <v>350</v>
      </c>
      <c r="E38" s="387">
        <v>-5.83</v>
      </c>
      <c r="F38" s="388">
        <v>0</v>
      </c>
      <c r="G38" s="388">
        <v>-5.5523809523809522</v>
      </c>
      <c r="H38" s="388">
        <v>-5.2879818594104311</v>
      </c>
      <c r="I38" s="388">
        <v>-5.0361731994385055</v>
      </c>
      <c r="J38" s="388">
        <v>-4.796355428036672</v>
      </c>
      <c r="K38" s="388">
        <v>-4.5679575505111156</v>
      </c>
      <c r="L38" s="388">
        <v>-4.3504357623915393</v>
      </c>
      <c r="M38" s="388">
        <v>-4.1432721546586082</v>
      </c>
      <c r="N38" s="388">
        <v>-3.9459734806272464</v>
      </c>
      <c r="O38" s="388">
        <v>-3.7580699815497582</v>
      </c>
      <c r="P38" s="388">
        <v>-3.5791142681426269</v>
      </c>
      <c r="Q38" s="370">
        <v>-45.017714637147456</v>
      </c>
      <c r="R38" s="372">
        <v>-5.83</v>
      </c>
      <c r="T38" s="2">
        <v>13</v>
      </c>
      <c r="U38" s="2" t="s">
        <v>398</v>
      </c>
    </row>
    <row r="39" spans="1:21">
      <c r="C39" s="362"/>
      <c r="E39" s="381"/>
      <c r="F39" s="381"/>
      <c r="G39" s="361"/>
      <c r="H39" s="361"/>
      <c r="I39" s="361"/>
      <c r="J39" s="361"/>
      <c r="K39" s="361"/>
      <c r="L39" s="361"/>
      <c r="M39" s="361"/>
      <c r="N39" s="361"/>
      <c r="O39" s="361"/>
      <c r="P39" s="361"/>
      <c r="Q39" s="361"/>
      <c r="R39" s="361"/>
      <c r="T39" s="2">
        <v>13</v>
      </c>
      <c r="U39" s="2" t="s">
        <v>398</v>
      </c>
    </row>
    <row r="40" spans="1:21">
      <c r="A40" s="13"/>
      <c r="B40" s="13"/>
      <c r="C40" s="380"/>
      <c r="D40" s="13"/>
      <c r="E40" s="286"/>
      <c r="F40" s="286"/>
      <c r="G40" s="367"/>
      <c r="H40" s="367"/>
      <c r="I40" s="367"/>
      <c r="J40" s="367"/>
      <c r="K40" s="367"/>
      <c r="L40" s="367"/>
      <c r="M40" s="367"/>
      <c r="N40" s="367"/>
      <c r="O40" s="367"/>
      <c r="P40" s="367"/>
      <c r="Q40" s="367"/>
      <c r="R40" s="367"/>
      <c r="T40" s="2">
        <v>13</v>
      </c>
      <c r="U40" s="2" t="s">
        <v>398</v>
      </c>
    </row>
    <row r="41" spans="1:21" ht="16.5" thickBot="1">
      <c r="A41" s="13" t="s">
        <v>381</v>
      </c>
      <c r="B41" s="13"/>
      <c r="C41" s="13"/>
      <c r="D41" s="13"/>
      <c r="E41" s="332"/>
      <c r="F41" s="367">
        <v>-582.57999999999993</v>
      </c>
      <c r="G41" s="367">
        <v>-297.72023129251698</v>
      </c>
      <c r="H41" s="367">
        <v>-302.15873015873018</v>
      </c>
      <c r="I41" s="367">
        <v>-287.77021919879064</v>
      </c>
      <c r="J41" s="367">
        <v>-274.06687542741969</v>
      </c>
      <c r="K41" s="367">
        <v>-261.01607183563772</v>
      </c>
      <c r="L41" s="367">
        <v>-248.58673508155977</v>
      </c>
      <c r="M41" s="367">
        <v>-236.7492715062474</v>
      </c>
      <c r="N41" s="367">
        <v>-225.4754966726166</v>
      </c>
      <c r="O41" s="367">
        <v>-214.73856825963486</v>
      </c>
      <c r="P41" s="367">
        <v>-204.51292215203316</v>
      </c>
      <c r="Q41" s="361">
        <v>-3135.3751215851876</v>
      </c>
      <c r="R41" s="361">
        <v>-406.04542247815681</v>
      </c>
      <c r="T41" s="318">
        <v>13</v>
      </c>
      <c r="U41" s="2" t="s">
        <v>398</v>
      </c>
    </row>
    <row r="42" spans="1:21">
      <c r="A42" s="2" t="s">
        <v>382</v>
      </c>
      <c r="E42" s="138"/>
      <c r="F42" s="389">
        <v>-582.57999999999993</v>
      </c>
      <c r="G42" s="389">
        <v>79.611197278911618</v>
      </c>
      <c r="H42" s="389">
        <v>236.61678004535139</v>
      </c>
      <c r="I42" s="389">
        <v>225.34931432890608</v>
      </c>
      <c r="J42" s="389">
        <v>214.61839459895822</v>
      </c>
      <c r="K42" s="389">
        <v>204.39847104662692</v>
      </c>
      <c r="L42" s="389">
        <v>194.66521052059704</v>
      </c>
      <c r="M42" s="389">
        <v>185.39543859104475</v>
      </c>
      <c r="N42" s="389">
        <v>176.56708437242361</v>
      </c>
      <c r="O42" s="389">
        <v>168.1591279737367</v>
      </c>
      <c r="P42" s="389">
        <v>160.15155045117788</v>
      </c>
      <c r="Q42" s="389">
        <v>1262.9525692077343</v>
      </c>
      <c r="R42" s="390">
        <v>163.55813567677916</v>
      </c>
      <c r="S42" s="2" t="s">
        <v>432</v>
      </c>
      <c r="T42" s="2">
        <v>13</v>
      </c>
      <c r="U42" s="2" t="s">
        <v>398</v>
      </c>
    </row>
    <row r="43" spans="1:21" ht="16.5" thickBot="1">
      <c r="G43" s="340"/>
      <c r="R43" s="343"/>
      <c r="S43" s="2" t="s">
        <v>433</v>
      </c>
      <c r="T43" s="2">
        <v>13</v>
      </c>
      <c r="U43" s="2" t="s">
        <v>398</v>
      </c>
    </row>
    <row r="44" spans="1:21" ht="16.5" thickBot="1">
      <c r="A44" s="2" t="s">
        <v>143</v>
      </c>
      <c r="D44" s="2" t="s">
        <v>434</v>
      </c>
      <c r="G44" s="444">
        <v>18.21</v>
      </c>
      <c r="H44" s="444">
        <v>0.23</v>
      </c>
      <c r="I44" s="444">
        <v>0</v>
      </c>
      <c r="J44" s="444">
        <v>0</v>
      </c>
      <c r="K44" s="444">
        <v>0</v>
      </c>
      <c r="L44" s="444">
        <v>0</v>
      </c>
      <c r="M44" s="444">
        <v>0</v>
      </c>
      <c r="N44" s="444">
        <v>0</v>
      </c>
      <c r="O44" s="444">
        <v>0</v>
      </c>
      <c r="P44" s="444">
        <v>0.54</v>
      </c>
      <c r="Q44" s="339">
        <v>-3135.3751215851867</v>
      </c>
      <c r="R44" s="344">
        <v>0</v>
      </c>
      <c r="S44" s="2" t="s">
        <v>386</v>
      </c>
      <c r="T44" s="2">
        <v>13</v>
      </c>
      <c r="U44" s="2" t="s">
        <v>398</v>
      </c>
    </row>
    <row r="45" spans="1:21">
      <c r="T45" s="2">
        <v>13</v>
      </c>
      <c r="U45" s="2" t="s">
        <v>398</v>
      </c>
    </row>
    <row r="46" spans="1:21">
      <c r="A46" s="2" t="s">
        <v>435</v>
      </c>
      <c r="T46" s="2">
        <v>13</v>
      </c>
      <c r="U46" s="2" t="s">
        <v>398</v>
      </c>
    </row>
    <row r="47" spans="1:21">
      <c r="T47" s="2">
        <v>13</v>
      </c>
      <c r="U47" s="2" t="s">
        <v>398</v>
      </c>
    </row>
    <row r="48" spans="1:21">
      <c r="T48" s="2">
        <v>13</v>
      </c>
      <c r="U48" s="2" t="s">
        <v>398</v>
      </c>
    </row>
    <row r="49" spans="1:21">
      <c r="A49" s="3" t="s">
        <v>396</v>
      </c>
      <c r="C49" s="346"/>
      <c r="T49" s="2">
        <v>13</v>
      </c>
      <c r="U49" s="2" t="s">
        <v>398</v>
      </c>
    </row>
    <row r="50" spans="1:21">
      <c r="A50" s="10" t="s">
        <v>436</v>
      </c>
      <c r="T50" s="2">
        <v>13</v>
      </c>
      <c r="U50" s="2" t="s">
        <v>398</v>
      </c>
    </row>
    <row r="51" spans="1:21">
      <c r="C51" s="349"/>
      <c r="L51" s="473"/>
      <c r="T51" s="2">
        <v>13</v>
      </c>
      <c r="U51" s="2" t="s">
        <v>398</v>
      </c>
    </row>
    <row r="52" spans="1:21">
      <c r="A52" s="3" t="s">
        <v>394</v>
      </c>
      <c r="C52" s="349"/>
      <c r="L52" s="473"/>
      <c r="T52" s="2">
        <v>13</v>
      </c>
      <c r="U52" s="2" t="s">
        <v>398</v>
      </c>
    </row>
    <row r="53" spans="1:21">
      <c r="A53" s="2" t="s">
        <v>437</v>
      </c>
      <c r="T53" s="2">
        <v>13</v>
      </c>
      <c r="U53" s="2" t="s">
        <v>398</v>
      </c>
    </row>
    <row r="54" spans="1:21">
      <c r="T54" s="2">
        <v>13</v>
      </c>
      <c r="U54" s="2" t="s">
        <v>398</v>
      </c>
    </row>
    <row r="55" spans="1:21">
      <c r="K55" s="391"/>
      <c r="T55" s="2">
        <v>13</v>
      </c>
      <c r="U55" s="2" t="s">
        <v>398</v>
      </c>
    </row>
    <row r="56" spans="1:21">
      <c r="A56" s="2" t="s">
        <v>438</v>
      </c>
      <c r="T56" s="2">
        <v>13</v>
      </c>
      <c r="U56" s="2" t="s">
        <v>398</v>
      </c>
    </row>
    <row r="57" spans="1:21">
      <c r="A57" s="502" t="s">
        <v>439</v>
      </c>
      <c r="B57" s="502"/>
      <c r="C57" s="502"/>
      <c r="D57" s="502"/>
      <c r="E57" s="502"/>
      <c r="F57" s="502"/>
      <c r="G57" s="502"/>
      <c r="H57" s="502"/>
      <c r="I57" s="502"/>
      <c r="J57" s="502"/>
      <c r="K57" s="502"/>
      <c r="T57" s="2">
        <v>13</v>
      </c>
      <c r="U57" s="2" t="s">
        <v>398</v>
      </c>
    </row>
    <row r="58" spans="1:21">
      <c r="A58" s="502"/>
      <c r="B58" s="502"/>
      <c r="C58" s="502"/>
      <c r="D58" s="502"/>
      <c r="E58" s="502"/>
      <c r="F58" s="502"/>
      <c r="G58" s="502"/>
      <c r="H58" s="502"/>
      <c r="I58" s="502"/>
      <c r="J58" s="502"/>
      <c r="K58" s="502"/>
    </row>
    <row r="59" spans="1:21" ht="6.95" customHeight="1">
      <c r="A59" s="502"/>
      <c r="B59" s="502"/>
      <c r="C59" s="502"/>
      <c r="D59" s="502"/>
      <c r="E59" s="502"/>
      <c r="F59" s="502"/>
      <c r="G59" s="502"/>
      <c r="H59" s="502"/>
      <c r="I59" s="502"/>
      <c r="J59" s="502"/>
      <c r="K59" s="502"/>
    </row>
    <row r="60" spans="1:21" ht="8.1" customHeight="1">
      <c r="A60" s="502"/>
      <c r="B60" s="502"/>
      <c r="C60" s="502"/>
      <c r="D60" s="502"/>
      <c r="E60" s="502"/>
      <c r="F60" s="502"/>
      <c r="G60" s="502"/>
      <c r="H60" s="502"/>
      <c r="I60" s="502"/>
      <c r="J60" s="502"/>
      <c r="K60" s="502"/>
    </row>
    <row r="61" spans="1:21" ht="6.95" customHeight="1">
      <c r="A61" s="502"/>
      <c r="B61" s="502"/>
      <c r="C61" s="502"/>
      <c r="D61" s="502"/>
      <c r="E61" s="502"/>
      <c r="F61" s="502"/>
      <c r="G61" s="502"/>
      <c r="H61" s="502"/>
      <c r="I61" s="502"/>
      <c r="J61" s="502"/>
      <c r="K61" s="502"/>
    </row>
  </sheetData>
  <mergeCells count="2">
    <mergeCell ref="M2:N3"/>
    <mergeCell ref="A57:K6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D936-75FC-4730-9C08-48F98891748F}">
  <dimension ref="A1:O44"/>
  <sheetViews>
    <sheetView workbookViewId="0">
      <selection activeCell="G20" sqref="G20"/>
    </sheetView>
  </sheetViews>
  <sheetFormatPr defaultColWidth="12.5703125" defaultRowHeight="15.75"/>
  <cols>
    <col min="1" max="1" width="12.5703125" style="2"/>
    <col min="2" max="2" width="41.28515625" style="2" customWidth="1"/>
    <col min="3" max="5" width="12.5703125" style="2"/>
    <col min="6" max="6" width="29.7109375" style="2" customWidth="1"/>
    <col min="7" max="7" width="12.5703125" style="2"/>
    <col min="8" max="8" width="29.7109375" style="2" customWidth="1"/>
    <col min="9" max="16384" width="12.5703125" style="2"/>
  </cols>
  <sheetData>
    <row r="1" spans="1:15">
      <c r="A1" s="2" t="s">
        <v>233</v>
      </c>
      <c r="B1" s="2" t="s">
        <v>313</v>
      </c>
      <c r="C1" s="2" t="s">
        <v>71</v>
      </c>
      <c r="D1" s="2" t="s">
        <v>72</v>
      </c>
      <c r="E1" s="2" t="s">
        <v>73</v>
      </c>
      <c r="F1" s="2" t="s">
        <v>74</v>
      </c>
      <c r="G1" s="2" t="s">
        <v>213</v>
      </c>
      <c r="H1" s="2" t="s">
        <v>76</v>
      </c>
      <c r="I1" s="2" t="s">
        <v>77</v>
      </c>
      <c r="J1" s="2" t="s">
        <v>314</v>
      </c>
      <c r="K1" s="2" t="s">
        <v>315</v>
      </c>
      <c r="L1" s="2" t="s">
        <v>80</v>
      </c>
      <c r="M1" s="2" t="s">
        <v>85</v>
      </c>
      <c r="N1" s="2" t="s">
        <v>83</v>
      </c>
      <c r="O1" s="2" t="s">
        <v>84</v>
      </c>
    </row>
    <row r="2" spans="1:15">
      <c r="K2" s="492" t="s">
        <v>90</v>
      </c>
      <c r="L2" s="492"/>
      <c r="M2" s="2">
        <v>6</v>
      </c>
      <c r="N2" s="2" t="s">
        <v>39</v>
      </c>
    </row>
    <row r="3" spans="1:15" ht="21.75" thickBot="1">
      <c r="B3" s="393" t="s">
        <v>440</v>
      </c>
      <c r="K3" s="493"/>
      <c r="L3" s="493"/>
      <c r="M3" s="2">
        <v>6</v>
      </c>
      <c r="N3" s="2" t="s">
        <v>39</v>
      </c>
    </row>
    <row r="4" spans="1:15" ht="33.75">
      <c r="B4" s="508" t="s">
        <v>441</v>
      </c>
      <c r="C4" s="509"/>
      <c r="D4" s="509"/>
      <c r="E4" s="509"/>
      <c r="F4" s="509"/>
      <c r="G4" s="509"/>
      <c r="H4" s="509"/>
      <c r="I4" s="510"/>
      <c r="M4" s="2">
        <v>6</v>
      </c>
      <c r="N4" s="2" t="s">
        <v>39</v>
      </c>
    </row>
    <row r="5" spans="1:15" ht="16.5" thickBot="1">
      <c r="B5" s="394" t="s">
        <v>442</v>
      </c>
      <c r="C5" s="395" t="s">
        <v>443</v>
      </c>
      <c r="D5" s="395" t="s">
        <v>444</v>
      </c>
      <c r="E5" s="395" t="s">
        <v>445</v>
      </c>
      <c r="F5" s="395" t="s">
        <v>446</v>
      </c>
      <c r="G5" s="395" t="s">
        <v>447</v>
      </c>
      <c r="H5" s="511" t="s">
        <v>448</v>
      </c>
      <c r="I5" s="512"/>
      <c r="M5" s="2">
        <v>6</v>
      </c>
      <c r="N5" s="2" t="s">
        <v>39</v>
      </c>
    </row>
    <row r="6" spans="1:15" ht="16.5" thickBot="1">
      <c r="B6" s="396"/>
      <c r="C6" s="277">
        <v>20</v>
      </c>
      <c r="D6" s="2">
        <v>550</v>
      </c>
      <c r="E6" s="2">
        <v>2.5</v>
      </c>
      <c r="F6" s="2">
        <v>27500</v>
      </c>
      <c r="G6" s="2">
        <v>1375</v>
      </c>
      <c r="H6" s="2" t="s">
        <v>449</v>
      </c>
      <c r="I6" s="397">
        <v>1200</v>
      </c>
      <c r="K6" s="2" t="s">
        <v>450</v>
      </c>
      <c r="M6" s="2">
        <v>6</v>
      </c>
      <c r="N6" s="2" t="s">
        <v>39</v>
      </c>
    </row>
    <row r="7" spans="1:15" ht="16.5" thickBot="1">
      <c r="B7" s="396"/>
      <c r="H7" s="2" t="s">
        <v>451</v>
      </c>
      <c r="I7" s="397">
        <v>0.55000000000000004</v>
      </c>
      <c r="K7" s="444" t="s">
        <v>452</v>
      </c>
      <c r="M7" s="2">
        <v>6</v>
      </c>
      <c r="N7" s="2" t="s">
        <v>39</v>
      </c>
    </row>
    <row r="8" spans="1:15" ht="16.5" thickBot="1">
      <c r="B8" s="396"/>
      <c r="H8" s="2" t="s">
        <v>453</v>
      </c>
      <c r="I8" s="397">
        <v>660</v>
      </c>
      <c r="K8" s="398">
        <v>5.65</v>
      </c>
      <c r="L8" s="10" t="s">
        <v>454</v>
      </c>
      <c r="M8" s="2">
        <v>6</v>
      </c>
      <c r="N8" s="2" t="s">
        <v>39</v>
      </c>
    </row>
    <row r="9" spans="1:15">
      <c r="B9" s="399" t="s">
        <v>455</v>
      </c>
      <c r="C9" s="400" t="s">
        <v>117</v>
      </c>
      <c r="D9" s="400" t="s">
        <v>456</v>
      </c>
      <c r="E9" s="400" t="s">
        <v>457</v>
      </c>
      <c r="F9" s="400" t="s">
        <v>458</v>
      </c>
      <c r="G9" s="401" t="s">
        <v>447</v>
      </c>
      <c r="H9" s="513" t="s">
        <v>459</v>
      </c>
      <c r="I9" s="514"/>
      <c r="M9" s="2">
        <v>6</v>
      </c>
      <c r="N9" s="2" t="s">
        <v>39</v>
      </c>
    </row>
    <row r="10" spans="1:15">
      <c r="B10" s="402" t="s">
        <v>460</v>
      </c>
      <c r="C10" s="403" t="s">
        <v>461</v>
      </c>
      <c r="D10" s="404">
        <v>32</v>
      </c>
      <c r="E10" s="405">
        <v>100</v>
      </c>
      <c r="F10" s="406">
        <v>3200</v>
      </c>
      <c r="G10" s="406">
        <v>160</v>
      </c>
      <c r="H10" s="505">
        <v>290.90909090909088</v>
      </c>
      <c r="I10" s="506"/>
      <c r="M10" s="2">
        <v>6</v>
      </c>
      <c r="N10" s="2" t="s">
        <v>39</v>
      </c>
    </row>
    <row r="11" spans="1:15">
      <c r="B11" s="407" t="s">
        <v>462</v>
      </c>
      <c r="C11" s="408" t="s">
        <v>461</v>
      </c>
      <c r="D11" s="409">
        <v>0</v>
      </c>
      <c r="E11" s="410">
        <v>100</v>
      </c>
      <c r="F11" s="409">
        <v>0</v>
      </c>
      <c r="G11" s="409">
        <v>0</v>
      </c>
      <c r="H11" s="515">
        <v>0</v>
      </c>
      <c r="I11" s="516"/>
      <c r="M11" s="2">
        <v>6</v>
      </c>
      <c r="N11" s="2" t="s">
        <v>39</v>
      </c>
    </row>
    <row r="12" spans="1:15">
      <c r="B12" s="402" t="s">
        <v>463</v>
      </c>
      <c r="C12" s="403" t="s">
        <v>464</v>
      </c>
      <c r="D12" s="406">
        <v>0</v>
      </c>
      <c r="E12" s="405"/>
      <c r="F12" s="406"/>
      <c r="G12" s="406"/>
      <c r="H12" s="411"/>
      <c r="I12" s="412"/>
      <c r="M12" s="2">
        <v>6</v>
      </c>
      <c r="N12" s="2" t="s">
        <v>39</v>
      </c>
    </row>
    <row r="13" spans="1:15">
      <c r="B13" s="407" t="s">
        <v>462</v>
      </c>
      <c r="C13" s="408" t="s">
        <v>464</v>
      </c>
      <c r="D13" s="409">
        <v>0</v>
      </c>
      <c r="E13" s="410"/>
      <c r="F13" s="409"/>
      <c r="G13" s="409"/>
      <c r="H13" s="413"/>
      <c r="I13" s="414"/>
      <c r="M13" s="2">
        <v>6</v>
      </c>
      <c r="N13" s="2" t="s">
        <v>39</v>
      </c>
    </row>
    <row r="14" spans="1:15">
      <c r="B14" s="396" t="s">
        <v>465</v>
      </c>
      <c r="D14" s="415"/>
      <c r="E14" s="266"/>
      <c r="F14" s="416"/>
      <c r="G14" s="416"/>
      <c r="H14" s="417"/>
      <c r="I14" s="418"/>
      <c r="M14" s="2">
        <v>6</v>
      </c>
      <c r="N14" s="2" t="s">
        <v>39</v>
      </c>
    </row>
    <row r="15" spans="1:15">
      <c r="B15" s="396" t="s">
        <v>466</v>
      </c>
      <c r="C15" s="2" t="s">
        <v>467</v>
      </c>
      <c r="D15" s="423">
        <v>25</v>
      </c>
      <c r="E15" s="420">
        <v>20</v>
      </c>
      <c r="F15" s="421">
        <v>500</v>
      </c>
      <c r="G15" s="422">
        <v>25</v>
      </c>
      <c r="H15" s="503">
        <v>3.787878787878788E-2</v>
      </c>
      <c r="I15" s="504"/>
      <c r="M15" s="2">
        <v>6</v>
      </c>
      <c r="N15" s="2" t="s">
        <v>39</v>
      </c>
    </row>
    <row r="16" spans="1:15">
      <c r="B16" s="396" t="s">
        <v>468</v>
      </c>
      <c r="C16" s="2" t="s">
        <v>469</v>
      </c>
      <c r="D16" s="422">
        <v>15</v>
      </c>
      <c r="E16" s="420">
        <v>20</v>
      </c>
      <c r="F16" s="422">
        <v>300</v>
      </c>
      <c r="G16" s="422">
        <v>15</v>
      </c>
      <c r="H16" s="503">
        <v>2.2727272727272728E-2</v>
      </c>
      <c r="I16" s="504"/>
      <c r="M16" s="2">
        <v>6</v>
      </c>
      <c r="N16" s="2" t="s">
        <v>39</v>
      </c>
    </row>
    <row r="17" spans="2:14">
      <c r="B17" s="396" t="s">
        <v>470</v>
      </c>
      <c r="C17" s="2" t="s">
        <v>471</v>
      </c>
      <c r="D17" s="422" t="s">
        <v>471</v>
      </c>
      <c r="E17" s="420">
        <v>550</v>
      </c>
      <c r="F17" s="422">
        <v>550</v>
      </c>
      <c r="G17" s="424">
        <v>27.5</v>
      </c>
      <c r="H17" s="503">
        <v>4.1666666666666664E-2</v>
      </c>
      <c r="I17" s="504"/>
      <c r="M17" s="2">
        <v>6</v>
      </c>
      <c r="N17" s="2" t="s">
        <v>39</v>
      </c>
    </row>
    <row r="18" spans="2:14">
      <c r="B18" s="396" t="s">
        <v>472</v>
      </c>
      <c r="C18" s="2" t="s">
        <v>469</v>
      </c>
      <c r="D18" s="422">
        <v>1.25</v>
      </c>
      <c r="E18" s="420">
        <v>20</v>
      </c>
      <c r="F18" s="422">
        <v>25</v>
      </c>
      <c r="G18" s="422">
        <v>1.25</v>
      </c>
      <c r="H18" s="503">
        <v>1.893939393939394E-3</v>
      </c>
      <c r="I18" s="504"/>
      <c r="M18" s="2">
        <v>6</v>
      </c>
      <c r="N18" s="2" t="s">
        <v>39</v>
      </c>
    </row>
    <row r="19" spans="2:14">
      <c r="B19" s="396" t="s">
        <v>473</v>
      </c>
      <c r="C19" s="2" t="s">
        <v>469</v>
      </c>
      <c r="D19" s="422">
        <v>2</v>
      </c>
      <c r="E19" s="420">
        <v>20</v>
      </c>
      <c r="F19" s="422">
        <v>40</v>
      </c>
      <c r="G19" s="422">
        <v>1</v>
      </c>
      <c r="H19" s="503">
        <v>1.5151515151515152E-3</v>
      </c>
      <c r="I19" s="504"/>
      <c r="M19" s="2">
        <v>6</v>
      </c>
      <c r="N19" s="2" t="s">
        <v>39</v>
      </c>
    </row>
    <row r="20" spans="2:14">
      <c r="B20" s="396" t="s">
        <v>474</v>
      </c>
      <c r="C20" s="2" t="s">
        <v>475</v>
      </c>
      <c r="D20" s="422">
        <v>100</v>
      </c>
      <c r="E20" s="420">
        <v>20</v>
      </c>
      <c r="F20" s="421">
        <v>2000</v>
      </c>
      <c r="G20" s="422">
        <v>100</v>
      </c>
      <c r="H20" s="503">
        <v>0.15151515151515152</v>
      </c>
      <c r="I20" s="504"/>
      <c r="M20" s="2">
        <v>6</v>
      </c>
      <c r="N20" s="2" t="s">
        <v>39</v>
      </c>
    </row>
    <row r="21" spans="2:14">
      <c r="B21" s="396" t="s">
        <v>476</v>
      </c>
      <c r="C21" s="2" t="s">
        <v>477</v>
      </c>
      <c r="D21" s="422">
        <v>2.2000000000000002</v>
      </c>
      <c r="E21" s="420">
        <v>660</v>
      </c>
      <c r="F21" s="422">
        <v>29040.000000000004</v>
      </c>
      <c r="G21" s="422">
        <v>1452.0000000000002</v>
      </c>
      <c r="H21" s="503">
        <v>2.2000000000000002</v>
      </c>
      <c r="I21" s="504"/>
      <c r="M21" s="2">
        <v>6</v>
      </c>
      <c r="N21" s="2" t="s">
        <v>39</v>
      </c>
    </row>
    <row r="22" spans="2:14">
      <c r="B22" s="396" t="s">
        <v>478</v>
      </c>
      <c r="C22" s="2" t="s">
        <v>469</v>
      </c>
      <c r="D22" s="422">
        <v>35</v>
      </c>
      <c r="E22" s="420">
        <v>20</v>
      </c>
      <c r="F22" s="422">
        <v>700</v>
      </c>
      <c r="G22" s="422">
        <v>35</v>
      </c>
      <c r="H22" s="503">
        <v>5.3030303030303032E-2</v>
      </c>
      <c r="I22" s="504"/>
      <c r="M22" s="2">
        <v>6</v>
      </c>
      <c r="N22" s="2" t="s">
        <v>39</v>
      </c>
    </row>
    <row r="23" spans="2:14">
      <c r="B23" s="396" t="s">
        <v>479</v>
      </c>
      <c r="C23" s="2" t="s">
        <v>480</v>
      </c>
      <c r="D23" s="422">
        <v>0.2</v>
      </c>
      <c r="E23" s="420">
        <v>2400</v>
      </c>
      <c r="F23" s="422">
        <v>480</v>
      </c>
      <c r="G23" s="422">
        <v>24</v>
      </c>
      <c r="H23" s="503">
        <v>3.6363636363636362E-2</v>
      </c>
      <c r="I23" s="504"/>
      <c r="M23" s="2">
        <v>6</v>
      </c>
      <c r="N23" s="2" t="s">
        <v>39</v>
      </c>
    </row>
    <row r="24" spans="2:14">
      <c r="B24" s="396" t="s">
        <v>481</v>
      </c>
      <c r="C24" s="2" t="s">
        <v>480</v>
      </c>
      <c r="D24" s="422">
        <v>0.57999999999999996</v>
      </c>
      <c r="E24" s="425">
        <v>6400</v>
      </c>
      <c r="F24" s="422">
        <v>3711.9999999999995</v>
      </c>
      <c r="G24" s="422">
        <v>185.40983606557376</v>
      </c>
      <c r="H24" s="503">
        <v>0.28092399403874813</v>
      </c>
      <c r="I24" s="504"/>
      <c r="M24" s="2">
        <v>6</v>
      </c>
      <c r="N24" s="2" t="s">
        <v>39</v>
      </c>
    </row>
    <row r="25" spans="2:14">
      <c r="B25" s="396" t="s">
        <v>482</v>
      </c>
      <c r="C25" s="2" t="s">
        <v>480</v>
      </c>
      <c r="D25" s="422">
        <v>0.35</v>
      </c>
      <c r="E25" s="420">
        <v>780</v>
      </c>
      <c r="F25" s="422">
        <v>273</v>
      </c>
      <c r="G25" s="422">
        <v>13.65</v>
      </c>
      <c r="H25" s="503">
        <v>2.0681818181818183E-2</v>
      </c>
      <c r="I25" s="504"/>
      <c r="M25" s="2">
        <v>6</v>
      </c>
      <c r="N25" s="2" t="s">
        <v>39</v>
      </c>
    </row>
    <row r="26" spans="2:14">
      <c r="B26" s="426" t="s">
        <v>483</v>
      </c>
      <c r="C26" s="427"/>
      <c r="D26" s="427"/>
      <c r="E26" s="427"/>
      <c r="F26" s="422">
        <v>40820</v>
      </c>
      <c r="G26" s="422">
        <v>2039.809836065574</v>
      </c>
      <c r="H26" s="503">
        <v>3.0906209637357183</v>
      </c>
      <c r="I26" s="504"/>
      <c r="M26" s="2">
        <v>6</v>
      </c>
      <c r="N26" s="2" t="s">
        <v>39</v>
      </c>
    </row>
    <row r="27" spans="2:14">
      <c r="B27" s="428" t="s">
        <v>484</v>
      </c>
      <c r="F27" s="422"/>
      <c r="G27" s="429"/>
      <c r="H27" s="503">
        <v>0</v>
      </c>
      <c r="I27" s="504"/>
      <c r="M27" s="2">
        <v>6</v>
      </c>
      <c r="N27" s="2" t="s">
        <v>39</v>
      </c>
    </row>
    <row r="28" spans="2:14">
      <c r="B28" s="396" t="s">
        <v>485</v>
      </c>
      <c r="F28" s="422">
        <v>1200</v>
      </c>
      <c r="G28" s="422">
        <v>60</v>
      </c>
      <c r="H28" s="503">
        <v>9.0909090909090912E-2</v>
      </c>
      <c r="I28" s="504"/>
      <c r="M28" s="2">
        <v>6</v>
      </c>
      <c r="N28" s="2" t="s">
        <v>39</v>
      </c>
    </row>
    <row r="29" spans="2:14">
      <c r="B29" s="396" t="s">
        <v>486</v>
      </c>
      <c r="F29" s="422">
        <v>440</v>
      </c>
      <c r="G29" s="422">
        <v>22</v>
      </c>
      <c r="H29" s="503">
        <v>3.3333333333333333E-2</v>
      </c>
      <c r="I29" s="504"/>
      <c r="M29" s="2">
        <v>6</v>
      </c>
      <c r="N29" s="2" t="s">
        <v>39</v>
      </c>
    </row>
    <row r="30" spans="2:14">
      <c r="B30" s="428" t="s">
        <v>487</v>
      </c>
      <c r="F30" s="430">
        <v>1640</v>
      </c>
      <c r="G30" s="430">
        <v>82</v>
      </c>
      <c r="H30" s="503">
        <v>0.12424242424242424</v>
      </c>
      <c r="I30" s="504"/>
      <c r="M30" s="2">
        <v>6</v>
      </c>
      <c r="N30" s="2" t="s">
        <v>39</v>
      </c>
    </row>
    <row r="31" spans="2:14" ht="16.5" thickBot="1">
      <c r="B31" s="431" t="s">
        <v>488</v>
      </c>
      <c r="C31" s="432"/>
      <c r="D31" s="432"/>
      <c r="E31" s="432"/>
      <c r="F31" s="433">
        <v>69960</v>
      </c>
      <c r="G31" s="434">
        <v>3496.809836065574</v>
      </c>
      <c r="H31" s="505">
        <v>5.2981967213114753</v>
      </c>
      <c r="I31" s="506"/>
      <c r="J31" s="2" t="s">
        <v>489</v>
      </c>
      <c r="M31" s="2">
        <v>6</v>
      </c>
      <c r="N31" s="2" t="s">
        <v>39</v>
      </c>
    </row>
    <row r="32" spans="2:14" ht="16.5" thickBot="1">
      <c r="B32" s="403"/>
      <c r="C32" s="403"/>
      <c r="D32" s="403"/>
      <c r="E32" s="403" t="s">
        <v>490</v>
      </c>
      <c r="F32" s="433">
        <v>74580.000000000015</v>
      </c>
      <c r="G32" s="435">
        <v>3729.0000000000005</v>
      </c>
      <c r="H32" s="436"/>
      <c r="I32" s="436"/>
      <c r="M32" s="2">
        <v>6</v>
      </c>
      <c r="N32" s="2" t="s">
        <v>39</v>
      </c>
    </row>
    <row r="33" spans="1:14" ht="16.5" thickBot="1">
      <c r="B33" s="403"/>
      <c r="C33" s="403"/>
      <c r="D33" s="403"/>
      <c r="E33" s="403" t="s">
        <v>491</v>
      </c>
      <c r="F33" s="437">
        <v>4620.0000000000146</v>
      </c>
      <c r="G33" s="438">
        <v>232.19016393442644</v>
      </c>
      <c r="H33" s="436"/>
      <c r="I33" s="436"/>
      <c r="M33" s="2">
        <v>6</v>
      </c>
      <c r="N33" s="2" t="s">
        <v>39</v>
      </c>
    </row>
    <row r="34" spans="1:14">
      <c r="B34" s="507" t="s">
        <v>492</v>
      </c>
      <c r="C34" s="507"/>
      <c r="D34" s="507"/>
      <c r="L34" s="2">
        <v>2.1917808219178081</v>
      </c>
      <c r="M34" s="2">
        <v>6</v>
      </c>
      <c r="N34" s="2" t="s">
        <v>39</v>
      </c>
    </row>
    <row r="35" spans="1:14">
      <c r="B35" s="473" t="s">
        <v>493</v>
      </c>
      <c r="C35" s="473"/>
      <c r="D35" s="473"/>
      <c r="M35" s="2">
        <v>6</v>
      </c>
      <c r="N35" s="2" t="s">
        <v>39</v>
      </c>
    </row>
    <row r="36" spans="1:14">
      <c r="M36" s="2">
        <v>6</v>
      </c>
      <c r="N36" s="2" t="s">
        <v>39</v>
      </c>
    </row>
    <row r="37" spans="1:14">
      <c r="M37" s="2">
        <v>6</v>
      </c>
      <c r="N37" s="2" t="s">
        <v>39</v>
      </c>
    </row>
    <row r="38" spans="1:14">
      <c r="B38" s="2" t="s">
        <v>494</v>
      </c>
      <c r="F38" s="2" t="s">
        <v>495</v>
      </c>
      <c r="H38" s="2">
        <v>22.8125</v>
      </c>
      <c r="M38" s="2">
        <v>6</v>
      </c>
      <c r="N38" s="2" t="s">
        <v>39</v>
      </c>
    </row>
    <row r="39" spans="1:14">
      <c r="M39" s="2">
        <v>6</v>
      </c>
      <c r="N39" s="2" t="s">
        <v>39</v>
      </c>
    </row>
    <row r="40" spans="1:14">
      <c r="M40" s="2">
        <v>6</v>
      </c>
      <c r="N40" s="2" t="s">
        <v>39</v>
      </c>
    </row>
    <row r="41" spans="1:14">
      <c r="M41" s="2">
        <v>6</v>
      </c>
      <c r="N41" s="2" t="s">
        <v>39</v>
      </c>
    </row>
    <row r="42" spans="1:14">
      <c r="M42" s="2">
        <v>6</v>
      </c>
      <c r="N42" s="2" t="s">
        <v>39</v>
      </c>
    </row>
    <row r="43" spans="1:14">
      <c r="A43" s="3" t="s">
        <v>496</v>
      </c>
      <c r="M43" s="2">
        <v>6</v>
      </c>
      <c r="N43" s="2" t="s">
        <v>39</v>
      </c>
    </row>
    <row r="44" spans="1:14">
      <c r="A44" s="10" t="s">
        <v>497</v>
      </c>
      <c r="M44" s="2">
        <v>6</v>
      </c>
      <c r="N44" s="2" t="s">
        <v>39</v>
      </c>
    </row>
  </sheetData>
  <mergeCells count="24">
    <mergeCell ref="H27:I27"/>
    <mergeCell ref="H28:I28"/>
    <mergeCell ref="H29:I29"/>
    <mergeCell ref="H30:I30"/>
    <mergeCell ref="H31:I31"/>
    <mergeCell ref="B34:D34"/>
    <mergeCell ref="H21:I21"/>
    <mergeCell ref="H22:I22"/>
    <mergeCell ref="H23:I23"/>
    <mergeCell ref="H24:I24"/>
    <mergeCell ref="H25:I25"/>
    <mergeCell ref="H26:I26"/>
    <mergeCell ref="H15:I15"/>
    <mergeCell ref="H16:I16"/>
    <mergeCell ref="H17:I17"/>
    <mergeCell ref="H18:I18"/>
    <mergeCell ref="H19:I19"/>
    <mergeCell ref="H20:I20"/>
    <mergeCell ref="K2:L3"/>
    <mergeCell ref="B4:I4"/>
    <mergeCell ref="H5:I5"/>
    <mergeCell ref="H9:I9"/>
    <mergeCell ref="H10:I10"/>
    <mergeCell ref="H11:I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D3D1E-E434-46A5-A192-CDD309138654}">
  <dimension ref="A1:P101"/>
  <sheetViews>
    <sheetView workbookViewId="0">
      <selection activeCell="G1" sqref="G1"/>
    </sheetView>
  </sheetViews>
  <sheetFormatPr defaultColWidth="12.5703125" defaultRowHeight="15.75"/>
  <cols>
    <col min="1" max="8" width="12.5703125" style="2"/>
    <col min="9" max="9" width="14.28515625" style="2" bestFit="1" customWidth="1"/>
    <col min="10" max="10" width="12.5703125" style="2"/>
    <col min="11" max="11" width="12.7109375" style="2" bestFit="1" customWidth="1"/>
    <col min="12" max="12" width="12.5703125" style="2"/>
    <col min="13" max="13" width="26.5703125" style="2" bestFit="1" customWidth="1"/>
    <col min="14" max="14" width="18.140625" style="2" bestFit="1" customWidth="1"/>
    <col min="15" max="15" width="15.28515625" style="2" bestFit="1" customWidth="1"/>
    <col min="16" max="16384" width="12.5703125" style="2"/>
  </cols>
  <sheetData>
    <row r="1" spans="1:16" ht="21" thickBot="1">
      <c r="A1" s="2" t="s">
        <v>69</v>
      </c>
      <c r="B1" s="176" t="s">
        <v>70</v>
      </c>
      <c r="C1" s="21" t="s">
        <v>71</v>
      </c>
      <c r="D1" s="21" t="s">
        <v>72</v>
      </c>
      <c r="E1" s="21" t="s">
        <v>73</v>
      </c>
      <c r="F1" s="21" t="s">
        <v>74</v>
      </c>
      <c r="G1" s="21" t="s">
        <v>75</v>
      </c>
      <c r="H1" s="21" t="s">
        <v>76</v>
      </c>
      <c r="I1" s="21" t="s">
        <v>77</v>
      </c>
      <c r="J1" s="21" t="s">
        <v>78</v>
      </c>
      <c r="K1" s="21" t="s">
        <v>79</v>
      </c>
      <c r="L1" s="177" t="s">
        <v>80</v>
      </c>
      <c r="M1" s="2" t="s">
        <v>81</v>
      </c>
      <c r="N1" s="2" t="s">
        <v>83</v>
      </c>
      <c r="O1" s="2" t="s">
        <v>84</v>
      </c>
      <c r="P1" s="2" t="s">
        <v>85</v>
      </c>
    </row>
    <row r="2" spans="1:16" ht="16.5" thickTop="1">
      <c r="B2" s="22" t="s">
        <v>86</v>
      </c>
      <c r="C2" s="23"/>
      <c r="D2" s="24"/>
      <c r="E2" s="24"/>
      <c r="F2" s="24"/>
      <c r="G2" s="24"/>
      <c r="H2" s="24"/>
      <c r="I2" s="24"/>
      <c r="J2" s="24"/>
      <c r="K2" s="24"/>
      <c r="L2" s="32"/>
      <c r="N2" s="2" t="s">
        <v>22</v>
      </c>
      <c r="O2" s="2" t="s">
        <v>183</v>
      </c>
      <c r="P2" s="2">
        <v>2</v>
      </c>
    </row>
    <row r="3" spans="1:16">
      <c r="B3" s="25" t="s">
        <v>199</v>
      </c>
      <c r="C3" s="26"/>
      <c r="D3" s="26"/>
      <c r="E3" s="26"/>
      <c r="F3" s="26"/>
      <c r="G3" s="26"/>
      <c r="H3" s="26"/>
      <c r="I3" s="26"/>
      <c r="J3" s="26"/>
      <c r="K3" s="26"/>
      <c r="L3" s="43"/>
      <c r="N3" s="2" t="s">
        <v>22</v>
      </c>
      <c r="O3" s="2" t="s">
        <v>183</v>
      </c>
      <c r="P3" s="2">
        <v>2</v>
      </c>
    </row>
    <row r="4" spans="1:16">
      <c r="B4" s="27"/>
      <c r="C4" s="26"/>
      <c r="D4" s="26"/>
      <c r="E4" s="26"/>
      <c r="F4" s="26"/>
      <c r="G4" s="26"/>
      <c r="H4" s="26"/>
      <c r="I4" s="26"/>
      <c r="J4" s="26"/>
      <c r="K4" s="26"/>
      <c r="L4" s="43"/>
      <c r="N4" s="2" t="s">
        <v>22</v>
      </c>
      <c r="O4" s="2" t="s">
        <v>183</v>
      </c>
      <c r="P4" s="2">
        <v>2</v>
      </c>
    </row>
    <row r="5" spans="1:16">
      <c r="B5" s="28" t="s">
        <v>89</v>
      </c>
      <c r="C5" s="29"/>
      <c r="D5" s="30"/>
      <c r="E5" s="31"/>
      <c r="F5" s="31"/>
      <c r="G5" s="31"/>
      <c r="H5" s="24"/>
      <c r="I5" s="24"/>
      <c r="J5" s="24"/>
      <c r="K5" s="24"/>
      <c r="L5" s="32"/>
      <c r="N5" s="2" t="s">
        <v>22</v>
      </c>
      <c r="O5" s="2" t="s">
        <v>183</v>
      </c>
      <c r="P5" s="2">
        <v>2</v>
      </c>
    </row>
    <row r="6" spans="1:16">
      <c r="B6" s="32"/>
      <c r="C6" s="24"/>
      <c r="D6" s="24"/>
      <c r="E6" s="31"/>
      <c r="F6" s="31"/>
      <c r="G6" s="31"/>
      <c r="H6" s="24"/>
      <c r="I6" s="24"/>
      <c r="J6" s="24"/>
      <c r="K6" s="24"/>
      <c r="L6" s="32"/>
      <c r="N6" s="2" t="s">
        <v>22</v>
      </c>
      <c r="O6" s="2" t="s">
        <v>183</v>
      </c>
      <c r="P6" s="2">
        <v>2</v>
      </c>
    </row>
    <row r="7" spans="1:16">
      <c r="B7" s="33" t="s">
        <v>91</v>
      </c>
      <c r="C7" s="34"/>
      <c r="D7" s="34"/>
      <c r="E7" s="35" t="s">
        <v>92</v>
      </c>
      <c r="F7" s="36"/>
      <c r="G7" s="35" t="s">
        <v>93</v>
      </c>
      <c r="H7" s="34"/>
      <c r="I7" s="34"/>
      <c r="J7" s="34"/>
      <c r="K7" s="34"/>
      <c r="L7" s="32"/>
      <c r="M7" s="492" t="s">
        <v>90</v>
      </c>
      <c r="N7" s="2" t="s">
        <v>22</v>
      </c>
      <c r="O7" s="2" t="s">
        <v>183</v>
      </c>
      <c r="P7" s="2">
        <v>2</v>
      </c>
    </row>
    <row r="8" spans="1:16">
      <c r="B8" s="37" t="s">
        <v>94</v>
      </c>
      <c r="C8" s="38"/>
      <c r="D8" s="39"/>
      <c r="E8" s="40">
        <v>209</v>
      </c>
      <c r="F8" s="41" t="s">
        <v>95</v>
      </c>
      <c r="G8" s="42">
        <v>5888</v>
      </c>
      <c r="H8" s="24"/>
      <c r="I8" s="24"/>
      <c r="J8" s="24"/>
      <c r="K8" s="24"/>
      <c r="L8" s="32"/>
      <c r="M8" s="493"/>
      <c r="N8" s="2" t="s">
        <v>22</v>
      </c>
      <c r="O8" s="2" t="s">
        <v>183</v>
      </c>
      <c r="P8" s="2">
        <v>2</v>
      </c>
    </row>
    <row r="9" spans="1:16">
      <c r="B9" s="43"/>
      <c r="C9" s="31"/>
      <c r="D9" s="31"/>
      <c r="E9" s="31"/>
      <c r="F9" s="31"/>
      <c r="G9" s="31"/>
      <c r="H9" s="31"/>
      <c r="I9" s="31"/>
      <c r="J9" s="31"/>
      <c r="K9" s="31"/>
      <c r="L9" s="32"/>
      <c r="N9" s="2" t="s">
        <v>22</v>
      </c>
      <c r="O9" s="2" t="s">
        <v>183</v>
      </c>
      <c r="P9" s="2">
        <v>2</v>
      </c>
    </row>
    <row r="10" spans="1:16">
      <c r="B10" s="44"/>
      <c r="C10" s="45"/>
      <c r="D10" s="46"/>
      <c r="E10" s="46"/>
      <c r="F10" s="46"/>
      <c r="G10" s="46"/>
      <c r="H10" s="47" t="s">
        <v>96</v>
      </c>
      <c r="I10" s="48"/>
      <c r="J10" s="48" t="s">
        <v>97</v>
      </c>
      <c r="K10" s="49" t="s">
        <v>98</v>
      </c>
      <c r="L10" s="32"/>
      <c r="N10" s="2" t="s">
        <v>22</v>
      </c>
      <c r="O10" s="2" t="s">
        <v>183</v>
      </c>
      <c r="P10" s="2">
        <v>2</v>
      </c>
    </row>
    <row r="11" spans="1:16">
      <c r="B11" s="33" t="s">
        <v>99</v>
      </c>
      <c r="C11" s="34"/>
      <c r="D11" s="34"/>
      <c r="E11" s="34"/>
      <c r="F11" s="34"/>
      <c r="G11" s="34"/>
      <c r="H11" s="50" t="s">
        <v>100</v>
      </c>
      <c r="I11" s="50" t="s">
        <v>101</v>
      </c>
      <c r="J11" s="51" t="s">
        <v>102</v>
      </c>
      <c r="K11" s="51" t="s">
        <v>185</v>
      </c>
      <c r="L11" s="32"/>
      <c r="N11" s="2" t="s">
        <v>22</v>
      </c>
      <c r="O11" s="2" t="s">
        <v>183</v>
      </c>
      <c r="P11" s="2">
        <v>2</v>
      </c>
    </row>
    <row r="12" spans="1:16">
      <c r="A12" s="2" t="s">
        <v>186</v>
      </c>
      <c r="B12" s="52" t="s">
        <v>106</v>
      </c>
      <c r="C12" s="24"/>
      <c r="D12" s="24"/>
      <c r="E12" s="24"/>
      <c r="F12" s="24"/>
      <c r="G12" s="24"/>
      <c r="H12" s="54">
        <v>7.6</v>
      </c>
      <c r="I12" s="54">
        <v>5.7</v>
      </c>
      <c r="J12" s="55">
        <v>13.3</v>
      </c>
      <c r="K12" s="56">
        <v>78310.400000000009</v>
      </c>
      <c r="L12" s="32"/>
      <c r="N12" s="2" t="s">
        <v>22</v>
      </c>
      <c r="O12" s="2" t="s">
        <v>183</v>
      </c>
      <c r="P12" s="2">
        <v>2</v>
      </c>
    </row>
    <row r="13" spans="1:16">
      <c r="A13" s="2" t="s">
        <v>186</v>
      </c>
      <c r="B13" s="52" t="s">
        <v>107</v>
      </c>
      <c r="C13" s="24"/>
      <c r="D13" s="24"/>
      <c r="E13" s="24"/>
      <c r="F13" s="24"/>
      <c r="G13" s="24"/>
      <c r="H13" s="57">
        <v>4.7</v>
      </c>
      <c r="I13" s="57">
        <v>3.5</v>
      </c>
      <c r="J13" s="55">
        <v>8.1999999999999993</v>
      </c>
      <c r="K13" s="56">
        <v>48281.599999999999</v>
      </c>
      <c r="L13" s="32"/>
      <c r="N13" s="2" t="s">
        <v>22</v>
      </c>
      <c r="O13" s="2" t="s">
        <v>183</v>
      </c>
      <c r="P13" s="2">
        <v>2</v>
      </c>
    </row>
    <row r="14" spans="1:16">
      <c r="A14" s="2" t="s">
        <v>186</v>
      </c>
      <c r="B14" s="52" t="s">
        <v>108</v>
      </c>
      <c r="C14" s="24"/>
      <c r="D14" s="24"/>
      <c r="E14" s="24"/>
      <c r="F14" s="24"/>
      <c r="G14" s="24"/>
      <c r="H14" s="57">
        <v>10.4</v>
      </c>
      <c r="I14" s="57">
        <v>6.2</v>
      </c>
      <c r="J14" s="55">
        <v>16.600000000000001</v>
      </c>
      <c r="K14" s="56">
        <v>97740.800000000003</v>
      </c>
      <c r="L14" s="32"/>
      <c r="N14" s="2" t="s">
        <v>22</v>
      </c>
      <c r="O14" s="2" t="s">
        <v>183</v>
      </c>
      <c r="P14" s="2">
        <v>2</v>
      </c>
    </row>
    <row r="15" spans="1:16">
      <c r="A15" s="2" t="s">
        <v>186</v>
      </c>
      <c r="B15" s="52" t="s">
        <v>109</v>
      </c>
      <c r="C15" s="24"/>
      <c r="D15" s="24"/>
      <c r="E15" s="24"/>
      <c r="F15" s="24"/>
      <c r="G15" s="24"/>
      <c r="H15" s="57">
        <v>4</v>
      </c>
      <c r="I15" s="57">
        <v>2.5</v>
      </c>
      <c r="J15" s="55">
        <v>6.5</v>
      </c>
      <c r="K15" s="56">
        <v>38272</v>
      </c>
      <c r="L15" s="32"/>
      <c r="N15" s="2" t="s">
        <v>22</v>
      </c>
      <c r="O15" s="2" t="s">
        <v>183</v>
      </c>
      <c r="P15" s="2">
        <v>2</v>
      </c>
    </row>
    <row r="16" spans="1:16">
      <c r="A16" s="2" t="s">
        <v>186</v>
      </c>
      <c r="B16" s="52" t="s">
        <v>110</v>
      </c>
      <c r="C16" s="24"/>
      <c r="D16" s="24"/>
      <c r="E16" s="24"/>
      <c r="F16" s="24"/>
      <c r="G16" s="24"/>
      <c r="H16" s="57">
        <v>0</v>
      </c>
      <c r="I16" s="57">
        <v>0</v>
      </c>
      <c r="J16" s="55">
        <v>0</v>
      </c>
      <c r="K16" s="56">
        <v>0</v>
      </c>
      <c r="L16" s="32"/>
      <c r="N16" s="2" t="s">
        <v>22</v>
      </c>
      <c r="O16" s="2" t="s">
        <v>183</v>
      </c>
      <c r="P16" s="2">
        <v>2</v>
      </c>
    </row>
    <row r="17" spans="1:16">
      <c r="A17" s="2" t="s">
        <v>186</v>
      </c>
      <c r="B17" s="52" t="s">
        <v>111</v>
      </c>
      <c r="C17" s="24"/>
      <c r="D17" s="24"/>
      <c r="E17" s="24"/>
      <c r="F17" s="24"/>
      <c r="G17" s="24"/>
      <c r="H17" s="57">
        <v>0</v>
      </c>
      <c r="I17" s="57">
        <v>0</v>
      </c>
      <c r="J17" s="55">
        <v>0</v>
      </c>
      <c r="K17" s="56">
        <v>0</v>
      </c>
      <c r="L17" s="32"/>
      <c r="N17" s="2" t="s">
        <v>22</v>
      </c>
      <c r="O17" s="2" t="s">
        <v>183</v>
      </c>
      <c r="P17" s="2">
        <v>2</v>
      </c>
    </row>
    <row r="18" spans="1:16">
      <c r="A18" s="2" t="s">
        <v>186</v>
      </c>
      <c r="B18" s="52" t="s">
        <v>111</v>
      </c>
      <c r="C18" s="59"/>
      <c r="D18" s="59"/>
      <c r="E18" s="59"/>
      <c r="F18" s="59"/>
      <c r="G18" s="59"/>
      <c r="H18" s="57">
        <v>0</v>
      </c>
      <c r="I18" s="57">
        <v>0</v>
      </c>
      <c r="J18" s="60">
        <v>0</v>
      </c>
      <c r="K18" s="61">
        <v>0</v>
      </c>
      <c r="L18" s="32"/>
      <c r="N18" s="2" t="s">
        <v>22</v>
      </c>
      <c r="O18" s="2" t="s">
        <v>183</v>
      </c>
      <c r="P18" s="2">
        <v>2</v>
      </c>
    </row>
    <row r="19" spans="1:16">
      <c r="B19" s="62" t="s">
        <v>112</v>
      </c>
      <c r="C19" s="23"/>
      <c r="D19" s="24"/>
      <c r="E19" s="24"/>
      <c r="F19" s="24"/>
      <c r="G19" s="24"/>
      <c r="H19" s="55">
        <v>26.700000000000003</v>
      </c>
      <c r="I19" s="55">
        <v>17.899999999999999</v>
      </c>
      <c r="J19" s="63">
        <v>44.6</v>
      </c>
      <c r="K19" s="64">
        <v>262604.79999999999</v>
      </c>
      <c r="L19" s="32"/>
      <c r="N19" s="2" t="s">
        <v>22</v>
      </c>
      <c r="O19" s="2" t="s">
        <v>183</v>
      </c>
      <c r="P19" s="2">
        <v>2</v>
      </c>
    </row>
    <row r="20" spans="1:16">
      <c r="B20" s="62" t="s">
        <v>113</v>
      </c>
      <c r="C20" s="23"/>
      <c r="D20" s="24"/>
      <c r="E20" s="24"/>
      <c r="F20" s="24"/>
      <c r="G20" s="24"/>
      <c r="H20" s="56">
        <v>157209.60000000001</v>
      </c>
      <c r="I20" s="56">
        <v>105395.2</v>
      </c>
      <c r="J20" s="64">
        <v>262604.79999999999</v>
      </c>
      <c r="K20" s="65" t="s">
        <v>114</v>
      </c>
      <c r="L20" s="32"/>
      <c r="N20" s="2" t="s">
        <v>22</v>
      </c>
      <c r="O20" s="2" t="s">
        <v>183</v>
      </c>
      <c r="P20" s="2">
        <v>2</v>
      </c>
    </row>
    <row r="21" spans="1:16">
      <c r="B21" s="32"/>
      <c r="C21" s="24"/>
      <c r="D21" s="24"/>
      <c r="E21" s="24"/>
      <c r="F21" s="24"/>
      <c r="G21" s="24"/>
      <c r="H21" s="24"/>
      <c r="I21" s="24"/>
      <c r="J21" s="24"/>
      <c r="K21" s="56"/>
      <c r="L21" s="32"/>
      <c r="N21" s="2" t="s">
        <v>22</v>
      </c>
      <c r="O21" s="2" t="s">
        <v>183</v>
      </c>
      <c r="P21" s="2">
        <v>2</v>
      </c>
    </row>
    <row r="22" spans="1:16">
      <c r="B22" s="66"/>
      <c r="C22" s="46"/>
      <c r="D22" s="46"/>
      <c r="E22" s="46"/>
      <c r="F22" s="46"/>
      <c r="G22" s="46"/>
      <c r="H22" s="47" t="s">
        <v>96</v>
      </c>
      <c r="I22" s="48"/>
      <c r="J22" s="48" t="s">
        <v>97</v>
      </c>
      <c r="K22" s="49" t="s">
        <v>98</v>
      </c>
      <c r="L22" s="32"/>
      <c r="N22" s="2" t="s">
        <v>22</v>
      </c>
      <c r="O22" s="2" t="s">
        <v>183</v>
      </c>
      <c r="P22" s="2">
        <v>2</v>
      </c>
    </row>
    <row r="23" spans="1:16">
      <c r="B23" s="33" t="s">
        <v>115</v>
      </c>
      <c r="C23" s="67"/>
      <c r="D23" s="35" t="s">
        <v>116</v>
      </c>
      <c r="E23" s="35"/>
      <c r="F23" s="35" t="s">
        <v>117</v>
      </c>
      <c r="G23" s="34"/>
      <c r="H23" s="50" t="s">
        <v>100</v>
      </c>
      <c r="I23" s="50" t="s">
        <v>101</v>
      </c>
      <c r="J23" s="51" t="s">
        <v>102</v>
      </c>
      <c r="K23" s="51" t="s">
        <v>185</v>
      </c>
      <c r="L23" s="32"/>
      <c r="N23" s="2" t="s">
        <v>22</v>
      </c>
      <c r="O23" s="2" t="s">
        <v>183</v>
      </c>
      <c r="P23" s="2">
        <v>2</v>
      </c>
    </row>
    <row r="24" spans="1:16">
      <c r="A24" s="2" t="s">
        <v>104</v>
      </c>
      <c r="B24" s="32" t="s">
        <v>118</v>
      </c>
      <c r="C24" s="24"/>
      <c r="D24" s="68">
        <v>3.81</v>
      </c>
      <c r="E24" s="69" t="s">
        <v>119</v>
      </c>
      <c r="F24" s="70">
        <v>30000</v>
      </c>
      <c r="G24" s="71" t="s">
        <v>120</v>
      </c>
      <c r="H24" s="65"/>
      <c r="I24" s="55">
        <v>114.3</v>
      </c>
      <c r="J24" s="55">
        <v>114.3</v>
      </c>
      <c r="K24" s="56">
        <v>672998.40000000002</v>
      </c>
      <c r="L24" s="32"/>
      <c r="N24" s="2" t="s">
        <v>22</v>
      </c>
      <c r="O24" s="2" t="s">
        <v>183</v>
      </c>
      <c r="P24" s="2">
        <v>2</v>
      </c>
    </row>
    <row r="25" spans="1:16">
      <c r="A25" s="2" t="s">
        <v>104</v>
      </c>
      <c r="B25" s="32" t="s">
        <v>121</v>
      </c>
      <c r="C25" s="24"/>
      <c r="D25" s="72">
        <v>0.5</v>
      </c>
      <c r="E25" s="69" t="s">
        <v>122</v>
      </c>
      <c r="F25" s="73">
        <v>138</v>
      </c>
      <c r="G25" s="71" t="s">
        <v>123</v>
      </c>
      <c r="H25" s="65"/>
      <c r="I25" s="55">
        <v>69</v>
      </c>
      <c r="J25" s="55">
        <v>69</v>
      </c>
      <c r="K25" s="56">
        <v>406272</v>
      </c>
      <c r="L25" s="32"/>
      <c r="N25" s="2" t="s">
        <v>22</v>
      </c>
      <c r="O25" s="2" t="s">
        <v>183</v>
      </c>
      <c r="P25" s="2">
        <v>2</v>
      </c>
    </row>
    <row r="26" spans="1:16">
      <c r="A26" s="2" t="s">
        <v>104</v>
      </c>
      <c r="B26" s="32" t="s">
        <v>124</v>
      </c>
      <c r="C26" s="24"/>
      <c r="D26" s="72">
        <v>0.57999999999999996</v>
      </c>
      <c r="E26" s="69" t="s">
        <v>122</v>
      </c>
      <c r="F26" s="74">
        <v>78</v>
      </c>
      <c r="G26" s="71" t="s">
        <v>123</v>
      </c>
      <c r="H26" s="65"/>
      <c r="I26" s="55">
        <v>45.239999999999995</v>
      </c>
      <c r="J26" s="55">
        <v>45.239999999999995</v>
      </c>
      <c r="K26" s="56">
        <v>266373.12</v>
      </c>
      <c r="L26" s="32"/>
      <c r="N26" s="2" t="s">
        <v>22</v>
      </c>
      <c r="O26" s="2" t="s">
        <v>183</v>
      </c>
      <c r="P26" s="2">
        <v>2</v>
      </c>
    </row>
    <row r="27" spans="1:16">
      <c r="A27" s="2" t="s">
        <v>104</v>
      </c>
      <c r="B27" s="32" t="s">
        <v>125</v>
      </c>
      <c r="C27" s="24"/>
      <c r="D27" s="72">
        <v>0.36</v>
      </c>
      <c r="E27" s="69" t="s">
        <v>122</v>
      </c>
      <c r="F27" s="74">
        <v>63</v>
      </c>
      <c r="G27" s="71" t="s">
        <v>123</v>
      </c>
      <c r="H27" s="65"/>
      <c r="I27" s="55">
        <v>22.68</v>
      </c>
      <c r="J27" s="55">
        <v>22.68</v>
      </c>
      <c r="K27" s="56">
        <v>133539.84</v>
      </c>
      <c r="L27" s="32"/>
      <c r="N27" s="2" t="s">
        <v>22</v>
      </c>
      <c r="O27" s="2" t="s">
        <v>183</v>
      </c>
      <c r="P27" s="2">
        <v>2</v>
      </c>
    </row>
    <row r="28" spans="1:16">
      <c r="A28" s="2" t="s">
        <v>104</v>
      </c>
      <c r="B28" s="32" t="s">
        <v>126</v>
      </c>
      <c r="C28" s="24"/>
      <c r="D28" s="24"/>
      <c r="E28" s="69"/>
      <c r="F28" s="24"/>
      <c r="G28" s="71"/>
      <c r="H28" s="65"/>
      <c r="I28" s="57">
        <v>6.41</v>
      </c>
      <c r="J28" s="55">
        <v>6.41</v>
      </c>
      <c r="K28" s="56">
        <v>37742.080000000002</v>
      </c>
      <c r="L28" s="32"/>
      <c r="N28" s="2" t="s">
        <v>22</v>
      </c>
      <c r="O28" s="2" t="s">
        <v>183</v>
      </c>
      <c r="P28" s="2">
        <v>2</v>
      </c>
    </row>
    <row r="29" spans="1:16">
      <c r="A29" s="2" t="s">
        <v>104</v>
      </c>
      <c r="B29" s="32" t="s">
        <v>127</v>
      </c>
      <c r="C29" s="24"/>
      <c r="D29" s="24"/>
      <c r="E29" s="69"/>
      <c r="F29" s="24"/>
      <c r="G29" s="71"/>
      <c r="H29" s="65"/>
      <c r="I29" s="57">
        <v>70</v>
      </c>
      <c r="J29" s="55">
        <v>70</v>
      </c>
      <c r="K29" s="56">
        <v>412160</v>
      </c>
      <c r="L29" s="32"/>
      <c r="N29" s="2" t="s">
        <v>22</v>
      </c>
      <c r="O29" s="2" t="s">
        <v>183</v>
      </c>
      <c r="P29" s="2">
        <v>2</v>
      </c>
    </row>
    <row r="30" spans="1:16">
      <c r="A30" s="2" t="s">
        <v>104</v>
      </c>
      <c r="B30" s="32" t="s">
        <v>128</v>
      </c>
      <c r="C30" s="24"/>
      <c r="D30" s="24"/>
      <c r="E30" s="69"/>
      <c r="F30" s="24"/>
      <c r="G30" s="71"/>
      <c r="H30" s="65"/>
      <c r="I30" s="57">
        <v>16.2</v>
      </c>
      <c r="J30" s="55">
        <v>16.2</v>
      </c>
      <c r="K30" s="56">
        <v>95385.599999999991</v>
      </c>
      <c r="L30" s="32"/>
      <c r="N30" s="2" t="s">
        <v>22</v>
      </c>
      <c r="O30" s="2" t="s">
        <v>183</v>
      </c>
      <c r="P30" s="2">
        <v>2</v>
      </c>
    </row>
    <row r="31" spans="1:16">
      <c r="A31" s="2" t="s">
        <v>104</v>
      </c>
      <c r="B31" s="32" t="s">
        <v>129</v>
      </c>
      <c r="C31" s="24"/>
      <c r="D31" s="24"/>
      <c r="E31" s="69"/>
      <c r="F31" s="24"/>
      <c r="G31" s="71"/>
      <c r="H31" s="65"/>
      <c r="I31" s="57">
        <v>12.9</v>
      </c>
      <c r="J31" s="55">
        <v>12.9</v>
      </c>
      <c r="K31" s="56">
        <v>75955.199999999997</v>
      </c>
      <c r="L31" s="32"/>
      <c r="N31" s="2" t="s">
        <v>22</v>
      </c>
      <c r="O31" s="2" t="s">
        <v>183</v>
      </c>
      <c r="P31" s="2">
        <v>2</v>
      </c>
    </row>
    <row r="32" spans="1:16">
      <c r="A32" s="2" t="s">
        <v>104</v>
      </c>
      <c r="B32" s="75" t="s">
        <v>130</v>
      </c>
      <c r="C32" s="59"/>
      <c r="D32" s="76">
        <v>8</v>
      </c>
      <c r="E32" s="77" t="s">
        <v>131</v>
      </c>
      <c r="F32" s="78">
        <v>8.1199999999999994E-2</v>
      </c>
      <c r="G32" s="79" t="s">
        <v>132</v>
      </c>
      <c r="H32" s="80"/>
      <c r="I32" s="81">
        <v>20.279970666666667</v>
      </c>
      <c r="J32" s="60">
        <v>20.279970666666667</v>
      </c>
      <c r="K32" s="61">
        <v>119408.46728533333</v>
      </c>
      <c r="L32" s="32"/>
      <c r="N32" s="2" t="s">
        <v>22</v>
      </c>
      <c r="O32" s="2" t="s">
        <v>183</v>
      </c>
      <c r="P32" s="2">
        <v>2</v>
      </c>
    </row>
    <row r="33" spans="1:16">
      <c r="B33" s="62" t="s">
        <v>133</v>
      </c>
      <c r="C33" s="23"/>
      <c r="D33" s="24"/>
      <c r="E33" s="24"/>
      <c r="F33" s="24"/>
      <c r="G33" s="24"/>
      <c r="H33" s="65"/>
      <c r="I33" s="55">
        <v>377.00997066666667</v>
      </c>
      <c r="J33" s="63">
        <v>377.00997066666667</v>
      </c>
      <c r="K33" s="64">
        <v>2219834.7072853334</v>
      </c>
      <c r="L33" s="32"/>
      <c r="N33" s="2" t="s">
        <v>22</v>
      </c>
      <c r="O33" s="2" t="s">
        <v>183</v>
      </c>
      <c r="P33" s="2">
        <v>2</v>
      </c>
    </row>
    <row r="34" spans="1:16">
      <c r="B34" s="32"/>
      <c r="C34" s="24"/>
      <c r="D34" s="24"/>
      <c r="E34" s="24"/>
      <c r="F34" s="24"/>
      <c r="G34" s="24"/>
      <c r="H34" s="24"/>
      <c r="I34" s="24"/>
      <c r="J34" s="24"/>
      <c r="K34" s="56" t="s">
        <v>134</v>
      </c>
      <c r="L34" s="32"/>
      <c r="N34" s="2" t="s">
        <v>22</v>
      </c>
      <c r="O34" s="2" t="s">
        <v>183</v>
      </c>
      <c r="P34" s="2">
        <v>2</v>
      </c>
    </row>
    <row r="35" spans="1:16">
      <c r="B35" s="33" t="s">
        <v>135</v>
      </c>
      <c r="C35" s="67"/>
      <c r="D35" s="35"/>
      <c r="E35" s="35"/>
      <c r="F35" s="35"/>
      <c r="G35" s="34"/>
      <c r="H35" s="50"/>
      <c r="I35" s="50"/>
      <c r="J35" s="51"/>
      <c r="K35" s="51"/>
      <c r="L35" s="32"/>
      <c r="N35" s="2" t="s">
        <v>22</v>
      </c>
      <c r="O35" s="2" t="s">
        <v>183</v>
      </c>
      <c r="P35" s="2">
        <v>2</v>
      </c>
    </row>
    <row r="36" spans="1:16">
      <c r="A36" s="2" t="s">
        <v>135</v>
      </c>
      <c r="B36" s="82" t="s">
        <v>136</v>
      </c>
      <c r="C36" s="24"/>
      <c r="D36" s="24"/>
      <c r="E36" s="24"/>
      <c r="F36" s="24"/>
      <c r="G36" s="24"/>
      <c r="H36" s="54">
        <v>23</v>
      </c>
      <c r="I36" s="54">
        <v>8.6999999999999993</v>
      </c>
      <c r="J36" s="55">
        <v>31.7</v>
      </c>
      <c r="K36" s="56">
        <v>186649.60000000001</v>
      </c>
      <c r="L36" s="32"/>
      <c r="N36" s="2" t="s">
        <v>22</v>
      </c>
      <c r="O36" s="2" t="s">
        <v>183</v>
      </c>
      <c r="P36" s="2">
        <v>2</v>
      </c>
    </row>
    <row r="37" spans="1:16">
      <c r="A37" s="2" t="s">
        <v>135</v>
      </c>
      <c r="B37" s="83" t="s">
        <v>137</v>
      </c>
      <c r="C37" s="24"/>
      <c r="D37" s="24"/>
      <c r="E37" s="24"/>
      <c r="F37" s="24"/>
      <c r="G37" s="24"/>
      <c r="H37" s="57">
        <v>11.1</v>
      </c>
      <c r="I37" s="57">
        <v>3.8</v>
      </c>
      <c r="J37" s="55">
        <v>14.899999999999999</v>
      </c>
      <c r="K37" s="56">
        <v>87731.199999999997</v>
      </c>
      <c r="L37" s="32"/>
      <c r="N37" s="2" t="s">
        <v>22</v>
      </c>
      <c r="O37" s="2" t="s">
        <v>183</v>
      </c>
      <c r="P37" s="2">
        <v>2</v>
      </c>
    </row>
    <row r="38" spans="1:16">
      <c r="A38" s="2" t="s">
        <v>135</v>
      </c>
      <c r="B38" s="84" t="s">
        <v>138</v>
      </c>
      <c r="C38" s="24"/>
      <c r="D38" s="72">
        <v>7.6999999999999999E-2</v>
      </c>
      <c r="E38" s="71" t="s">
        <v>139</v>
      </c>
      <c r="F38" s="72">
        <v>4.8000000000000001E-2</v>
      </c>
      <c r="G38" s="71" t="s">
        <v>140</v>
      </c>
      <c r="H38" s="55">
        <v>16.093</v>
      </c>
      <c r="I38" s="55">
        <v>10.032</v>
      </c>
      <c r="J38" s="55">
        <v>26.125</v>
      </c>
      <c r="K38" s="56">
        <v>153824</v>
      </c>
      <c r="L38" s="32"/>
      <c r="N38" s="2" t="s">
        <v>22</v>
      </c>
      <c r="O38" s="2" t="s">
        <v>183</v>
      </c>
      <c r="P38" s="2">
        <v>2</v>
      </c>
    </row>
    <row r="39" spans="1:16">
      <c r="A39" s="2" t="s">
        <v>135</v>
      </c>
      <c r="B39" s="84" t="s">
        <v>141</v>
      </c>
      <c r="C39" s="24"/>
      <c r="D39" s="72">
        <v>0.05</v>
      </c>
      <c r="E39" s="71" t="s">
        <v>139</v>
      </c>
      <c r="F39" s="72">
        <v>0.18360000000000001</v>
      </c>
      <c r="G39" s="71" t="s">
        <v>140</v>
      </c>
      <c r="H39" s="55">
        <v>10.450000000000001</v>
      </c>
      <c r="I39" s="55">
        <v>38.372400000000006</v>
      </c>
      <c r="J39" s="55">
        <v>48.822400000000009</v>
      </c>
      <c r="K39" s="56">
        <v>287466.29120000004</v>
      </c>
      <c r="L39" s="32"/>
      <c r="N39" s="2" t="s">
        <v>22</v>
      </c>
      <c r="O39" s="2" t="s">
        <v>183</v>
      </c>
      <c r="P39" s="2">
        <v>2</v>
      </c>
    </row>
    <row r="40" spans="1:16">
      <c r="A40" s="2" t="s">
        <v>135</v>
      </c>
      <c r="B40" s="84" t="s">
        <v>142</v>
      </c>
      <c r="C40" s="24"/>
      <c r="D40" s="72">
        <v>3.1600000000000003E-2</v>
      </c>
      <c r="E40" s="71" t="s">
        <v>139</v>
      </c>
      <c r="F40" s="72">
        <v>2.53E-2</v>
      </c>
      <c r="G40" s="71" t="s">
        <v>140</v>
      </c>
      <c r="H40" s="55">
        <v>6.6044000000000009</v>
      </c>
      <c r="I40" s="55">
        <v>5.2877000000000001</v>
      </c>
      <c r="J40" s="55">
        <v>11.892100000000001</v>
      </c>
      <c r="K40" s="56">
        <v>70020.684800000003</v>
      </c>
      <c r="L40" s="32"/>
      <c r="N40" s="2" t="s">
        <v>22</v>
      </c>
      <c r="O40" s="2" t="s">
        <v>183</v>
      </c>
      <c r="P40" s="2">
        <v>2</v>
      </c>
    </row>
    <row r="41" spans="1:16">
      <c r="A41" s="2" t="s">
        <v>135</v>
      </c>
      <c r="B41" s="83" t="s">
        <v>110</v>
      </c>
      <c r="C41" s="59"/>
      <c r="D41" s="59"/>
      <c r="E41" s="59"/>
      <c r="F41" s="59"/>
      <c r="G41" s="59"/>
      <c r="H41" s="57">
        <v>0</v>
      </c>
      <c r="I41" s="57">
        <v>0</v>
      </c>
      <c r="J41" s="60">
        <v>0</v>
      </c>
      <c r="K41" s="61">
        <v>0</v>
      </c>
      <c r="L41" s="32"/>
      <c r="N41" s="2" t="s">
        <v>22</v>
      </c>
      <c r="O41" s="2" t="s">
        <v>183</v>
      </c>
      <c r="P41" s="2">
        <v>2</v>
      </c>
    </row>
    <row r="42" spans="1:16">
      <c r="B42" s="62" t="s">
        <v>112</v>
      </c>
      <c r="C42" s="23"/>
      <c r="D42" s="24"/>
      <c r="E42" s="24"/>
      <c r="F42" s="24"/>
      <c r="G42" s="24"/>
      <c r="H42" s="55">
        <v>67.247399999999999</v>
      </c>
      <c r="I42" s="55">
        <v>66.192100000000011</v>
      </c>
      <c r="J42" s="63">
        <v>133.43950000000001</v>
      </c>
      <c r="K42" s="24"/>
      <c r="L42" s="32"/>
      <c r="N42" s="2" t="s">
        <v>22</v>
      </c>
      <c r="O42" s="2" t="s">
        <v>183</v>
      </c>
      <c r="P42" s="2">
        <v>2</v>
      </c>
    </row>
    <row r="43" spans="1:16">
      <c r="B43" s="62" t="s">
        <v>113</v>
      </c>
      <c r="C43" s="23"/>
      <c r="D43" s="24"/>
      <c r="E43" s="24"/>
      <c r="F43" s="24"/>
      <c r="G43" s="24"/>
      <c r="H43" s="56">
        <v>395952.6912</v>
      </c>
      <c r="I43" s="56">
        <v>389739.08480000007</v>
      </c>
      <c r="J43" s="64"/>
      <c r="K43" s="64">
        <v>785691.77600000007</v>
      </c>
      <c r="L43" s="32"/>
      <c r="N43" s="2" t="s">
        <v>22</v>
      </c>
      <c r="O43" s="2" t="s">
        <v>183</v>
      </c>
      <c r="P43" s="2">
        <v>2</v>
      </c>
    </row>
    <row r="44" spans="1:16">
      <c r="B44" s="32"/>
      <c r="C44" s="24"/>
      <c r="D44" s="24"/>
      <c r="E44" s="24"/>
      <c r="F44" s="24"/>
      <c r="G44" s="24"/>
      <c r="H44" s="24"/>
      <c r="I44" s="24"/>
      <c r="J44" s="24"/>
      <c r="K44" s="56"/>
      <c r="L44" s="32"/>
      <c r="N44" s="2" t="s">
        <v>22</v>
      </c>
      <c r="O44" s="2" t="s">
        <v>183</v>
      </c>
      <c r="P44" s="2">
        <v>2</v>
      </c>
    </row>
    <row r="45" spans="1:16">
      <c r="B45" s="33" t="s">
        <v>143</v>
      </c>
      <c r="C45" s="67"/>
      <c r="D45" s="35" t="s">
        <v>144</v>
      </c>
      <c r="E45" s="35"/>
      <c r="F45" s="35" t="s">
        <v>145</v>
      </c>
      <c r="G45" s="34"/>
      <c r="H45" s="50"/>
      <c r="I45" s="50"/>
      <c r="J45" s="51"/>
      <c r="K45" s="51"/>
      <c r="L45" s="32"/>
      <c r="N45" s="2" t="s">
        <v>22</v>
      </c>
      <c r="O45" s="2" t="s">
        <v>183</v>
      </c>
      <c r="P45" s="2">
        <v>2</v>
      </c>
    </row>
    <row r="46" spans="1:16">
      <c r="A46" s="2" t="s">
        <v>146</v>
      </c>
      <c r="B46" s="32" t="s">
        <v>147</v>
      </c>
      <c r="C46" s="23"/>
      <c r="D46" s="72">
        <v>20.149999999999999</v>
      </c>
      <c r="E46" s="24"/>
      <c r="F46" s="76">
        <v>2.25</v>
      </c>
      <c r="G46" s="86"/>
      <c r="H46" s="87">
        <v>45.337499999999999</v>
      </c>
      <c r="I46" s="65"/>
      <c r="J46" s="55">
        <v>45.337499999999999</v>
      </c>
      <c r="K46" s="56">
        <v>266947.20000000001</v>
      </c>
      <c r="L46" s="32"/>
      <c r="N46" s="2" t="s">
        <v>22</v>
      </c>
      <c r="O46" s="2" t="s">
        <v>183</v>
      </c>
      <c r="P46" s="2">
        <v>2</v>
      </c>
    </row>
    <row r="47" spans="1:16">
      <c r="A47" s="2" t="s">
        <v>146</v>
      </c>
      <c r="B47" s="75" t="s">
        <v>148</v>
      </c>
      <c r="C47" s="88"/>
      <c r="D47" s="72">
        <v>0</v>
      </c>
      <c r="E47" s="59"/>
      <c r="F47" s="76">
        <v>0</v>
      </c>
      <c r="G47" s="88"/>
      <c r="H47" s="80"/>
      <c r="I47" s="60">
        <v>0</v>
      </c>
      <c r="J47" s="60">
        <v>0</v>
      </c>
      <c r="K47" s="61">
        <v>0</v>
      </c>
      <c r="L47" s="32"/>
      <c r="N47" s="2" t="s">
        <v>22</v>
      </c>
      <c r="O47" s="2" t="s">
        <v>183</v>
      </c>
      <c r="P47" s="2">
        <v>2</v>
      </c>
    </row>
    <row r="48" spans="1:16">
      <c r="B48" s="62" t="s">
        <v>133</v>
      </c>
      <c r="C48" s="86"/>
      <c r="D48" s="89"/>
      <c r="E48" s="89"/>
      <c r="F48" s="89"/>
      <c r="G48" s="89"/>
      <c r="H48" s="55">
        <v>45.337499999999999</v>
      </c>
      <c r="I48" s="55">
        <v>0</v>
      </c>
      <c r="J48" s="63">
        <v>45.337499999999999</v>
      </c>
      <c r="K48" s="64">
        <v>266947.20000000001</v>
      </c>
      <c r="L48" s="32"/>
      <c r="N48" s="2" t="s">
        <v>22</v>
      </c>
      <c r="O48" s="2" t="s">
        <v>183</v>
      </c>
      <c r="P48" s="2">
        <v>2</v>
      </c>
    </row>
    <row r="49" spans="1:16">
      <c r="B49" s="90"/>
      <c r="C49" s="86"/>
      <c r="D49" s="89"/>
      <c r="E49" s="89"/>
      <c r="F49" s="89"/>
      <c r="G49" s="89"/>
      <c r="H49" s="24"/>
      <c r="I49" s="24"/>
      <c r="J49" s="24"/>
      <c r="K49" s="56"/>
      <c r="L49" s="32"/>
      <c r="N49" s="2" t="s">
        <v>22</v>
      </c>
      <c r="O49" s="2" t="s">
        <v>183</v>
      </c>
      <c r="P49" s="2">
        <v>2</v>
      </c>
    </row>
    <row r="50" spans="1:16">
      <c r="B50" s="33" t="s">
        <v>149</v>
      </c>
      <c r="C50" s="67"/>
      <c r="D50" s="35"/>
      <c r="E50" s="35"/>
      <c r="F50" s="35"/>
      <c r="G50" s="34"/>
      <c r="H50" s="50"/>
      <c r="I50" s="50"/>
      <c r="J50" s="51"/>
      <c r="K50" s="51" t="s">
        <v>134</v>
      </c>
      <c r="L50" s="32"/>
      <c r="N50" s="2" t="s">
        <v>22</v>
      </c>
      <c r="O50" s="2" t="s">
        <v>183</v>
      </c>
      <c r="P50" s="2">
        <v>2</v>
      </c>
    </row>
    <row r="51" spans="1:16">
      <c r="A51" s="2" t="s">
        <v>150</v>
      </c>
      <c r="B51" s="32" t="s">
        <v>151</v>
      </c>
      <c r="C51" s="24"/>
      <c r="D51" s="24"/>
      <c r="E51" s="24"/>
      <c r="F51" s="494" t="s">
        <v>198</v>
      </c>
      <c r="G51" s="494"/>
      <c r="H51" s="137">
        <v>143</v>
      </c>
      <c r="I51" s="65"/>
      <c r="J51" s="63">
        <v>143</v>
      </c>
      <c r="K51" s="64">
        <v>841984</v>
      </c>
      <c r="L51" s="32"/>
      <c r="N51" s="2" t="s">
        <v>22</v>
      </c>
      <c r="O51" s="2" t="s">
        <v>183</v>
      </c>
      <c r="P51" s="2">
        <v>2</v>
      </c>
    </row>
    <row r="52" spans="1:16">
      <c r="B52" s="32"/>
      <c r="C52" s="24"/>
      <c r="D52" s="24"/>
      <c r="E52" s="24"/>
      <c r="F52" s="495"/>
      <c r="G52" s="495"/>
      <c r="H52" s="24"/>
      <c r="I52" s="24"/>
      <c r="J52" s="24"/>
      <c r="K52" s="56" t="s">
        <v>134</v>
      </c>
      <c r="L52" s="32"/>
      <c r="N52" s="2" t="s">
        <v>22</v>
      </c>
      <c r="O52" s="2" t="s">
        <v>183</v>
      </c>
      <c r="P52" s="2">
        <v>2</v>
      </c>
    </row>
    <row r="53" spans="1:16">
      <c r="B53" s="66"/>
      <c r="C53" s="46"/>
      <c r="D53" s="46"/>
      <c r="E53" s="46"/>
      <c r="F53" s="46"/>
      <c r="G53" s="46"/>
      <c r="H53" s="47" t="s">
        <v>96</v>
      </c>
      <c r="I53" s="48"/>
      <c r="J53" s="48" t="s">
        <v>97</v>
      </c>
      <c r="K53" s="49" t="s">
        <v>98</v>
      </c>
      <c r="L53" s="32"/>
      <c r="N53" s="2" t="s">
        <v>22</v>
      </c>
      <c r="O53" s="2" t="s">
        <v>183</v>
      </c>
      <c r="P53" s="2">
        <v>2</v>
      </c>
    </row>
    <row r="54" spans="1:16">
      <c r="B54" s="33" t="s">
        <v>153</v>
      </c>
      <c r="C54" s="67"/>
      <c r="D54" s="35"/>
      <c r="E54" s="35"/>
      <c r="F54" s="35"/>
      <c r="G54" s="34"/>
      <c r="H54" s="50" t="s">
        <v>100</v>
      </c>
      <c r="I54" s="50" t="s">
        <v>101</v>
      </c>
      <c r="J54" s="51" t="s">
        <v>102</v>
      </c>
      <c r="K54" s="51" t="s">
        <v>185</v>
      </c>
      <c r="L54" s="32"/>
      <c r="N54" s="2" t="s">
        <v>22</v>
      </c>
      <c r="O54" s="2" t="s">
        <v>183</v>
      </c>
      <c r="P54" s="2">
        <v>2</v>
      </c>
    </row>
    <row r="55" spans="1:16">
      <c r="B55" s="32" t="s">
        <v>154</v>
      </c>
      <c r="C55" s="24"/>
      <c r="D55" s="24"/>
      <c r="E55" s="24"/>
      <c r="F55" s="24"/>
      <c r="G55" s="24"/>
      <c r="H55" s="55">
        <v>282.28489999999999</v>
      </c>
      <c r="I55" s="55">
        <v>461.10207066666669</v>
      </c>
      <c r="J55" s="63">
        <v>743.38697066666668</v>
      </c>
      <c r="K55" s="24"/>
      <c r="L55" s="32"/>
      <c r="N55" s="2" t="s">
        <v>22</v>
      </c>
      <c r="O55" s="2" t="s">
        <v>183</v>
      </c>
      <c r="P55" s="2">
        <v>2</v>
      </c>
    </row>
    <row r="56" spans="1:16" ht="16.5" thickBot="1">
      <c r="B56" s="92" t="s">
        <v>155</v>
      </c>
      <c r="C56" s="93"/>
      <c r="D56" s="93"/>
      <c r="E56" s="93"/>
      <c r="F56" s="93"/>
      <c r="G56" s="93"/>
      <c r="H56" s="94">
        <v>1.3506454545454545</v>
      </c>
      <c r="I56" s="94">
        <v>2.2062300031897926</v>
      </c>
      <c r="J56" s="94">
        <v>3.5568754577352473</v>
      </c>
      <c r="K56" s="95"/>
      <c r="L56" s="32"/>
      <c r="N56" s="2" t="s">
        <v>22</v>
      </c>
      <c r="O56" s="2" t="s">
        <v>183</v>
      </c>
      <c r="P56" s="2">
        <v>2</v>
      </c>
    </row>
    <row r="57" spans="1:16" ht="16.5" thickTop="1">
      <c r="B57" s="96" t="s">
        <v>156</v>
      </c>
      <c r="C57" s="97"/>
      <c r="D57" s="97"/>
      <c r="E57" s="97"/>
      <c r="F57" s="97"/>
      <c r="G57" s="97"/>
      <c r="H57" s="98">
        <v>1662093.4912</v>
      </c>
      <c r="I57" s="98">
        <v>2714968.9920853334</v>
      </c>
      <c r="J57" s="98"/>
      <c r="K57" s="98">
        <v>4377062.483285334</v>
      </c>
      <c r="L57" s="32"/>
      <c r="N57" s="2" t="s">
        <v>22</v>
      </c>
      <c r="O57" s="2" t="s">
        <v>183</v>
      </c>
      <c r="P57" s="2">
        <v>2</v>
      </c>
    </row>
    <row r="58" spans="1:16">
      <c r="B58" s="32"/>
      <c r="C58" s="24"/>
      <c r="D58" s="24"/>
      <c r="E58" s="24"/>
      <c r="F58" s="24"/>
      <c r="G58" s="24"/>
      <c r="H58" s="56"/>
      <c r="I58" s="56"/>
      <c r="J58" s="56"/>
      <c r="K58" s="65"/>
      <c r="L58" s="32"/>
      <c r="N58" s="2" t="s">
        <v>22</v>
      </c>
      <c r="O58" s="2" t="s">
        <v>183</v>
      </c>
      <c r="P58" s="2">
        <v>2</v>
      </c>
    </row>
    <row r="59" spans="1:16">
      <c r="B59" s="66"/>
      <c r="C59" s="46"/>
      <c r="D59" s="46"/>
      <c r="E59" s="46"/>
      <c r="F59" s="46"/>
      <c r="G59" s="46"/>
      <c r="H59" s="99"/>
      <c r="I59" s="100" t="s">
        <v>157</v>
      </c>
      <c r="J59" s="101" t="s">
        <v>158</v>
      </c>
      <c r="K59" s="102" t="s">
        <v>159</v>
      </c>
      <c r="L59" s="32"/>
      <c r="N59" s="2" t="s">
        <v>22</v>
      </c>
      <c r="O59" s="2" t="s">
        <v>183</v>
      </c>
      <c r="P59" s="2">
        <v>2</v>
      </c>
    </row>
    <row r="60" spans="1:16">
      <c r="B60" s="33" t="s">
        <v>160</v>
      </c>
      <c r="C60" s="34"/>
      <c r="D60" s="34"/>
      <c r="E60" s="34"/>
      <c r="F60" s="34"/>
      <c r="G60" s="34"/>
      <c r="H60" s="103"/>
      <c r="I60" s="104" t="s">
        <v>161</v>
      </c>
      <c r="J60" s="104" t="s">
        <v>162</v>
      </c>
      <c r="K60" s="105" t="s">
        <v>163</v>
      </c>
      <c r="L60" s="32"/>
      <c r="N60" s="2" t="s">
        <v>22</v>
      </c>
      <c r="O60" s="2" t="s">
        <v>183</v>
      </c>
      <c r="P60" s="2">
        <v>2</v>
      </c>
    </row>
    <row r="61" spans="1:16">
      <c r="B61" s="32" t="s">
        <v>164</v>
      </c>
      <c r="C61" s="106"/>
      <c r="D61" s="139">
        <v>0</v>
      </c>
      <c r="E61" s="24"/>
      <c r="F61" s="24"/>
      <c r="G61" s="24"/>
      <c r="H61" s="56"/>
      <c r="I61" s="65"/>
      <c r="J61" s="55">
        <v>0</v>
      </c>
      <c r="K61" s="108">
        <v>0</v>
      </c>
      <c r="L61" s="32"/>
      <c r="N61" s="2" t="s">
        <v>22</v>
      </c>
      <c r="O61" s="2" t="s">
        <v>183</v>
      </c>
      <c r="P61" s="2">
        <v>2</v>
      </c>
    </row>
    <row r="62" spans="1:16">
      <c r="B62" s="32" t="s">
        <v>165</v>
      </c>
      <c r="C62" s="106"/>
      <c r="D62" s="24"/>
      <c r="E62" s="24"/>
      <c r="F62" s="24"/>
      <c r="G62" s="24"/>
      <c r="H62" s="56"/>
      <c r="I62" s="65"/>
      <c r="J62" s="57">
        <v>0</v>
      </c>
      <c r="K62" s="108">
        <v>0</v>
      </c>
      <c r="L62" s="32"/>
      <c r="N62" s="2" t="s">
        <v>22</v>
      </c>
      <c r="O62" s="2" t="s">
        <v>183</v>
      </c>
      <c r="P62" s="2">
        <v>2</v>
      </c>
    </row>
    <row r="63" spans="1:16">
      <c r="B63" s="110" t="s">
        <v>166</v>
      </c>
      <c r="C63" s="111"/>
      <c r="D63" s="112">
        <v>0</v>
      </c>
      <c r="E63" s="24"/>
      <c r="F63" s="24"/>
      <c r="G63" s="24"/>
      <c r="H63" s="113"/>
      <c r="I63" s="114"/>
      <c r="J63" s="115">
        <v>0</v>
      </c>
      <c r="K63" s="116">
        <v>0</v>
      </c>
      <c r="L63" s="171"/>
      <c r="N63" s="2" t="s">
        <v>22</v>
      </c>
      <c r="O63" s="2" t="s">
        <v>183</v>
      </c>
      <c r="P63" s="2">
        <v>2</v>
      </c>
    </row>
    <row r="64" spans="1:16" ht="16.5" thickBot="1">
      <c r="B64" s="117" t="s">
        <v>167</v>
      </c>
      <c r="C64" s="118"/>
      <c r="D64" s="93"/>
      <c r="E64" s="93"/>
      <c r="F64" s="93"/>
      <c r="G64" s="93"/>
      <c r="H64" s="119"/>
      <c r="I64" s="95"/>
      <c r="J64" s="63">
        <v>0</v>
      </c>
      <c r="K64" s="64">
        <v>0</v>
      </c>
      <c r="L64" s="32"/>
      <c r="N64" s="2" t="s">
        <v>22</v>
      </c>
      <c r="O64" s="2" t="s">
        <v>183</v>
      </c>
      <c r="P64" s="2">
        <v>2</v>
      </c>
    </row>
    <row r="65" spans="2:16" ht="17.25" thickTop="1" thickBot="1">
      <c r="B65" s="96" t="s">
        <v>168</v>
      </c>
      <c r="C65" s="120"/>
      <c r="D65" s="121"/>
      <c r="E65" s="121"/>
      <c r="F65" s="121"/>
      <c r="G65" s="121"/>
      <c r="H65" s="122"/>
      <c r="I65" s="123">
        <v>-461.10207066666669</v>
      </c>
      <c r="J65" s="124">
        <v>-743.38697066666668</v>
      </c>
      <c r="K65" s="125">
        <v>-4377062.483285334</v>
      </c>
      <c r="L65" s="32"/>
      <c r="N65" s="2" t="s">
        <v>22</v>
      </c>
      <c r="O65" s="2" t="s">
        <v>183</v>
      </c>
      <c r="P65" s="2">
        <v>2</v>
      </c>
    </row>
    <row r="66" spans="2:16">
      <c r="N66" s="2" t="s">
        <v>22</v>
      </c>
      <c r="O66" s="2" t="s">
        <v>183</v>
      </c>
      <c r="P66" s="2">
        <v>2</v>
      </c>
    </row>
    <row r="67" spans="2:16">
      <c r="N67" s="2" t="s">
        <v>22</v>
      </c>
      <c r="O67" s="2" t="s">
        <v>183</v>
      </c>
      <c r="P67" s="2">
        <v>2</v>
      </c>
    </row>
    <row r="68" spans="2:16">
      <c r="B68" s="2" t="s">
        <v>200</v>
      </c>
      <c r="N68" s="2" t="s">
        <v>22</v>
      </c>
      <c r="O68" s="2" t="s">
        <v>183</v>
      </c>
      <c r="P68" s="2">
        <v>2</v>
      </c>
    </row>
    <row r="69" spans="2:16">
      <c r="N69" s="2" t="s">
        <v>22</v>
      </c>
      <c r="O69" s="2" t="s">
        <v>183</v>
      </c>
      <c r="P69" s="2">
        <v>2</v>
      </c>
    </row>
    <row r="70" spans="2:16" ht="48" customHeight="1">
      <c r="B70" s="497" t="s">
        <v>201</v>
      </c>
      <c r="C70" s="497"/>
      <c r="D70" s="497"/>
      <c r="E70" s="178"/>
      <c r="F70" s="179"/>
      <c r="G70" s="179"/>
      <c r="H70" s="179"/>
      <c r="N70" s="2" t="s">
        <v>22</v>
      </c>
      <c r="O70" s="2" t="s">
        <v>183</v>
      </c>
      <c r="P70" s="2">
        <v>2</v>
      </c>
    </row>
    <row r="71" spans="2:16" ht="48" customHeight="1">
      <c r="B71" s="180"/>
      <c r="C71" s="180"/>
      <c r="D71" s="180" t="s">
        <v>202</v>
      </c>
      <c r="E71" s="181" t="s">
        <v>203</v>
      </c>
      <c r="F71" s="182" t="s">
        <v>204</v>
      </c>
      <c r="G71" s="182" t="s">
        <v>117</v>
      </c>
      <c r="H71" s="498" t="s">
        <v>7</v>
      </c>
      <c r="I71" s="498"/>
      <c r="J71" s="498"/>
      <c r="N71" s="2" t="s">
        <v>22</v>
      </c>
      <c r="O71" s="2" t="s">
        <v>183</v>
      </c>
      <c r="P71" s="2">
        <v>2</v>
      </c>
    </row>
    <row r="72" spans="2:16" ht="35.1" customHeight="1">
      <c r="B72" s="184" t="s">
        <v>188</v>
      </c>
      <c r="C72" s="185">
        <v>0</v>
      </c>
      <c r="D72" s="186">
        <v>0.31</v>
      </c>
      <c r="E72" s="187">
        <v>0.44</v>
      </c>
      <c r="F72" s="188">
        <v>43.199999999999996</v>
      </c>
      <c r="G72" s="189" t="s">
        <v>205</v>
      </c>
      <c r="H72" s="499" t="s">
        <v>206</v>
      </c>
      <c r="I72" s="499"/>
      <c r="J72" s="499"/>
      <c r="N72" s="2" t="s">
        <v>22</v>
      </c>
      <c r="O72" s="2" t="s">
        <v>183</v>
      </c>
      <c r="P72" s="2">
        <v>2</v>
      </c>
    </row>
    <row r="73" spans="2:16" ht="45" customHeight="1">
      <c r="B73" s="184" t="s">
        <v>207</v>
      </c>
      <c r="C73" s="185">
        <v>0</v>
      </c>
      <c r="D73" s="186">
        <v>11</v>
      </c>
      <c r="E73" s="187">
        <v>18</v>
      </c>
      <c r="F73" s="188">
        <v>14.3</v>
      </c>
      <c r="G73" s="189" t="s">
        <v>205</v>
      </c>
      <c r="H73" s="499" t="s">
        <v>208</v>
      </c>
      <c r="I73" s="499"/>
      <c r="J73" s="499"/>
      <c r="N73" s="2" t="s">
        <v>22</v>
      </c>
      <c r="O73" s="2" t="s">
        <v>183</v>
      </c>
      <c r="P73" s="2">
        <v>2</v>
      </c>
    </row>
    <row r="74" spans="2:16" ht="74.099999999999994" customHeight="1">
      <c r="B74" s="190" t="s">
        <v>209</v>
      </c>
      <c r="C74" s="191">
        <v>0</v>
      </c>
      <c r="D74" s="192" t="s">
        <v>101</v>
      </c>
      <c r="E74" s="192"/>
      <c r="F74" s="193">
        <v>22.83</v>
      </c>
      <c r="G74" s="194" t="s">
        <v>205</v>
      </c>
      <c r="H74" s="496" t="s">
        <v>210</v>
      </c>
      <c r="I74" s="496"/>
      <c r="J74" s="496"/>
      <c r="N74" s="2" t="s">
        <v>22</v>
      </c>
      <c r="O74" s="2" t="s">
        <v>183</v>
      </c>
      <c r="P74" s="2">
        <v>2</v>
      </c>
    </row>
    <row r="75" spans="2:16">
      <c r="F75" s="196">
        <v>80.33</v>
      </c>
      <c r="G75" s="189" t="s">
        <v>205</v>
      </c>
      <c r="H75" s="2" t="s">
        <v>211</v>
      </c>
      <c r="I75" s="196">
        <v>472983.03999999998</v>
      </c>
      <c r="N75" s="2" t="s">
        <v>22</v>
      </c>
      <c r="O75" s="2" t="s">
        <v>183</v>
      </c>
      <c r="P75" s="2">
        <v>2</v>
      </c>
    </row>
    <row r="76" spans="2:16" ht="16.5" thickBot="1">
      <c r="N76" s="2" t="s">
        <v>22</v>
      </c>
      <c r="O76" s="2" t="s">
        <v>183</v>
      </c>
      <c r="P76" s="2">
        <v>2</v>
      </c>
    </row>
    <row r="77" spans="2:16" ht="16.5" thickBot="1">
      <c r="I77" s="2" t="s">
        <v>212</v>
      </c>
      <c r="K77" s="197">
        <v>-4850045.523285334</v>
      </c>
      <c r="N77" s="2" t="s">
        <v>22</v>
      </c>
      <c r="O77" s="2" t="s">
        <v>183</v>
      </c>
      <c r="P77" s="2">
        <v>2</v>
      </c>
    </row>
    <row r="78" spans="2:16">
      <c r="N78" s="2" t="s">
        <v>22</v>
      </c>
      <c r="O78" s="2" t="s">
        <v>183</v>
      </c>
      <c r="P78" s="2">
        <v>2</v>
      </c>
    </row>
    <row r="79" spans="2:16">
      <c r="N79" s="2" t="s">
        <v>22</v>
      </c>
      <c r="O79" s="2" t="s">
        <v>183</v>
      </c>
      <c r="P79" s="2">
        <v>2</v>
      </c>
    </row>
    <row r="80" spans="2:16">
      <c r="B80" s="3" t="s">
        <v>176</v>
      </c>
      <c r="N80" s="2" t="s">
        <v>22</v>
      </c>
      <c r="O80" s="2" t="s">
        <v>183</v>
      </c>
      <c r="P80" s="2">
        <v>2</v>
      </c>
    </row>
    <row r="81" spans="2:16">
      <c r="B81" s="10" t="s">
        <v>177</v>
      </c>
      <c r="N81" s="2" t="s">
        <v>22</v>
      </c>
      <c r="O81" s="2" t="s">
        <v>183</v>
      </c>
      <c r="P81" s="2">
        <v>2</v>
      </c>
    </row>
    <row r="82" spans="2:16">
      <c r="N82" s="2" t="s">
        <v>22</v>
      </c>
      <c r="O82" s="2" t="s">
        <v>183</v>
      </c>
      <c r="P82" s="2">
        <v>2</v>
      </c>
    </row>
    <row r="83" spans="2:16" ht="20.25">
      <c r="B83" s="144" t="s">
        <v>178</v>
      </c>
      <c r="N83" s="2" t="s">
        <v>22</v>
      </c>
      <c r="O83" s="2" t="s">
        <v>183</v>
      </c>
      <c r="P83" s="2">
        <v>2</v>
      </c>
    </row>
    <row r="84" spans="2:16">
      <c r="B84" s="132" t="s">
        <v>179</v>
      </c>
      <c r="N84" s="2" t="s">
        <v>22</v>
      </c>
      <c r="O84" s="2" t="s">
        <v>183</v>
      </c>
      <c r="P84" s="2">
        <v>2</v>
      </c>
    </row>
    <row r="85" spans="2:16">
      <c r="N85" s="2" t="s">
        <v>22</v>
      </c>
      <c r="O85" s="2" t="s">
        <v>183</v>
      </c>
      <c r="P85" s="2">
        <v>2</v>
      </c>
    </row>
    <row r="86" spans="2:16">
      <c r="N86" s="2" t="s">
        <v>22</v>
      </c>
      <c r="O86" s="2" t="s">
        <v>183</v>
      </c>
      <c r="P86" s="2">
        <v>2</v>
      </c>
    </row>
    <row r="87" spans="2:16" ht="20.25">
      <c r="B87" s="144"/>
      <c r="N87" s="2" t="s">
        <v>22</v>
      </c>
      <c r="O87" s="2" t="s">
        <v>183</v>
      </c>
      <c r="P87" s="2">
        <v>2</v>
      </c>
    </row>
    <row r="88" spans="2:16">
      <c r="B88" s="132"/>
      <c r="N88" s="2" t="s">
        <v>22</v>
      </c>
      <c r="O88" s="2" t="s">
        <v>183</v>
      </c>
      <c r="P88" s="2">
        <v>2</v>
      </c>
    </row>
    <row r="89" spans="2:16">
      <c r="N89" s="2" t="s">
        <v>22</v>
      </c>
      <c r="O89" s="2" t="s">
        <v>183</v>
      </c>
      <c r="P89" s="2">
        <v>2</v>
      </c>
    </row>
    <row r="90" spans="2:16">
      <c r="N90" s="2" t="s">
        <v>22</v>
      </c>
      <c r="O90" s="2" t="s">
        <v>183</v>
      </c>
      <c r="P90" s="2">
        <v>2</v>
      </c>
    </row>
    <row r="91" spans="2:16">
      <c r="N91" s="2" t="s">
        <v>22</v>
      </c>
      <c r="O91" s="2" t="s">
        <v>183</v>
      </c>
      <c r="P91" s="2">
        <v>2</v>
      </c>
    </row>
    <row r="92" spans="2:16">
      <c r="N92" s="2" t="s">
        <v>22</v>
      </c>
      <c r="O92" s="2" t="s">
        <v>183</v>
      </c>
      <c r="P92" s="2">
        <v>2</v>
      </c>
    </row>
    <row r="93" spans="2:16">
      <c r="B93" s="62" t="s">
        <v>7</v>
      </c>
      <c r="C93" s="23"/>
      <c r="D93" s="24"/>
      <c r="E93" s="24"/>
      <c r="F93" s="24"/>
      <c r="G93" s="24"/>
      <c r="H93" s="24"/>
      <c r="I93" s="24"/>
      <c r="J93" s="24"/>
      <c r="K93" s="24"/>
      <c r="L93" s="32"/>
      <c r="N93" s="2" t="s">
        <v>22</v>
      </c>
      <c r="O93" s="2" t="s">
        <v>183</v>
      </c>
      <c r="P93" s="2">
        <v>2</v>
      </c>
    </row>
    <row r="94" spans="2:16">
      <c r="B94" s="126" t="s">
        <v>169</v>
      </c>
      <c r="C94" s="23"/>
      <c r="D94" s="24"/>
      <c r="E94" s="24"/>
      <c r="F94" s="24"/>
      <c r="G94" s="24"/>
      <c r="H94" s="24"/>
      <c r="I94" s="24"/>
      <c r="J94" s="24"/>
      <c r="K94" s="24"/>
      <c r="L94" s="32"/>
      <c r="N94" s="2" t="s">
        <v>22</v>
      </c>
      <c r="O94" s="2" t="s">
        <v>183</v>
      </c>
      <c r="P94" s="2">
        <v>2</v>
      </c>
    </row>
    <row r="95" spans="2:16">
      <c r="B95" s="127" t="s">
        <v>170</v>
      </c>
      <c r="C95" s="23"/>
      <c r="D95" s="24"/>
      <c r="E95" s="24"/>
      <c r="F95" s="24"/>
      <c r="G95" s="24"/>
      <c r="H95" s="24"/>
      <c r="I95" s="24"/>
      <c r="J95" s="24"/>
      <c r="K95" s="24"/>
      <c r="L95" s="32"/>
      <c r="N95" s="2" t="s">
        <v>22</v>
      </c>
      <c r="O95" s="2" t="s">
        <v>183</v>
      </c>
      <c r="P95" s="2">
        <v>2</v>
      </c>
    </row>
    <row r="96" spans="2:16">
      <c r="B96" s="128" t="s">
        <v>171</v>
      </c>
      <c r="C96" s="23"/>
      <c r="D96" s="24"/>
      <c r="E96" s="24"/>
      <c r="F96" s="24"/>
      <c r="G96" s="24"/>
      <c r="H96" s="24"/>
      <c r="I96" s="24"/>
      <c r="J96" s="24"/>
      <c r="K96" s="24"/>
      <c r="L96" s="32"/>
      <c r="N96" s="2" t="s">
        <v>22</v>
      </c>
      <c r="O96" s="2" t="s">
        <v>183</v>
      </c>
      <c r="P96" s="2">
        <v>2</v>
      </c>
    </row>
    <row r="97" spans="2:16">
      <c r="B97" s="129" t="s">
        <v>172</v>
      </c>
      <c r="C97" s="23"/>
      <c r="D97" s="24"/>
      <c r="E97" s="24"/>
      <c r="F97" s="24"/>
      <c r="G97" s="24"/>
      <c r="H97" s="24"/>
      <c r="I97" s="24"/>
      <c r="J97" s="24"/>
      <c r="K97" s="24"/>
      <c r="L97" s="32"/>
      <c r="N97" s="2" t="s">
        <v>22</v>
      </c>
      <c r="O97" s="2" t="s">
        <v>183</v>
      </c>
      <c r="P97" s="2">
        <v>2</v>
      </c>
    </row>
    <row r="98" spans="2:16">
      <c r="B98" s="32" t="s">
        <v>173</v>
      </c>
      <c r="C98" s="23"/>
      <c r="D98" s="23"/>
      <c r="E98" s="23"/>
      <c r="F98" s="23"/>
      <c r="G98" s="23"/>
      <c r="H98" s="24"/>
      <c r="I98" s="24"/>
      <c r="J98" s="24"/>
      <c r="K98" s="24"/>
      <c r="L98" s="32"/>
      <c r="N98" s="2" t="s">
        <v>22</v>
      </c>
      <c r="O98" s="2" t="s">
        <v>183</v>
      </c>
      <c r="P98" s="2">
        <v>2</v>
      </c>
    </row>
    <row r="99" spans="2:16">
      <c r="B99" s="128" t="s">
        <v>174</v>
      </c>
      <c r="C99" s="24"/>
      <c r="D99" s="24"/>
      <c r="E99" s="24"/>
      <c r="F99" s="24"/>
      <c r="G99" s="24"/>
      <c r="H99" s="24"/>
      <c r="I99" s="24"/>
      <c r="J99" s="24"/>
      <c r="K99" s="24"/>
      <c r="L99" s="32"/>
      <c r="N99" s="2" t="s">
        <v>22</v>
      </c>
      <c r="O99" s="2" t="s">
        <v>183</v>
      </c>
      <c r="P99" s="2">
        <v>2</v>
      </c>
    </row>
    <row r="100" spans="2:16">
      <c r="B100" s="27" t="s">
        <v>175</v>
      </c>
      <c r="C100" s="24"/>
      <c r="D100" s="24"/>
      <c r="E100" s="24"/>
      <c r="F100" s="24"/>
      <c r="G100" s="24"/>
      <c r="H100" s="24"/>
      <c r="I100" s="24"/>
      <c r="J100" s="24"/>
      <c r="K100" s="24"/>
      <c r="L100" s="32"/>
      <c r="N100" s="2" t="s">
        <v>22</v>
      </c>
      <c r="O100" s="2" t="s">
        <v>183</v>
      </c>
      <c r="P100" s="2">
        <v>2</v>
      </c>
    </row>
    <row r="101" spans="2:16">
      <c r="B101" s="130">
        <v>45707</v>
      </c>
      <c r="C101" s="24"/>
      <c r="D101" s="24"/>
      <c r="E101" s="24"/>
      <c r="F101" s="24"/>
      <c r="G101" s="24"/>
      <c r="H101" s="24"/>
      <c r="I101" s="24"/>
      <c r="J101" s="24"/>
      <c r="K101" s="24"/>
      <c r="L101" s="32"/>
      <c r="N101" s="2" t="s">
        <v>22</v>
      </c>
      <c r="O101" s="2" t="s">
        <v>183</v>
      </c>
      <c r="P101" s="2">
        <v>2</v>
      </c>
    </row>
  </sheetData>
  <mergeCells count="7">
    <mergeCell ref="H74:J74"/>
    <mergeCell ref="M7:M8"/>
    <mergeCell ref="F51:G52"/>
    <mergeCell ref="B70:D70"/>
    <mergeCell ref="H71:J71"/>
    <mergeCell ref="H72:J72"/>
    <mergeCell ref="H73:J73"/>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8F7ED-349D-457B-9B64-098905469564}">
  <dimension ref="A1:O44"/>
  <sheetViews>
    <sheetView zoomScale="120" zoomScaleNormal="120" workbookViewId="0">
      <selection activeCell="F41" sqref="F41"/>
    </sheetView>
  </sheetViews>
  <sheetFormatPr defaultColWidth="12.5703125" defaultRowHeight="15.75"/>
  <cols>
    <col min="1" max="1" width="12.5703125" style="2"/>
    <col min="2" max="2" width="37" style="2" customWidth="1"/>
    <col min="3" max="3" width="22" style="2" bestFit="1" customWidth="1"/>
    <col min="4" max="5" width="12.5703125" style="2"/>
    <col min="6" max="6" width="20.140625" style="2" customWidth="1"/>
    <col min="7" max="7" width="12.5703125" style="2"/>
    <col min="8" max="8" width="26.28515625" style="2" customWidth="1"/>
    <col min="9" max="16384" width="12.5703125" style="2"/>
  </cols>
  <sheetData>
    <row r="1" spans="1:15">
      <c r="A1" s="2" t="s">
        <v>233</v>
      </c>
      <c r="B1" s="2" t="s">
        <v>313</v>
      </c>
      <c r="C1" s="2" t="s">
        <v>71</v>
      </c>
      <c r="D1" s="2" t="s">
        <v>72</v>
      </c>
      <c r="E1" s="2" t="s">
        <v>73</v>
      </c>
      <c r="F1" s="2" t="s">
        <v>74</v>
      </c>
      <c r="G1" s="2" t="s">
        <v>213</v>
      </c>
      <c r="H1" s="2" t="s">
        <v>76</v>
      </c>
      <c r="I1" s="2" t="s">
        <v>77</v>
      </c>
      <c r="J1" s="2" t="s">
        <v>314</v>
      </c>
      <c r="K1" s="2" t="s">
        <v>315</v>
      </c>
      <c r="L1" s="2" t="s">
        <v>80</v>
      </c>
      <c r="M1" s="2" t="s">
        <v>85</v>
      </c>
      <c r="N1" s="2" t="s">
        <v>83</v>
      </c>
      <c r="O1" s="2" t="s">
        <v>84</v>
      </c>
    </row>
    <row r="2" spans="1:15">
      <c r="K2" s="492" t="s">
        <v>90</v>
      </c>
      <c r="L2" s="492"/>
      <c r="M2" s="2">
        <v>7</v>
      </c>
      <c r="N2" s="2" t="s">
        <v>498</v>
      </c>
    </row>
    <row r="3" spans="1:15" ht="21.75" thickBot="1">
      <c r="B3" s="393" t="s">
        <v>498</v>
      </c>
      <c r="K3" s="493"/>
      <c r="L3" s="493"/>
      <c r="M3" s="2">
        <v>7</v>
      </c>
      <c r="N3" s="2" t="s">
        <v>498</v>
      </c>
    </row>
    <row r="4" spans="1:15" ht="33.75">
      <c r="B4" s="508" t="s">
        <v>441</v>
      </c>
      <c r="C4" s="509"/>
      <c r="D4" s="509"/>
      <c r="E4" s="509"/>
      <c r="F4" s="509"/>
      <c r="G4" s="509"/>
      <c r="H4" s="509"/>
      <c r="I4" s="510"/>
      <c r="M4" s="2">
        <v>7</v>
      </c>
      <c r="N4" s="2" t="s">
        <v>498</v>
      </c>
    </row>
    <row r="5" spans="1:15" ht="16.5" thickBot="1">
      <c r="B5" s="394" t="s">
        <v>442</v>
      </c>
      <c r="C5" s="395" t="s">
        <v>443</v>
      </c>
      <c r="D5" s="395" t="s">
        <v>444</v>
      </c>
      <c r="E5" s="395" t="s">
        <v>445</v>
      </c>
      <c r="F5" s="395" t="s">
        <v>446</v>
      </c>
      <c r="G5" s="395" t="s">
        <v>447</v>
      </c>
      <c r="H5" s="511" t="s">
        <v>448</v>
      </c>
      <c r="I5" s="512"/>
      <c r="M5" s="2">
        <v>7</v>
      </c>
      <c r="N5" s="2" t="s">
        <v>498</v>
      </c>
    </row>
    <row r="6" spans="1:15" ht="16.5" thickBot="1">
      <c r="B6" s="396"/>
      <c r="C6" s="277">
        <v>1</v>
      </c>
      <c r="D6" s="2">
        <v>550</v>
      </c>
      <c r="E6" s="2">
        <v>2.5</v>
      </c>
      <c r="F6" s="2">
        <v>1375</v>
      </c>
      <c r="G6" s="2">
        <v>1375</v>
      </c>
      <c r="H6" s="2" t="s">
        <v>449</v>
      </c>
      <c r="I6" s="397">
        <v>1200</v>
      </c>
      <c r="K6" s="2" t="s">
        <v>450</v>
      </c>
      <c r="M6" s="2">
        <v>7</v>
      </c>
      <c r="N6" s="2" t="s">
        <v>498</v>
      </c>
    </row>
    <row r="7" spans="1:15" ht="16.5" thickBot="1">
      <c r="B7" s="396"/>
      <c r="H7" s="2" t="s">
        <v>451</v>
      </c>
      <c r="I7" s="397">
        <v>0.55000000000000004</v>
      </c>
      <c r="K7" s="444" t="s">
        <v>452</v>
      </c>
      <c r="M7" s="2">
        <v>7</v>
      </c>
      <c r="N7" s="2" t="s">
        <v>498</v>
      </c>
    </row>
    <row r="8" spans="1:15" ht="16.5" thickBot="1">
      <c r="B8" s="396"/>
      <c r="H8" s="2" t="s">
        <v>453</v>
      </c>
      <c r="I8" s="397">
        <v>660</v>
      </c>
      <c r="K8" s="398">
        <v>5.65</v>
      </c>
      <c r="L8" s="10" t="s">
        <v>454</v>
      </c>
      <c r="M8" s="2">
        <v>7</v>
      </c>
      <c r="N8" s="2" t="s">
        <v>498</v>
      </c>
    </row>
    <row r="9" spans="1:15">
      <c r="B9" s="399" t="s">
        <v>455</v>
      </c>
      <c r="C9" s="400" t="s">
        <v>117</v>
      </c>
      <c r="D9" s="400" t="s">
        <v>456</v>
      </c>
      <c r="E9" s="400" t="s">
        <v>457</v>
      </c>
      <c r="F9" s="400" t="s">
        <v>458</v>
      </c>
      <c r="G9" s="401" t="s">
        <v>447</v>
      </c>
      <c r="H9" s="513" t="s">
        <v>459</v>
      </c>
      <c r="I9" s="514"/>
      <c r="M9" s="2">
        <v>7</v>
      </c>
      <c r="N9" s="2" t="s">
        <v>498</v>
      </c>
    </row>
    <row r="10" spans="1:15">
      <c r="B10" s="402" t="s">
        <v>460</v>
      </c>
      <c r="C10" s="403" t="s">
        <v>461</v>
      </c>
      <c r="D10" s="411">
        <v>32</v>
      </c>
      <c r="E10" s="405">
        <v>5</v>
      </c>
      <c r="F10" s="406">
        <v>160</v>
      </c>
      <c r="G10" s="406">
        <v>160</v>
      </c>
      <c r="H10" s="505"/>
      <c r="I10" s="506"/>
      <c r="M10" s="2">
        <v>7</v>
      </c>
      <c r="N10" s="2" t="s">
        <v>498</v>
      </c>
    </row>
    <row r="11" spans="1:15">
      <c r="B11" s="407" t="s">
        <v>462</v>
      </c>
      <c r="C11" s="408" t="s">
        <v>461</v>
      </c>
      <c r="D11" s="409">
        <v>0</v>
      </c>
      <c r="E11" s="410">
        <v>5</v>
      </c>
      <c r="F11" s="409">
        <v>0</v>
      </c>
      <c r="G11" s="409">
        <v>0</v>
      </c>
      <c r="H11" s="515"/>
      <c r="I11" s="516"/>
      <c r="M11" s="2">
        <v>7</v>
      </c>
      <c r="N11" s="2" t="s">
        <v>498</v>
      </c>
    </row>
    <row r="12" spans="1:15">
      <c r="B12" s="402" t="s">
        <v>463</v>
      </c>
      <c r="C12" s="403" t="s">
        <v>464</v>
      </c>
      <c r="D12" s="406">
        <v>0</v>
      </c>
      <c r="E12" s="405"/>
      <c r="F12" s="406"/>
      <c r="G12" s="406"/>
      <c r="H12" s="411"/>
      <c r="I12" s="412"/>
      <c r="M12" s="2">
        <v>7</v>
      </c>
      <c r="N12" s="2" t="s">
        <v>498</v>
      </c>
    </row>
    <row r="13" spans="1:15">
      <c r="B13" s="407" t="s">
        <v>462</v>
      </c>
      <c r="C13" s="408" t="s">
        <v>464</v>
      </c>
      <c r="D13" s="409">
        <v>0</v>
      </c>
      <c r="E13" s="410"/>
      <c r="F13" s="409"/>
      <c r="G13" s="409"/>
      <c r="H13" s="413"/>
      <c r="I13" s="414"/>
      <c r="M13" s="2">
        <v>7</v>
      </c>
      <c r="N13" s="2" t="s">
        <v>498</v>
      </c>
    </row>
    <row r="14" spans="1:15">
      <c r="B14" s="396" t="s">
        <v>465</v>
      </c>
      <c r="D14" s="415"/>
      <c r="E14" s="266"/>
      <c r="F14" s="416"/>
      <c r="G14" s="416"/>
      <c r="H14" s="417"/>
      <c r="I14" s="418"/>
      <c r="M14" s="2">
        <v>7</v>
      </c>
      <c r="N14" s="2" t="s">
        <v>498</v>
      </c>
    </row>
    <row r="15" spans="1:15">
      <c r="B15" s="396" t="s">
        <v>466</v>
      </c>
      <c r="C15" s="2" t="s">
        <v>467</v>
      </c>
      <c r="D15" s="423">
        <v>25</v>
      </c>
      <c r="E15" s="420">
        <v>1</v>
      </c>
      <c r="F15" s="421">
        <v>25</v>
      </c>
      <c r="G15" s="422">
        <v>25</v>
      </c>
      <c r="H15" s="503">
        <v>3.787878787878788E-2</v>
      </c>
      <c r="I15" s="504"/>
      <c r="M15" s="2">
        <v>7</v>
      </c>
      <c r="N15" s="2" t="s">
        <v>498</v>
      </c>
    </row>
    <row r="16" spans="1:15">
      <c r="B16" s="396" t="s">
        <v>468</v>
      </c>
      <c r="C16" s="2" t="s">
        <v>469</v>
      </c>
      <c r="D16" s="422">
        <v>15</v>
      </c>
      <c r="E16" s="420">
        <v>1</v>
      </c>
      <c r="F16" s="422">
        <v>15</v>
      </c>
      <c r="G16" s="422">
        <v>15</v>
      </c>
      <c r="H16" s="503">
        <v>2.2727272727272728E-2</v>
      </c>
      <c r="I16" s="504"/>
      <c r="M16" s="2">
        <v>7</v>
      </c>
      <c r="N16" s="2" t="s">
        <v>498</v>
      </c>
    </row>
    <row r="17" spans="2:14">
      <c r="B17" s="396" t="s">
        <v>470</v>
      </c>
      <c r="C17" s="2" t="s">
        <v>471</v>
      </c>
      <c r="D17" s="422" t="s">
        <v>471</v>
      </c>
      <c r="E17" s="420">
        <v>27.5</v>
      </c>
      <c r="F17" s="422">
        <v>27.5</v>
      </c>
      <c r="G17" s="424">
        <v>27.5</v>
      </c>
      <c r="H17" s="503">
        <v>4.1666666666666664E-2</v>
      </c>
      <c r="I17" s="504"/>
      <c r="M17" s="2">
        <v>7</v>
      </c>
      <c r="N17" s="2" t="s">
        <v>498</v>
      </c>
    </row>
    <row r="18" spans="2:14">
      <c r="B18" s="396" t="s">
        <v>472</v>
      </c>
      <c r="C18" s="2" t="s">
        <v>469</v>
      </c>
      <c r="D18" s="422">
        <v>1.25</v>
      </c>
      <c r="E18" s="420">
        <v>1</v>
      </c>
      <c r="F18" s="422">
        <v>1.25</v>
      </c>
      <c r="G18" s="422">
        <v>1.25</v>
      </c>
      <c r="H18" s="503">
        <v>1.893939393939394E-3</v>
      </c>
      <c r="I18" s="504"/>
      <c r="M18" s="2">
        <v>7</v>
      </c>
      <c r="N18" s="2" t="s">
        <v>498</v>
      </c>
    </row>
    <row r="19" spans="2:14">
      <c r="B19" s="396" t="s">
        <v>499</v>
      </c>
      <c r="C19" s="2" t="s">
        <v>469</v>
      </c>
      <c r="D19" s="439">
        <v>60</v>
      </c>
      <c r="E19" s="420">
        <v>1</v>
      </c>
      <c r="F19" s="422">
        <v>60</v>
      </c>
      <c r="G19" s="439">
        <v>60</v>
      </c>
      <c r="H19" s="503">
        <v>9.0909090909090912E-2</v>
      </c>
      <c r="I19" s="504"/>
      <c r="M19" s="2">
        <v>7</v>
      </c>
      <c r="N19" s="2" t="s">
        <v>498</v>
      </c>
    </row>
    <row r="20" spans="2:14">
      <c r="B20" s="396"/>
      <c r="C20" s="2" t="s">
        <v>469</v>
      </c>
      <c r="D20" s="422">
        <v>2</v>
      </c>
      <c r="E20" s="420">
        <v>1</v>
      </c>
      <c r="F20" s="422">
        <v>2</v>
      </c>
      <c r="G20" s="422">
        <v>1</v>
      </c>
      <c r="H20" s="503">
        <v>1.5151515151515152E-3</v>
      </c>
      <c r="I20" s="504"/>
      <c r="M20" s="2">
        <v>7</v>
      </c>
      <c r="N20" s="2" t="s">
        <v>498</v>
      </c>
    </row>
    <row r="21" spans="2:14">
      <c r="B21" s="396" t="s">
        <v>474</v>
      </c>
      <c r="C21" s="2" t="s">
        <v>475</v>
      </c>
      <c r="D21" s="422">
        <v>100</v>
      </c>
      <c r="E21" s="420">
        <v>1</v>
      </c>
      <c r="F21" s="421">
        <v>100</v>
      </c>
      <c r="G21" s="422">
        <v>5</v>
      </c>
      <c r="H21" s="503">
        <v>7.575757575757576E-3</v>
      </c>
      <c r="I21" s="504"/>
      <c r="M21" s="2">
        <v>7</v>
      </c>
      <c r="N21" s="2" t="s">
        <v>498</v>
      </c>
    </row>
    <row r="22" spans="2:14">
      <c r="B22" s="396" t="s">
        <v>476</v>
      </c>
      <c r="C22" s="2" t="s">
        <v>477</v>
      </c>
      <c r="D22" s="422">
        <v>2.2000000000000002</v>
      </c>
      <c r="E22" s="420">
        <v>660</v>
      </c>
      <c r="F22" s="422">
        <v>1452.0000000000002</v>
      </c>
      <c r="G22" s="422">
        <v>72.600000000000009</v>
      </c>
      <c r="H22" s="503">
        <v>0.11000000000000001</v>
      </c>
      <c r="I22" s="504"/>
      <c r="M22" s="2">
        <v>7</v>
      </c>
      <c r="N22" s="2" t="s">
        <v>498</v>
      </c>
    </row>
    <row r="23" spans="2:14">
      <c r="B23" s="396" t="s">
        <v>478</v>
      </c>
      <c r="C23" s="2" t="s">
        <v>469</v>
      </c>
      <c r="D23" s="422">
        <v>35</v>
      </c>
      <c r="E23" s="420">
        <v>1</v>
      </c>
      <c r="F23" s="422">
        <v>35</v>
      </c>
      <c r="G23" s="422">
        <v>1.75</v>
      </c>
      <c r="H23" s="503">
        <v>2.6515151515151517E-3</v>
      </c>
      <c r="I23" s="504"/>
      <c r="M23" s="2">
        <v>7</v>
      </c>
      <c r="N23" s="2" t="s">
        <v>498</v>
      </c>
    </row>
    <row r="24" spans="2:14">
      <c r="B24" s="396" t="s">
        <v>479</v>
      </c>
      <c r="C24" s="2" t="s">
        <v>480</v>
      </c>
      <c r="D24" s="422">
        <v>0.2</v>
      </c>
      <c r="E24" s="420">
        <v>2400</v>
      </c>
      <c r="F24" s="422">
        <v>480</v>
      </c>
      <c r="G24" s="422">
        <v>24</v>
      </c>
      <c r="H24" s="503">
        <v>3.6363636363636362E-2</v>
      </c>
      <c r="I24" s="504"/>
      <c r="M24" s="2">
        <v>7</v>
      </c>
      <c r="N24" s="2" t="s">
        <v>498</v>
      </c>
    </row>
    <row r="25" spans="2:14">
      <c r="B25" s="396" t="s">
        <v>481</v>
      </c>
      <c r="C25" s="2" t="s">
        <v>480</v>
      </c>
      <c r="D25" s="422">
        <v>0.57999999999999996</v>
      </c>
      <c r="E25" s="425">
        <v>6400</v>
      </c>
      <c r="F25" s="422">
        <v>3711.9999999999995</v>
      </c>
      <c r="G25" s="422">
        <v>185.40983606557376</v>
      </c>
      <c r="H25" s="503">
        <v>0.28092399403874813</v>
      </c>
      <c r="I25" s="504"/>
      <c r="M25" s="2">
        <v>7</v>
      </c>
      <c r="N25" s="2" t="s">
        <v>498</v>
      </c>
    </row>
    <row r="26" spans="2:14">
      <c r="B26" s="396" t="s">
        <v>482</v>
      </c>
      <c r="C26" s="2" t="s">
        <v>480</v>
      </c>
      <c r="D26" s="422">
        <v>0.35</v>
      </c>
      <c r="E26" s="420">
        <v>780</v>
      </c>
      <c r="F26" s="422">
        <v>273</v>
      </c>
      <c r="G26" s="422">
        <v>13.65</v>
      </c>
      <c r="H26" s="503">
        <v>2.0681818181818183E-2</v>
      </c>
      <c r="I26" s="504"/>
      <c r="M26" s="2">
        <v>7</v>
      </c>
      <c r="N26" s="2" t="s">
        <v>498</v>
      </c>
    </row>
    <row r="27" spans="2:14">
      <c r="B27" s="426" t="s">
        <v>483</v>
      </c>
      <c r="C27" s="427"/>
      <c r="D27" s="427"/>
      <c r="E27" s="427"/>
      <c r="F27" s="422">
        <v>6342.75</v>
      </c>
      <c r="G27" s="422">
        <v>592.15983606557381</v>
      </c>
      <c r="H27" s="503">
        <v>0.89721187282662695</v>
      </c>
      <c r="I27" s="504"/>
      <c r="M27" s="2">
        <v>7</v>
      </c>
      <c r="N27" s="2" t="s">
        <v>498</v>
      </c>
    </row>
    <row r="28" spans="2:14">
      <c r="B28" s="428" t="s">
        <v>484</v>
      </c>
      <c r="F28" s="422"/>
      <c r="G28" s="429"/>
      <c r="H28" s="503">
        <v>0</v>
      </c>
      <c r="I28" s="504"/>
      <c r="M28" s="2">
        <v>7</v>
      </c>
      <c r="N28" s="2" t="s">
        <v>498</v>
      </c>
    </row>
    <row r="29" spans="2:14">
      <c r="B29" s="396" t="s">
        <v>485</v>
      </c>
      <c r="F29" s="422">
        <v>1200</v>
      </c>
      <c r="G29" s="422">
        <v>60</v>
      </c>
      <c r="H29" s="503">
        <v>9.0909090909090912E-2</v>
      </c>
      <c r="I29" s="504"/>
      <c r="M29" s="2">
        <v>7</v>
      </c>
      <c r="N29" s="2" t="s">
        <v>498</v>
      </c>
    </row>
    <row r="30" spans="2:14">
      <c r="B30" s="396" t="s">
        <v>486</v>
      </c>
      <c r="F30" s="422">
        <v>440</v>
      </c>
      <c r="G30" s="422">
        <v>22</v>
      </c>
      <c r="H30" s="503">
        <v>3.3333333333333333E-2</v>
      </c>
      <c r="I30" s="504"/>
      <c r="M30" s="2">
        <v>7</v>
      </c>
      <c r="N30" s="2" t="s">
        <v>498</v>
      </c>
    </row>
    <row r="31" spans="2:14">
      <c r="B31" s="428" t="s">
        <v>487</v>
      </c>
      <c r="F31" s="430">
        <v>1640</v>
      </c>
      <c r="G31" s="430">
        <v>82</v>
      </c>
      <c r="H31" s="503">
        <v>0.12424242424242424</v>
      </c>
      <c r="I31" s="504"/>
      <c r="M31" s="2">
        <v>7</v>
      </c>
      <c r="N31" s="2" t="s">
        <v>498</v>
      </c>
    </row>
    <row r="32" spans="2:14" ht="16.5" thickBot="1">
      <c r="B32" s="431" t="s">
        <v>488</v>
      </c>
      <c r="C32" s="432"/>
      <c r="D32" s="432"/>
      <c r="E32" s="432"/>
      <c r="F32" s="433">
        <v>9357.75</v>
      </c>
      <c r="G32" s="434">
        <v>2049.1598360655739</v>
      </c>
      <c r="H32" s="505">
        <v>3.1047876304023849</v>
      </c>
      <c r="I32" s="506"/>
      <c r="J32" s="2" t="s">
        <v>489</v>
      </c>
      <c r="M32" s="2">
        <v>7</v>
      </c>
      <c r="N32" s="2" t="s">
        <v>498</v>
      </c>
    </row>
    <row r="33" spans="1:14" ht="16.5" thickBot="1">
      <c r="B33" s="403"/>
      <c r="C33" s="403"/>
      <c r="D33" s="403"/>
      <c r="E33" s="403" t="s">
        <v>490</v>
      </c>
      <c r="F33" s="433">
        <v>3729.0000000000005</v>
      </c>
      <c r="G33" s="435">
        <v>3729.0000000000005</v>
      </c>
      <c r="H33" s="436"/>
      <c r="I33" s="436"/>
      <c r="M33" s="2">
        <v>7</v>
      </c>
      <c r="N33" s="2" t="s">
        <v>498</v>
      </c>
    </row>
    <row r="34" spans="1:14" ht="16.5" thickBot="1">
      <c r="B34" s="403"/>
      <c r="C34" s="403"/>
      <c r="D34" s="403"/>
      <c r="E34" s="403" t="s">
        <v>491</v>
      </c>
      <c r="F34" s="437">
        <v>-5628.75</v>
      </c>
      <c r="G34" s="438">
        <v>1679.8401639344265</v>
      </c>
      <c r="H34" s="436"/>
      <c r="I34" s="436"/>
      <c r="M34" s="2">
        <v>7</v>
      </c>
      <c r="N34" s="2" t="s">
        <v>498</v>
      </c>
    </row>
    <row r="35" spans="1:14">
      <c r="B35" s="507" t="s">
        <v>492</v>
      </c>
      <c r="C35" s="507"/>
      <c r="D35" s="507"/>
      <c r="M35" s="2">
        <v>7</v>
      </c>
      <c r="N35" s="2" t="s">
        <v>498</v>
      </c>
    </row>
    <row r="36" spans="1:14">
      <c r="B36" s="473" t="s">
        <v>493</v>
      </c>
      <c r="C36" s="473"/>
      <c r="D36" s="473"/>
      <c r="M36" s="2">
        <v>7</v>
      </c>
      <c r="N36" s="2" t="s">
        <v>498</v>
      </c>
    </row>
    <row r="37" spans="1:14">
      <c r="M37" s="2">
        <v>7</v>
      </c>
      <c r="N37" s="2" t="s">
        <v>498</v>
      </c>
    </row>
    <row r="38" spans="1:14">
      <c r="M38" s="2">
        <v>7</v>
      </c>
      <c r="N38" s="2" t="s">
        <v>498</v>
      </c>
    </row>
    <row r="39" spans="1:14">
      <c r="M39" s="2">
        <v>7</v>
      </c>
      <c r="N39" s="2" t="s">
        <v>498</v>
      </c>
    </row>
    <row r="40" spans="1:14">
      <c r="M40" s="2">
        <v>7</v>
      </c>
      <c r="N40" s="2" t="s">
        <v>498</v>
      </c>
    </row>
    <row r="41" spans="1:14">
      <c r="M41" s="2">
        <v>7</v>
      </c>
      <c r="N41" s="2" t="s">
        <v>498</v>
      </c>
    </row>
    <row r="42" spans="1:14">
      <c r="M42" s="2">
        <v>7</v>
      </c>
      <c r="N42" s="2" t="s">
        <v>498</v>
      </c>
    </row>
    <row r="43" spans="1:14">
      <c r="A43" s="3" t="s">
        <v>496</v>
      </c>
      <c r="M43" s="2">
        <v>7</v>
      </c>
      <c r="N43" s="2" t="s">
        <v>498</v>
      </c>
    </row>
    <row r="44" spans="1:14">
      <c r="A44" s="10" t="s">
        <v>497</v>
      </c>
      <c r="M44" s="2">
        <v>7</v>
      </c>
      <c r="N44" s="2" t="s">
        <v>498</v>
      </c>
    </row>
  </sheetData>
  <mergeCells count="25">
    <mergeCell ref="B35:D35"/>
    <mergeCell ref="H27:I27"/>
    <mergeCell ref="H28:I28"/>
    <mergeCell ref="H29:I29"/>
    <mergeCell ref="H30:I30"/>
    <mergeCell ref="H31:I31"/>
    <mergeCell ref="H32:I32"/>
    <mergeCell ref="H21:I21"/>
    <mergeCell ref="H22:I22"/>
    <mergeCell ref="H23:I23"/>
    <mergeCell ref="H24:I24"/>
    <mergeCell ref="H25:I25"/>
    <mergeCell ref="H26:I26"/>
    <mergeCell ref="H15:I15"/>
    <mergeCell ref="H16:I16"/>
    <mergeCell ref="H17:I17"/>
    <mergeCell ref="H18:I18"/>
    <mergeCell ref="H19:I19"/>
    <mergeCell ref="H20:I20"/>
    <mergeCell ref="K2:L3"/>
    <mergeCell ref="B4:I4"/>
    <mergeCell ref="H5:I5"/>
    <mergeCell ref="H9:I9"/>
    <mergeCell ref="H10:I10"/>
    <mergeCell ref="H11:I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BEC57-25DB-41AE-B8A7-2FD551F3C7BF}">
  <dimension ref="A2:R51"/>
  <sheetViews>
    <sheetView topLeftCell="A13" workbookViewId="0">
      <selection activeCell="O2" sqref="O2:P3"/>
    </sheetView>
  </sheetViews>
  <sheetFormatPr defaultColWidth="12.5703125" defaultRowHeight="15.75"/>
  <cols>
    <col min="1" max="3" width="12.5703125" style="2"/>
    <col min="4" max="4" width="33" style="2" customWidth="1"/>
    <col min="5" max="16384" width="12.5703125" style="2"/>
  </cols>
  <sheetData>
    <row r="2" spans="1:16" ht="16.5" thickBot="1">
      <c r="O2" s="492" t="s">
        <v>90</v>
      </c>
      <c r="P2" s="492"/>
    </row>
    <row r="3" spans="1:16" ht="16.5" thickBot="1">
      <c r="C3" s="440" t="s">
        <v>500</v>
      </c>
      <c r="O3" s="493"/>
      <c r="P3" s="493"/>
    </row>
    <row r="4" spans="1:16" ht="24" thickBot="1">
      <c r="B4" s="441" t="s">
        <v>501</v>
      </c>
      <c r="C4" s="442">
        <v>10</v>
      </c>
    </row>
    <row r="5" spans="1:16" ht="16.5" thickBot="1">
      <c r="B5" s="443" t="s">
        <v>502</v>
      </c>
      <c r="C5" s="442">
        <v>0.08</v>
      </c>
    </row>
    <row r="6" spans="1:16">
      <c r="C6" s="517" t="s">
        <v>503</v>
      </c>
      <c r="D6" s="517"/>
      <c r="H6" s="2" t="s">
        <v>504</v>
      </c>
      <c r="J6" s="445">
        <f>((C5*(1+C5)^C4)/((1+C5)^C4-1))</f>
        <v>0.14902948869707539</v>
      </c>
      <c r="K6" s="2" t="s">
        <v>505</v>
      </c>
    </row>
    <row r="7" spans="1:16">
      <c r="C7" s="2" t="s">
        <v>506</v>
      </c>
      <c r="H7" s="349"/>
      <c r="I7" s="138"/>
      <c r="J7" s="2" t="s">
        <v>507</v>
      </c>
    </row>
    <row r="8" spans="1:16" ht="47.25">
      <c r="C8" s="446" t="s">
        <v>508</v>
      </c>
      <c r="D8" s="446"/>
      <c r="E8" s="447" t="s">
        <v>509</v>
      </c>
      <c r="F8" s="448" t="s">
        <v>510</v>
      </c>
      <c r="G8" s="449" t="s">
        <v>511</v>
      </c>
      <c r="H8" s="448" t="s">
        <v>512</v>
      </c>
      <c r="I8" s="450" t="s">
        <v>513</v>
      </c>
      <c r="J8" s="449" t="s">
        <v>514</v>
      </c>
    </row>
    <row r="9" spans="1:16">
      <c r="C9" s="408" t="s">
        <v>515</v>
      </c>
      <c r="D9" s="408"/>
      <c r="E9" s="451">
        <v>0</v>
      </c>
      <c r="F9" s="452">
        <v>1</v>
      </c>
      <c r="G9" s="453">
        <f>F9*E9</f>
        <v>0</v>
      </c>
      <c r="H9" s="454">
        <v>0</v>
      </c>
      <c r="I9" s="453">
        <f>G9/(1+$C$5)^H9</f>
        <v>0</v>
      </c>
      <c r="J9" s="453">
        <f>I9*$J$6</f>
        <v>0</v>
      </c>
    </row>
    <row r="10" spans="1:16">
      <c r="C10" s="408" t="s">
        <v>516</v>
      </c>
      <c r="D10" s="408"/>
      <c r="E10" s="451">
        <v>17.399999999999999</v>
      </c>
      <c r="F10" s="452">
        <v>0</v>
      </c>
      <c r="G10" s="453">
        <f t="shared" ref="G10:G25" si="0">F10*E10</f>
        <v>0</v>
      </c>
      <c r="H10" s="454">
        <v>0</v>
      </c>
      <c r="I10" s="453">
        <f t="shared" ref="I10:I18" si="1">G10/(1+$C$5)^H10</f>
        <v>0</v>
      </c>
      <c r="J10" s="453">
        <f t="shared" ref="J10:J25" si="2">I10*$J$6</f>
        <v>0</v>
      </c>
    </row>
    <row r="11" spans="1:16">
      <c r="C11" s="408" t="s">
        <v>517</v>
      </c>
      <c r="D11" s="408"/>
      <c r="E11" s="451">
        <v>6</v>
      </c>
      <c r="F11" s="452">
        <v>1</v>
      </c>
      <c r="G11" s="453">
        <f>F11*E11</f>
        <v>6</v>
      </c>
      <c r="H11" s="454">
        <v>0</v>
      </c>
      <c r="I11" s="453">
        <f t="shared" si="1"/>
        <v>6</v>
      </c>
      <c r="J11" s="453">
        <f t="shared" si="2"/>
        <v>0.89417693218245231</v>
      </c>
    </row>
    <row r="12" spans="1:16">
      <c r="C12" s="408" t="s">
        <v>518</v>
      </c>
      <c r="D12" s="408"/>
      <c r="E12" s="451">
        <v>15</v>
      </c>
      <c r="F12" s="452">
        <v>1</v>
      </c>
      <c r="G12" s="453">
        <f>F12*E12</f>
        <v>15</v>
      </c>
      <c r="H12" s="454">
        <v>0</v>
      </c>
      <c r="I12" s="453">
        <f t="shared" si="1"/>
        <v>15</v>
      </c>
      <c r="J12" s="453">
        <f t="shared" si="2"/>
        <v>2.2354423304561308</v>
      </c>
    </row>
    <row r="13" spans="1:16">
      <c r="C13" s="408" t="s">
        <v>519</v>
      </c>
      <c r="D13" s="408"/>
      <c r="E13" s="451">
        <v>7</v>
      </c>
      <c r="F13" s="452">
        <v>1</v>
      </c>
      <c r="G13" s="453">
        <f t="shared" si="0"/>
        <v>7</v>
      </c>
      <c r="H13" s="454">
        <v>0</v>
      </c>
      <c r="I13" s="453">
        <f t="shared" si="1"/>
        <v>7</v>
      </c>
      <c r="J13" s="453">
        <f t="shared" si="2"/>
        <v>1.0432064208795278</v>
      </c>
    </row>
    <row r="14" spans="1:16">
      <c r="C14" s="408" t="s">
        <v>520</v>
      </c>
      <c r="D14" s="408"/>
      <c r="E14" s="451">
        <v>25</v>
      </c>
      <c r="F14" s="452">
        <v>1</v>
      </c>
      <c r="G14" s="453">
        <f t="shared" si="0"/>
        <v>25</v>
      </c>
      <c r="H14" s="454">
        <v>0</v>
      </c>
      <c r="I14" s="453">
        <f t="shared" si="1"/>
        <v>25</v>
      </c>
      <c r="J14" s="453">
        <f t="shared" si="2"/>
        <v>3.7257372174268846</v>
      </c>
    </row>
    <row r="15" spans="1:16">
      <c r="C15" s="408" t="s">
        <v>521</v>
      </c>
      <c r="D15" s="408"/>
      <c r="E15" s="451">
        <v>162</v>
      </c>
      <c r="F15" s="452">
        <v>1</v>
      </c>
      <c r="G15" s="453">
        <f t="shared" si="0"/>
        <v>162</v>
      </c>
      <c r="H15" s="454">
        <v>0</v>
      </c>
      <c r="I15" s="453">
        <f t="shared" si="1"/>
        <v>162</v>
      </c>
      <c r="J15" s="453">
        <f t="shared" si="2"/>
        <v>24.142777168926212</v>
      </c>
    </row>
    <row r="16" spans="1:16">
      <c r="A16" s="2" t="s">
        <v>522</v>
      </c>
      <c r="C16" s="408" t="s">
        <v>523</v>
      </c>
      <c r="D16" s="408"/>
      <c r="E16" s="451">
        <v>25</v>
      </c>
      <c r="F16" s="452">
        <v>1</v>
      </c>
      <c r="G16" s="453">
        <f t="shared" si="0"/>
        <v>25</v>
      </c>
      <c r="H16" s="454">
        <v>0</v>
      </c>
      <c r="I16" s="453">
        <f t="shared" si="1"/>
        <v>25</v>
      </c>
      <c r="J16" s="453">
        <f t="shared" si="2"/>
        <v>3.7257372174268846</v>
      </c>
    </row>
    <row r="17" spans="1:15">
      <c r="A17" s="455">
        <v>14</v>
      </c>
      <c r="B17" s="445" t="s">
        <v>350</v>
      </c>
      <c r="C17" s="408" t="s">
        <v>524</v>
      </c>
      <c r="D17" s="408"/>
      <c r="E17" s="451">
        <f>A17*3</f>
        <v>42</v>
      </c>
      <c r="F17" s="452">
        <v>1</v>
      </c>
      <c r="G17" s="453">
        <f t="shared" si="0"/>
        <v>42</v>
      </c>
      <c r="H17" s="454">
        <v>1</v>
      </c>
      <c r="I17" s="453">
        <f t="shared" si="1"/>
        <v>38.888888888888886</v>
      </c>
      <c r="J17" s="453">
        <f t="shared" si="2"/>
        <v>5.7955912271084866</v>
      </c>
    </row>
    <row r="18" spans="1:15">
      <c r="A18" s="455">
        <v>8</v>
      </c>
      <c r="B18" s="445" t="s">
        <v>350</v>
      </c>
      <c r="C18" s="408" t="s">
        <v>525</v>
      </c>
      <c r="D18" s="408"/>
      <c r="E18" s="451">
        <f>A17+A18+A19+A20</f>
        <v>43</v>
      </c>
      <c r="F18" s="452">
        <v>1</v>
      </c>
      <c r="G18" s="453">
        <f t="shared" si="0"/>
        <v>43</v>
      </c>
      <c r="H18" s="454">
        <v>2</v>
      </c>
      <c r="I18" s="453">
        <f t="shared" si="1"/>
        <v>36.865569272976678</v>
      </c>
      <c r="J18" s="453">
        <f t="shared" si="2"/>
        <v>5.4940569392783276</v>
      </c>
    </row>
    <row r="19" spans="1:15">
      <c r="A19" s="455">
        <v>16</v>
      </c>
      <c r="B19" s="445" t="s">
        <v>350</v>
      </c>
      <c r="C19" s="456" t="s">
        <v>526</v>
      </c>
      <c r="D19" s="456"/>
      <c r="E19" s="457"/>
      <c r="F19" s="458"/>
      <c r="G19" s="459"/>
      <c r="H19" s="6"/>
      <c r="I19" s="459"/>
      <c r="J19" s="138">
        <f>I19*$J$6</f>
        <v>0</v>
      </c>
    </row>
    <row r="20" spans="1:15">
      <c r="A20" s="455">
        <v>5</v>
      </c>
      <c r="B20" s="445" t="s">
        <v>527</v>
      </c>
      <c r="C20" s="408" t="s">
        <v>528</v>
      </c>
      <c r="D20" s="408"/>
      <c r="E20" s="451">
        <v>120</v>
      </c>
      <c r="F20" s="460">
        <v>0</v>
      </c>
      <c r="G20" s="453">
        <f t="shared" si="0"/>
        <v>0</v>
      </c>
      <c r="H20" s="454">
        <v>3</v>
      </c>
      <c r="I20" s="453">
        <f>G20/(1+$C$5)^3</f>
        <v>0</v>
      </c>
      <c r="J20" s="453">
        <f t="shared" si="2"/>
        <v>0</v>
      </c>
      <c r="K20" s="138">
        <f t="shared" ref="K20:L20" si="3">I20/(1+$C$5)^3</f>
        <v>0</v>
      </c>
      <c r="L20" s="138">
        <f t="shared" si="3"/>
        <v>0</v>
      </c>
    </row>
    <row r="21" spans="1:15">
      <c r="C21" s="408" t="s">
        <v>529</v>
      </c>
      <c r="D21" s="408"/>
      <c r="E21" s="451">
        <v>29</v>
      </c>
      <c r="F21" s="460">
        <v>0</v>
      </c>
      <c r="G21" s="453">
        <f t="shared" si="0"/>
        <v>0</v>
      </c>
      <c r="H21" s="454" t="s">
        <v>530</v>
      </c>
      <c r="I21" s="461">
        <f>G21*(((1+$C$5)^$C$4-1)/(((1+$C$5)^3-1)*(1+$C$5)^$C$4))</f>
        <v>0</v>
      </c>
      <c r="J21" s="453">
        <f t="shared" si="2"/>
        <v>0</v>
      </c>
    </row>
    <row r="22" spans="1:15">
      <c r="C22" s="408" t="s">
        <v>531</v>
      </c>
      <c r="D22" s="462"/>
      <c r="E22" s="463">
        <v>32</v>
      </c>
      <c r="F22" s="464">
        <v>1</v>
      </c>
      <c r="G22" s="461">
        <f t="shared" si="0"/>
        <v>32</v>
      </c>
      <c r="H22" s="465" t="s">
        <v>532</v>
      </c>
      <c r="I22" s="461">
        <f>G22*(((1+$C$5)^$C$4-1)/(((1+$C$5)^3-1)*(1+$C$5)^$C$4))</f>
        <v>66.141758491290716</v>
      </c>
      <c r="J22" s="453">
        <f t="shared" si="2"/>
        <v>9.8570724494824997</v>
      </c>
    </row>
    <row r="23" spans="1:15">
      <c r="C23" s="446" t="s">
        <v>533</v>
      </c>
      <c r="D23" s="466"/>
      <c r="E23" s="457"/>
      <c r="F23" s="467"/>
      <c r="G23" s="459"/>
      <c r="H23" s="6"/>
      <c r="I23" s="459"/>
      <c r="J23" s="138">
        <f t="shared" si="2"/>
        <v>0</v>
      </c>
    </row>
    <row r="24" spans="1:15">
      <c r="C24" s="408" t="s">
        <v>534</v>
      </c>
      <c r="D24" s="408"/>
      <c r="E24" s="451">
        <v>139</v>
      </c>
      <c r="F24" s="460">
        <v>1</v>
      </c>
      <c r="G24" s="453">
        <f t="shared" si="0"/>
        <v>139</v>
      </c>
      <c r="H24" s="468" t="s">
        <v>535</v>
      </c>
      <c r="I24" s="453">
        <f>(E24*((((1+$C$5)^C4)-1))/(($C$5)*(1+$C$5)^C4))</f>
        <v>932.70131445286108</v>
      </c>
      <c r="J24" s="453">
        <f t="shared" si="2"/>
        <v>139.00000000000003</v>
      </c>
      <c r="M24" s="138"/>
    </row>
    <row r="25" spans="1:15" ht="32.25" thickBot="1">
      <c r="C25" s="462" t="s">
        <v>536</v>
      </c>
      <c r="D25" s="462"/>
      <c r="E25" s="463">
        <f>(E13+E9+E14+E15+E17+E16+E18)*0.03</f>
        <v>9.1199999999999992</v>
      </c>
      <c r="F25" s="464">
        <v>1</v>
      </c>
      <c r="G25" s="461">
        <f t="shared" si="0"/>
        <v>9.1199999999999992</v>
      </c>
      <c r="H25" s="469" t="s">
        <v>535</v>
      </c>
      <c r="I25" s="453">
        <f>(E25*((((1+$C$5)^C4)-1))/(($C$5)*(1+$C$5)^C4))</f>
        <v>61.195942358345988</v>
      </c>
      <c r="J25" s="453">
        <f t="shared" si="2"/>
        <v>9.120000000000001</v>
      </c>
      <c r="K25" s="317" t="s">
        <v>537</v>
      </c>
      <c r="L25" s="2" t="s">
        <v>98</v>
      </c>
    </row>
    <row r="26" spans="1:15" ht="16.5" thickBot="1">
      <c r="H26" s="2" t="s">
        <v>538</v>
      </c>
      <c r="J26" s="470">
        <f>SUM(J9:J25)</f>
        <v>205.03379790316745</v>
      </c>
      <c r="K26" s="277"/>
      <c r="L26" s="197">
        <f>J26*K26</f>
        <v>0</v>
      </c>
    </row>
    <row r="27" spans="1:15" ht="16.5" thickBot="1">
      <c r="H27" s="2" t="s">
        <v>539</v>
      </c>
      <c r="J27" s="208">
        <f>J26*2.47</f>
        <v>506.43348082082366</v>
      </c>
      <c r="K27" s="471"/>
      <c r="L27" s="197">
        <f>J27*K27</f>
        <v>0</v>
      </c>
    </row>
    <row r="28" spans="1:15">
      <c r="J28" s="138"/>
    </row>
    <row r="29" spans="1:15">
      <c r="C29" s="2" t="s">
        <v>540</v>
      </c>
      <c r="J29" s="138"/>
    </row>
    <row r="30" spans="1:15">
      <c r="C30" s="2" t="s">
        <v>541</v>
      </c>
    </row>
    <row r="31" spans="1:15">
      <c r="C31" s="518" t="s">
        <v>542</v>
      </c>
      <c r="D31" s="518"/>
      <c r="E31" s="518"/>
      <c r="F31" s="518"/>
      <c r="G31" s="518"/>
      <c r="H31" s="518"/>
      <c r="I31" s="518"/>
      <c r="J31" s="518"/>
      <c r="K31" s="518"/>
      <c r="L31" s="518"/>
      <c r="M31" s="518"/>
      <c r="N31" s="518"/>
      <c r="O31" s="518"/>
    </row>
    <row r="32" spans="1:15">
      <c r="C32" s="518"/>
      <c r="D32" s="518"/>
      <c r="E32" s="518"/>
      <c r="F32" s="518"/>
      <c r="G32" s="518"/>
      <c r="H32" s="518"/>
      <c r="I32" s="518"/>
      <c r="J32" s="518"/>
      <c r="K32" s="518"/>
      <c r="L32" s="518"/>
      <c r="M32" s="518"/>
      <c r="N32" s="518"/>
      <c r="O32" s="518"/>
    </row>
    <row r="33" spans="3:18">
      <c r="C33" s="2" t="s">
        <v>543</v>
      </c>
    </row>
    <row r="34" spans="3:18">
      <c r="C34" s="518" t="s">
        <v>544</v>
      </c>
      <c r="D34" s="518"/>
      <c r="E34" s="518"/>
      <c r="F34" s="518"/>
      <c r="G34" s="518"/>
      <c r="H34" s="518"/>
      <c r="I34" s="518"/>
      <c r="J34" s="518"/>
      <c r="K34" s="518"/>
      <c r="L34" s="518"/>
      <c r="M34" s="518"/>
      <c r="N34" s="518"/>
      <c r="O34" s="518"/>
      <c r="P34" s="518"/>
      <c r="Q34" s="518"/>
      <c r="R34" s="518"/>
    </row>
    <row r="35" spans="3:18">
      <c r="C35" s="518"/>
      <c r="D35" s="518"/>
      <c r="E35" s="518"/>
      <c r="F35" s="518"/>
      <c r="G35" s="518"/>
      <c r="H35" s="518"/>
      <c r="I35" s="518"/>
      <c r="J35" s="518"/>
      <c r="K35" s="518"/>
      <c r="L35" s="518"/>
      <c r="M35" s="518"/>
      <c r="N35" s="518"/>
      <c r="O35" s="518"/>
      <c r="P35" s="518"/>
      <c r="Q35" s="518"/>
      <c r="R35" s="518"/>
    </row>
    <row r="36" spans="3:18">
      <c r="C36" s="518" t="s">
        <v>545</v>
      </c>
      <c r="D36" s="518"/>
      <c r="E36" s="518"/>
      <c r="F36" s="518"/>
      <c r="G36" s="518"/>
      <c r="H36" s="518"/>
      <c r="I36" s="518"/>
      <c r="J36" s="518"/>
      <c r="K36" s="518"/>
      <c r="L36" s="518"/>
      <c r="M36" s="518"/>
      <c r="N36" s="518"/>
      <c r="O36" s="518"/>
    </row>
    <row r="37" spans="3:18">
      <c r="C37" s="518"/>
      <c r="D37" s="518"/>
      <c r="E37" s="518"/>
      <c r="F37" s="518"/>
      <c r="G37" s="518"/>
      <c r="H37" s="518"/>
      <c r="I37" s="518"/>
      <c r="J37" s="518"/>
      <c r="K37" s="518"/>
      <c r="L37" s="518"/>
      <c r="M37" s="518"/>
      <c r="N37" s="518"/>
      <c r="O37" s="518"/>
    </row>
    <row r="38" spans="3:18">
      <c r="C38" s="518" t="s">
        <v>546</v>
      </c>
      <c r="D38" s="518"/>
      <c r="E38" s="518"/>
      <c r="F38" s="518"/>
      <c r="G38" s="518"/>
      <c r="H38" s="518"/>
      <c r="I38" s="518"/>
      <c r="J38" s="518"/>
      <c r="K38" s="518"/>
      <c r="L38" s="518"/>
      <c r="M38" s="518"/>
      <c r="N38" s="518"/>
      <c r="O38" s="518"/>
    </row>
    <row r="39" spans="3:18">
      <c r="C39" s="518"/>
      <c r="D39" s="518"/>
      <c r="E39" s="518"/>
      <c r="F39" s="518"/>
      <c r="G39" s="518"/>
      <c r="H39" s="518"/>
      <c r="I39" s="518"/>
      <c r="J39" s="518"/>
      <c r="K39" s="518"/>
      <c r="L39" s="518"/>
      <c r="M39" s="518"/>
      <c r="N39" s="518"/>
      <c r="O39" s="518"/>
    </row>
    <row r="40" spans="3:18">
      <c r="C40" s="518"/>
      <c r="D40" s="518"/>
      <c r="E40" s="518"/>
      <c r="F40" s="518"/>
      <c r="G40" s="518"/>
      <c r="H40" s="518"/>
      <c r="I40" s="518"/>
      <c r="J40" s="518"/>
      <c r="K40" s="518"/>
      <c r="L40" s="518"/>
      <c r="M40" s="518"/>
      <c r="N40" s="518"/>
      <c r="O40" s="518"/>
    </row>
    <row r="41" spans="3:18">
      <c r="C41" s="518"/>
      <c r="D41" s="518"/>
      <c r="E41" s="518"/>
      <c r="F41" s="518"/>
      <c r="G41" s="518"/>
      <c r="H41" s="518"/>
      <c r="I41" s="518"/>
      <c r="J41" s="518"/>
      <c r="K41" s="518"/>
      <c r="L41" s="518"/>
      <c r="M41" s="518"/>
      <c r="N41" s="518"/>
      <c r="O41" s="518"/>
    </row>
    <row r="42" spans="3:18">
      <c r="C42" s="518"/>
      <c r="D42" s="518"/>
      <c r="E42" s="518"/>
      <c r="F42" s="518"/>
      <c r="G42" s="518"/>
      <c r="H42" s="518"/>
      <c r="I42" s="518"/>
      <c r="J42" s="518"/>
      <c r="K42" s="518"/>
      <c r="L42" s="518"/>
      <c r="M42" s="518"/>
      <c r="N42" s="518"/>
      <c r="O42" s="518"/>
    </row>
    <row r="43" spans="3:18">
      <c r="C43" s="2" t="s">
        <v>547</v>
      </c>
      <c r="D43" s="2" t="s">
        <v>548</v>
      </c>
      <c r="E43" s="2" t="s">
        <v>549</v>
      </c>
    </row>
    <row r="46" spans="3:18">
      <c r="C46" s="2" t="s">
        <v>550</v>
      </c>
    </row>
    <row r="47" spans="3:18">
      <c r="C47" s="2" t="s">
        <v>551</v>
      </c>
    </row>
    <row r="50" spans="1:1">
      <c r="A50" s="3" t="s">
        <v>396</v>
      </c>
    </row>
    <row r="51" spans="1:1">
      <c r="A51" s="10" t="s">
        <v>552</v>
      </c>
    </row>
  </sheetData>
  <mergeCells count="6">
    <mergeCell ref="O2:P3"/>
    <mergeCell ref="C6:D6"/>
    <mergeCell ref="C31:O32"/>
    <mergeCell ref="C34:R35"/>
    <mergeCell ref="C36:O37"/>
    <mergeCell ref="C38:O42"/>
  </mergeCells>
  <hyperlinks>
    <hyperlink ref="A51" r:id="rId1" display="https://acsess.onlinelibrary.wiley.com/doi/full/10.1002/jeq2.20345" xr:uid="{AC36DFAA-2489-41D1-A23E-729A3A6B4038}"/>
    <hyperlink ref="O2:P3" location="'Instructions &amp; summary data'!A1" display="Return to instructions page" xr:uid="{F0BB271F-D2F0-44E8-B8FC-4A51C670FBB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4D064-01BF-4600-9EC0-275B5FAB5EC3}">
  <dimension ref="B3:N25"/>
  <sheetViews>
    <sheetView workbookViewId="0">
      <selection activeCell="E15" sqref="E15"/>
    </sheetView>
  </sheetViews>
  <sheetFormatPr defaultColWidth="12.5703125" defaultRowHeight="15.75"/>
  <cols>
    <col min="1" max="1" width="12.5703125" style="2"/>
    <col min="2" max="2" width="17.28515625" style="2" customWidth="1"/>
    <col min="3" max="16384" width="12.5703125" style="2"/>
  </cols>
  <sheetData>
    <row r="3" spans="2:14">
      <c r="M3" s="492" t="s">
        <v>90</v>
      </c>
      <c r="N3" s="492"/>
    </row>
    <row r="4" spans="2:14" ht="26.25">
      <c r="B4" s="472" t="s">
        <v>553</v>
      </c>
      <c r="M4" s="493"/>
      <c r="N4" s="493"/>
    </row>
    <row r="6" spans="2:14">
      <c r="B6" s="518" t="s">
        <v>554</v>
      </c>
      <c r="C6" s="519"/>
      <c r="D6" s="519"/>
      <c r="E6" s="519"/>
      <c r="F6" s="519"/>
      <c r="G6" s="519"/>
      <c r="H6" s="519"/>
      <c r="I6" s="519"/>
      <c r="J6" s="519"/>
      <c r="K6" s="519"/>
    </row>
    <row r="7" spans="2:14">
      <c r="B7" s="519"/>
      <c r="C7" s="519"/>
      <c r="D7" s="519"/>
      <c r="E7" s="519"/>
      <c r="F7" s="519"/>
      <c r="G7" s="519"/>
      <c r="H7" s="519"/>
      <c r="I7" s="519"/>
      <c r="J7" s="519"/>
      <c r="K7" s="519"/>
    </row>
    <row r="8" spans="2:14">
      <c r="B8" s="519"/>
      <c r="C8" s="519"/>
      <c r="D8" s="519"/>
      <c r="E8" s="519"/>
      <c r="F8" s="519"/>
      <c r="G8" s="519"/>
      <c r="H8" s="519"/>
      <c r="I8" s="519"/>
      <c r="J8" s="519"/>
      <c r="K8" s="519"/>
    </row>
    <row r="9" spans="2:14">
      <c r="B9" s="519"/>
      <c r="C9" s="519"/>
      <c r="D9" s="519"/>
      <c r="E9" s="519"/>
      <c r="F9" s="519"/>
      <c r="G9" s="519"/>
      <c r="H9" s="519"/>
      <c r="I9" s="519"/>
      <c r="J9" s="519"/>
      <c r="K9" s="519"/>
    </row>
    <row r="10" spans="2:14">
      <c r="B10" s="519"/>
      <c r="C10" s="519"/>
      <c r="D10" s="519"/>
      <c r="E10" s="519"/>
      <c r="F10" s="519"/>
      <c r="G10" s="519"/>
      <c r="H10" s="519"/>
      <c r="I10" s="519"/>
      <c r="J10" s="519"/>
      <c r="K10" s="519"/>
    </row>
    <row r="11" spans="2:14" ht="2.1" customHeight="1">
      <c r="B11" s="519"/>
      <c r="C11" s="519"/>
      <c r="D11" s="519"/>
      <c r="E11" s="519"/>
      <c r="F11" s="519"/>
      <c r="G11" s="519"/>
      <c r="H11" s="519"/>
      <c r="I11" s="519"/>
      <c r="J11" s="519"/>
      <c r="K11" s="519"/>
    </row>
    <row r="12" spans="2:14" hidden="1">
      <c r="B12" s="519"/>
      <c r="C12" s="519"/>
      <c r="D12" s="519"/>
      <c r="E12" s="519"/>
      <c r="F12" s="519"/>
      <c r="G12" s="519"/>
      <c r="H12" s="519"/>
      <c r="I12" s="519"/>
      <c r="J12" s="519"/>
      <c r="K12" s="519"/>
    </row>
    <row r="14" spans="2:14" ht="48" thickBot="1">
      <c r="C14" s="185" t="s">
        <v>555</v>
      </c>
      <c r="D14" s="266" t="s">
        <v>556</v>
      </c>
      <c r="E14" s="392" t="s">
        <v>557</v>
      </c>
      <c r="F14" s="317" t="s">
        <v>537</v>
      </c>
      <c r="G14" s="2" t="s">
        <v>98</v>
      </c>
    </row>
    <row r="15" spans="2:14" ht="16.5" thickBot="1">
      <c r="C15" s="319">
        <v>3014.35</v>
      </c>
      <c r="D15" s="474">
        <v>116</v>
      </c>
      <c r="E15" s="475">
        <f>(C15*D24)+D15</f>
        <v>312.08779333423172</v>
      </c>
      <c r="F15" s="277"/>
      <c r="G15" s="197">
        <f>E15*F15</f>
        <v>0</v>
      </c>
    </row>
    <row r="16" spans="2:14">
      <c r="B16" s="2" t="s">
        <v>558</v>
      </c>
      <c r="G16" s="138"/>
    </row>
    <row r="18" spans="2:4">
      <c r="B18" s="3" t="s">
        <v>559</v>
      </c>
    </row>
    <row r="19" spans="2:4">
      <c r="B19" s="10" t="s">
        <v>560</v>
      </c>
    </row>
    <row r="23" spans="2:4">
      <c r="D23" s="2" t="s">
        <v>561</v>
      </c>
    </row>
    <row r="24" spans="2:4">
      <c r="B24" s="2" t="s">
        <v>502</v>
      </c>
      <c r="C24" s="445">
        <v>0.05</v>
      </c>
      <c r="D24" s="445">
        <f>((C24*(1+C24)^C25)/((1+C24)^C25-1))</f>
        <v>6.5051435080276582E-2</v>
      </c>
    </row>
    <row r="25" spans="2:4">
      <c r="B25" s="2" t="s">
        <v>562</v>
      </c>
      <c r="C25" s="445">
        <v>30</v>
      </c>
    </row>
  </sheetData>
  <mergeCells count="2">
    <mergeCell ref="M3:N4"/>
    <mergeCell ref="B6:K12"/>
  </mergeCells>
  <hyperlinks>
    <hyperlink ref="B19" r:id="rId1" xr:uid="{2CF03B17-32EC-4CCA-8F02-CD88A3709508}"/>
    <hyperlink ref="M3:N4" location="'Instructions &amp; summary data'!A1" display="Return to instructions page" xr:uid="{57F2AE60-A139-4C80-977F-F51C2F745F3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07664-7AD9-44C9-A6A3-878252245715}">
  <dimension ref="B2:J13"/>
  <sheetViews>
    <sheetView workbookViewId="0">
      <selection activeCell="G35" sqref="G35"/>
    </sheetView>
  </sheetViews>
  <sheetFormatPr defaultColWidth="12.5703125" defaultRowHeight="15.75"/>
  <cols>
    <col min="1" max="1" width="12.5703125" style="2"/>
    <col min="2" max="2" width="20.7109375" style="2" customWidth="1"/>
    <col min="3" max="16384" width="12.5703125" style="2"/>
  </cols>
  <sheetData>
    <row r="2" spans="2:10" ht="23.25">
      <c r="B2" s="476" t="s">
        <v>563</v>
      </c>
      <c r="I2" s="492" t="s">
        <v>90</v>
      </c>
      <c r="J2" s="492"/>
    </row>
    <row r="3" spans="2:10">
      <c r="I3" s="493"/>
      <c r="J3" s="493"/>
    </row>
    <row r="4" spans="2:10">
      <c r="B4" s="10" t="s">
        <v>564</v>
      </c>
    </row>
    <row r="8" spans="2:10">
      <c r="C8" s="2" t="s">
        <v>565</v>
      </c>
    </row>
    <row r="10" spans="2:10">
      <c r="B10" s="2" t="s">
        <v>566</v>
      </c>
      <c r="C10" s="477">
        <v>40.82</v>
      </c>
      <c r="D10" s="2" t="s">
        <v>567</v>
      </c>
    </row>
    <row r="12" spans="2:10" ht="18" thickBot="1">
      <c r="C12" s="478">
        <v>0</v>
      </c>
      <c r="D12" s="2" t="s">
        <v>568</v>
      </c>
    </row>
    <row r="13" spans="2:10" ht="16.5" thickBot="1">
      <c r="C13" s="479">
        <f>C12*C10</f>
        <v>0</v>
      </c>
      <c r="D13" s="2" t="s">
        <v>569</v>
      </c>
    </row>
  </sheetData>
  <mergeCells count="1">
    <mergeCell ref="I2:J3"/>
  </mergeCells>
  <hyperlinks>
    <hyperlink ref="B4" r:id="rId1" xr:uid="{3582E901-C4D2-48A2-9EAC-4122EFE26F1B}"/>
    <hyperlink ref="I2:J3" location="'Instructions &amp; summary data'!A1" display="Return to instructions page" xr:uid="{952B6E38-1BA6-4860-8EC4-56890C62ADA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7A97-DA7F-4056-BA61-241DF1F76399}">
  <dimension ref="A2:J38"/>
  <sheetViews>
    <sheetView workbookViewId="0">
      <selection activeCell="I2" sqref="I2:J3"/>
    </sheetView>
  </sheetViews>
  <sheetFormatPr defaultColWidth="12.5703125" defaultRowHeight="15.75"/>
  <cols>
    <col min="1" max="1" width="12.5703125" style="2"/>
    <col min="2" max="2" width="24.42578125" style="2" customWidth="1"/>
    <col min="3" max="4" width="12.5703125" style="2"/>
    <col min="5" max="5" width="21" style="2" customWidth="1"/>
    <col min="6" max="16384" width="12.5703125" style="2"/>
  </cols>
  <sheetData>
    <row r="2" spans="2:10">
      <c r="I2" s="492" t="s">
        <v>90</v>
      </c>
      <c r="J2" s="492"/>
    </row>
    <row r="3" spans="2:10">
      <c r="I3" s="493"/>
      <c r="J3" s="493"/>
    </row>
    <row r="5" spans="2:10" ht="23.25">
      <c r="B5" s="476" t="s">
        <v>570</v>
      </c>
    </row>
    <row r="6" spans="2:10">
      <c r="B6" s="2" t="s">
        <v>571</v>
      </c>
    </row>
    <row r="8" spans="2:10">
      <c r="B8" s="2" t="s">
        <v>572</v>
      </c>
    </row>
    <row r="9" spans="2:10">
      <c r="B9" s="2" t="s">
        <v>573</v>
      </c>
    </row>
    <row r="12" spans="2:10">
      <c r="B12" s="520" t="s">
        <v>574</v>
      </c>
      <c r="C12" s="520"/>
      <c r="D12" s="520"/>
    </row>
    <row r="13" spans="2:10" ht="33.950000000000003" customHeight="1">
      <c r="B13" s="13" t="s">
        <v>575</v>
      </c>
      <c r="C13" s="13" t="s">
        <v>576</v>
      </c>
      <c r="D13" s="13" t="s">
        <v>577</v>
      </c>
      <c r="F13" s="185" t="s">
        <v>578</v>
      </c>
      <c r="G13" s="185" t="s">
        <v>579</v>
      </c>
      <c r="H13" s="185" t="s">
        <v>580</v>
      </c>
    </row>
    <row r="14" spans="2:10">
      <c r="B14" s="2" t="s">
        <v>581</v>
      </c>
      <c r="C14" s="480">
        <v>0.23</v>
      </c>
      <c r="D14" s="481">
        <v>0</v>
      </c>
      <c r="F14" s="482">
        <v>0.03</v>
      </c>
      <c r="G14" s="483">
        <v>1</v>
      </c>
      <c r="H14" s="483">
        <v>0</v>
      </c>
    </row>
    <row r="15" spans="2:10">
      <c r="B15" s="2" t="s">
        <v>582</v>
      </c>
      <c r="C15" s="484">
        <v>0.16</v>
      </c>
      <c r="D15" s="485">
        <v>0</v>
      </c>
      <c r="F15" s="482">
        <v>0.05</v>
      </c>
      <c r="G15" s="483">
        <v>1</v>
      </c>
      <c r="H15" s="483">
        <v>0</v>
      </c>
    </row>
    <row r="16" spans="2:10">
      <c r="B16" s="2" t="s">
        <v>583</v>
      </c>
      <c r="C16" s="484">
        <v>0.19</v>
      </c>
      <c r="D16" s="485">
        <v>0</v>
      </c>
      <c r="F16" s="482">
        <v>0.1</v>
      </c>
      <c r="G16" s="483">
        <v>1</v>
      </c>
      <c r="H16" s="483">
        <v>0</v>
      </c>
    </row>
    <row r="17" spans="2:9">
      <c r="B17" s="2" t="s">
        <v>584</v>
      </c>
      <c r="C17" s="485">
        <v>0.76</v>
      </c>
      <c r="D17" s="485">
        <v>1.54</v>
      </c>
      <c r="F17" s="482">
        <v>0.23</v>
      </c>
      <c r="G17" s="483">
        <v>0.66</v>
      </c>
      <c r="H17" s="483">
        <v>0.33</v>
      </c>
      <c r="I17" s="196">
        <f>(C17*G17)+(D17*H17)</f>
        <v>1.0098</v>
      </c>
    </row>
    <row r="18" spans="2:9">
      <c r="B18" s="2" t="s">
        <v>585</v>
      </c>
      <c r="C18" s="485">
        <v>0.25</v>
      </c>
      <c r="D18" s="485">
        <v>0.84</v>
      </c>
      <c r="F18" s="482">
        <v>0.23</v>
      </c>
      <c r="G18" s="483">
        <v>0.66</v>
      </c>
      <c r="H18" s="483">
        <v>0.33</v>
      </c>
      <c r="I18" s="196">
        <f>(C18*G18)+(D18*H18)</f>
        <v>0.44220000000000004</v>
      </c>
    </row>
    <row r="19" spans="2:9">
      <c r="B19" s="2" t="s">
        <v>586</v>
      </c>
      <c r="C19" s="485">
        <v>0.22</v>
      </c>
      <c r="D19" s="485"/>
      <c r="F19" s="482">
        <v>0.2</v>
      </c>
      <c r="G19" s="483">
        <v>1</v>
      </c>
      <c r="H19" s="483">
        <v>0</v>
      </c>
    </row>
    <row r="20" spans="2:9">
      <c r="B20" s="2" t="s">
        <v>587</v>
      </c>
      <c r="C20" s="485">
        <v>0.25</v>
      </c>
      <c r="D20" s="485"/>
      <c r="F20" s="482">
        <v>0.1</v>
      </c>
      <c r="G20" s="483">
        <v>1</v>
      </c>
      <c r="H20" s="483">
        <v>0</v>
      </c>
    </row>
    <row r="21" spans="2:9">
      <c r="B21" s="13" t="s">
        <v>588</v>
      </c>
      <c r="C21" s="484">
        <v>1.63</v>
      </c>
      <c r="D21" s="485">
        <v>3.23</v>
      </c>
      <c r="F21" s="482">
        <v>0.04</v>
      </c>
      <c r="G21" s="483">
        <v>0.5</v>
      </c>
      <c r="H21" s="483">
        <v>0.5</v>
      </c>
      <c r="I21" s="196">
        <f>(C21*G21)+(D21*H21)</f>
        <v>2.4299999999999997</v>
      </c>
    </row>
    <row r="22" spans="2:9">
      <c r="C22" s="486"/>
      <c r="F22" s="483">
        <f>SUM(F14:F21)</f>
        <v>0.98000000000000009</v>
      </c>
    </row>
    <row r="25" spans="2:9" ht="77.099999999999994" customHeight="1" thickBot="1">
      <c r="D25" s="317"/>
      <c r="E25" s="317" t="s">
        <v>589</v>
      </c>
      <c r="F25" s="317" t="s">
        <v>590</v>
      </c>
      <c r="G25" s="317" t="s">
        <v>591</v>
      </c>
    </row>
    <row r="26" spans="2:9" ht="16.5" thickBot="1">
      <c r="E26" s="487">
        <f>(C14+F14)+(C15*F15)+(C16*F16)+(F17*I17)+(F18*I18)+(C19*F19)+(C20*F20)+(F21*I21)</f>
        <v>0.78716000000000019</v>
      </c>
      <c r="F26" s="277"/>
      <c r="G26" s="438">
        <f>F26*D32</f>
        <v>0</v>
      </c>
    </row>
    <row r="31" spans="2:9">
      <c r="D31" s="2" t="s">
        <v>561</v>
      </c>
    </row>
    <row r="32" spans="2:9">
      <c r="B32" s="2" t="s">
        <v>502</v>
      </c>
      <c r="C32" s="445">
        <v>0.05</v>
      </c>
      <c r="D32" s="445">
        <f>((C32*(1+C32)^C33)/((1+C32)^C33-1))</f>
        <v>5.4776735485736472E-2</v>
      </c>
    </row>
    <row r="33" spans="1:3">
      <c r="B33" s="2" t="s">
        <v>562</v>
      </c>
      <c r="C33" s="445">
        <v>50</v>
      </c>
    </row>
    <row r="37" spans="1:3">
      <c r="A37" s="3" t="s">
        <v>592</v>
      </c>
    </row>
    <row r="38" spans="1:3">
      <c r="A38" s="10" t="s">
        <v>593</v>
      </c>
    </row>
  </sheetData>
  <mergeCells count="2">
    <mergeCell ref="I2:J3"/>
    <mergeCell ref="B12:D12"/>
  </mergeCells>
  <hyperlinks>
    <hyperlink ref="A38" r:id="rId1" xr:uid="{A37576C3-C0DB-4FFD-9F3F-625E372814DC}"/>
    <hyperlink ref="I2:J3" location="'Instructions &amp; summary data'!A1" display="Return to instructions page" xr:uid="{02FD4DD1-BE1F-4DDB-AE03-27D94FFBDF0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C2F4-35FA-4B7B-A77C-0CF4A074512C}">
  <dimension ref="A3:N39"/>
  <sheetViews>
    <sheetView workbookViewId="0">
      <selection activeCell="M3" sqref="M3:N4"/>
    </sheetView>
  </sheetViews>
  <sheetFormatPr defaultColWidth="12.5703125" defaultRowHeight="15.75"/>
  <cols>
    <col min="1" max="5" width="12.5703125" style="2"/>
    <col min="6" max="6" width="14.140625" style="2" customWidth="1"/>
    <col min="7" max="16384" width="12.5703125" style="2"/>
  </cols>
  <sheetData>
    <row r="3" spans="2:14">
      <c r="M3" s="492" t="s">
        <v>90</v>
      </c>
      <c r="N3" s="492"/>
    </row>
    <row r="4" spans="2:14">
      <c r="M4" s="493"/>
      <c r="N4" s="493"/>
    </row>
    <row r="5" spans="2:14" ht="23.25">
      <c r="B5" s="476" t="s">
        <v>594</v>
      </c>
    </row>
    <row r="6" spans="2:14">
      <c r="B6" s="2" t="s">
        <v>571</v>
      </c>
    </row>
    <row r="8" spans="2:14">
      <c r="B8" s="2" t="s">
        <v>572</v>
      </c>
    </row>
    <row r="9" spans="2:14">
      <c r="B9" s="2" t="s">
        <v>573</v>
      </c>
    </row>
    <row r="12" spans="2:14">
      <c r="B12" s="520" t="s">
        <v>574</v>
      </c>
      <c r="C12" s="520"/>
      <c r="D12" s="520"/>
    </row>
    <row r="13" spans="2:14">
      <c r="B13" s="13" t="s">
        <v>575</v>
      </c>
      <c r="C13" s="13" t="s">
        <v>576</v>
      </c>
      <c r="D13" s="13" t="s">
        <v>577</v>
      </c>
      <c r="F13" s="185" t="s">
        <v>578</v>
      </c>
      <c r="G13" s="185" t="s">
        <v>579</v>
      </c>
      <c r="H13" s="185" t="s">
        <v>580</v>
      </c>
    </row>
    <row r="14" spans="2:14">
      <c r="B14" s="2" t="s">
        <v>581</v>
      </c>
      <c r="C14" s="480">
        <v>0.23</v>
      </c>
      <c r="D14" s="481">
        <v>0</v>
      </c>
      <c r="F14" s="482">
        <v>0.03</v>
      </c>
      <c r="G14" s="483">
        <v>1</v>
      </c>
      <c r="H14" s="483">
        <v>0</v>
      </c>
    </row>
    <row r="15" spans="2:14">
      <c r="B15" s="2" t="s">
        <v>582</v>
      </c>
      <c r="C15" s="484">
        <v>0.16</v>
      </c>
      <c r="D15" s="485">
        <v>0</v>
      </c>
      <c r="F15" s="482">
        <v>0.05</v>
      </c>
      <c r="G15" s="483">
        <v>1</v>
      </c>
      <c r="H15" s="483">
        <v>0</v>
      </c>
    </row>
    <row r="16" spans="2:14">
      <c r="B16" s="2" t="s">
        <v>583</v>
      </c>
      <c r="C16" s="484">
        <v>0.19</v>
      </c>
      <c r="D16" s="485">
        <v>0</v>
      </c>
      <c r="F16" s="482">
        <v>0.1</v>
      </c>
      <c r="G16" s="483">
        <v>1</v>
      </c>
      <c r="H16" s="483">
        <v>0</v>
      </c>
    </row>
    <row r="17" spans="2:9">
      <c r="B17" s="2" t="s">
        <v>584</v>
      </c>
      <c r="C17" s="485">
        <v>0.76</v>
      </c>
      <c r="D17" s="485">
        <v>1.54</v>
      </c>
      <c r="F17" s="482">
        <v>0.23</v>
      </c>
      <c r="G17" s="483">
        <v>0.66</v>
      </c>
      <c r="H17" s="483">
        <v>0.33</v>
      </c>
      <c r="I17" s="196">
        <f>(C17*G17)+(D17*H17)</f>
        <v>1.0098</v>
      </c>
    </row>
    <row r="18" spans="2:9">
      <c r="B18" s="2" t="s">
        <v>585</v>
      </c>
      <c r="C18" s="485">
        <v>0.25</v>
      </c>
      <c r="D18" s="485">
        <v>0.84</v>
      </c>
      <c r="F18" s="482">
        <v>0.23</v>
      </c>
      <c r="G18" s="483">
        <v>0.66</v>
      </c>
      <c r="H18" s="483">
        <v>0.33</v>
      </c>
      <c r="I18" s="196">
        <f>(C18*G18)+(D18*H18)</f>
        <v>0.44220000000000004</v>
      </c>
    </row>
    <row r="19" spans="2:9">
      <c r="B19" s="2" t="s">
        <v>586</v>
      </c>
      <c r="C19" s="485">
        <v>0.22</v>
      </c>
      <c r="D19" s="485"/>
      <c r="F19" s="482">
        <v>0.2</v>
      </c>
      <c r="G19" s="483">
        <v>1</v>
      </c>
      <c r="H19" s="483">
        <v>0</v>
      </c>
    </row>
    <row r="20" spans="2:9">
      <c r="B20" s="2" t="s">
        <v>587</v>
      </c>
      <c r="C20" s="485">
        <v>0.25</v>
      </c>
      <c r="D20" s="485"/>
      <c r="F20" s="482">
        <v>0.1</v>
      </c>
      <c r="G20" s="483">
        <v>1</v>
      </c>
      <c r="H20" s="483">
        <v>0</v>
      </c>
    </row>
    <row r="21" spans="2:9">
      <c r="B21" s="13" t="s">
        <v>588</v>
      </c>
      <c r="C21" s="484">
        <v>1.63</v>
      </c>
      <c r="D21" s="485">
        <v>3.23</v>
      </c>
      <c r="F21" s="482">
        <v>0.04</v>
      </c>
      <c r="G21" s="483">
        <v>0.5</v>
      </c>
      <c r="H21" s="483">
        <v>0.5</v>
      </c>
      <c r="I21" s="196">
        <f>(C21*G21)+(D21*H21)</f>
        <v>2.4299999999999997</v>
      </c>
    </row>
    <row r="22" spans="2:9">
      <c r="C22" s="486"/>
      <c r="F22" s="483">
        <f>SUM(F14:F21)</f>
        <v>0.98000000000000009</v>
      </c>
    </row>
    <row r="25" spans="2:9" ht="79.5" thickBot="1">
      <c r="D25" s="317"/>
      <c r="E25" s="317" t="s">
        <v>589</v>
      </c>
      <c r="F25" s="392" t="s">
        <v>590</v>
      </c>
      <c r="G25" s="317" t="s">
        <v>591</v>
      </c>
    </row>
    <row r="26" spans="2:9" ht="16.5" thickBot="1">
      <c r="E26" s="455">
        <f>(C14+F14)+(C15*F15)+(C16*F16)+(F17*I17)+(F18*I18)+(C19*F19)+(C20*F20)+(F21*I21)</f>
        <v>0.78716000000000019</v>
      </c>
      <c r="F26" s="488">
        <v>0</v>
      </c>
      <c r="G26" s="489">
        <f>F26*E33</f>
        <v>0</v>
      </c>
    </row>
    <row r="32" spans="2:9">
      <c r="E32" s="2" t="s">
        <v>561</v>
      </c>
    </row>
    <row r="33" spans="1:5">
      <c r="C33" s="2" t="s">
        <v>502</v>
      </c>
      <c r="D33" s="445">
        <v>0.05</v>
      </c>
      <c r="E33" s="445">
        <f>((D33*(1+D33)^D34)/((1+D33)^D34-1))</f>
        <v>5.4776735485736472E-2</v>
      </c>
    </row>
    <row r="34" spans="1:5">
      <c r="C34" s="2" t="s">
        <v>562</v>
      </c>
      <c r="D34" s="445">
        <v>50</v>
      </c>
    </row>
    <row r="38" spans="1:5">
      <c r="A38" s="3" t="s">
        <v>592</v>
      </c>
    </row>
    <row r="39" spans="1:5">
      <c r="A39" s="10" t="s">
        <v>593</v>
      </c>
    </row>
  </sheetData>
  <mergeCells count="2">
    <mergeCell ref="M3:N4"/>
    <mergeCell ref="B12:D12"/>
  </mergeCells>
  <hyperlinks>
    <hyperlink ref="A39" r:id="rId1" xr:uid="{7C50D836-4F55-4345-975C-7E9E6460E751}"/>
    <hyperlink ref="M3:N4" location="'Instructions &amp; summary data'!A1" display="Return to instructions page" xr:uid="{60295664-DDA3-4136-8901-B5F59E639F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D356-C747-481A-8E89-0A610CFEA9D6}">
  <dimension ref="O2:P3"/>
  <sheetViews>
    <sheetView workbookViewId="0">
      <selection activeCell="O2" sqref="O2:P3"/>
    </sheetView>
  </sheetViews>
  <sheetFormatPr defaultColWidth="12.5703125" defaultRowHeight="15.75"/>
  <cols>
    <col min="1" max="16384" width="12.5703125" style="2"/>
  </cols>
  <sheetData>
    <row r="2" spans="15:16">
      <c r="O2" s="492" t="s">
        <v>90</v>
      </c>
      <c r="P2" s="492"/>
    </row>
    <row r="3" spans="15:16">
      <c r="O3" s="493"/>
      <c r="P3" s="493"/>
    </row>
  </sheetData>
  <mergeCells count="1">
    <mergeCell ref="O2:P3"/>
  </mergeCells>
  <hyperlinks>
    <hyperlink ref="O2:P3" location="'Instructions &amp; summary data'!A1" display="Return to instructions page" xr:uid="{2FAC4E74-1B2A-42E3-9198-86995C6DDB15}"/>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E953E-1086-4DCE-8DC5-2D5C5A6F9C2B}">
  <dimension ref="A1:X52"/>
  <sheetViews>
    <sheetView tabSelected="1" topLeftCell="B20" workbookViewId="0">
      <selection activeCell="R50" sqref="R50"/>
    </sheetView>
  </sheetViews>
  <sheetFormatPr defaultColWidth="12.5703125" defaultRowHeight="15.75"/>
  <cols>
    <col min="1" max="1" width="20.42578125" style="2" customWidth="1"/>
    <col min="2" max="2" width="25.85546875" style="2" customWidth="1"/>
    <col min="3" max="3" width="10.140625" style="2" customWidth="1"/>
    <col min="4" max="4" width="18.85546875" style="2" bestFit="1" customWidth="1"/>
    <col min="5" max="5" width="12" style="2" bestFit="1" customWidth="1"/>
    <col min="6" max="6" width="12" style="2" customWidth="1"/>
    <col min="7" max="7" width="11.5703125" style="444" customWidth="1"/>
    <col min="8" max="8" width="12.7109375" style="444" customWidth="1"/>
    <col min="9" max="9" width="11" style="444" customWidth="1"/>
    <col min="10" max="10" width="10.85546875" style="444" customWidth="1"/>
    <col min="11" max="11" width="10.42578125" style="444" customWidth="1"/>
    <col min="12" max="12" width="12.7109375" style="444" customWidth="1"/>
    <col min="13" max="13" width="13" style="444" customWidth="1"/>
    <col min="14" max="14" width="9.5703125" style="444" customWidth="1"/>
    <col min="15" max="15" width="13.28515625" style="444" customWidth="1"/>
    <col min="16" max="16" width="10.42578125" style="444" customWidth="1"/>
    <col min="17" max="17" width="14.140625" style="444" customWidth="1"/>
    <col min="18" max="18" width="17.28515625" style="444" customWidth="1"/>
    <col min="19" max="19" width="26.140625" style="2" customWidth="1"/>
    <col min="20" max="20" width="28.140625" style="2" customWidth="1"/>
    <col min="21" max="257" width="10.140625" style="2" customWidth="1"/>
    <col min="258" max="258" width="16.7109375" style="2" customWidth="1"/>
    <col min="259" max="259" width="10.140625" style="2" customWidth="1"/>
    <col min="260" max="260" width="18.85546875" style="2" bestFit="1" customWidth="1"/>
    <col min="261" max="261" width="12" style="2" bestFit="1" customWidth="1"/>
    <col min="262" max="270" width="8.140625" style="2" customWidth="1"/>
    <col min="271" max="273" width="10.42578125" style="2" customWidth="1"/>
    <col min="274" max="274" width="17.28515625" style="2" customWidth="1"/>
    <col min="275" max="513" width="10.140625" style="2" customWidth="1"/>
    <col min="514" max="514" width="16.7109375" style="2" customWidth="1"/>
    <col min="515" max="515" width="10.140625" style="2" customWidth="1"/>
    <col min="516" max="516" width="18.85546875" style="2" bestFit="1" customWidth="1"/>
    <col min="517" max="517" width="12" style="2" bestFit="1" customWidth="1"/>
    <col min="518" max="526" width="8.140625" style="2" customWidth="1"/>
    <col min="527" max="529" width="10.42578125" style="2" customWidth="1"/>
    <col min="530" max="530" width="17.28515625" style="2" customWidth="1"/>
    <col min="531" max="769" width="10.140625" style="2" customWidth="1"/>
    <col min="770" max="770" width="16.7109375" style="2" customWidth="1"/>
    <col min="771" max="771" width="10.140625" style="2" customWidth="1"/>
    <col min="772" max="772" width="18.85546875" style="2" bestFit="1" customWidth="1"/>
    <col min="773" max="773" width="12" style="2" bestFit="1" customWidth="1"/>
    <col min="774" max="782" width="8.140625" style="2" customWidth="1"/>
    <col min="783" max="785" width="10.42578125" style="2" customWidth="1"/>
    <col min="786" max="786" width="17.28515625" style="2" customWidth="1"/>
    <col min="787" max="1025" width="10.140625" style="2" customWidth="1"/>
    <col min="1026" max="1026" width="16.7109375" style="2" customWidth="1"/>
    <col min="1027" max="1027" width="10.140625" style="2" customWidth="1"/>
    <col min="1028" max="1028" width="18.85546875" style="2" bestFit="1" customWidth="1"/>
    <col min="1029" max="1029" width="12" style="2" bestFit="1" customWidth="1"/>
    <col min="1030" max="1038" width="8.140625" style="2" customWidth="1"/>
    <col min="1039" max="1041" width="10.42578125" style="2" customWidth="1"/>
    <col min="1042" max="1042" width="17.28515625" style="2" customWidth="1"/>
    <col min="1043" max="1281" width="10.140625" style="2" customWidth="1"/>
    <col min="1282" max="1282" width="16.7109375" style="2" customWidth="1"/>
    <col min="1283" max="1283" width="10.140625" style="2" customWidth="1"/>
    <col min="1284" max="1284" width="18.85546875" style="2" bestFit="1" customWidth="1"/>
    <col min="1285" max="1285" width="12" style="2" bestFit="1" customWidth="1"/>
    <col min="1286" max="1294" width="8.140625" style="2" customWidth="1"/>
    <col min="1295" max="1297" width="10.42578125" style="2" customWidth="1"/>
    <col min="1298" max="1298" width="17.28515625" style="2" customWidth="1"/>
    <col min="1299" max="1537" width="10.140625" style="2" customWidth="1"/>
    <col min="1538" max="1538" width="16.7109375" style="2" customWidth="1"/>
    <col min="1539" max="1539" width="10.140625" style="2" customWidth="1"/>
    <col min="1540" max="1540" width="18.85546875" style="2" bestFit="1" customWidth="1"/>
    <col min="1541" max="1541" width="12" style="2" bestFit="1" customWidth="1"/>
    <col min="1542" max="1550" width="8.140625" style="2" customWidth="1"/>
    <col min="1551" max="1553" width="10.42578125" style="2" customWidth="1"/>
    <col min="1554" max="1554" width="17.28515625" style="2" customWidth="1"/>
    <col min="1555" max="1793" width="10.140625" style="2" customWidth="1"/>
    <col min="1794" max="1794" width="16.7109375" style="2" customWidth="1"/>
    <col min="1795" max="1795" width="10.140625" style="2" customWidth="1"/>
    <col min="1796" max="1796" width="18.85546875" style="2" bestFit="1" customWidth="1"/>
    <col min="1797" max="1797" width="12" style="2" bestFit="1" customWidth="1"/>
    <col min="1798" max="1806" width="8.140625" style="2" customWidth="1"/>
    <col min="1807" max="1809" width="10.42578125" style="2" customWidth="1"/>
    <col min="1810" max="1810" width="17.28515625" style="2" customWidth="1"/>
    <col min="1811" max="2049" width="10.140625" style="2" customWidth="1"/>
    <col min="2050" max="2050" width="16.7109375" style="2" customWidth="1"/>
    <col min="2051" max="2051" width="10.140625" style="2" customWidth="1"/>
    <col min="2052" max="2052" width="18.85546875" style="2" bestFit="1" customWidth="1"/>
    <col min="2053" max="2053" width="12" style="2" bestFit="1" customWidth="1"/>
    <col min="2054" max="2062" width="8.140625" style="2" customWidth="1"/>
    <col min="2063" max="2065" width="10.42578125" style="2" customWidth="1"/>
    <col min="2066" max="2066" width="17.28515625" style="2" customWidth="1"/>
    <col min="2067" max="2305" width="10.140625" style="2" customWidth="1"/>
    <col min="2306" max="2306" width="16.7109375" style="2" customWidth="1"/>
    <col min="2307" max="2307" width="10.140625" style="2" customWidth="1"/>
    <col min="2308" max="2308" width="18.85546875" style="2" bestFit="1" customWidth="1"/>
    <col min="2309" max="2309" width="12" style="2" bestFit="1" customWidth="1"/>
    <col min="2310" max="2318" width="8.140625" style="2" customWidth="1"/>
    <col min="2319" max="2321" width="10.42578125" style="2" customWidth="1"/>
    <col min="2322" max="2322" width="17.28515625" style="2" customWidth="1"/>
    <col min="2323" max="2561" width="10.140625" style="2" customWidth="1"/>
    <col min="2562" max="2562" width="16.7109375" style="2" customWidth="1"/>
    <col min="2563" max="2563" width="10.140625" style="2" customWidth="1"/>
    <col min="2564" max="2564" width="18.85546875" style="2" bestFit="1" customWidth="1"/>
    <col min="2565" max="2565" width="12" style="2" bestFit="1" customWidth="1"/>
    <col min="2566" max="2574" width="8.140625" style="2" customWidth="1"/>
    <col min="2575" max="2577" width="10.42578125" style="2" customWidth="1"/>
    <col min="2578" max="2578" width="17.28515625" style="2" customWidth="1"/>
    <col min="2579" max="2817" width="10.140625" style="2" customWidth="1"/>
    <col min="2818" max="2818" width="16.7109375" style="2" customWidth="1"/>
    <col min="2819" max="2819" width="10.140625" style="2" customWidth="1"/>
    <col min="2820" max="2820" width="18.85546875" style="2" bestFit="1" customWidth="1"/>
    <col min="2821" max="2821" width="12" style="2" bestFit="1" customWidth="1"/>
    <col min="2822" max="2830" width="8.140625" style="2" customWidth="1"/>
    <col min="2831" max="2833" width="10.42578125" style="2" customWidth="1"/>
    <col min="2834" max="2834" width="17.28515625" style="2" customWidth="1"/>
    <col min="2835" max="3073" width="10.140625" style="2" customWidth="1"/>
    <col min="3074" max="3074" width="16.7109375" style="2" customWidth="1"/>
    <col min="3075" max="3075" width="10.140625" style="2" customWidth="1"/>
    <col min="3076" max="3076" width="18.85546875" style="2" bestFit="1" customWidth="1"/>
    <col min="3077" max="3077" width="12" style="2" bestFit="1" customWidth="1"/>
    <col min="3078" max="3086" width="8.140625" style="2" customWidth="1"/>
    <col min="3087" max="3089" width="10.42578125" style="2" customWidth="1"/>
    <col min="3090" max="3090" width="17.28515625" style="2" customWidth="1"/>
    <col min="3091" max="3329" width="10.140625" style="2" customWidth="1"/>
    <col min="3330" max="3330" width="16.7109375" style="2" customWidth="1"/>
    <col min="3331" max="3331" width="10.140625" style="2" customWidth="1"/>
    <col min="3332" max="3332" width="18.85546875" style="2" bestFit="1" customWidth="1"/>
    <col min="3333" max="3333" width="12" style="2" bestFit="1" customWidth="1"/>
    <col min="3334" max="3342" width="8.140625" style="2" customWidth="1"/>
    <col min="3343" max="3345" width="10.42578125" style="2" customWidth="1"/>
    <col min="3346" max="3346" width="17.28515625" style="2" customWidth="1"/>
    <col min="3347" max="3585" width="10.140625" style="2" customWidth="1"/>
    <col min="3586" max="3586" width="16.7109375" style="2" customWidth="1"/>
    <col min="3587" max="3587" width="10.140625" style="2" customWidth="1"/>
    <col min="3588" max="3588" width="18.85546875" style="2" bestFit="1" customWidth="1"/>
    <col min="3589" max="3589" width="12" style="2" bestFit="1" customWidth="1"/>
    <col min="3590" max="3598" width="8.140625" style="2" customWidth="1"/>
    <col min="3599" max="3601" width="10.42578125" style="2" customWidth="1"/>
    <col min="3602" max="3602" width="17.28515625" style="2" customWidth="1"/>
    <col min="3603" max="3841" width="10.140625" style="2" customWidth="1"/>
    <col min="3842" max="3842" width="16.7109375" style="2" customWidth="1"/>
    <col min="3843" max="3843" width="10.140625" style="2" customWidth="1"/>
    <col min="3844" max="3844" width="18.85546875" style="2" bestFit="1" customWidth="1"/>
    <col min="3845" max="3845" width="12" style="2" bestFit="1" customWidth="1"/>
    <col min="3846" max="3854" width="8.140625" style="2" customWidth="1"/>
    <col min="3855" max="3857" width="10.42578125" style="2" customWidth="1"/>
    <col min="3858" max="3858" width="17.28515625" style="2" customWidth="1"/>
    <col min="3859" max="4097" width="10.140625" style="2" customWidth="1"/>
    <col min="4098" max="4098" width="16.7109375" style="2" customWidth="1"/>
    <col min="4099" max="4099" width="10.140625" style="2" customWidth="1"/>
    <col min="4100" max="4100" width="18.85546875" style="2" bestFit="1" customWidth="1"/>
    <col min="4101" max="4101" width="12" style="2" bestFit="1" customWidth="1"/>
    <col min="4102" max="4110" width="8.140625" style="2" customWidth="1"/>
    <col min="4111" max="4113" width="10.42578125" style="2" customWidth="1"/>
    <col min="4114" max="4114" width="17.28515625" style="2" customWidth="1"/>
    <col min="4115" max="4353" width="10.140625" style="2" customWidth="1"/>
    <col min="4354" max="4354" width="16.7109375" style="2" customWidth="1"/>
    <col min="4355" max="4355" width="10.140625" style="2" customWidth="1"/>
    <col min="4356" max="4356" width="18.85546875" style="2" bestFit="1" customWidth="1"/>
    <col min="4357" max="4357" width="12" style="2" bestFit="1" customWidth="1"/>
    <col min="4358" max="4366" width="8.140625" style="2" customWidth="1"/>
    <col min="4367" max="4369" width="10.42578125" style="2" customWidth="1"/>
    <col min="4370" max="4370" width="17.28515625" style="2" customWidth="1"/>
    <col min="4371" max="4609" width="10.140625" style="2" customWidth="1"/>
    <col min="4610" max="4610" width="16.7109375" style="2" customWidth="1"/>
    <col min="4611" max="4611" width="10.140625" style="2" customWidth="1"/>
    <col min="4612" max="4612" width="18.85546875" style="2" bestFit="1" customWidth="1"/>
    <col min="4613" max="4613" width="12" style="2" bestFit="1" customWidth="1"/>
    <col min="4614" max="4622" width="8.140625" style="2" customWidth="1"/>
    <col min="4623" max="4625" width="10.42578125" style="2" customWidth="1"/>
    <col min="4626" max="4626" width="17.28515625" style="2" customWidth="1"/>
    <col min="4627" max="4865" width="10.140625" style="2" customWidth="1"/>
    <col min="4866" max="4866" width="16.7109375" style="2" customWidth="1"/>
    <col min="4867" max="4867" width="10.140625" style="2" customWidth="1"/>
    <col min="4868" max="4868" width="18.85546875" style="2" bestFit="1" customWidth="1"/>
    <col min="4869" max="4869" width="12" style="2" bestFit="1" customWidth="1"/>
    <col min="4870" max="4878" width="8.140625" style="2" customWidth="1"/>
    <col min="4879" max="4881" width="10.42578125" style="2" customWidth="1"/>
    <col min="4882" max="4882" width="17.28515625" style="2" customWidth="1"/>
    <col min="4883" max="5121" width="10.140625" style="2" customWidth="1"/>
    <col min="5122" max="5122" width="16.7109375" style="2" customWidth="1"/>
    <col min="5123" max="5123" width="10.140625" style="2" customWidth="1"/>
    <col min="5124" max="5124" width="18.85546875" style="2" bestFit="1" customWidth="1"/>
    <col min="5125" max="5125" width="12" style="2" bestFit="1" customWidth="1"/>
    <col min="5126" max="5134" width="8.140625" style="2" customWidth="1"/>
    <col min="5135" max="5137" width="10.42578125" style="2" customWidth="1"/>
    <col min="5138" max="5138" width="17.28515625" style="2" customWidth="1"/>
    <col min="5139" max="5377" width="10.140625" style="2" customWidth="1"/>
    <col min="5378" max="5378" width="16.7109375" style="2" customWidth="1"/>
    <col min="5379" max="5379" width="10.140625" style="2" customWidth="1"/>
    <col min="5380" max="5380" width="18.85546875" style="2" bestFit="1" customWidth="1"/>
    <col min="5381" max="5381" width="12" style="2" bestFit="1" customWidth="1"/>
    <col min="5382" max="5390" width="8.140625" style="2" customWidth="1"/>
    <col min="5391" max="5393" width="10.42578125" style="2" customWidth="1"/>
    <col min="5394" max="5394" width="17.28515625" style="2" customWidth="1"/>
    <col min="5395" max="5633" width="10.140625" style="2" customWidth="1"/>
    <col min="5634" max="5634" width="16.7109375" style="2" customWidth="1"/>
    <col min="5635" max="5635" width="10.140625" style="2" customWidth="1"/>
    <col min="5636" max="5636" width="18.85546875" style="2" bestFit="1" customWidth="1"/>
    <col min="5637" max="5637" width="12" style="2" bestFit="1" customWidth="1"/>
    <col min="5638" max="5646" width="8.140625" style="2" customWidth="1"/>
    <col min="5647" max="5649" width="10.42578125" style="2" customWidth="1"/>
    <col min="5650" max="5650" width="17.28515625" style="2" customWidth="1"/>
    <col min="5651" max="5889" width="10.140625" style="2" customWidth="1"/>
    <col min="5890" max="5890" width="16.7109375" style="2" customWidth="1"/>
    <col min="5891" max="5891" width="10.140625" style="2" customWidth="1"/>
    <col min="5892" max="5892" width="18.85546875" style="2" bestFit="1" customWidth="1"/>
    <col min="5893" max="5893" width="12" style="2" bestFit="1" customWidth="1"/>
    <col min="5894" max="5902" width="8.140625" style="2" customWidth="1"/>
    <col min="5903" max="5905" width="10.42578125" style="2" customWidth="1"/>
    <col min="5906" max="5906" width="17.28515625" style="2" customWidth="1"/>
    <col min="5907" max="6145" width="10.140625" style="2" customWidth="1"/>
    <col min="6146" max="6146" width="16.7109375" style="2" customWidth="1"/>
    <col min="6147" max="6147" width="10.140625" style="2" customWidth="1"/>
    <col min="6148" max="6148" width="18.85546875" style="2" bestFit="1" customWidth="1"/>
    <col min="6149" max="6149" width="12" style="2" bestFit="1" customWidth="1"/>
    <col min="6150" max="6158" width="8.140625" style="2" customWidth="1"/>
    <col min="6159" max="6161" width="10.42578125" style="2" customWidth="1"/>
    <col min="6162" max="6162" width="17.28515625" style="2" customWidth="1"/>
    <col min="6163" max="6401" width="10.140625" style="2" customWidth="1"/>
    <col min="6402" max="6402" width="16.7109375" style="2" customWidth="1"/>
    <col min="6403" max="6403" width="10.140625" style="2" customWidth="1"/>
    <col min="6404" max="6404" width="18.85546875" style="2" bestFit="1" customWidth="1"/>
    <col min="6405" max="6405" width="12" style="2" bestFit="1" customWidth="1"/>
    <col min="6406" max="6414" width="8.140625" style="2" customWidth="1"/>
    <col min="6415" max="6417" width="10.42578125" style="2" customWidth="1"/>
    <col min="6418" max="6418" width="17.28515625" style="2" customWidth="1"/>
    <col min="6419" max="6657" width="10.140625" style="2" customWidth="1"/>
    <col min="6658" max="6658" width="16.7109375" style="2" customWidth="1"/>
    <col min="6659" max="6659" width="10.140625" style="2" customWidth="1"/>
    <col min="6660" max="6660" width="18.85546875" style="2" bestFit="1" customWidth="1"/>
    <col min="6661" max="6661" width="12" style="2" bestFit="1" customWidth="1"/>
    <col min="6662" max="6670" width="8.140625" style="2" customWidth="1"/>
    <col min="6671" max="6673" width="10.42578125" style="2" customWidth="1"/>
    <col min="6674" max="6674" width="17.28515625" style="2" customWidth="1"/>
    <col min="6675" max="6913" width="10.140625" style="2" customWidth="1"/>
    <col min="6914" max="6914" width="16.7109375" style="2" customWidth="1"/>
    <col min="6915" max="6915" width="10.140625" style="2" customWidth="1"/>
    <col min="6916" max="6916" width="18.85546875" style="2" bestFit="1" customWidth="1"/>
    <col min="6917" max="6917" width="12" style="2" bestFit="1" customWidth="1"/>
    <col min="6918" max="6926" width="8.140625" style="2" customWidth="1"/>
    <col min="6927" max="6929" width="10.42578125" style="2" customWidth="1"/>
    <col min="6930" max="6930" width="17.28515625" style="2" customWidth="1"/>
    <col min="6931" max="7169" width="10.140625" style="2" customWidth="1"/>
    <col min="7170" max="7170" width="16.7109375" style="2" customWidth="1"/>
    <col min="7171" max="7171" width="10.140625" style="2" customWidth="1"/>
    <col min="7172" max="7172" width="18.85546875" style="2" bestFit="1" customWidth="1"/>
    <col min="7173" max="7173" width="12" style="2" bestFit="1" customWidth="1"/>
    <col min="7174" max="7182" width="8.140625" style="2" customWidth="1"/>
    <col min="7183" max="7185" width="10.42578125" style="2" customWidth="1"/>
    <col min="7186" max="7186" width="17.28515625" style="2" customWidth="1"/>
    <col min="7187" max="7425" width="10.140625" style="2" customWidth="1"/>
    <col min="7426" max="7426" width="16.7109375" style="2" customWidth="1"/>
    <col min="7427" max="7427" width="10.140625" style="2" customWidth="1"/>
    <col min="7428" max="7428" width="18.85546875" style="2" bestFit="1" customWidth="1"/>
    <col min="7429" max="7429" width="12" style="2" bestFit="1" customWidth="1"/>
    <col min="7430" max="7438" width="8.140625" style="2" customWidth="1"/>
    <col min="7439" max="7441" width="10.42578125" style="2" customWidth="1"/>
    <col min="7442" max="7442" width="17.28515625" style="2" customWidth="1"/>
    <col min="7443" max="7681" width="10.140625" style="2" customWidth="1"/>
    <col min="7682" max="7682" width="16.7109375" style="2" customWidth="1"/>
    <col min="7683" max="7683" width="10.140625" style="2" customWidth="1"/>
    <col min="7684" max="7684" width="18.85546875" style="2" bestFit="1" customWidth="1"/>
    <col min="7685" max="7685" width="12" style="2" bestFit="1" customWidth="1"/>
    <col min="7686" max="7694" width="8.140625" style="2" customWidth="1"/>
    <col min="7695" max="7697" width="10.42578125" style="2" customWidth="1"/>
    <col min="7698" max="7698" width="17.28515625" style="2" customWidth="1"/>
    <col min="7699" max="7937" width="10.140625" style="2" customWidth="1"/>
    <col min="7938" max="7938" width="16.7109375" style="2" customWidth="1"/>
    <col min="7939" max="7939" width="10.140625" style="2" customWidth="1"/>
    <col min="7940" max="7940" width="18.85546875" style="2" bestFit="1" customWidth="1"/>
    <col min="7941" max="7941" width="12" style="2" bestFit="1" customWidth="1"/>
    <col min="7942" max="7950" width="8.140625" style="2" customWidth="1"/>
    <col min="7951" max="7953" width="10.42578125" style="2" customWidth="1"/>
    <col min="7954" max="7954" width="17.28515625" style="2" customWidth="1"/>
    <col min="7955" max="8193" width="10.140625" style="2" customWidth="1"/>
    <col min="8194" max="8194" width="16.7109375" style="2" customWidth="1"/>
    <col min="8195" max="8195" width="10.140625" style="2" customWidth="1"/>
    <col min="8196" max="8196" width="18.85546875" style="2" bestFit="1" customWidth="1"/>
    <col min="8197" max="8197" width="12" style="2" bestFit="1" customWidth="1"/>
    <col min="8198" max="8206" width="8.140625" style="2" customWidth="1"/>
    <col min="8207" max="8209" width="10.42578125" style="2" customWidth="1"/>
    <col min="8210" max="8210" width="17.28515625" style="2" customWidth="1"/>
    <col min="8211" max="8449" width="10.140625" style="2" customWidth="1"/>
    <col min="8450" max="8450" width="16.7109375" style="2" customWidth="1"/>
    <col min="8451" max="8451" width="10.140625" style="2" customWidth="1"/>
    <col min="8452" max="8452" width="18.85546875" style="2" bestFit="1" customWidth="1"/>
    <col min="8453" max="8453" width="12" style="2" bestFit="1" customWidth="1"/>
    <col min="8454" max="8462" width="8.140625" style="2" customWidth="1"/>
    <col min="8463" max="8465" width="10.42578125" style="2" customWidth="1"/>
    <col min="8466" max="8466" width="17.28515625" style="2" customWidth="1"/>
    <col min="8467" max="8705" width="10.140625" style="2" customWidth="1"/>
    <col min="8706" max="8706" width="16.7109375" style="2" customWidth="1"/>
    <col min="8707" max="8707" width="10.140625" style="2" customWidth="1"/>
    <col min="8708" max="8708" width="18.85546875" style="2" bestFit="1" customWidth="1"/>
    <col min="8709" max="8709" width="12" style="2" bestFit="1" customWidth="1"/>
    <col min="8710" max="8718" width="8.140625" style="2" customWidth="1"/>
    <col min="8719" max="8721" width="10.42578125" style="2" customWidth="1"/>
    <col min="8722" max="8722" width="17.28515625" style="2" customWidth="1"/>
    <col min="8723" max="8961" width="10.140625" style="2" customWidth="1"/>
    <col min="8962" max="8962" width="16.7109375" style="2" customWidth="1"/>
    <col min="8963" max="8963" width="10.140625" style="2" customWidth="1"/>
    <col min="8964" max="8964" width="18.85546875" style="2" bestFit="1" customWidth="1"/>
    <col min="8965" max="8965" width="12" style="2" bestFit="1" customWidth="1"/>
    <col min="8966" max="8974" width="8.140625" style="2" customWidth="1"/>
    <col min="8975" max="8977" width="10.42578125" style="2" customWidth="1"/>
    <col min="8978" max="8978" width="17.28515625" style="2" customWidth="1"/>
    <col min="8979" max="9217" width="10.140625" style="2" customWidth="1"/>
    <col min="9218" max="9218" width="16.7109375" style="2" customWidth="1"/>
    <col min="9219" max="9219" width="10.140625" style="2" customWidth="1"/>
    <col min="9220" max="9220" width="18.85546875" style="2" bestFit="1" customWidth="1"/>
    <col min="9221" max="9221" width="12" style="2" bestFit="1" customWidth="1"/>
    <col min="9222" max="9230" width="8.140625" style="2" customWidth="1"/>
    <col min="9231" max="9233" width="10.42578125" style="2" customWidth="1"/>
    <col min="9234" max="9234" width="17.28515625" style="2" customWidth="1"/>
    <col min="9235" max="9473" width="10.140625" style="2" customWidth="1"/>
    <col min="9474" max="9474" width="16.7109375" style="2" customWidth="1"/>
    <col min="9475" max="9475" width="10.140625" style="2" customWidth="1"/>
    <col min="9476" max="9476" width="18.85546875" style="2" bestFit="1" customWidth="1"/>
    <col min="9477" max="9477" width="12" style="2" bestFit="1" customWidth="1"/>
    <col min="9478" max="9486" width="8.140625" style="2" customWidth="1"/>
    <col min="9487" max="9489" width="10.42578125" style="2" customWidth="1"/>
    <col min="9490" max="9490" width="17.28515625" style="2" customWidth="1"/>
    <col min="9491" max="9729" width="10.140625" style="2" customWidth="1"/>
    <col min="9730" max="9730" width="16.7109375" style="2" customWidth="1"/>
    <col min="9731" max="9731" width="10.140625" style="2" customWidth="1"/>
    <col min="9732" max="9732" width="18.85546875" style="2" bestFit="1" customWidth="1"/>
    <col min="9733" max="9733" width="12" style="2" bestFit="1" customWidth="1"/>
    <col min="9734" max="9742" width="8.140625" style="2" customWidth="1"/>
    <col min="9743" max="9745" width="10.42578125" style="2" customWidth="1"/>
    <col min="9746" max="9746" width="17.28515625" style="2" customWidth="1"/>
    <col min="9747" max="9985" width="10.140625" style="2" customWidth="1"/>
    <col min="9986" max="9986" width="16.7109375" style="2" customWidth="1"/>
    <col min="9987" max="9987" width="10.140625" style="2" customWidth="1"/>
    <col min="9988" max="9988" width="18.85546875" style="2" bestFit="1" customWidth="1"/>
    <col min="9989" max="9989" width="12" style="2" bestFit="1" customWidth="1"/>
    <col min="9990" max="9998" width="8.140625" style="2" customWidth="1"/>
    <col min="9999" max="10001" width="10.42578125" style="2" customWidth="1"/>
    <col min="10002" max="10002" width="17.28515625" style="2" customWidth="1"/>
    <col min="10003" max="10241" width="10.140625" style="2" customWidth="1"/>
    <col min="10242" max="10242" width="16.7109375" style="2" customWidth="1"/>
    <col min="10243" max="10243" width="10.140625" style="2" customWidth="1"/>
    <col min="10244" max="10244" width="18.85546875" style="2" bestFit="1" customWidth="1"/>
    <col min="10245" max="10245" width="12" style="2" bestFit="1" customWidth="1"/>
    <col min="10246" max="10254" width="8.140625" style="2" customWidth="1"/>
    <col min="10255" max="10257" width="10.42578125" style="2" customWidth="1"/>
    <col min="10258" max="10258" width="17.28515625" style="2" customWidth="1"/>
    <col min="10259" max="10497" width="10.140625" style="2" customWidth="1"/>
    <col min="10498" max="10498" width="16.7109375" style="2" customWidth="1"/>
    <col min="10499" max="10499" width="10.140625" style="2" customWidth="1"/>
    <col min="10500" max="10500" width="18.85546875" style="2" bestFit="1" customWidth="1"/>
    <col min="10501" max="10501" width="12" style="2" bestFit="1" customWidth="1"/>
    <col min="10502" max="10510" width="8.140625" style="2" customWidth="1"/>
    <col min="10511" max="10513" width="10.42578125" style="2" customWidth="1"/>
    <col min="10514" max="10514" width="17.28515625" style="2" customWidth="1"/>
    <col min="10515" max="10753" width="10.140625" style="2" customWidth="1"/>
    <col min="10754" max="10754" width="16.7109375" style="2" customWidth="1"/>
    <col min="10755" max="10755" width="10.140625" style="2" customWidth="1"/>
    <col min="10756" max="10756" width="18.85546875" style="2" bestFit="1" customWidth="1"/>
    <col min="10757" max="10757" width="12" style="2" bestFit="1" customWidth="1"/>
    <col min="10758" max="10766" width="8.140625" style="2" customWidth="1"/>
    <col min="10767" max="10769" width="10.42578125" style="2" customWidth="1"/>
    <col min="10770" max="10770" width="17.28515625" style="2" customWidth="1"/>
    <col min="10771" max="11009" width="10.140625" style="2" customWidth="1"/>
    <col min="11010" max="11010" width="16.7109375" style="2" customWidth="1"/>
    <col min="11011" max="11011" width="10.140625" style="2" customWidth="1"/>
    <col min="11012" max="11012" width="18.85546875" style="2" bestFit="1" customWidth="1"/>
    <col min="11013" max="11013" width="12" style="2" bestFit="1" customWidth="1"/>
    <col min="11014" max="11022" width="8.140625" style="2" customWidth="1"/>
    <col min="11023" max="11025" width="10.42578125" style="2" customWidth="1"/>
    <col min="11026" max="11026" width="17.28515625" style="2" customWidth="1"/>
    <col min="11027" max="11265" width="10.140625" style="2" customWidth="1"/>
    <col min="11266" max="11266" width="16.7109375" style="2" customWidth="1"/>
    <col min="11267" max="11267" width="10.140625" style="2" customWidth="1"/>
    <col min="11268" max="11268" width="18.85546875" style="2" bestFit="1" customWidth="1"/>
    <col min="11269" max="11269" width="12" style="2" bestFit="1" customWidth="1"/>
    <col min="11270" max="11278" width="8.140625" style="2" customWidth="1"/>
    <col min="11279" max="11281" width="10.42578125" style="2" customWidth="1"/>
    <col min="11282" max="11282" width="17.28515625" style="2" customWidth="1"/>
    <col min="11283" max="11521" width="10.140625" style="2" customWidth="1"/>
    <col min="11522" max="11522" width="16.7109375" style="2" customWidth="1"/>
    <col min="11523" max="11523" width="10.140625" style="2" customWidth="1"/>
    <col min="11524" max="11524" width="18.85546875" style="2" bestFit="1" customWidth="1"/>
    <col min="11525" max="11525" width="12" style="2" bestFit="1" customWidth="1"/>
    <col min="11526" max="11534" width="8.140625" style="2" customWidth="1"/>
    <col min="11535" max="11537" width="10.42578125" style="2" customWidth="1"/>
    <col min="11538" max="11538" width="17.28515625" style="2" customWidth="1"/>
    <col min="11539" max="11777" width="10.140625" style="2" customWidth="1"/>
    <col min="11778" max="11778" width="16.7109375" style="2" customWidth="1"/>
    <col min="11779" max="11779" width="10.140625" style="2" customWidth="1"/>
    <col min="11780" max="11780" width="18.85546875" style="2" bestFit="1" customWidth="1"/>
    <col min="11781" max="11781" width="12" style="2" bestFit="1" customWidth="1"/>
    <col min="11782" max="11790" width="8.140625" style="2" customWidth="1"/>
    <col min="11791" max="11793" width="10.42578125" style="2" customWidth="1"/>
    <col min="11794" max="11794" width="17.28515625" style="2" customWidth="1"/>
    <col min="11795" max="12033" width="10.140625" style="2" customWidth="1"/>
    <col min="12034" max="12034" width="16.7109375" style="2" customWidth="1"/>
    <col min="12035" max="12035" width="10.140625" style="2" customWidth="1"/>
    <col min="12036" max="12036" width="18.85546875" style="2" bestFit="1" customWidth="1"/>
    <col min="12037" max="12037" width="12" style="2" bestFit="1" customWidth="1"/>
    <col min="12038" max="12046" width="8.140625" style="2" customWidth="1"/>
    <col min="12047" max="12049" width="10.42578125" style="2" customWidth="1"/>
    <col min="12050" max="12050" width="17.28515625" style="2" customWidth="1"/>
    <col min="12051" max="12289" width="10.140625" style="2" customWidth="1"/>
    <col min="12290" max="12290" width="16.7109375" style="2" customWidth="1"/>
    <col min="12291" max="12291" width="10.140625" style="2" customWidth="1"/>
    <col min="12292" max="12292" width="18.85546875" style="2" bestFit="1" customWidth="1"/>
    <col min="12293" max="12293" width="12" style="2" bestFit="1" customWidth="1"/>
    <col min="12294" max="12302" width="8.140625" style="2" customWidth="1"/>
    <col min="12303" max="12305" width="10.42578125" style="2" customWidth="1"/>
    <col min="12306" max="12306" width="17.28515625" style="2" customWidth="1"/>
    <col min="12307" max="12545" width="10.140625" style="2" customWidth="1"/>
    <col min="12546" max="12546" width="16.7109375" style="2" customWidth="1"/>
    <col min="12547" max="12547" width="10.140625" style="2" customWidth="1"/>
    <col min="12548" max="12548" width="18.85546875" style="2" bestFit="1" customWidth="1"/>
    <col min="12549" max="12549" width="12" style="2" bestFit="1" customWidth="1"/>
    <col min="12550" max="12558" width="8.140625" style="2" customWidth="1"/>
    <col min="12559" max="12561" width="10.42578125" style="2" customWidth="1"/>
    <col min="12562" max="12562" width="17.28515625" style="2" customWidth="1"/>
    <col min="12563" max="12801" width="10.140625" style="2" customWidth="1"/>
    <col min="12802" max="12802" width="16.7109375" style="2" customWidth="1"/>
    <col min="12803" max="12803" width="10.140625" style="2" customWidth="1"/>
    <col min="12804" max="12804" width="18.85546875" style="2" bestFit="1" customWidth="1"/>
    <col min="12805" max="12805" width="12" style="2" bestFit="1" customWidth="1"/>
    <col min="12806" max="12814" width="8.140625" style="2" customWidth="1"/>
    <col min="12815" max="12817" width="10.42578125" style="2" customWidth="1"/>
    <col min="12818" max="12818" width="17.28515625" style="2" customWidth="1"/>
    <col min="12819" max="13057" width="10.140625" style="2" customWidth="1"/>
    <col min="13058" max="13058" width="16.7109375" style="2" customWidth="1"/>
    <col min="13059" max="13059" width="10.140625" style="2" customWidth="1"/>
    <col min="13060" max="13060" width="18.85546875" style="2" bestFit="1" customWidth="1"/>
    <col min="13061" max="13061" width="12" style="2" bestFit="1" customWidth="1"/>
    <col min="13062" max="13070" width="8.140625" style="2" customWidth="1"/>
    <col min="13071" max="13073" width="10.42578125" style="2" customWidth="1"/>
    <col min="13074" max="13074" width="17.28515625" style="2" customWidth="1"/>
    <col min="13075" max="13313" width="10.140625" style="2" customWidth="1"/>
    <col min="13314" max="13314" width="16.7109375" style="2" customWidth="1"/>
    <col min="13315" max="13315" width="10.140625" style="2" customWidth="1"/>
    <col min="13316" max="13316" width="18.85546875" style="2" bestFit="1" customWidth="1"/>
    <col min="13317" max="13317" width="12" style="2" bestFit="1" customWidth="1"/>
    <col min="13318" max="13326" width="8.140625" style="2" customWidth="1"/>
    <col min="13327" max="13329" width="10.42578125" style="2" customWidth="1"/>
    <col min="13330" max="13330" width="17.28515625" style="2" customWidth="1"/>
    <col min="13331" max="13569" width="10.140625" style="2" customWidth="1"/>
    <col min="13570" max="13570" width="16.7109375" style="2" customWidth="1"/>
    <col min="13571" max="13571" width="10.140625" style="2" customWidth="1"/>
    <col min="13572" max="13572" width="18.85546875" style="2" bestFit="1" customWidth="1"/>
    <col min="13573" max="13573" width="12" style="2" bestFit="1" customWidth="1"/>
    <col min="13574" max="13582" width="8.140625" style="2" customWidth="1"/>
    <col min="13583" max="13585" width="10.42578125" style="2" customWidth="1"/>
    <col min="13586" max="13586" width="17.28515625" style="2" customWidth="1"/>
    <col min="13587" max="13825" width="10.140625" style="2" customWidth="1"/>
    <col min="13826" max="13826" width="16.7109375" style="2" customWidth="1"/>
    <col min="13827" max="13827" width="10.140625" style="2" customWidth="1"/>
    <col min="13828" max="13828" width="18.85546875" style="2" bestFit="1" customWidth="1"/>
    <col min="13829" max="13829" width="12" style="2" bestFit="1" customWidth="1"/>
    <col min="13830" max="13838" width="8.140625" style="2" customWidth="1"/>
    <col min="13839" max="13841" width="10.42578125" style="2" customWidth="1"/>
    <col min="13842" max="13842" width="17.28515625" style="2" customWidth="1"/>
    <col min="13843" max="14081" width="10.140625" style="2" customWidth="1"/>
    <col min="14082" max="14082" width="16.7109375" style="2" customWidth="1"/>
    <col min="14083" max="14083" width="10.140625" style="2" customWidth="1"/>
    <col min="14084" max="14084" width="18.85546875" style="2" bestFit="1" customWidth="1"/>
    <col min="14085" max="14085" width="12" style="2" bestFit="1" customWidth="1"/>
    <col min="14086" max="14094" width="8.140625" style="2" customWidth="1"/>
    <col min="14095" max="14097" width="10.42578125" style="2" customWidth="1"/>
    <col min="14098" max="14098" width="17.28515625" style="2" customWidth="1"/>
    <col min="14099" max="14337" width="10.140625" style="2" customWidth="1"/>
    <col min="14338" max="14338" width="16.7109375" style="2" customWidth="1"/>
    <col min="14339" max="14339" width="10.140625" style="2" customWidth="1"/>
    <col min="14340" max="14340" width="18.85546875" style="2" bestFit="1" customWidth="1"/>
    <col min="14341" max="14341" width="12" style="2" bestFit="1" customWidth="1"/>
    <col min="14342" max="14350" width="8.140625" style="2" customWidth="1"/>
    <col min="14351" max="14353" width="10.42578125" style="2" customWidth="1"/>
    <col min="14354" max="14354" width="17.28515625" style="2" customWidth="1"/>
    <col min="14355" max="14593" width="10.140625" style="2" customWidth="1"/>
    <col min="14594" max="14594" width="16.7109375" style="2" customWidth="1"/>
    <col min="14595" max="14595" width="10.140625" style="2" customWidth="1"/>
    <col min="14596" max="14596" width="18.85546875" style="2" bestFit="1" customWidth="1"/>
    <col min="14597" max="14597" width="12" style="2" bestFit="1" customWidth="1"/>
    <col min="14598" max="14606" width="8.140625" style="2" customWidth="1"/>
    <col min="14607" max="14609" width="10.42578125" style="2" customWidth="1"/>
    <col min="14610" max="14610" width="17.28515625" style="2" customWidth="1"/>
    <col min="14611" max="14849" width="10.140625" style="2" customWidth="1"/>
    <col min="14850" max="14850" width="16.7109375" style="2" customWidth="1"/>
    <col min="14851" max="14851" width="10.140625" style="2" customWidth="1"/>
    <col min="14852" max="14852" width="18.85546875" style="2" bestFit="1" customWidth="1"/>
    <col min="14853" max="14853" width="12" style="2" bestFit="1" customWidth="1"/>
    <col min="14854" max="14862" width="8.140625" style="2" customWidth="1"/>
    <col min="14863" max="14865" width="10.42578125" style="2" customWidth="1"/>
    <col min="14866" max="14866" width="17.28515625" style="2" customWidth="1"/>
    <col min="14867" max="15105" width="10.140625" style="2" customWidth="1"/>
    <col min="15106" max="15106" width="16.7109375" style="2" customWidth="1"/>
    <col min="15107" max="15107" width="10.140625" style="2" customWidth="1"/>
    <col min="15108" max="15108" width="18.85546875" style="2" bestFit="1" customWidth="1"/>
    <col min="15109" max="15109" width="12" style="2" bestFit="1" customWidth="1"/>
    <col min="15110" max="15118" width="8.140625" style="2" customWidth="1"/>
    <col min="15119" max="15121" width="10.42578125" style="2" customWidth="1"/>
    <col min="15122" max="15122" width="17.28515625" style="2" customWidth="1"/>
    <col min="15123" max="15361" width="10.140625" style="2" customWidth="1"/>
    <col min="15362" max="15362" width="16.7109375" style="2" customWidth="1"/>
    <col min="15363" max="15363" width="10.140625" style="2" customWidth="1"/>
    <col min="15364" max="15364" width="18.85546875" style="2" bestFit="1" customWidth="1"/>
    <col min="15365" max="15365" width="12" style="2" bestFit="1" customWidth="1"/>
    <col min="15366" max="15374" width="8.140625" style="2" customWidth="1"/>
    <col min="15375" max="15377" width="10.42578125" style="2" customWidth="1"/>
    <col min="15378" max="15378" width="17.28515625" style="2" customWidth="1"/>
    <col min="15379" max="15617" width="10.140625" style="2" customWidth="1"/>
    <col min="15618" max="15618" width="16.7109375" style="2" customWidth="1"/>
    <col min="15619" max="15619" width="10.140625" style="2" customWidth="1"/>
    <col min="15620" max="15620" width="18.85546875" style="2" bestFit="1" customWidth="1"/>
    <col min="15621" max="15621" width="12" style="2" bestFit="1" customWidth="1"/>
    <col min="15622" max="15630" width="8.140625" style="2" customWidth="1"/>
    <col min="15631" max="15633" width="10.42578125" style="2" customWidth="1"/>
    <col min="15634" max="15634" width="17.28515625" style="2" customWidth="1"/>
    <col min="15635" max="15873" width="10.140625" style="2" customWidth="1"/>
    <col min="15874" max="15874" width="16.7109375" style="2" customWidth="1"/>
    <col min="15875" max="15875" width="10.140625" style="2" customWidth="1"/>
    <col min="15876" max="15876" width="18.85546875" style="2" bestFit="1" customWidth="1"/>
    <col min="15877" max="15877" width="12" style="2" bestFit="1" customWidth="1"/>
    <col min="15878" max="15886" width="8.140625" style="2" customWidth="1"/>
    <col min="15887" max="15889" width="10.42578125" style="2" customWidth="1"/>
    <col min="15890" max="15890" width="17.28515625" style="2" customWidth="1"/>
    <col min="15891" max="16129" width="10.140625" style="2" customWidth="1"/>
    <col min="16130" max="16130" width="16.7109375" style="2" customWidth="1"/>
    <col min="16131" max="16131" width="10.140625" style="2" customWidth="1"/>
    <col min="16132" max="16132" width="18.85546875" style="2" bestFit="1" customWidth="1"/>
    <col min="16133" max="16133" width="12" style="2" bestFit="1" customWidth="1"/>
    <col min="16134" max="16142" width="8.140625" style="2" customWidth="1"/>
    <col min="16143" max="16145" width="10.42578125" style="2" customWidth="1"/>
    <col min="16146" max="16146" width="17.28515625" style="2" customWidth="1"/>
    <col min="16147" max="16384" width="10.140625" style="2" customWidth="1"/>
  </cols>
  <sheetData>
    <row r="1" spans="1:24" ht="16.5" thickBot="1"/>
    <row r="2" spans="1:24" ht="16.5" thickBot="1">
      <c r="A2" s="2" t="s">
        <v>595</v>
      </c>
      <c r="E2" s="266" t="s">
        <v>322</v>
      </c>
      <c r="F2" s="266"/>
      <c r="G2" s="2"/>
      <c r="R2" s="350">
        <f>((E3*(1+$E$3)^P3)/((1+$E$3)^P3-1))</f>
        <v>0.1295045749654567</v>
      </c>
      <c r="S2" s="2" t="s">
        <v>400</v>
      </c>
    </row>
    <row r="3" spans="1:24" ht="16.5" thickBot="1">
      <c r="A3" s="2" t="s">
        <v>401</v>
      </c>
      <c r="D3" s="266"/>
      <c r="E3" s="268">
        <v>0.05</v>
      </c>
      <c r="F3" s="266"/>
      <c r="G3" s="2">
        <v>1</v>
      </c>
      <c r="H3" s="444">
        <v>2</v>
      </c>
      <c r="I3" s="444">
        <v>3</v>
      </c>
      <c r="J3" s="2">
        <v>4</v>
      </c>
      <c r="K3" s="444">
        <v>5</v>
      </c>
      <c r="L3" s="444">
        <v>6</v>
      </c>
      <c r="M3" s="2">
        <v>7</v>
      </c>
      <c r="N3" s="444">
        <v>8</v>
      </c>
      <c r="O3" s="444">
        <v>9</v>
      </c>
      <c r="P3" s="2">
        <v>10</v>
      </c>
    </row>
    <row r="4" spans="1:24" ht="47.25">
      <c r="C4" s="2" t="s">
        <v>326</v>
      </c>
      <c r="D4" s="2" t="s">
        <v>327</v>
      </c>
      <c r="E4" s="2" t="s">
        <v>402</v>
      </c>
      <c r="F4" s="444" t="s">
        <v>329</v>
      </c>
      <c r="G4" s="351" t="s">
        <v>330</v>
      </c>
      <c r="H4" s="351" t="s">
        <v>331</v>
      </c>
      <c r="I4" s="351" t="s">
        <v>332</v>
      </c>
      <c r="J4" s="351" t="s">
        <v>333</v>
      </c>
      <c r="K4" s="351" t="s">
        <v>334</v>
      </c>
      <c r="L4" s="351" t="s">
        <v>335</v>
      </c>
      <c r="M4" s="351" t="s">
        <v>336</v>
      </c>
      <c r="N4" s="351" t="s">
        <v>337</v>
      </c>
      <c r="O4" s="351" t="s">
        <v>338</v>
      </c>
      <c r="P4" s="351" t="s">
        <v>339</v>
      </c>
      <c r="Q4" s="392" t="s">
        <v>340</v>
      </c>
      <c r="R4" s="392" t="s">
        <v>403</v>
      </c>
    </row>
    <row r="5" spans="1:24">
      <c r="A5" s="295" t="s">
        <v>404</v>
      </c>
      <c r="B5" s="295"/>
      <c r="C5" s="353"/>
      <c r="D5" s="295"/>
      <c r="E5" s="295"/>
      <c r="F5" s="295"/>
      <c r="G5" s="354"/>
      <c r="H5" s="354"/>
      <c r="I5" s="354"/>
      <c r="J5" s="354"/>
      <c r="K5" s="354"/>
      <c r="L5" s="354"/>
      <c r="M5" s="354"/>
      <c r="N5" s="354"/>
      <c r="O5" s="354"/>
      <c r="P5" s="354"/>
      <c r="Q5" s="354"/>
      <c r="R5" s="355"/>
    </row>
    <row r="6" spans="1:24">
      <c r="B6" s="2" t="s">
        <v>405</v>
      </c>
      <c r="C6" s="356">
        <v>9.9</v>
      </c>
      <c r="D6" s="2" t="s">
        <v>406</v>
      </c>
      <c r="E6" s="357"/>
      <c r="F6" s="357"/>
      <c r="G6" s="358">
        <f>0.667*C6</f>
        <v>6.6033000000000008</v>
      </c>
      <c r="H6" s="359">
        <f>$C6</f>
        <v>9.9</v>
      </c>
      <c r="I6" s="359">
        <f t="shared" ref="I6:O6" si="0">$C6</f>
        <v>9.9</v>
      </c>
      <c r="J6" s="359">
        <f t="shared" si="0"/>
        <v>9.9</v>
      </c>
      <c r="K6" s="359">
        <f t="shared" si="0"/>
        <v>9.9</v>
      </c>
      <c r="L6" s="359">
        <f t="shared" si="0"/>
        <v>9.9</v>
      </c>
      <c r="M6" s="359">
        <f t="shared" si="0"/>
        <v>9.9</v>
      </c>
      <c r="N6" s="359">
        <f t="shared" si="0"/>
        <v>9.9</v>
      </c>
      <c r="O6" s="359">
        <f t="shared" si="0"/>
        <v>9.9</v>
      </c>
      <c r="P6" s="359">
        <f>C6</f>
        <v>9.9</v>
      </c>
      <c r="Q6" s="360"/>
      <c r="R6" s="361"/>
    </row>
    <row r="7" spans="1:24">
      <c r="A7" s="2" t="s">
        <v>407</v>
      </c>
      <c r="C7" s="362"/>
      <c r="E7" s="363">
        <v>200</v>
      </c>
      <c r="F7" s="364"/>
      <c r="G7" s="360">
        <v>0</v>
      </c>
      <c r="H7" s="360">
        <v>0</v>
      </c>
      <c r="I7" s="360">
        <v>0</v>
      </c>
      <c r="J7" s="360">
        <v>0</v>
      </c>
      <c r="K7" s="360">
        <v>0</v>
      </c>
      <c r="L7" s="360">
        <v>0</v>
      </c>
      <c r="M7" s="360">
        <v>0</v>
      </c>
      <c r="N7" s="360">
        <v>0</v>
      </c>
      <c r="O7" s="360">
        <v>0</v>
      </c>
      <c r="P7" s="360">
        <f>(P6*E7)/(1+E3)^P3</f>
        <v>1215.5482420107035</v>
      </c>
      <c r="Q7" s="360">
        <f>SUM(G7:P7)</f>
        <v>1215.5482420107035</v>
      </c>
      <c r="R7" s="365">
        <f>Q7*$R$2</f>
        <v>157.41905843160424</v>
      </c>
    </row>
    <row r="8" spans="1:24">
      <c r="A8" s="13" t="s">
        <v>408</v>
      </c>
      <c r="B8" s="13"/>
      <c r="C8" s="366"/>
      <c r="D8" s="13"/>
      <c r="E8" s="286"/>
      <c r="F8" s="286"/>
      <c r="G8" s="367"/>
      <c r="H8" s="367"/>
      <c r="I8" s="367"/>
      <c r="J8" s="367"/>
      <c r="K8" s="367"/>
      <c r="L8" s="367"/>
      <c r="M8" s="367"/>
      <c r="N8" s="367"/>
      <c r="O8" s="367"/>
      <c r="P8" s="367"/>
      <c r="Q8" s="361"/>
      <c r="R8" s="365"/>
    </row>
    <row r="9" spans="1:24" ht="31.5">
      <c r="A9" s="317" t="s">
        <v>409</v>
      </c>
      <c r="C9" s="362"/>
      <c r="E9" s="196"/>
      <c r="F9" s="196"/>
      <c r="G9" s="361"/>
      <c r="H9" s="361"/>
      <c r="I9" s="361"/>
      <c r="J9" s="361"/>
      <c r="K9" s="361"/>
      <c r="L9" s="361"/>
      <c r="M9" s="361"/>
      <c r="N9" s="361"/>
      <c r="O9" s="361"/>
      <c r="P9" s="361"/>
      <c r="Q9" s="361"/>
      <c r="R9" s="365"/>
      <c r="V9" s="9"/>
      <c r="W9" s="9"/>
      <c r="X9" s="9"/>
    </row>
    <row r="10" spans="1:24">
      <c r="B10" s="2" t="s">
        <v>282</v>
      </c>
      <c r="C10" s="368">
        <v>1100</v>
      </c>
      <c r="D10" s="2" t="s">
        <v>410</v>
      </c>
      <c r="E10" s="369">
        <v>-0.2</v>
      </c>
      <c r="F10" s="370">
        <f>E10*C10</f>
        <v>-220</v>
      </c>
      <c r="G10" s="371">
        <v>0</v>
      </c>
      <c r="H10" s="370">
        <v>0</v>
      </c>
      <c r="I10" s="370">
        <v>0</v>
      </c>
      <c r="J10" s="370">
        <v>0</v>
      </c>
      <c r="K10" s="370">
        <v>0</v>
      </c>
      <c r="L10" s="370">
        <v>0</v>
      </c>
      <c r="M10" s="370">
        <v>0</v>
      </c>
      <c r="N10" s="370">
        <v>0</v>
      </c>
      <c r="O10" s="370">
        <v>0</v>
      </c>
      <c r="P10" s="370">
        <v>0</v>
      </c>
      <c r="Q10" s="370">
        <f>SUM(F10:P10)</f>
        <v>-220</v>
      </c>
      <c r="R10" s="372">
        <f>Q10*$R$2</f>
        <v>-28.491006492400473</v>
      </c>
      <c r="V10" s="9"/>
      <c r="W10" s="9"/>
      <c r="X10" s="9"/>
    </row>
    <row r="11" spans="1:24">
      <c r="A11" s="13"/>
      <c r="B11" s="13"/>
      <c r="C11" s="366"/>
      <c r="D11" s="13"/>
      <c r="E11" s="14"/>
      <c r="F11" s="373"/>
      <c r="G11" s="374"/>
      <c r="H11" s="375"/>
      <c r="I11" s="375"/>
      <c r="J11" s="375"/>
      <c r="K11" s="375"/>
      <c r="L11" s="375"/>
      <c r="M11" s="375"/>
      <c r="N11" s="375"/>
      <c r="O11" s="375"/>
      <c r="P11" s="375"/>
      <c r="Q11" s="370"/>
      <c r="R11" s="372"/>
      <c r="V11" s="9"/>
      <c r="W11" s="9"/>
      <c r="X11" s="9"/>
    </row>
    <row r="12" spans="1:24">
      <c r="A12" s="2" t="s">
        <v>286</v>
      </c>
      <c r="C12" s="362"/>
      <c r="E12" s="9"/>
      <c r="F12" s="376"/>
      <c r="G12" s="371"/>
      <c r="H12" s="370"/>
      <c r="I12" s="370"/>
      <c r="J12" s="370"/>
      <c r="K12" s="370"/>
      <c r="L12" s="370"/>
      <c r="M12" s="370"/>
      <c r="N12" s="370"/>
      <c r="O12" s="370"/>
      <c r="P12" s="370"/>
      <c r="Q12" s="370"/>
      <c r="R12" s="372"/>
      <c r="V12" s="9"/>
      <c r="W12" s="9"/>
      <c r="X12" s="9"/>
    </row>
    <row r="13" spans="1:24">
      <c r="B13" s="2" t="s">
        <v>189</v>
      </c>
      <c r="C13" s="368">
        <v>100</v>
      </c>
      <c r="D13" s="2" t="s">
        <v>411</v>
      </c>
      <c r="E13" s="369">
        <v>-0.56000000000000005</v>
      </c>
      <c r="F13" s="370">
        <f>C13*E13</f>
        <v>-56.000000000000007</v>
      </c>
      <c r="G13" s="371">
        <v>0</v>
      </c>
      <c r="H13" s="370">
        <v>0</v>
      </c>
      <c r="I13" s="370">
        <v>0</v>
      </c>
      <c r="J13" s="370">
        <v>0</v>
      </c>
      <c r="K13" s="370">
        <v>0</v>
      </c>
      <c r="L13" s="370">
        <v>0</v>
      </c>
      <c r="M13" s="370">
        <v>0</v>
      </c>
      <c r="N13" s="370">
        <v>0</v>
      </c>
      <c r="O13" s="370">
        <v>0</v>
      </c>
      <c r="P13" s="370">
        <v>0</v>
      </c>
      <c r="Q13" s="370">
        <f>SUM(F13:P13)</f>
        <v>-56.000000000000007</v>
      </c>
      <c r="R13" s="372">
        <f>Q13*$R$2</f>
        <v>-7.2522561980655764</v>
      </c>
    </row>
    <row r="14" spans="1:24" ht="18">
      <c r="B14" s="2" t="s">
        <v>596</v>
      </c>
      <c r="C14" s="368">
        <v>0</v>
      </c>
      <c r="D14" s="2" t="s">
        <v>411</v>
      </c>
      <c r="E14" s="369">
        <v>-0.61666666666666703</v>
      </c>
      <c r="F14" s="370">
        <f t="shared" ref="F14:P15" si="1">$E14*$C14</f>
        <v>0</v>
      </c>
      <c r="G14" s="371">
        <v>0</v>
      </c>
      <c r="H14" s="370">
        <f t="shared" si="1"/>
        <v>0</v>
      </c>
      <c r="I14" s="370">
        <f t="shared" si="1"/>
        <v>0</v>
      </c>
      <c r="J14" s="370">
        <f t="shared" si="1"/>
        <v>0</v>
      </c>
      <c r="K14" s="370">
        <f t="shared" si="1"/>
        <v>0</v>
      </c>
      <c r="L14" s="370">
        <f t="shared" si="1"/>
        <v>0</v>
      </c>
      <c r="M14" s="370">
        <f t="shared" si="1"/>
        <v>0</v>
      </c>
      <c r="N14" s="370">
        <f t="shared" si="1"/>
        <v>0</v>
      </c>
      <c r="O14" s="370">
        <f t="shared" si="1"/>
        <v>0</v>
      </c>
      <c r="P14" s="370">
        <f t="shared" si="1"/>
        <v>0</v>
      </c>
      <c r="Q14" s="370">
        <f>SUM(F14:P14)</f>
        <v>0</v>
      </c>
      <c r="R14" s="372">
        <f>Q14*$R$2</f>
        <v>0</v>
      </c>
      <c r="S14" s="377"/>
    </row>
    <row r="15" spans="1:24" ht="18">
      <c r="B15" s="2" t="s">
        <v>597</v>
      </c>
      <c r="C15" s="368">
        <v>0</v>
      </c>
      <c r="D15" s="2" t="s">
        <v>411</v>
      </c>
      <c r="E15" s="369">
        <v>-0.63124999999999998</v>
      </c>
      <c r="F15" s="370">
        <f t="shared" si="1"/>
        <v>0</v>
      </c>
      <c r="G15" s="371">
        <v>0</v>
      </c>
      <c r="H15" s="370">
        <f t="shared" si="1"/>
        <v>0</v>
      </c>
      <c r="I15" s="370">
        <f t="shared" si="1"/>
        <v>0</v>
      </c>
      <c r="J15" s="370">
        <f t="shared" si="1"/>
        <v>0</v>
      </c>
      <c r="K15" s="370">
        <f t="shared" si="1"/>
        <v>0</v>
      </c>
      <c r="L15" s="370">
        <f t="shared" si="1"/>
        <v>0</v>
      </c>
      <c r="M15" s="370">
        <f t="shared" si="1"/>
        <v>0</v>
      </c>
      <c r="N15" s="370">
        <f t="shared" si="1"/>
        <v>0</v>
      </c>
      <c r="O15" s="370">
        <f t="shared" si="1"/>
        <v>0</v>
      </c>
      <c r="P15" s="370">
        <f t="shared" si="1"/>
        <v>0</v>
      </c>
      <c r="Q15" s="370">
        <f>SUM(F15:P15)</f>
        <v>0</v>
      </c>
      <c r="R15" s="372">
        <f>Q15*$R$2</f>
        <v>0</v>
      </c>
    </row>
    <row r="16" spans="1:24">
      <c r="A16" s="13"/>
      <c r="B16" s="13"/>
      <c r="C16" s="366"/>
      <c r="D16" s="13"/>
      <c r="E16" s="14"/>
      <c r="F16" s="373"/>
      <c r="G16" s="378"/>
      <c r="H16" s="375"/>
      <c r="I16" s="375"/>
      <c r="J16" s="375"/>
      <c r="K16" s="375"/>
      <c r="L16" s="375"/>
      <c r="M16" s="375"/>
      <c r="N16" s="375"/>
      <c r="O16" s="375"/>
      <c r="P16" s="375"/>
      <c r="Q16" s="370"/>
      <c r="R16" s="372"/>
    </row>
    <row r="17" spans="1:18">
      <c r="A17" s="2" t="s">
        <v>416</v>
      </c>
      <c r="C17" s="362"/>
      <c r="E17" s="9"/>
      <c r="F17" s="376"/>
      <c r="G17" s="379"/>
      <c r="H17" s="370"/>
      <c r="I17" s="370"/>
      <c r="J17" s="370"/>
      <c r="K17" s="370"/>
      <c r="L17" s="370"/>
      <c r="M17" s="370"/>
      <c r="N17" s="370"/>
      <c r="O17" s="370"/>
      <c r="P17" s="370"/>
      <c r="Q17" s="370"/>
      <c r="R17" s="372"/>
    </row>
    <row r="18" spans="1:18">
      <c r="A18" s="2" t="s">
        <v>360</v>
      </c>
      <c r="B18" s="2" t="s">
        <v>417</v>
      </c>
      <c r="C18" s="368">
        <v>1</v>
      </c>
      <c r="D18" s="2" t="s">
        <v>350</v>
      </c>
      <c r="E18" s="369">
        <v>-13</v>
      </c>
      <c r="F18" s="370">
        <f>E18*C18</f>
        <v>-13</v>
      </c>
      <c r="G18" s="370">
        <f>E18/(1+$E$3)^$G$3</f>
        <v>-12.38095238095238</v>
      </c>
      <c r="H18" s="370">
        <v>0</v>
      </c>
      <c r="I18" s="370">
        <v>0</v>
      </c>
      <c r="J18" s="370">
        <v>0</v>
      </c>
      <c r="K18" s="370">
        <v>0</v>
      </c>
      <c r="L18" s="370">
        <v>0</v>
      </c>
      <c r="M18" s="370">
        <v>0</v>
      </c>
      <c r="N18" s="370">
        <v>0</v>
      </c>
      <c r="O18" s="370">
        <v>0</v>
      </c>
      <c r="P18" s="370">
        <v>0</v>
      </c>
      <c r="Q18" s="370">
        <f>SUM(F18:P18)</f>
        <v>-25.38095238095238</v>
      </c>
      <c r="R18" s="372">
        <f>Q18*$R$2</f>
        <v>-3.2869494503137342</v>
      </c>
    </row>
    <row r="19" spans="1:18" ht="18">
      <c r="A19" s="2" t="s">
        <v>598</v>
      </c>
      <c r="B19" s="2" t="s">
        <v>419</v>
      </c>
      <c r="C19" s="368">
        <v>1</v>
      </c>
      <c r="D19" s="2" t="s">
        <v>350</v>
      </c>
      <c r="E19" s="369">
        <v>-9.6300000000000008</v>
      </c>
      <c r="F19" s="370">
        <f>E19*C19</f>
        <v>-9.6300000000000008</v>
      </c>
      <c r="G19" s="370">
        <f t="shared" ref="G19" si="2">E19/(1+$E$3)^$G$3</f>
        <v>-9.1714285714285726</v>
      </c>
      <c r="H19" s="370">
        <v>0</v>
      </c>
      <c r="I19" s="370">
        <v>0</v>
      </c>
      <c r="J19" s="370">
        <v>0</v>
      </c>
      <c r="K19" s="370">
        <v>0</v>
      </c>
      <c r="L19" s="370">
        <v>0</v>
      </c>
      <c r="M19" s="370">
        <v>0</v>
      </c>
      <c r="N19" s="370">
        <v>0</v>
      </c>
      <c r="O19" s="370">
        <v>0</v>
      </c>
      <c r="P19" s="370">
        <v>0</v>
      </c>
      <c r="Q19" s="370">
        <f>SUM(F19:P19)</f>
        <v>-18.801428571428573</v>
      </c>
      <c r="R19" s="372">
        <f>Q19*$R$2</f>
        <v>-2.4348710158862512</v>
      </c>
    </row>
    <row r="20" spans="1:18" ht="31.5">
      <c r="A20" s="2" t="s">
        <v>599</v>
      </c>
      <c r="B20" s="317" t="s">
        <v>600</v>
      </c>
      <c r="C20" s="368">
        <v>1</v>
      </c>
      <c r="D20" s="2" t="s">
        <v>350</v>
      </c>
      <c r="E20" s="369">
        <v>-23</v>
      </c>
      <c r="F20" s="370">
        <f>E20*C20</f>
        <v>-23</v>
      </c>
      <c r="G20" s="370">
        <f>E20/(1+$E$3)^$G$3</f>
        <v>-21.904761904761905</v>
      </c>
      <c r="H20" s="370">
        <v>0</v>
      </c>
      <c r="I20" s="370">
        <v>0</v>
      </c>
      <c r="J20" s="370">
        <v>0</v>
      </c>
      <c r="K20" s="370">
        <v>0</v>
      </c>
      <c r="L20" s="370">
        <v>0</v>
      </c>
      <c r="M20" s="370">
        <v>0</v>
      </c>
      <c r="N20" s="370">
        <v>0</v>
      </c>
      <c r="O20" s="370">
        <v>0</v>
      </c>
      <c r="P20" s="370">
        <v>0</v>
      </c>
      <c r="Q20" s="370">
        <f>SUM(F20:P20)</f>
        <v>-44.904761904761905</v>
      </c>
      <c r="R20" s="372">
        <f>Q20*$R$2</f>
        <v>-5.8153721044012219</v>
      </c>
    </row>
    <row r="21" spans="1:18">
      <c r="C21" s="362"/>
      <c r="E21" s="9"/>
      <c r="F21" s="376"/>
      <c r="G21" s="379"/>
      <c r="H21" s="370"/>
      <c r="I21" s="370"/>
      <c r="J21" s="370"/>
      <c r="K21" s="370"/>
      <c r="L21" s="370"/>
      <c r="M21" s="370"/>
      <c r="N21" s="370"/>
      <c r="O21" s="370"/>
      <c r="P21" s="370"/>
      <c r="Q21" s="370"/>
      <c r="R21" s="372"/>
    </row>
    <row r="22" spans="1:18">
      <c r="A22" s="13"/>
      <c r="B22" s="13"/>
      <c r="C22" s="366"/>
      <c r="D22" s="13"/>
      <c r="E22" s="14"/>
      <c r="F22" s="373"/>
      <c r="G22" s="378"/>
      <c r="H22" s="375"/>
      <c r="I22" s="375"/>
      <c r="J22" s="375"/>
      <c r="K22" s="375"/>
      <c r="L22" s="375"/>
      <c r="M22" s="375"/>
      <c r="N22" s="375"/>
      <c r="O22" s="375"/>
      <c r="P22" s="375"/>
      <c r="Q22" s="370"/>
      <c r="R22" s="372"/>
    </row>
    <row r="23" spans="1:18">
      <c r="A23" s="2" t="s">
        <v>364</v>
      </c>
      <c r="C23" s="362"/>
      <c r="E23" s="9"/>
      <c r="F23" s="376"/>
      <c r="G23" s="379"/>
      <c r="H23" s="370"/>
      <c r="I23" s="370"/>
      <c r="J23" s="370"/>
      <c r="K23" s="370"/>
      <c r="L23" s="370"/>
      <c r="M23" s="370"/>
      <c r="N23" s="370"/>
      <c r="O23" s="370"/>
      <c r="P23" s="370"/>
      <c r="Q23" s="370"/>
      <c r="R23" s="372"/>
    </row>
    <row r="24" spans="1:18">
      <c r="B24" s="2" t="s">
        <v>422</v>
      </c>
      <c r="C24" s="368">
        <v>1</v>
      </c>
      <c r="D24" s="2" t="s">
        <v>423</v>
      </c>
      <c r="E24" s="369">
        <v>-18.55</v>
      </c>
      <c r="F24" s="370">
        <f>E24*C24</f>
        <v>-18.55</v>
      </c>
      <c r="G24" s="370">
        <v>0</v>
      </c>
      <c r="H24" s="370">
        <v>0</v>
      </c>
      <c r="I24" s="370">
        <v>0</v>
      </c>
      <c r="J24" s="370">
        <v>0</v>
      </c>
      <c r="K24" s="370">
        <v>0</v>
      </c>
      <c r="L24" s="370">
        <v>0</v>
      </c>
      <c r="M24" s="370">
        <v>0</v>
      </c>
      <c r="N24" s="370">
        <v>0</v>
      </c>
      <c r="O24" s="370">
        <v>0</v>
      </c>
      <c r="P24" s="370">
        <v>0</v>
      </c>
      <c r="Q24" s="370">
        <f>SUM(F24:P24)</f>
        <v>-18.55</v>
      </c>
      <c r="R24" s="372">
        <f>Q24*$R$2</f>
        <v>-2.4023098656092219</v>
      </c>
    </row>
    <row r="25" spans="1:18">
      <c r="B25" s="2" t="s">
        <v>366</v>
      </c>
      <c r="C25" s="368">
        <v>1</v>
      </c>
      <c r="D25" s="2" t="s">
        <v>350</v>
      </c>
      <c r="E25" s="369">
        <v>-18.399999999999999</v>
      </c>
      <c r="F25" s="370">
        <f>E25*C25</f>
        <v>-18.399999999999999</v>
      </c>
      <c r="G25" s="370">
        <v>0</v>
      </c>
      <c r="H25" s="370">
        <v>0</v>
      </c>
      <c r="I25" s="370">
        <v>0</v>
      </c>
      <c r="J25" s="370">
        <v>0</v>
      </c>
      <c r="K25" s="370">
        <v>0</v>
      </c>
      <c r="L25" s="370">
        <v>0</v>
      </c>
      <c r="M25" s="370">
        <v>0</v>
      </c>
      <c r="N25" s="370">
        <v>0</v>
      </c>
      <c r="O25" s="370">
        <v>0</v>
      </c>
      <c r="P25" s="370">
        <v>0</v>
      </c>
      <c r="Q25" s="370">
        <f>SUM(F25:P25)</f>
        <v>-18.399999999999999</v>
      </c>
      <c r="R25" s="372">
        <f>Q25*$R$2</f>
        <v>-2.3828841793644031</v>
      </c>
    </row>
    <row r="26" spans="1:18">
      <c r="B26" s="2" t="s">
        <v>424</v>
      </c>
      <c r="C26" s="368">
        <v>1</v>
      </c>
      <c r="D26" s="2" t="s">
        <v>350</v>
      </c>
      <c r="E26" s="369">
        <v>-200</v>
      </c>
      <c r="F26" s="370">
        <f>E26*C26</f>
        <v>-200</v>
      </c>
      <c r="G26" s="370">
        <v>0</v>
      </c>
      <c r="H26" s="370">
        <v>0</v>
      </c>
      <c r="I26" s="370">
        <v>0</v>
      </c>
      <c r="J26" s="370">
        <v>0</v>
      </c>
      <c r="K26" s="370">
        <v>0</v>
      </c>
      <c r="L26" s="370">
        <v>0</v>
      </c>
      <c r="M26" s="370">
        <v>0</v>
      </c>
      <c r="N26" s="370">
        <v>0</v>
      </c>
      <c r="O26" s="370">
        <v>0</v>
      </c>
      <c r="P26" s="370">
        <v>0</v>
      </c>
      <c r="Q26" s="370">
        <f>SUM(F26:P26)</f>
        <v>-200</v>
      </c>
      <c r="R26" s="372">
        <f>Q26*$R$2</f>
        <v>-25.900914993091341</v>
      </c>
    </row>
    <row r="27" spans="1:18">
      <c r="B27" s="2" t="s">
        <v>425</v>
      </c>
      <c r="C27" s="368">
        <v>3</v>
      </c>
      <c r="D27" s="2" t="s">
        <v>350</v>
      </c>
      <c r="E27" s="369">
        <v>-8</v>
      </c>
      <c r="F27" s="370">
        <f>E27*C27</f>
        <v>-24</v>
      </c>
      <c r="G27" s="370">
        <f>(E27*C27)/(1+E3)^H3</f>
        <v>-21.768707482993197</v>
      </c>
      <c r="H27" s="370">
        <v>0</v>
      </c>
      <c r="I27" s="370">
        <v>0</v>
      </c>
      <c r="J27" s="370">
        <v>0</v>
      </c>
      <c r="K27" s="370">
        <v>0</v>
      </c>
      <c r="L27" s="370">
        <v>0</v>
      </c>
      <c r="M27" s="370">
        <v>0</v>
      </c>
      <c r="N27" s="370">
        <v>0</v>
      </c>
      <c r="O27" s="370">
        <v>0</v>
      </c>
      <c r="P27" s="370">
        <v>0</v>
      </c>
      <c r="Q27" s="370">
        <f>SUM(F27:P27)</f>
        <v>-45.768707482993193</v>
      </c>
      <c r="R27" s="372">
        <f>Q27*$R$2</f>
        <v>-5.927257009303351</v>
      </c>
    </row>
    <row r="28" spans="1:18">
      <c r="A28" s="13"/>
      <c r="B28" s="13"/>
      <c r="C28" s="380"/>
      <c r="D28" s="13"/>
      <c r="E28" s="14"/>
      <c r="F28" s="373"/>
      <c r="G28" s="378"/>
      <c r="H28" s="378"/>
      <c r="I28" s="378"/>
      <c r="J28" s="378"/>
      <c r="K28" s="378"/>
      <c r="L28" s="378"/>
      <c r="M28" s="378"/>
      <c r="N28" s="378"/>
      <c r="O28" s="378"/>
      <c r="P28" s="378"/>
      <c r="Q28" s="378"/>
      <c r="R28" s="372"/>
    </row>
    <row r="29" spans="1:18">
      <c r="A29" s="2" t="s">
        <v>426</v>
      </c>
      <c r="C29" s="308"/>
      <c r="E29" s="9"/>
      <c r="F29" s="376"/>
      <c r="G29" s="379"/>
      <c r="H29" s="379"/>
      <c r="I29" s="379"/>
      <c r="J29" s="379"/>
      <c r="K29" s="379"/>
      <c r="L29" s="379"/>
      <c r="M29" s="379"/>
      <c r="N29" s="379"/>
      <c r="O29" s="379"/>
      <c r="P29" s="379"/>
      <c r="Q29" s="379"/>
      <c r="R29" s="372"/>
    </row>
    <row r="30" spans="1:18">
      <c r="B30" s="2" t="s">
        <v>427</v>
      </c>
      <c r="C30" s="368">
        <v>0</v>
      </c>
      <c r="D30" s="9" t="s">
        <v>428</v>
      </c>
      <c r="E30" s="369">
        <v>-13</v>
      </c>
      <c r="F30" s="370">
        <v>0</v>
      </c>
      <c r="G30" s="370">
        <v>0</v>
      </c>
      <c r="H30" s="370">
        <v>0</v>
      </c>
      <c r="I30" s="370">
        <v>0</v>
      </c>
      <c r="J30" s="370">
        <v>0</v>
      </c>
      <c r="K30" s="370">
        <v>0</v>
      </c>
      <c r="L30" s="370">
        <v>0</v>
      </c>
      <c r="M30" s="370">
        <v>0</v>
      </c>
      <c r="N30" s="370">
        <v>0</v>
      </c>
      <c r="O30" s="370">
        <v>0</v>
      </c>
      <c r="P30" s="370">
        <f>((E30*C30)*($P$6))/(1+$E$3)^$P$3</f>
        <v>0</v>
      </c>
      <c r="Q30" s="370">
        <f>NPV($C$46,G30:P30)</f>
        <v>0</v>
      </c>
      <c r="R30" s="372">
        <f>Q30*$R$2</f>
        <v>0</v>
      </c>
    </row>
    <row r="31" spans="1:18">
      <c r="B31" s="2" t="s">
        <v>429</v>
      </c>
      <c r="C31" s="368">
        <v>0</v>
      </c>
      <c r="D31" s="9" t="s">
        <v>428</v>
      </c>
      <c r="E31" s="369">
        <v>-6</v>
      </c>
      <c r="F31" s="370">
        <v>0</v>
      </c>
      <c r="G31" s="370">
        <v>0</v>
      </c>
      <c r="H31" s="370">
        <v>0</v>
      </c>
      <c r="I31" s="370">
        <v>0</v>
      </c>
      <c r="J31" s="370">
        <v>0</v>
      </c>
      <c r="K31" s="370">
        <v>0</v>
      </c>
      <c r="L31" s="370">
        <v>0</v>
      </c>
      <c r="M31" s="370">
        <v>0</v>
      </c>
      <c r="N31" s="370">
        <v>0</v>
      </c>
      <c r="O31" s="370">
        <v>0</v>
      </c>
      <c r="P31" s="370">
        <f t="shared" ref="P31:P32" si="3">((E31*C31)*($P$6))/(1+$E$3)^$P$3</f>
        <v>0</v>
      </c>
      <c r="Q31" s="370">
        <f>NPV($C$46,G31:P31)</f>
        <v>0</v>
      </c>
      <c r="R31" s="372">
        <f>Q31*$R$2</f>
        <v>0</v>
      </c>
    </row>
    <row r="32" spans="1:18">
      <c r="B32" s="2" t="s">
        <v>430</v>
      </c>
      <c r="C32" s="368">
        <v>0</v>
      </c>
      <c r="D32" s="9" t="s">
        <v>428</v>
      </c>
      <c r="E32" s="369">
        <v>-5.2</v>
      </c>
      <c r="F32" s="370">
        <v>0</v>
      </c>
      <c r="G32" s="370">
        <v>0</v>
      </c>
      <c r="H32" s="370">
        <v>0</v>
      </c>
      <c r="I32" s="370">
        <v>0</v>
      </c>
      <c r="J32" s="370">
        <v>0</v>
      </c>
      <c r="K32" s="370">
        <v>0</v>
      </c>
      <c r="L32" s="370">
        <v>0</v>
      </c>
      <c r="M32" s="370">
        <v>0</v>
      </c>
      <c r="N32" s="370">
        <v>0</v>
      </c>
      <c r="O32" s="370">
        <v>0</v>
      </c>
      <c r="P32" s="370">
        <f t="shared" si="3"/>
        <v>0</v>
      </c>
      <c r="Q32" s="370">
        <f>NPV($C$46,G32:P32)</f>
        <v>0</v>
      </c>
      <c r="R32" s="372">
        <f>Q32*$R$2</f>
        <v>0</v>
      </c>
    </row>
    <row r="33" spans="1:20">
      <c r="C33" s="362"/>
      <c r="E33" s="381"/>
      <c r="F33" s="382"/>
      <c r="G33" s="360"/>
      <c r="H33" s="360"/>
      <c r="I33" s="360"/>
      <c r="J33" s="360"/>
      <c r="K33" s="360"/>
      <c r="L33" s="360"/>
      <c r="M33" s="360"/>
      <c r="N33" s="360"/>
      <c r="O33" s="360"/>
      <c r="P33" s="360"/>
      <c r="Q33" s="379"/>
      <c r="R33" s="372"/>
    </row>
    <row r="34" spans="1:20">
      <c r="A34" s="295" t="s">
        <v>376</v>
      </c>
      <c r="B34" s="322" t="s">
        <v>431</v>
      </c>
      <c r="C34" s="383">
        <v>1</v>
      </c>
      <c r="D34" s="2" t="s">
        <v>378</v>
      </c>
      <c r="E34" s="384">
        <v>-60</v>
      </c>
      <c r="F34" s="385">
        <v>0</v>
      </c>
      <c r="G34" s="385">
        <f t="shared" ref="G34:P34" si="4">$E$34/(1+$E$3)^G3</f>
        <v>-57.142857142857139</v>
      </c>
      <c r="H34" s="385">
        <f t="shared" si="4"/>
        <v>-54.42176870748299</v>
      </c>
      <c r="I34" s="385">
        <f t="shared" si="4"/>
        <v>-51.830255911888557</v>
      </c>
      <c r="J34" s="385">
        <f t="shared" si="4"/>
        <v>-49.362148487512918</v>
      </c>
      <c r="K34" s="385">
        <f t="shared" si="4"/>
        <v>-47.011569988107539</v>
      </c>
      <c r="L34" s="385">
        <f t="shared" si="4"/>
        <v>-44.77292379819766</v>
      </c>
      <c r="M34" s="385">
        <f t="shared" si="4"/>
        <v>-42.640879807807288</v>
      </c>
      <c r="N34" s="385">
        <f t="shared" si="4"/>
        <v>-40.610361721721233</v>
      </c>
      <c r="O34" s="385">
        <f t="shared" si="4"/>
        <v>-38.676534973067838</v>
      </c>
      <c r="P34" s="385">
        <f t="shared" si="4"/>
        <v>-36.834795212445556</v>
      </c>
      <c r="Q34" s="370">
        <f>SUM(G34:P34)</f>
        <v>-463.30409575108865</v>
      </c>
      <c r="R34" s="372">
        <f>Q34*R2</f>
        <v>-59.999999999999986</v>
      </c>
    </row>
    <row r="35" spans="1:20" ht="16.5" thickBot="1">
      <c r="A35" s="269" t="s">
        <v>379</v>
      </c>
      <c r="B35" s="325" t="s">
        <v>380</v>
      </c>
      <c r="C35" s="386">
        <v>1</v>
      </c>
      <c r="D35" s="269" t="s">
        <v>350</v>
      </c>
      <c r="E35" s="387">
        <v>-5.83</v>
      </c>
      <c r="F35" s="388">
        <v>0</v>
      </c>
      <c r="G35" s="388">
        <f t="shared" ref="G35:P35" si="5">$E$35/(1+$E$3)^G3</f>
        <v>-5.5523809523809522</v>
      </c>
      <c r="H35" s="388">
        <f t="shared" si="5"/>
        <v>-5.2879818594104311</v>
      </c>
      <c r="I35" s="388">
        <f t="shared" si="5"/>
        <v>-5.0361731994385055</v>
      </c>
      <c r="J35" s="388">
        <f t="shared" si="5"/>
        <v>-4.796355428036672</v>
      </c>
      <c r="K35" s="388">
        <f t="shared" si="5"/>
        <v>-4.5679575505111156</v>
      </c>
      <c r="L35" s="388">
        <f t="shared" si="5"/>
        <v>-4.3504357623915393</v>
      </c>
      <c r="M35" s="388">
        <f t="shared" si="5"/>
        <v>-4.1432721546586082</v>
      </c>
      <c r="N35" s="388">
        <f t="shared" si="5"/>
        <v>-3.9459734806272464</v>
      </c>
      <c r="O35" s="388">
        <f t="shared" si="5"/>
        <v>-3.7580699815497582</v>
      </c>
      <c r="P35" s="388">
        <f t="shared" si="5"/>
        <v>-3.5791142681426269</v>
      </c>
      <c r="Q35" s="370">
        <f>SUM(G35:P35)</f>
        <v>-45.017714637147456</v>
      </c>
      <c r="R35" s="372">
        <f>Q35*R2</f>
        <v>-5.83</v>
      </c>
    </row>
    <row r="36" spans="1:20">
      <c r="C36" s="362"/>
      <c r="E36" s="381"/>
      <c r="F36" s="381"/>
      <c r="G36" s="361"/>
      <c r="H36" s="361"/>
      <c r="I36" s="361"/>
      <c r="J36" s="361"/>
      <c r="K36" s="361"/>
      <c r="L36" s="361"/>
      <c r="M36" s="361"/>
      <c r="N36" s="361"/>
      <c r="O36" s="361"/>
      <c r="P36" s="361"/>
      <c r="Q36" s="361"/>
      <c r="R36" s="361"/>
    </row>
    <row r="37" spans="1:20">
      <c r="A37" s="13"/>
      <c r="B37" s="13"/>
      <c r="C37" s="380"/>
      <c r="D37" s="13"/>
      <c r="E37" s="286"/>
      <c r="F37" s="286"/>
      <c r="G37" s="367"/>
      <c r="H37" s="367"/>
      <c r="I37" s="367"/>
      <c r="J37" s="367"/>
      <c r="K37" s="367"/>
      <c r="L37" s="367"/>
      <c r="M37" s="367"/>
      <c r="N37" s="367"/>
      <c r="O37" s="367"/>
      <c r="P37" s="367"/>
      <c r="Q37" s="367"/>
      <c r="R37" s="367"/>
    </row>
    <row r="38" spans="1:20" ht="16.5" thickBot="1">
      <c r="A38" s="13" t="s">
        <v>381</v>
      </c>
      <c r="B38" s="13"/>
      <c r="C38" s="13"/>
      <c r="D38" s="13"/>
      <c r="E38" s="332"/>
      <c r="F38" s="367">
        <f t="shared" ref="F38:P38" si="6">SUM(F9:F35)</f>
        <v>-582.57999999999993</v>
      </c>
      <c r="G38" s="367">
        <f t="shared" si="6"/>
        <v>-127.92108843537414</v>
      </c>
      <c r="H38" s="367">
        <f t="shared" si="6"/>
        <v>-59.709750566893419</v>
      </c>
      <c r="I38" s="367">
        <f t="shared" si="6"/>
        <v>-56.866429111327065</v>
      </c>
      <c r="J38" s="367">
        <f t="shared" si="6"/>
        <v>-54.158503915549588</v>
      </c>
      <c r="K38" s="367">
        <f t="shared" si="6"/>
        <v>-51.579527538618656</v>
      </c>
      <c r="L38" s="367">
        <f t="shared" si="6"/>
        <v>-49.123359560589201</v>
      </c>
      <c r="M38" s="367">
        <f t="shared" si="6"/>
        <v>-46.784151962465899</v>
      </c>
      <c r="N38" s="367">
        <f t="shared" si="6"/>
        <v>-44.556335202348478</v>
      </c>
      <c r="O38" s="367">
        <f t="shared" si="6"/>
        <v>-42.434604954617598</v>
      </c>
      <c r="P38" s="367">
        <f t="shared" si="6"/>
        <v>-40.413909480588181</v>
      </c>
      <c r="Q38" s="361">
        <f>SUM(F38:P38)</f>
        <v>-1156.1276607283719</v>
      </c>
      <c r="R38" s="361">
        <f>Q38*R2</f>
        <v>-149.72382130843553</v>
      </c>
      <c r="T38" s="318"/>
    </row>
    <row r="39" spans="1:20" ht="16.5" thickBot="1">
      <c r="A39" s="2" t="s">
        <v>382</v>
      </c>
      <c r="E39" s="138"/>
      <c r="F39" s="389">
        <f>F7+F38</f>
        <v>-582.57999999999993</v>
      </c>
      <c r="G39" s="389">
        <f>G7+G38</f>
        <v>-127.92108843537414</v>
      </c>
      <c r="H39" s="389">
        <f t="shared" ref="H39:P39" si="7">H7+H38</f>
        <v>-59.709750566893419</v>
      </c>
      <c r="I39" s="389">
        <f t="shared" si="7"/>
        <v>-56.866429111327065</v>
      </c>
      <c r="J39" s="389">
        <f t="shared" si="7"/>
        <v>-54.158503915549588</v>
      </c>
      <c r="K39" s="389">
        <f t="shared" si="7"/>
        <v>-51.579527538618656</v>
      </c>
      <c r="L39" s="389">
        <f t="shared" si="7"/>
        <v>-49.123359560589201</v>
      </c>
      <c r="M39" s="389">
        <f t="shared" si="7"/>
        <v>-46.784151962465899</v>
      </c>
      <c r="N39" s="389">
        <f t="shared" si="7"/>
        <v>-44.556335202348478</v>
      </c>
      <c r="O39" s="389">
        <f t="shared" si="7"/>
        <v>-42.434604954617598</v>
      </c>
      <c r="P39" s="389">
        <f t="shared" si="7"/>
        <v>1175.1343325301152</v>
      </c>
      <c r="Q39" s="389">
        <f>SUM(F39:P39)</f>
        <v>59.420581282331568</v>
      </c>
      <c r="R39" s="344">
        <f>Q39*R2</f>
        <v>7.695237123168722</v>
      </c>
      <c r="S39" s="2" t="s">
        <v>601</v>
      </c>
    </row>
    <row r="40" spans="1:20">
      <c r="G40" s="340"/>
    </row>
    <row r="41" spans="1:20">
      <c r="A41" s="2" t="s">
        <v>143</v>
      </c>
      <c r="D41" s="2" t="s">
        <v>434</v>
      </c>
      <c r="G41" s="444">
        <v>18.21</v>
      </c>
      <c r="H41" s="444">
        <v>0.23</v>
      </c>
      <c r="I41" s="444">
        <v>0</v>
      </c>
      <c r="J41" s="444">
        <v>0</v>
      </c>
      <c r="K41" s="444">
        <v>0</v>
      </c>
      <c r="L41" s="444">
        <v>0</v>
      </c>
      <c r="M41" s="444">
        <v>0</v>
      </c>
      <c r="N41" s="444">
        <v>0</v>
      </c>
      <c r="O41" s="444">
        <v>0</v>
      </c>
      <c r="P41" s="444">
        <v>0.54</v>
      </c>
      <c r="Q41" s="339">
        <f>SUM(Q10:Q35)</f>
        <v>-1156.1276607283723</v>
      </c>
    </row>
    <row r="43" spans="1:20">
      <c r="A43" s="2" t="s">
        <v>435</v>
      </c>
    </row>
    <row r="46" spans="1:20">
      <c r="A46" s="3" t="s">
        <v>396</v>
      </c>
      <c r="C46" s="346"/>
    </row>
    <row r="47" spans="1:20">
      <c r="A47" s="10" t="s">
        <v>436</v>
      </c>
    </row>
    <row r="48" spans="1:20">
      <c r="C48" s="349"/>
      <c r="L48" s="473"/>
    </row>
    <row r="49" spans="3:12">
      <c r="C49" s="349"/>
      <c r="L49" s="473"/>
    </row>
    <row r="52" spans="3:12">
      <c r="K52" s="391" t="s">
        <v>396</v>
      </c>
    </row>
  </sheetData>
  <hyperlinks>
    <hyperlink ref="A47" r:id="rId1" xr:uid="{2A0FD2EF-FD83-4850-9F51-C6F2E7C8B0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F73E-A280-408A-AA44-742710296999}">
  <dimension ref="A1:Q83"/>
  <sheetViews>
    <sheetView workbookViewId="0">
      <selection activeCell="B1" sqref="B1"/>
    </sheetView>
  </sheetViews>
  <sheetFormatPr defaultColWidth="12.5703125" defaultRowHeight="15.75"/>
  <cols>
    <col min="1" max="1" width="18.42578125" style="2" bestFit="1" customWidth="1"/>
    <col min="2" max="9" width="12.5703125" style="2"/>
    <col min="10" max="10" width="20.7109375" style="2" bestFit="1" customWidth="1"/>
    <col min="11" max="14" width="12.5703125" style="2"/>
    <col min="15" max="15" width="21.7109375" style="2" bestFit="1" customWidth="1"/>
    <col min="16" max="16384" width="12.5703125" style="2"/>
  </cols>
  <sheetData>
    <row r="1" spans="1:17" ht="21" thickBot="1">
      <c r="A1" s="2" t="s">
        <v>69</v>
      </c>
      <c r="B1" s="198" t="s">
        <v>70</v>
      </c>
      <c r="C1" s="21" t="s">
        <v>71</v>
      </c>
      <c r="D1" s="21" t="s">
        <v>72</v>
      </c>
      <c r="E1" s="21" t="s">
        <v>73</v>
      </c>
      <c r="F1" s="21" t="s">
        <v>74</v>
      </c>
      <c r="G1" s="21" t="s">
        <v>213</v>
      </c>
      <c r="H1" s="21" t="s">
        <v>76</v>
      </c>
      <c r="I1" s="21" t="s">
        <v>77</v>
      </c>
      <c r="J1" s="199" t="s">
        <v>78</v>
      </c>
      <c r="K1" s="21" t="s">
        <v>79</v>
      </c>
      <c r="L1" s="177" t="s">
        <v>80</v>
      </c>
      <c r="M1" s="2" t="s">
        <v>81</v>
      </c>
      <c r="N1" s="2" t="s">
        <v>82</v>
      </c>
      <c r="O1" s="2" t="s">
        <v>83</v>
      </c>
      <c r="P1" s="2" t="s">
        <v>84</v>
      </c>
      <c r="Q1" s="2" t="s">
        <v>85</v>
      </c>
    </row>
    <row r="2" spans="1:17" ht="16.5" thickTop="1">
      <c r="B2" s="22" t="s">
        <v>86</v>
      </c>
      <c r="C2" s="23"/>
      <c r="D2" s="24"/>
      <c r="E2" s="24"/>
      <c r="F2" s="24"/>
      <c r="G2" s="24"/>
      <c r="H2" s="24"/>
      <c r="I2" s="24"/>
      <c r="J2" s="24"/>
      <c r="K2" s="24"/>
      <c r="L2" s="32"/>
      <c r="N2" s="2">
        <v>3</v>
      </c>
      <c r="O2" s="2" t="s">
        <v>214</v>
      </c>
      <c r="P2" s="2" t="s">
        <v>87</v>
      </c>
      <c r="Q2" s="2">
        <v>3</v>
      </c>
    </row>
    <row r="3" spans="1:17">
      <c r="B3" s="25" t="s">
        <v>215</v>
      </c>
      <c r="C3" s="26"/>
      <c r="D3" s="26"/>
      <c r="E3" s="26"/>
      <c r="F3" s="26"/>
      <c r="G3" s="26"/>
      <c r="H3" s="26"/>
      <c r="I3" s="26"/>
      <c r="J3" s="26"/>
      <c r="K3" s="26"/>
      <c r="L3" s="43"/>
      <c r="N3" s="2">
        <v>3</v>
      </c>
      <c r="O3" s="2" t="s">
        <v>214</v>
      </c>
      <c r="P3" s="2" t="s">
        <v>87</v>
      </c>
      <c r="Q3" s="2">
        <v>3</v>
      </c>
    </row>
    <row r="4" spans="1:17">
      <c r="B4" s="27"/>
      <c r="C4" s="26"/>
      <c r="D4" s="26"/>
      <c r="E4" s="26"/>
      <c r="F4" s="26"/>
      <c r="G4" s="26"/>
      <c r="H4" s="26"/>
      <c r="I4" s="26"/>
      <c r="J4" s="26"/>
      <c r="K4" s="26"/>
      <c r="L4" s="43"/>
      <c r="N4" s="2">
        <v>3</v>
      </c>
      <c r="O4" s="2" t="s">
        <v>214</v>
      </c>
      <c r="P4" s="2" t="s">
        <v>87</v>
      </c>
      <c r="Q4" s="2">
        <v>3</v>
      </c>
    </row>
    <row r="5" spans="1:17">
      <c r="B5" s="28" t="s">
        <v>89</v>
      </c>
      <c r="C5" s="29"/>
      <c r="D5" s="30"/>
      <c r="E5" s="31"/>
      <c r="F5" s="31"/>
      <c r="G5" s="31"/>
      <c r="H5" s="24"/>
      <c r="I5" s="24"/>
      <c r="J5" s="24"/>
      <c r="K5" s="24"/>
      <c r="L5" s="32"/>
      <c r="N5" s="2">
        <v>3</v>
      </c>
      <c r="O5" s="2" t="s">
        <v>214</v>
      </c>
      <c r="P5" s="2" t="s">
        <v>87</v>
      </c>
      <c r="Q5" s="2">
        <v>3</v>
      </c>
    </row>
    <row r="6" spans="1:17">
      <c r="B6" s="32"/>
      <c r="C6" s="24"/>
      <c r="D6" s="24"/>
      <c r="E6" s="31"/>
      <c r="F6" s="31"/>
      <c r="G6" s="31"/>
      <c r="H6" s="24"/>
      <c r="I6" s="24"/>
      <c r="J6" s="24"/>
      <c r="K6" s="24"/>
      <c r="L6" s="32"/>
      <c r="M6" s="492" t="s">
        <v>90</v>
      </c>
      <c r="N6" s="492"/>
      <c r="O6" s="2" t="s">
        <v>214</v>
      </c>
      <c r="P6" s="2" t="s">
        <v>87</v>
      </c>
      <c r="Q6" s="2">
        <v>3</v>
      </c>
    </row>
    <row r="7" spans="1:17">
      <c r="B7" s="33" t="s">
        <v>91</v>
      </c>
      <c r="C7" s="34"/>
      <c r="D7" s="34"/>
      <c r="E7" s="35" t="s">
        <v>92</v>
      </c>
      <c r="F7" s="36"/>
      <c r="G7" s="35" t="s">
        <v>93</v>
      </c>
      <c r="H7" s="34"/>
      <c r="I7" s="34"/>
      <c r="J7" s="34"/>
      <c r="K7" s="34"/>
      <c r="L7" s="32"/>
      <c r="M7" s="493"/>
      <c r="N7" s="493"/>
      <c r="O7" s="2" t="s">
        <v>214</v>
      </c>
      <c r="P7" s="2" t="s">
        <v>87</v>
      </c>
      <c r="Q7" s="2">
        <v>3</v>
      </c>
    </row>
    <row r="8" spans="1:17">
      <c r="B8" s="37" t="s">
        <v>94</v>
      </c>
      <c r="C8" s="38"/>
      <c r="D8" s="39"/>
      <c r="E8" s="40">
        <v>60</v>
      </c>
      <c r="F8" s="41" t="s">
        <v>95</v>
      </c>
      <c r="G8" s="42">
        <v>500</v>
      </c>
      <c r="H8" s="24"/>
      <c r="I8" s="24"/>
      <c r="J8" s="24"/>
      <c r="K8" s="24"/>
      <c r="L8" s="32"/>
      <c r="N8" s="2">
        <v>3</v>
      </c>
      <c r="O8" s="2" t="s">
        <v>214</v>
      </c>
      <c r="P8" s="2" t="s">
        <v>87</v>
      </c>
      <c r="Q8" s="2">
        <v>3</v>
      </c>
    </row>
    <row r="9" spans="1:17">
      <c r="B9" s="43"/>
      <c r="C9" s="31"/>
      <c r="D9" s="31"/>
      <c r="E9" s="31"/>
      <c r="F9" s="31"/>
      <c r="G9" s="31"/>
      <c r="H9" s="31"/>
      <c r="I9" s="31"/>
      <c r="J9" s="31"/>
      <c r="K9" s="31"/>
      <c r="L9" s="32"/>
      <c r="N9" s="2">
        <v>3</v>
      </c>
      <c r="O9" s="2" t="s">
        <v>214</v>
      </c>
      <c r="P9" s="2" t="s">
        <v>87</v>
      </c>
      <c r="Q9" s="2">
        <v>3</v>
      </c>
    </row>
    <row r="10" spans="1:17">
      <c r="B10" s="44"/>
      <c r="C10" s="45"/>
      <c r="D10" s="46"/>
      <c r="E10" s="46"/>
      <c r="F10" s="46"/>
      <c r="G10" s="46"/>
      <c r="H10" s="47" t="s">
        <v>96</v>
      </c>
      <c r="I10" s="48"/>
      <c r="J10" s="48" t="s">
        <v>97</v>
      </c>
      <c r="K10" s="49" t="s">
        <v>98</v>
      </c>
      <c r="L10" s="32"/>
      <c r="N10" s="2">
        <v>3</v>
      </c>
      <c r="O10" s="2" t="s">
        <v>214</v>
      </c>
      <c r="P10" s="2" t="s">
        <v>87</v>
      </c>
      <c r="Q10" s="2">
        <v>3</v>
      </c>
    </row>
    <row r="11" spans="1:17">
      <c r="B11" s="33" t="s">
        <v>99</v>
      </c>
      <c r="C11" s="34"/>
      <c r="D11" s="34"/>
      <c r="E11" s="34"/>
      <c r="F11" s="34"/>
      <c r="G11" s="34"/>
      <c r="H11" s="50" t="s">
        <v>100</v>
      </c>
      <c r="I11" s="50" t="s">
        <v>101</v>
      </c>
      <c r="J11" s="51" t="s">
        <v>102</v>
      </c>
      <c r="K11" s="51" t="s">
        <v>103</v>
      </c>
      <c r="L11" s="32"/>
      <c r="N11" s="2">
        <v>3</v>
      </c>
      <c r="O11" s="2" t="s">
        <v>214</v>
      </c>
      <c r="P11" s="2" t="s">
        <v>87</v>
      </c>
      <c r="Q11" s="2">
        <v>3</v>
      </c>
    </row>
    <row r="12" spans="1:17">
      <c r="A12" s="2" t="s">
        <v>186</v>
      </c>
      <c r="B12" s="52" t="s">
        <v>187</v>
      </c>
      <c r="C12" s="24"/>
      <c r="D12" s="24"/>
      <c r="E12" s="24"/>
      <c r="F12" s="24"/>
      <c r="G12" s="24"/>
      <c r="H12" s="54">
        <v>6.4</v>
      </c>
      <c r="I12" s="54">
        <v>5</v>
      </c>
      <c r="J12" s="55">
        <v>11.4</v>
      </c>
      <c r="K12" s="56">
        <v>5700</v>
      </c>
      <c r="L12" s="32"/>
      <c r="N12" s="2">
        <v>3</v>
      </c>
      <c r="O12" s="2" t="s">
        <v>214</v>
      </c>
      <c r="P12" s="2" t="s">
        <v>87</v>
      </c>
      <c r="Q12" s="2">
        <v>3</v>
      </c>
    </row>
    <row r="13" spans="1:17">
      <c r="A13" s="2" t="s">
        <v>186</v>
      </c>
      <c r="B13" s="52" t="s">
        <v>105</v>
      </c>
      <c r="C13" s="24"/>
      <c r="D13" s="24"/>
      <c r="E13" s="24"/>
      <c r="F13" s="24"/>
      <c r="G13" s="24"/>
      <c r="H13" s="57">
        <v>8.1</v>
      </c>
      <c r="I13" s="57">
        <v>4.5</v>
      </c>
      <c r="J13" s="55">
        <v>12.6</v>
      </c>
      <c r="K13" s="56">
        <v>6300</v>
      </c>
      <c r="L13" s="32"/>
      <c r="N13" s="2">
        <v>3</v>
      </c>
      <c r="O13" s="2" t="s">
        <v>214</v>
      </c>
      <c r="P13" s="2" t="s">
        <v>87</v>
      </c>
      <c r="Q13" s="2">
        <v>3</v>
      </c>
    </row>
    <row r="14" spans="1:17">
      <c r="A14" s="2" t="s">
        <v>186</v>
      </c>
      <c r="B14" s="52" t="s">
        <v>107</v>
      </c>
      <c r="C14" s="24"/>
      <c r="D14" s="24"/>
      <c r="E14" s="24"/>
      <c r="F14" s="24"/>
      <c r="G14" s="24"/>
      <c r="H14" s="57">
        <v>4.7</v>
      </c>
      <c r="I14" s="57">
        <v>3.5</v>
      </c>
      <c r="J14" s="55">
        <v>8.1999999999999993</v>
      </c>
      <c r="K14" s="56">
        <v>4100</v>
      </c>
      <c r="L14" s="32"/>
      <c r="N14" s="2">
        <v>3</v>
      </c>
      <c r="O14" s="2" t="s">
        <v>214</v>
      </c>
      <c r="P14" s="2" t="s">
        <v>87</v>
      </c>
      <c r="Q14" s="2">
        <v>3</v>
      </c>
    </row>
    <row r="15" spans="1:17">
      <c r="A15" s="2" t="s">
        <v>186</v>
      </c>
      <c r="B15" s="52" t="s">
        <v>108</v>
      </c>
      <c r="C15" s="24"/>
      <c r="D15" s="24"/>
      <c r="E15" s="24"/>
      <c r="F15" s="24"/>
      <c r="G15" s="24"/>
      <c r="H15" s="57">
        <v>10.4</v>
      </c>
      <c r="I15" s="57">
        <v>6.2</v>
      </c>
      <c r="J15" s="55">
        <v>16.600000000000001</v>
      </c>
      <c r="K15" s="56">
        <v>8300</v>
      </c>
      <c r="L15" s="32"/>
      <c r="N15" s="2">
        <v>3</v>
      </c>
      <c r="O15" s="2" t="s">
        <v>214</v>
      </c>
      <c r="P15" s="2" t="s">
        <v>87</v>
      </c>
      <c r="Q15" s="2">
        <v>3</v>
      </c>
    </row>
    <row r="16" spans="1:17">
      <c r="A16" s="2" t="s">
        <v>186</v>
      </c>
      <c r="B16" s="52" t="s">
        <v>109</v>
      </c>
      <c r="C16" s="24"/>
      <c r="D16" s="24"/>
      <c r="E16" s="24"/>
      <c r="F16" s="24"/>
      <c r="G16" s="24"/>
      <c r="H16" s="57">
        <v>4</v>
      </c>
      <c r="I16" s="57">
        <v>2.5</v>
      </c>
      <c r="J16" s="55">
        <v>6.5</v>
      </c>
      <c r="K16" s="56">
        <v>3250</v>
      </c>
      <c r="L16" s="32"/>
      <c r="N16" s="2">
        <v>3</v>
      </c>
      <c r="O16" s="2" t="s">
        <v>214</v>
      </c>
      <c r="P16" s="2" t="s">
        <v>87</v>
      </c>
      <c r="Q16" s="2">
        <v>3</v>
      </c>
    </row>
    <row r="17" spans="1:17">
      <c r="A17" s="2" t="s">
        <v>186</v>
      </c>
      <c r="B17" s="52" t="s">
        <v>109</v>
      </c>
      <c r="C17" s="24"/>
      <c r="D17" s="24"/>
      <c r="E17" s="24"/>
      <c r="F17" s="24"/>
      <c r="G17" s="24"/>
      <c r="H17" s="57">
        <v>4</v>
      </c>
      <c r="I17" s="57">
        <v>2.5</v>
      </c>
      <c r="J17" s="55">
        <v>6.5</v>
      </c>
      <c r="K17" s="56">
        <v>3250</v>
      </c>
      <c r="L17" s="32"/>
      <c r="N17" s="2">
        <v>3</v>
      </c>
      <c r="O17" s="2" t="s">
        <v>214</v>
      </c>
      <c r="P17" s="2" t="s">
        <v>87</v>
      </c>
      <c r="Q17" s="2">
        <v>3</v>
      </c>
    </row>
    <row r="18" spans="1:17">
      <c r="A18" s="2" t="s">
        <v>186</v>
      </c>
      <c r="B18" s="52" t="s">
        <v>110</v>
      </c>
      <c r="C18" s="24"/>
      <c r="D18" s="24"/>
      <c r="E18" s="24"/>
      <c r="F18" s="24"/>
      <c r="G18" s="24"/>
      <c r="H18" s="57">
        <v>0</v>
      </c>
      <c r="I18" s="57">
        <v>0</v>
      </c>
      <c r="J18" s="55">
        <v>0</v>
      </c>
      <c r="K18" s="56">
        <v>0</v>
      </c>
      <c r="L18" s="32"/>
      <c r="N18" s="2">
        <v>3</v>
      </c>
      <c r="O18" s="2" t="s">
        <v>214</v>
      </c>
      <c r="P18" s="2" t="s">
        <v>87</v>
      </c>
      <c r="Q18" s="2">
        <v>3</v>
      </c>
    </row>
    <row r="19" spans="1:17">
      <c r="A19" s="2" t="s">
        <v>186</v>
      </c>
      <c r="B19" s="52" t="s">
        <v>111</v>
      </c>
      <c r="C19" s="24"/>
      <c r="D19" s="24"/>
      <c r="E19" s="24"/>
      <c r="F19" s="24"/>
      <c r="G19" s="24"/>
      <c r="H19" s="57">
        <v>0</v>
      </c>
      <c r="I19" s="57">
        <v>0</v>
      </c>
      <c r="J19" s="55">
        <v>0</v>
      </c>
      <c r="K19" s="56">
        <v>0</v>
      </c>
      <c r="L19" s="32"/>
      <c r="N19" s="2">
        <v>3</v>
      </c>
      <c r="O19" s="2" t="s">
        <v>214</v>
      </c>
      <c r="P19" s="2" t="s">
        <v>87</v>
      </c>
      <c r="Q19" s="2">
        <v>3</v>
      </c>
    </row>
    <row r="20" spans="1:17">
      <c r="A20" s="2" t="s">
        <v>186</v>
      </c>
      <c r="B20" s="52" t="s">
        <v>111</v>
      </c>
      <c r="C20" s="59"/>
      <c r="D20" s="59"/>
      <c r="E20" s="59"/>
      <c r="F20" s="59"/>
      <c r="G20" s="59"/>
      <c r="H20" s="57">
        <v>0</v>
      </c>
      <c r="I20" s="57">
        <v>0</v>
      </c>
      <c r="J20" s="60">
        <v>0</v>
      </c>
      <c r="K20" s="61">
        <v>0</v>
      </c>
      <c r="L20" s="32"/>
      <c r="N20" s="2">
        <v>3</v>
      </c>
      <c r="O20" s="2" t="s">
        <v>214</v>
      </c>
      <c r="P20" s="2" t="s">
        <v>87</v>
      </c>
      <c r="Q20" s="2">
        <v>3</v>
      </c>
    </row>
    <row r="21" spans="1:17">
      <c r="B21" s="62" t="s">
        <v>112</v>
      </c>
      <c r="C21" s="23"/>
      <c r="D21" s="24"/>
      <c r="E21" s="24"/>
      <c r="F21" s="24"/>
      <c r="G21" s="24"/>
      <c r="H21" s="55">
        <v>37.6</v>
      </c>
      <c r="I21" s="55">
        <v>24.2</v>
      </c>
      <c r="J21" s="63">
        <v>61.800000000000004</v>
      </c>
      <c r="K21" s="64">
        <v>30900.000000000004</v>
      </c>
      <c r="L21" s="32"/>
      <c r="N21" s="2">
        <v>3</v>
      </c>
      <c r="O21" s="2" t="s">
        <v>214</v>
      </c>
      <c r="P21" s="2" t="s">
        <v>87</v>
      </c>
      <c r="Q21" s="2">
        <v>3</v>
      </c>
    </row>
    <row r="22" spans="1:17">
      <c r="B22" s="62" t="s">
        <v>113</v>
      </c>
      <c r="C22" s="23"/>
      <c r="D22" s="24"/>
      <c r="E22" s="24"/>
      <c r="F22" s="24"/>
      <c r="G22" s="24"/>
      <c r="H22" s="56">
        <v>18800</v>
      </c>
      <c r="I22" s="56">
        <v>12100</v>
      </c>
      <c r="J22" s="64">
        <v>30900.000000000004</v>
      </c>
      <c r="K22" s="65" t="s">
        <v>114</v>
      </c>
      <c r="L22" s="32"/>
      <c r="N22" s="2">
        <v>3</v>
      </c>
      <c r="O22" s="2" t="s">
        <v>214</v>
      </c>
      <c r="P22" s="2" t="s">
        <v>87</v>
      </c>
      <c r="Q22" s="2">
        <v>3</v>
      </c>
    </row>
    <row r="23" spans="1:17">
      <c r="B23" s="32"/>
      <c r="C23" s="24"/>
      <c r="D23" s="24"/>
      <c r="E23" s="24"/>
      <c r="F23" s="24"/>
      <c r="G23" s="24"/>
      <c r="H23" s="24"/>
      <c r="I23" s="24"/>
      <c r="J23" s="24"/>
      <c r="K23" s="56"/>
      <c r="L23" s="32"/>
      <c r="N23" s="2">
        <v>3</v>
      </c>
      <c r="O23" s="2" t="s">
        <v>214</v>
      </c>
      <c r="P23" s="2" t="s">
        <v>87</v>
      </c>
      <c r="Q23" s="2">
        <v>3</v>
      </c>
    </row>
    <row r="24" spans="1:17">
      <c r="B24" s="66"/>
      <c r="C24" s="46"/>
      <c r="D24" s="46"/>
      <c r="E24" s="46"/>
      <c r="F24" s="46"/>
      <c r="G24" s="46"/>
      <c r="H24" s="47" t="s">
        <v>96</v>
      </c>
      <c r="I24" s="48"/>
      <c r="J24" s="48" t="s">
        <v>97</v>
      </c>
      <c r="K24" s="49" t="s">
        <v>98</v>
      </c>
      <c r="L24" s="32"/>
      <c r="N24" s="2">
        <v>3</v>
      </c>
      <c r="O24" s="2" t="s">
        <v>214</v>
      </c>
      <c r="P24" s="2" t="s">
        <v>87</v>
      </c>
      <c r="Q24" s="2">
        <v>3</v>
      </c>
    </row>
    <row r="25" spans="1:17">
      <c r="B25" s="33" t="s">
        <v>115</v>
      </c>
      <c r="C25" s="67"/>
      <c r="D25" s="35" t="s">
        <v>116</v>
      </c>
      <c r="E25" s="35"/>
      <c r="F25" s="35" t="s">
        <v>117</v>
      </c>
      <c r="G25" s="34"/>
      <c r="H25" s="50" t="s">
        <v>100</v>
      </c>
      <c r="I25" s="50" t="s">
        <v>101</v>
      </c>
      <c r="J25" s="51" t="s">
        <v>102</v>
      </c>
      <c r="K25" s="51" t="s">
        <v>103</v>
      </c>
      <c r="L25" s="32"/>
      <c r="N25" s="2">
        <v>3</v>
      </c>
      <c r="O25" s="2" t="s">
        <v>214</v>
      </c>
      <c r="P25" s="2" t="s">
        <v>87</v>
      </c>
      <c r="Q25" s="2">
        <v>3</v>
      </c>
    </row>
    <row r="26" spans="1:17">
      <c r="A26" s="2" t="s">
        <v>104</v>
      </c>
      <c r="B26" s="134" t="s">
        <v>188</v>
      </c>
      <c r="C26" s="24"/>
      <c r="D26" s="68">
        <v>62.9</v>
      </c>
      <c r="E26" s="69" t="s">
        <v>216</v>
      </c>
      <c r="F26" s="200">
        <v>1</v>
      </c>
      <c r="G26" s="71" t="s">
        <v>217</v>
      </c>
      <c r="H26" s="65"/>
      <c r="I26" s="55">
        <v>62.9</v>
      </c>
      <c r="J26" s="55">
        <v>62.9</v>
      </c>
      <c r="K26" s="56">
        <v>31450</v>
      </c>
      <c r="L26" s="32"/>
      <c r="N26" s="2">
        <v>3</v>
      </c>
      <c r="O26" s="2" t="s">
        <v>214</v>
      </c>
      <c r="P26" s="2" t="s">
        <v>87</v>
      </c>
      <c r="Q26" s="2">
        <v>3</v>
      </c>
    </row>
    <row r="27" spans="1:17">
      <c r="A27" s="2" t="s">
        <v>104</v>
      </c>
      <c r="B27" s="134" t="s">
        <v>190</v>
      </c>
      <c r="C27" s="24"/>
      <c r="D27" s="72">
        <v>0.57999999999999996</v>
      </c>
      <c r="E27" s="69" t="s">
        <v>122</v>
      </c>
      <c r="F27" s="74">
        <v>48</v>
      </c>
      <c r="G27" s="71" t="s">
        <v>123</v>
      </c>
      <c r="H27" s="65"/>
      <c r="I27" s="55">
        <v>27.839999999999996</v>
      </c>
      <c r="J27" s="55">
        <v>27.839999999999996</v>
      </c>
      <c r="K27" s="56">
        <v>13919.999999999998</v>
      </c>
      <c r="L27" s="32"/>
      <c r="N27" s="2">
        <v>3</v>
      </c>
      <c r="O27" s="2" t="s">
        <v>214</v>
      </c>
      <c r="P27" s="2" t="s">
        <v>87</v>
      </c>
      <c r="Q27" s="2">
        <v>3</v>
      </c>
    </row>
    <row r="28" spans="1:17">
      <c r="A28" s="2" t="s">
        <v>104</v>
      </c>
      <c r="B28" s="134" t="s">
        <v>191</v>
      </c>
      <c r="C28" s="24"/>
      <c r="D28" s="72">
        <v>0.36</v>
      </c>
      <c r="E28" s="69" t="s">
        <v>122</v>
      </c>
      <c r="F28" s="74">
        <v>90</v>
      </c>
      <c r="G28" s="71" t="s">
        <v>123</v>
      </c>
      <c r="H28" s="65"/>
      <c r="I28" s="55">
        <v>32.4</v>
      </c>
      <c r="J28" s="55">
        <v>32.4</v>
      </c>
      <c r="K28" s="56">
        <v>16200</v>
      </c>
      <c r="L28" s="32"/>
      <c r="N28" s="2">
        <v>3</v>
      </c>
      <c r="O28" s="2" t="s">
        <v>214</v>
      </c>
      <c r="P28" s="2" t="s">
        <v>87</v>
      </c>
      <c r="Q28" s="2">
        <v>3</v>
      </c>
    </row>
    <row r="29" spans="1:17">
      <c r="A29" s="2" t="s">
        <v>104</v>
      </c>
      <c r="B29" s="134" t="s">
        <v>192</v>
      </c>
      <c r="C29" s="24"/>
      <c r="D29" s="24"/>
      <c r="E29" s="69"/>
      <c r="F29" s="24"/>
      <c r="G29" s="71"/>
      <c r="H29" s="65"/>
      <c r="I29" s="57">
        <v>6.41</v>
      </c>
      <c r="J29" s="55">
        <v>6.41</v>
      </c>
      <c r="K29" s="56">
        <v>3205</v>
      </c>
      <c r="L29" s="32"/>
      <c r="N29" s="2">
        <v>3</v>
      </c>
      <c r="O29" s="2" t="s">
        <v>214</v>
      </c>
      <c r="P29" s="2" t="s">
        <v>87</v>
      </c>
      <c r="Q29" s="2">
        <v>3</v>
      </c>
    </row>
    <row r="30" spans="1:17">
      <c r="A30" s="2" t="s">
        <v>104</v>
      </c>
      <c r="B30" s="134" t="s">
        <v>193</v>
      </c>
      <c r="C30" s="24"/>
      <c r="D30" s="24"/>
      <c r="E30" s="69"/>
      <c r="F30" s="24"/>
      <c r="G30" s="71"/>
      <c r="H30" s="65"/>
      <c r="I30" s="57">
        <v>65</v>
      </c>
      <c r="J30" s="55">
        <v>65</v>
      </c>
      <c r="K30" s="56">
        <v>32500</v>
      </c>
      <c r="L30" s="32"/>
      <c r="N30" s="2">
        <v>3</v>
      </c>
      <c r="O30" s="2" t="s">
        <v>214</v>
      </c>
      <c r="P30" s="2" t="s">
        <v>87</v>
      </c>
      <c r="Q30" s="2">
        <v>3</v>
      </c>
    </row>
    <row r="31" spans="1:17">
      <c r="A31" s="2" t="s">
        <v>104</v>
      </c>
      <c r="B31" s="134" t="s">
        <v>195</v>
      </c>
      <c r="C31" s="24"/>
      <c r="D31" s="24"/>
      <c r="E31" s="69"/>
      <c r="F31" s="24"/>
      <c r="G31" s="71"/>
      <c r="H31" s="65"/>
      <c r="I31" s="57">
        <v>10.4</v>
      </c>
      <c r="J31" s="55">
        <v>10.4</v>
      </c>
      <c r="K31" s="56">
        <v>5200</v>
      </c>
      <c r="L31" s="32"/>
      <c r="N31" s="2">
        <v>3</v>
      </c>
      <c r="O31" s="2" t="s">
        <v>214</v>
      </c>
      <c r="P31" s="2" t="s">
        <v>87</v>
      </c>
      <c r="Q31" s="2">
        <v>3</v>
      </c>
    </row>
    <row r="32" spans="1:17">
      <c r="A32" s="2" t="s">
        <v>104</v>
      </c>
      <c r="B32" s="134" t="s">
        <v>196</v>
      </c>
      <c r="C32" s="24"/>
      <c r="D32" s="24"/>
      <c r="E32" s="69"/>
      <c r="F32" s="24"/>
      <c r="G32" s="71"/>
      <c r="H32" s="65"/>
      <c r="I32" s="57">
        <v>12.9</v>
      </c>
      <c r="J32" s="55">
        <v>12.9</v>
      </c>
      <c r="K32" s="56">
        <v>6450</v>
      </c>
      <c r="L32" s="32"/>
      <c r="N32" s="2">
        <v>3</v>
      </c>
      <c r="O32" s="2" t="s">
        <v>214</v>
      </c>
      <c r="P32" s="2" t="s">
        <v>87</v>
      </c>
      <c r="Q32" s="2">
        <v>3</v>
      </c>
    </row>
    <row r="33" spans="1:17">
      <c r="A33" s="2" t="s">
        <v>104</v>
      </c>
      <c r="B33" s="135" t="s">
        <v>197</v>
      </c>
      <c r="C33" s="59"/>
      <c r="D33" s="76">
        <v>8</v>
      </c>
      <c r="E33" s="77" t="s">
        <v>131</v>
      </c>
      <c r="F33" s="78">
        <v>8.1199999999999994E-2</v>
      </c>
      <c r="G33" s="79" t="s">
        <v>132</v>
      </c>
      <c r="H33" s="80"/>
      <c r="I33" s="81">
        <v>13.102973333333331</v>
      </c>
      <c r="J33" s="60">
        <v>13.102973333333331</v>
      </c>
      <c r="K33" s="61">
        <v>6551.4866666666658</v>
      </c>
      <c r="L33" s="32"/>
      <c r="N33" s="2">
        <v>3</v>
      </c>
      <c r="O33" s="2" t="s">
        <v>214</v>
      </c>
      <c r="P33" s="2" t="s">
        <v>87</v>
      </c>
      <c r="Q33" s="2">
        <v>3</v>
      </c>
    </row>
    <row r="34" spans="1:17">
      <c r="B34" s="62" t="s">
        <v>133</v>
      </c>
      <c r="C34" s="23"/>
      <c r="D34" s="24"/>
      <c r="E34" s="24"/>
      <c r="F34" s="24"/>
      <c r="G34" s="24"/>
      <c r="H34" s="65"/>
      <c r="I34" s="55">
        <v>230.95297333333332</v>
      </c>
      <c r="J34" s="63">
        <v>230.95297333333332</v>
      </c>
      <c r="K34" s="64">
        <v>115476.48666666666</v>
      </c>
      <c r="L34" s="32"/>
      <c r="N34" s="2">
        <v>3</v>
      </c>
      <c r="O34" s="2" t="s">
        <v>214</v>
      </c>
      <c r="P34" s="2" t="s">
        <v>87</v>
      </c>
      <c r="Q34" s="2">
        <v>3</v>
      </c>
    </row>
    <row r="35" spans="1:17">
      <c r="B35" s="32"/>
      <c r="C35" s="24"/>
      <c r="D35" s="24"/>
      <c r="E35" s="24"/>
      <c r="F35" s="24"/>
      <c r="G35" s="24"/>
      <c r="H35" s="24"/>
      <c r="I35" s="24"/>
      <c r="J35" s="24"/>
      <c r="K35" s="56" t="s">
        <v>134</v>
      </c>
      <c r="L35" s="32"/>
      <c r="N35" s="2">
        <v>3</v>
      </c>
      <c r="O35" s="2" t="s">
        <v>214</v>
      </c>
      <c r="P35" s="2" t="s">
        <v>87</v>
      </c>
      <c r="Q35" s="2">
        <v>3</v>
      </c>
    </row>
    <row r="36" spans="1:17">
      <c r="B36" s="33" t="s">
        <v>135</v>
      </c>
      <c r="C36" s="67"/>
      <c r="D36" s="35"/>
      <c r="E36" s="35"/>
      <c r="F36" s="35"/>
      <c r="G36" s="34"/>
      <c r="H36" s="50"/>
      <c r="I36" s="50"/>
      <c r="J36" s="51"/>
      <c r="K36" s="51"/>
      <c r="L36" s="32"/>
      <c r="N36" s="2">
        <v>3</v>
      </c>
      <c r="O36" s="2" t="s">
        <v>214</v>
      </c>
      <c r="P36" s="2" t="s">
        <v>87</v>
      </c>
      <c r="Q36" s="2">
        <v>3</v>
      </c>
    </row>
    <row r="37" spans="1:17">
      <c r="A37" s="2" t="s">
        <v>135</v>
      </c>
      <c r="B37" s="82" t="s">
        <v>136</v>
      </c>
      <c r="C37" s="24"/>
      <c r="D37" s="24"/>
      <c r="E37" s="24"/>
      <c r="F37" s="24"/>
      <c r="G37" s="24"/>
      <c r="H37" s="54">
        <v>14.7</v>
      </c>
      <c r="I37" s="54">
        <v>5.3</v>
      </c>
      <c r="J37" s="55">
        <v>20</v>
      </c>
      <c r="K37" s="56">
        <v>10000</v>
      </c>
      <c r="L37" s="32"/>
      <c r="N37" s="2">
        <v>3</v>
      </c>
      <c r="O37" s="2" t="s">
        <v>214</v>
      </c>
      <c r="P37" s="2" t="s">
        <v>87</v>
      </c>
      <c r="Q37" s="2">
        <v>3</v>
      </c>
    </row>
    <row r="38" spans="1:17">
      <c r="A38" s="2" t="s">
        <v>135</v>
      </c>
      <c r="B38" s="83" t="s">
        <v>137</v>
      </c>
      <c r="C38" s="24"/>
      <c r="D38" s="24"/>
      <c r="E38" s="24"/>
      <c r="F38" s="24"/>
      <c r="G38" s="24"/>
      <c r="H38" s="57">
        <v>11.1</v>
      </c>
      <c r="I38" s="57">
        <v>3.8</v>
      </c>
      <c r="J38" s="55">
        <v>14.899999999999999</v>
      </c>
      <c r="K38" s="56">
        <v>7449.9999999999991</v>
      </c>
      <c r="L38" s="32"/>
      <c r="N38" s="2">
        <v>3</v>
      </c>
      <c r="O38" s="2" t="s">
        <v>214</v>
      </c>
      <c r="P38" s="2" t="s">
        <v>87</v>
      </c>
      <c r="Q38" s="2">
        <v>3</v>
      </c>
    </row>
    <row r="39" spans="1:17">
      <c r="A39" s="2" t="s">
        <v>135</v>
      </c>
      <c r="B39" s="84" t="s">
        <v>138</v>
      </c>
      <c r="C39" s="24"/>
      <c r="D39" s="72">
        <v>7.6999999999999999E-2</v>
      </c>
      <c r="E39" s="71" t="s">
        <v>139</v>
      </c>
      <c r="F39" s="72">
        <v>4.8000000000000001E-2</v>
      </c>
      <c r="G39" s="71" t="s">
        <v>140</v>
      </c>
      <c r="H39" s="55">
        <v>4.62</v>
      </c>
      <c r="I39" s="55">
        <v>2.88</v>
      </c>
      <c r="J39" s="55">
        <v>7.5</v>
      </c>
      <c r="K39" s="56">
        <v>3750</v>
      </c>
      <c r="L39" s="32"/>
      <c r="N39" s="2">
        <v>3</v>
      </c>
      <c r="O39" s="2" t="s">
        <v>214</v>
      </c>
      <c r="P39" s="2" t="s">
        <v>87</v>
      </c>
      <c r="Q39" s="2">
        <v>3</v>
      </c>
    </row>
    <row r="40" spans="1:17">
      <c r="A40" s="2" t="s">
        <v>135</v>
      </c>
      <c r="B40" s="84" t="s">
        <v>142</v>
      </c>
      <c r="C40" s="24"/>
      <c r="D40" s="72">
        <v>3.1600000000000003E-2</v>
      </c>
      <c r="E40" s="71" t="s">
        <v>139</v>
      </c>
      <c r="F40" s="72">
        <v>2.53E-2</v>
      </c>
      <c r="G40" s="71" t="s">
        <v>140</v>
      </c>
      <c r="H40" s="55">
        <v>1.8960000000000001</v>
      </c>
      <c r="I40" s="55">
        <v>1.518</v>
      </c>
      <c r="J40" s="55">
        <v>3.4140000000000001</v>
      </c>
      <c r="K40" s="56">
        <v>1707</v>
      </c>
      <c r="L40" s="32"/>
      <c r="N40" s="2">
        <v>3</v>
      </c>
      <c r="O40" s="2" t="s">
        <v>214</v>
      </c>
      <c r="P40" s="2" t="s">
        <v>87</v>
      </c>
      <c r="Q40" s="2">
        <v>3</v>
      </c>
    </row>
    <row r="41" spans="1:17">
      <c r="A41" s="2" t="s">
        <v>135</v>
      </c>
      <c r="B41" s="83" t="s">
        <v>110</v>
      </c>
      <c r="C41" s="59"/>
      <c r="D41" s="59"/>
      <c r="E41" s="59"/>
      <c r="F41" s="59"/>
      <c r="G41" s="59"/>
      <c r="H41" s="57">
        <v>0</v>
      </c>
      <c r="I41" s="57">
        <v>0</v>
      </c>
      <c r="J41" s="60">
        <v>0</v>
      </c>
      <c r="K41" s="61">
        <v>0</v>
      </c>
      <c r="L41" s="32"/>
      <c r="N41" s="2">
        <v>3</v>
      </c>
      <c r="O41" s="2" t="s">
        <v>214</v>
      </c>
      <c r="P41" s="2" t="s">
        <v>87</v>
      </c>
      <c r="Q41" s="2">
        <v>3</v>
      </c>
    </row>
    <row r="42" spans="1:17">
      <c r="B42" s="62" t="s">
        <v>112</v>
      </c>
      <c r="C42" s="23"/>
      <c r="D42" s="24"/>
      <c r="E42" s="24"/>
      <c r="F42" s="24"/>
      <c r="G42" s="24"/>
      <c r="H42" s="55">
        <v>32.315999999999995</v>
      </c>
      <c r="I42" s="55">
        <v>13.498000000000001</v>
      </c>
      <c r="J42" s="63">
        <v>45.814</v>
      </c>
      <c r="K42" s="24"/>
      <c r="L42" s="32"/>
      <c r="N42" s="2">
        <v>3</v>
      </c>
      <c r="O42" s="2" t="s">
        <v>214</v>
      </c>
      <c r="P42" s="2" t="s">
        <v>87</v>
      </c>
      <c r="Q42" s="2">
        <v>3</v>
      </c>
    </row>
    <row r="43" spans="1:17">
      <c r="B43" s="62" t="s">
        <v>113</v>
      </c>
      <c r="C43" s="23"/>
      <c r="D43" s="24"/>
      <c r="E43" s="24"/>
      <c r="F43" s="24"/>
      <c r="G43" s="24"/>
      <c r="H43" s="56">
        <v>16157.999999999998</v>
      </c>
      <c r="I43" s="56">
        <v>6749.0000000000009</v>
      </c>
      <c r="J43" s="64"/>
      <c r="K43" s="64">
        <v>22907</v>
      </c>
      <c r="L43" s="32"/>
      <c r="N43" s="2">
        <v>3</v>
      </c>
      <c r="O43" s="2" t="s">
        <v>214</v>
      </c>
      <c r="P43" s="2" t="s">
        <v>87</v>
      </c>
      <c r="Q43" s="2">
        <v>3</v>
      </c>
    </row>
    <row r="44" spans="1:17">
      <c r="B44" s="32"/>
      <c r="C44" s="24"/>
      <c r="D44" s="24"/>
      <c r="E44" s="24"/>
      <c r="F44" s="24"/>
      <c r="G44" s="24"/>
      <c r="H44" s="24"/>
      <c r="I44" s="24"/>
      <c r="J44" s="24"/>
      <c r="K44" s="56"/>
      <c r="L44" s="32"/>
      <c r="N44" s="2">
        <v>3</v>
      </c>
      <c r="O44" s="2" t="s">
        <v>214</v>
      </c>
      <c r="P44" s="2" t="s">
        <v>87</v>
      </c>
      <c r="Q44" s="2">
        <v>3</v>
      </c>
    </row>
    <row r="45" spans="1:17">
      <c r="B45" s="33" t="s">
        <v>143</v>
      </c>
      <c r="C45" s="67"/>
      <c r="D45" s="35" t="s">
        <v>144</v>
      </c>
      <c r="E45" s="35"/>
      <c r="F45" s="35" t="s">
        <v>145</v>
      </c>
      <c r="G45" s="34"/>
      <c r="H45" s="50"/>
      <c r="I45" s="50"/>
      <c r="J45" s="51"/>
      <c r="K45" s="51"/>
      <c r="L45" s="32"/>
      <c r="N45" s="2">
        <v>3</v>
      </c>
      <c r="O45" s="2" t="s">
        <v>214</v>
      </c>
      <c r="P45" s="2" t="s">
        <v>87</v>
      </c>
      <c r="Q45" s="2">
        <v>3</v>
      </c>
    </row>
    <row r="46" spans="1:17">
      <c r="A46" s="2" t="s">
        <v>146</v>
      </c>
      <c r="B46" s="134" t="s">
        <v>218</v>
      </c>
      <c r="C46" s="23"/>
      <c r="D46" s="72">
        <v>20.149999999999999</v>
      </c>
      <c r="E46" s="24"/>
      <c r="F46" s="76">
        <v>2.2000000000000002</v>
      </c>
      <c r="G46" s="86"/>
      <c r="H46" s="87">
        <v>44.33</v>
      </c>
      <c r="I46" s="65"/>
      <c r="J46" s="55">
        <v>44.33</v>
      </c>
      <c r="K46" s="56">
        <v>22165</v>
      </c>
      <c r="L46" s="32"/>
      <c r="N46" s="2">
        <v>3</v>
      </c>
      <c r="O46" s="2" t="s">
        <v>214</v>
      </c>
      <c r="P46" s="2" t="s">
        <v>87</v>
      </c>
      <c r="Q46" s="2">
        <v>3</v>
      </c>
    </row>
    <row r="47" spans="1:17">
      <c r="A47" s="2" t="s">
        <v>146</v>
      </c>
      <c r="B47" s="135" t="s">
        <v>219</v>
      </c>
      <c r="C47" s="88"/>
      <c r="D47" s="72">
        <v>0</v>
      </c>
      <c r="E47" s="59"/>
      <c r="F47" s="76">
        <v>0</v>
      </c>
      <c r="G47" s="88"/>
      <c r="H47" s="80"/>
      <c r="I47" s="60">
        <v>0</v>
      </c>
      <c r="J47" s="60">
        <v>0</v>
      </c>
      <c r="K47" s="61">
        <v>0</v>
      </c>
      <c r="L47" s="32"/>
      <c r="N47" s="2">
        <v>3</v>
      </c>
      <c r="O47" s="2" t="s">
        <v>214</v>
      </c>
      <c r="P47" s="2" t="s">
        <v>87</v>
      </c>
      <c r="Q47" s="2">
        <v>3</v>
      </c>
    </row>
    <row r="48" spans="1:17">
      <c r="B48" s="62" t="s">
        <v>133</v>
      </c>
      <c r="C48" s="86"/>
      <c r="D48" s="89"/>
      <c r="E48" s="89"/>
      <c r="F48" s="89"/>
      <c r="G48" s="89"/>
      <c r="H48" s="55">
        <v>44.33</v>
      </c>
      <c r="I48" s="55">
        <v>0</v>
      </c>
      <c r="J48" s="63">
        <v>44.33</v>
      </c>
      <c r="K48" s="64">
        <v>22165</v>
      </c>
      <c r="L48" s="32"/>
      <c r="N48" s="2">
        <v>3</v>
      </c>
      <c r="O48" s="2" t="s">
        <v>214</v>
      </c>
      <c r="P48" s="2" t="s">
        <v>87</v>
      </c>
      <c r="Q48" s="2">
        <v>3</v>
      </c>
    </row>
    <row r="49" spans="1:17">
      <c r="B49" s="90"/>
      <c r="C49" s="86"/>
      <c r="D49" s="89"/>
      <c r="E49" s="89"/>
      <c r="F49" s="89"/>
      <c r="G49" s="89"/>
      <c r="H49" s="24"/>
      <c r="I49" s="24"/>
      <c r="J49" s="24"/>
      <c r="K49" s="56"/>
      <c r="L49" s="32"/>
      <c r="N49" s="2">
        <v>3</v>
      </c>
      <c r="O49" s="201" t="s">
        <v>214</v>
      </c>
      <c r="P49" s="2" t="s">
        <v>87</v>
      </c>
      <c r="Q49" s="2">
        <v>3</v>
      </c>
    </row>
    <row r="50" spans="1:17">
      <c r="B50" s="33" t="s">
        <v>149</v>
      </c>
      <c r="C50" s="67"/>
      <c r="D50" s="35"/>
      <c r="E50" s="35"/>
      <c r="F50" s="35"/>
      <c r="G50" s="34"/>
      <c r="H50" s="50"/>
      <c r="I50" s="50"/>
      <c r="J50" s="51"/>
      <c r="K50" s="51" t="s">
        <v>134</v>
      </c>
      <c r="L50" s="32"/>
      <c r="N50" s="2">
        <v>3</v>
      </c>
      <c r="O50" s="2" t="s">
        <v>214</v>
      </c>
      <c r="P50" s="2" t="s">
        <v>87</v>
      </c>
      <c r="Q50" s="2">
        <v>3</v>
      </c>
    </row>
    <row r="51" spans="1:17">
      <c r="A51" s="2" t="s">
        <v>150</v>
      </c>
      <c r="B51" s="134" t="s">
        <v>220</v>
      </c>
      <c r="C51" s="24"/>
      <c r="D51" s="24"/>
      <c r="E51" s="24"/>
      <c r="F51" s="494" t="s">
        <v>198</v>
      </c>
      <c r="G51" s="494"/>
      <c r="H51" s="137">
        <v>143</v>
      </c>
      <c r="I51" s="65"/>
      <c r="J51" s="63">
        <v>143</v>
      </c>
      <c r="K51" s="64">
        <v>71500</v>
      </c>
      <c r="L51" s="32"/>
      <c r="N51" s="2">
        <v>3</v>
      </c>
      <c r="O51" s="2" t="s">
        <v>214</v>
      </c>
      <c r="P51" s="2" t="s">
        <v>87</v>
      </c>
      <c r="Q51" s="2">
        <v>3</v>
      </c>
    </row>
    <row r="52" spans="1:17">
      <c r="B52" s="32"/>
      <c r="C52" s="24"/>
      <c r="D52" s="24"/>
      <c r="E52" s="24"/>
      <c r="F52" s="495"/>
      <c r="G52" s="495"/>
      <c r="H52" s="24"/>
      <c r="I52" s="24"/>
      <c r="J52" s="24"/>
      <c r="K52" s="56" t="s">
        <v>134</v>
      </c>
      <c r="L52" s="32"/>
      <c r="N52" s="2">
        <v>3</v>
      </c>
      <c r="O52" s="2" t="s">
        <v>214</v>
      </c>
      <c r="P52" s="2" t="s">
        <v>87</v>
      </c>
      <c r="Q52" s="2">
        <v>3</v>
      </c>
    </row>
    <row r="53" spans="1:17">
      <c r="B53" s="66"/>
      <c r="C53" s="46"/>
      <c r="D53" s="46"/>
      <c r="E53" s="46"/>
      <c r="F53" s="46"/>
      <c r="G53" s="46"/>
      <c r="H53" s="47" t="s">
        <v>96</v>
      </c>
      <c r="I53" s="48"/>
      <c r="J53" s="48" t="s">
        <v>97</v>
      </c>
      <c r="K53" s="49" t="s">
        <v>98</v>
      </c>
      <c r="L53" s="32"/>
      <c r="N53" s="2">
        <v>3</v>
      </c>
      <c r="O53" s="2" t="s">
        <v>214</v>
      </c>
      <c r="P53" s="2" t="s">
        <v>87</v>
      </c>
      <c r="Q53" s="2">
        <v>3</v>
      </c>
    </row>
    <row r="54" spans="1:17">
      <c r="B54" s="33" t="s">
        <v>153</v>
      </c>
      <c r="C54" s="67"/>
      <c r="D54" s="35"/>
      <c r="E54" s="35"/>
      <c r="F54" s="35"/>
      <c r="G54" s="34"/>
      <c r="H54" s="50" t="s">
        <v>100</v>
      </c>
      <c r="I54" s="50" t="s">
        <v>101</v>
      </c>
      <c r="J54" s="51" t="s">
        <v>102</v>
      </c>
      <c r="K54" s="51" t="s">
        <v>103</v>
      </c>
      <c r="L54" s="32"/>
      <c r="N54" s="2">
        <v>3</v>
      </c>
      <c r="O54" s="2" t="s">
        <v>214</v>
      </c>
      <c r="P54" s="2" t="s">
        <v>87</v>
      </c>
      <c r="Q54" s="2">
        <v>3</v>
      </c>
    </row>
    <row r="55" spans="1:17">
      <c r="B55" s="134" t="s">
        <v>221</v>
      </c>
      <c r="C55" s="24"/>
      <c r="D55" s="24"/>
      <c r="E55" s="24"/>
      <c r="F55" s="24"/>
      <c r="G55" s="24"/>
      <c r="H55" s="55">
        <v>257.24599999999998</v>
      </c>
      <c r="I55" s="55">
        <v>268.6509733333333</v>
      </c>
      <c r="J55" s="63">
        <v>525.89697333333334</v>
      </c>
      <c r="K55" s="24"/>
      <c r="L55" s="32"/>
      <c r="N55" s="2">
        <v>3</v>
      </c>
      <c r="O55" s="2" t="s">
        <v>214</v>
      </c>
      <c r="P55" s="2" t="s">
        <v>87</v>
      </c>
      <c r="Q55" s="2">
        <v>3</v>
      </c>
    </row>
    <row r="56" spans="1:17" ht="16.5" thickBot="1">
      <c r="B56" s="202" t="s">
        <v>222</v>
      </c>
      <c r="C56" s="93"/>
      <c r="D56" s="93"/>
      <c r="E56" s="93"/>
      <c r="F56" s="93"/>
      <c r="G56" s="93"/>
      <c r="H56" s="94">
        <v>4.2874333333333334</v>
      </c>
      <c r="I56" s="94">
        <v>4.4775162222222216</v>
      </c>
      <c r="J56" s="94">
        <v>8.764949555555555</v>
      </c>
      <c r="K56" s="95"/>
      <c r="L56" s="32"/>
      <c r="N56" s="2">
        <v>3</v>
      </c>
      <c r="O56" s="2" t="s">
        <v>214</v>
      </c>
      <c r="P56" s="2" t="s">
        <v>87</v>
      </c>
      <c r="Q56" s="2">
        <v>3</v>
      </c>
    </row>
    <row r="57" spans="1:17" ht="16.5" thickTop="1">
      <c r="B57" s="203" t="s">
        <v>223</v>
      </c>
      <c r="C57" s="97"/>
      <c r="D57" s="97"/>
      <c r="E57" s="97"/>
      <c r="F57" s="97"/>
      <c r="G57" s="97"/>
      <c r="H57" s="98">
        <v>128622.99999999999</v>
      </c>
      <c r="I57" s="98">
        <v>134325.48666666663</v>
      </c>
      <c r="J57" s="98"/>
      <c r="K57" s="98">
        <v>262948.48666666669</v>
      </c>
      <c r="L57" s="32"/>
      <c r="N57" s="2">
        <v>3</v>
      </c>
      <c r="O57" s="2" t="s">
        <v>214</v>
      </c>
      <c r="P57" s="2" t="s">
        <v>87</v>
      </c>
      <c r="Q57" s="2">
        <v>3</v>
      </c>
    </row>
    <row r="58" spans="1:17">
      <c r="B58" s="32"/>
      <c r="C58" s="24"/>
      <c r="D58" s="24"/>
      <c r="E58" s="24"/>
      <c r="F58" s="24"/>
      <c r="G58" s="24"/>
      <c r="H58" s="56"/>
      <c r="I58" s="56"/>
      <c r="J58" s="56"/>
      <c r="K58" s="65"/>
      <c r="L58" s="32"/>
      <c r="N58" s="2">
        <v>3</v>
      </c>
      <c r="O58" s="2" t="s">
        <v>214</v>
      </c>
      <c r="P58" s="2" t="s">
        <v>87</v>
      </c>
      <c r="Q58" s="2">
        <v>3</v>
      </c>
    </row>
    <row r="59" spans="1:17">
      <c r="B59" s="66"/>
      <c r="C59" s="46"/>
      <c r="D59" s="46"/>
      <c r="E59" s="46"/>
      <c r="F59" s="46"/>
      <c r="G59" s="46"/>
      <c r="H59" s="99"/>
      <c r="I59" s="100" t="s">
        <v>157</v>
      </c>
      <c r="J59" s="101" t="s">
        <v>158</v>
      </c>
      <c r="K59" s="102" t="s">
        <v>159</v>
      </c>
      <c r="L59" s="32"/>
      <c r="N59" s="2">
        <v>3</v>
      </c>
      <c r="O59" s="2" t="s">
        <v>214</v>
      </c>
      <c r="P59" s="2" t="s">
        <v>87</v>
      </c>
      <c r="Q59" s="2">
        <v>3</v>
      </c>
    </row>
    <row r="60" spans="1:17">
      <c r="B60" s="33" t="s">
        <v>160</v>
      </c>
      <c r="C60" s="34"/>
      <c r="D60" s="34"/>
      <c r="E60" s="34"/>
      <c r="F60" s="34"/>
      <c r="G60" s="34"/>
      <c r="H60" s="103"/>
      <c r="I60" s="104" t="s">
        <v>161</v>
      </c>
      <c r="J60" s="104" t="s">
        <v>162</v>
      </c>
      <c r="K60" s="105" t="s">
        <v>163</v>
      </c>
      <c r="L60" s="32"/>
      <c r="N60" s="2">
        <v>3</v>
      </c>
      <c r="O60" s="2" t="s">
        <v>214</v>
      </c>
      <c r="P60" s="2" t="s">
        <v>87</v>
      </c>
      <c r="Q60" s="2">
        <v>3</v>
      </c>
    </row>
    <row r="61" spans="1:17">
      <c r="B61" s="134" t="s">
        <v>224</v>
      </c>
      <c r="C61" s="106"/>
      <c r="D61" s="139">
        <v>0</v>
      </c>
      <c r="E61" s="24"/>
      <c r="F61" s="24"/>
      <c r="G61" s="24"/>
      <c r="H61" s="56"/>
      <c r="I61" s="65"/>
      <c r="J61" s="55">
        <v>0</v>
      </c>
      <c r="K61" s="108">
        <v>0</v>
      </c>
      <c r="L61" s="32"/>
      <c r="N61" s="2">
        <v>3</v>
      </c>
      <c r="O61" s="2" t="s">
        <v>214</v>
      </c>
      <c r="P61" s="2" t="s">
        <v>87</v>
      </c>
      <c r="Q61" s="2">
        <v>3</v>
      </c>
    </row>
    <row r="62" spans="1:17">
      <c r="B62" s="134" t="s">
        <v>225</v>
      </c>
      <c r="C62" s="106"/>
      <c r="D62" s="24"/>
      <c r="E62" s="24"/>
      <c r="F62" s="24"/>
      <c r="G62" s="24"/>
      <c r="H62" s="56"/>
      <c r="I62" s="65"/>
      <c r="J62" s="57">
        <v>0</v>
      </c>
      <c r="K62" s="108">
        <v>0</v>
      </c>
      <c r="L62" s="32"/>
      <c r="N62" s="2">
        <v>3</v>
      </c>
      <c r="O62" s="2" t="s">
        <v>214</v>
      </c>
      <c r="P62" s="2" t="s">
        <v>87</v>
      </c>
      <c r="Q62" s="2">
        <v>3</v>
      </c>
    </row>
    <row r="63" spans="1:17">
      <c r="B63" s="204" t="s">
        <v>226</v>
      </c>
      <c r="C63" s="111"/>
      <c r="D63" s="112">
        <v>0</v>
      </c>
      <c r="E63" s="24"/>
      <c r="F63" s="24"/>
      <c r="G63" s="24"/>
      <c r="H63" s="113"/>
      <c r="I63" s="114"/>
      <c r="J63" s="115">
        <v>0</v>
      </c>
      <c r="K63" s="116">
        <v>0</v>
      </c>
      <c r="L63" s="171"/>
      <c r="N63" s="2">
        <v>3</v>
      </c>
      <c r="O63" s="2" t="s">
        <v>214</v>
      </c>
      <c r="P63" s="2" t="s">
        <v>87</v>
      </c>
      <c r="Q63" s="2">
        <v>3</v>
      </c>
    </row>
    <row r="64" spans="1:17" ht="16.5" thickBot="1">
      <c r="B64" s="205" t="s">
        <v>227</v>
      </c>
      <c r="C64" s="118"/>
      <c r="D64" s="93"/>
      <c r="E64" s="93"/>
      <c r="F64" s="93"/>
      <c r="G64" s="93"/>
      <c r="H64" s="119"/>
      <c r="I64" s="95"/>
      <c r="J64" s="63">
        <v>0</v>
      </c>
      <c r="K64" s="64">
        <v>0</v>
      </c>
      <c r="L64" s="32"/>
      <c r="N64" s="2">
        <v>3</v>
      </c>
      <c r="O64" s="2" t="s">
        <v>214</v>
      </c>
      <c r="P64" s="2" t="s">
        <v>87</v>
      </c>
      <c r="Q64" s="2">
        <v>3</v>
      </c>
    </row>
    <row r="65" spans="2:17" ht="17.25" thickTop="1" thickBot="1">
      <c r="B65" s="96" t="s">
        <v>168</v>
      </c>
      <c r="C65" s="120"/>
      <c r="D65" s="121"/>
      <c r="E65" s="121"/>
      <c r="F65" s="121"/>
      <c r="G65" s="121"/>
      <c r="H65" s="122"/>
      <c r="I65" s="123">
        <v>-268.6509733333333</v>
      </c>
      <c r="J65" s="124">
        <v>-525.89697333333334</v>
      </c>
      <c r="K65" s="206">
        <v>-262948.48666666669</v>
      </c>
      <c r="L65" s="32"/>
      <c r="N65" s="2">
        <v>3</v>
      </c>
      <c r="O65" s="2" t="s">
        <v>214</v>
      </c>
      <c r="P65" s="2" t="s">
        <v>87</v>
      </c>
      <c r="Q65" s="2">
        <v>3</v>
      </c>
    </row>
    <row r="66" spans="2:17">
      <c r="B66" s="62" t="s">
        <v>7</v>
      </c>
      <c r="C66" s="23"/>
      <c r="D66" s="24"/>
      <c r="E66" s="24"/>
      <c r="F66" s="24"/>
      <c r="G66" s="24"/>
      <c r="H66" s="24"/>
      <c r="I66" s="24"/>
      <c r="J66" s="24"/>
      <c r="K66" s="24"/>
      <c r="L66" s="32"/>
      <c r="N66" s="2">
        <v>3</v>
      </c>
      <c r="O66" s="2" t="s">
        <v>214</v>
      </c>
      <c r="P66" s="2" t="s">
        <v>87</v>
      </c>
      <c r="Q66" s="2">
        <v>3</v>
      </c>
    </row>
    <row r="67" spans="2:17">
      <c r="B67" s="126" t="s">
        <v>169</v>
      </c>
      <c r="C67" s="23"/>
      <c r="D67" s="24"/>
      <c r="E67" s="24"/>
      <c r="F67" s="24"/>
      <c r="G67" s="24"/>
      <c r="H67" s="24"/>
      <c r="I67" s="24"/>
      <c r="J67" s="24"/>
      <c r="K67" s="24"/>
      <c r="L67" s="32"/>
      <c r="N67" s="2">
        <v>3</v>
      </c>
      <c r="O67" s="2" t="s">
        <v>214</v>
      </c>
      <c r="P67" s="2" t="s">
        <v>87</v>
      </c>
      <c r="Q67" s="2">
        <v>3</v>
      </c>
    </row>
    <row r="68" spans="2:17">
      <c r="B68" s="128" t="s">
        <v>171</v>
      </c>
      <c r="C68" s="23"/>
      <c r="D68" s="24"/>
      <c r="E68" s="24"/>
      <c r="F68" s="24"/>
      <c r="G68" s="24"/>
      <c r="H68" s="24"/>
      <c r="I68" s="24"/>
      <c r="J68" s="24"/>
      <c r="K68" s="24"/>
      <c r="L68" s="32"/>
      <c r="N68" s="2">
        <v>3</v>
      </c>
      <c r="O68" s="2" t="s">
        <v>214</v>
      </c>
      <c r="P68" s="2" t="s">
        <v>87</v>
      </c>
      <c r="Q68" s="2">
        <v>3</v>
      </c>
    </row>
    <row r="69" spans="2:17">
      <c r="B69" s="129" t="s">
        <v>172</v>
      </c>
      <c r="C69" s="23"/>
      <c r="D69" s="24"/>
      <c r="E69" s="24"/>
      <c r="F69" s="24"/>
      <c r="G69" s="24"/>
      <c r="H69" s="24"/>
      <c r="I69" s="24"/>
      <c r="J69" s="24"/>
      <c r="K69" s="24"/>
      <c r="L69" s="32"/>
      <c r="N69" s="2">
        <v>3</v>
      </c>
      <c r="O69" s="2" t="s">
        <v>214</v>
      </c>
      <c r="P69" s="2" t="s">
        <v>87</v>
      </c>
      <c r="Q69" s="2">
        <v>3</v>
      </c>
    </row>
    <row r="70" spans="2:17">
      <c r="B70" s="32" t="s">
        <v>173</v>
      </c>
      <c r="C70" s="23"/>
      <c r="D70" s="23"/>
      <c r="E70" s="23"/>
      <c r="F70" s="23"/>
      <c r="G70" s="23"/>
      <c r="H70" s="24"/>
      <c r="I70" s="24"/>
      <c r="J70" s="24"/>
      <c r="K70" s="24"/>
      <c r="L70" s="32"/>
      <c r="N70" s="2">
        <v>3</v>
      </c>
      <c r="O70" s="2" t="s">
        <v>214</v>
      </c>
      <c r="P70" s="2" t="s">
        <v>87</v>
      </c>
      <c r="Q70" s="2">
        <v>3</v>
      </c>
    </row>
    <row r="71" spans="2:17">
      <c r="B71" s="128" t="s">
        <v>174</v>
      </c>
      <c r="C71" s="24"/>
      <c r="D71" s="24"/>
      <c r="E71" s="24"/>
      <c r="F71" s="24"/>
      <c r="G71" s="24"/>
      <c r="H71" s="24"/>
      <c r="I71" s="24"/>
      <c r="J71" s="24"/>
      <c r="K71" s="24"/>
      <c r="L71" s="32"/>
      <c r="N71" s="2">
        <v>3</v>
      </c>
      <c r="O71" s="2" t="s">
        <v>214</v>
      </c>
      <c r="P71" s="2" t="s">
        <v>87</v>
      </c>
      <c r="Q71" s="2">
        <v>3</v>
      </c>
    </row>
    <row r="72" spans="2:17">
      <c r="B72" s="27" t="s">
        <v>175</v>
      </c>
      <c r="C72" s="24"/>
      <c r="D72" s="24"/>
      <c r="E72" s="24"/>
      <c r="F72" s="24"/>
      <c r="G72" s="24"/>
      <c r="H72" s="24"/>
      <c r="I72" s="24"/>
      <c r="J72" s="24"/>
      <c r="K72" s="24"/>
      <c r="L72" s="32"/>
      <c r="N72" s="2">
        <v>3</v>
      </c>
      <c r="O72" s="2" t="s">
        <v>214</v>
      </c>
      <c r="P72" s="2" t="s">
        <v>87</v>
      </c>
      <c r="Q72" s="2">
        <v>3</v>
      </c>
    </row>
    <row r="73" spans="2:17">
      <c r="B73" s="130">
        <v>45707</v>
      </c>
      <c r="C73" s="24"/>
      <c r="D73" s="24"/>
      <c r="E73" s="24"/>
      <c r="F73" s="24"/>
      <c r="G73" s="24"/>
      <c r="H73" s="24"/>
      <c r="I73" s="24"/>
      <c r="J73" s="24"/>
      <c r="K73" s="24"/>
      <c r="L73" s="32"/>
      <c r="N73" s="2">
        <v>3</v>
      </c>
      <c r="O73" s="2" t="s">
        <v>214</v>
      </c>
      <c r="P73" s="2" t="s">
        <v>87</v>
      </c>
      <c r="Q73" s="2">
        <v>3</v>
      </c>
    </row>
    <row r="74" spans="2:17">
      <c r="B74" s="207"/>
      <c r="C74" s="24"/>
      <c r="D74" s="24"/>
      <c r="E74" s="24"/>
      <c r="F74" s="24"/>
      <c r="G74" s="24"/>
      <c r="H74" s="24"/>
      <c r="I74" s="24"/>
      <c r="J74" s="24"/>
      <c r="K74" s="24"/>
      <c r="L74" s="32"/>
      <c r="N74" s="2">
        <v>3</v>
      </c>
      <c r="O74" s="2" t="s">
        <v>214</v>
      </c>
      <c r="P74" s="2" t="s">
        <v>87</v>
      </c>
      <c r="Q74" s="2">
        <v>3</v>
      </c>
    </row>
    <row r="75" spans="2:17">
      <c r="B75" s="127" t="s">
        <v>228</v>
      </c>
      <c r="C75" s="24"/>
      <c r="D75" s="24"/>
      <c r="E75" s="24"/>
      <c r="F75" s="24"/>
      <c r="G75" s="24"/>
      <c r="H75" s="24"/>
      <c r="I75" s="24"/>
      <c r="J75" s="24"/>
      <c r="K75" s="24"/>
      <c r="L75" s="32"/>
      <c r="N75" s="2">
        <v>3</v>
      </c>
      <c r="O75" s="2" t="s">
        <v>214</v>
      </c>
      <c r="P75" s="2" t="s">
        <v>87</v>
      </c>
      <c r="Q75" s="2">
        <v>3</v>
      </c>
    </row>
    <row r="76" spans="2:17">
      <c r="B76" s="32"/>
      <c r="C76" s="24"/>
      <c r="D76" s="24"/>
      <c r="E76" s="24"/>
      <c r="F76" s="24"/>
      <c r="G76" s="24"/>
      <c r="H76" s="24"/>
      <c r="I76" s="24"/>
      <c r="J76" s="24"/>
      <c r="K76" s="24"/>
      <c r="L76" s="32"/>
      <c r="N76" s="2">
        <v>3</v>
      </c>
      <c r="O76" s="2" t="s">
        <v>214</v>
      </c>
      <c r="P76" s="2" t="s">
        <v>87</v>
      </c>
      <c r="Q76" s="2">
        <v>3</v>
      </c>
    </row>
    <row r="77" spans="2:17">
      <c r="N77" s="2">
        <v>3</v>
      </c>
      <c r="O77" s="2" t="s">
        <v>214</v>
      </c>
      <c r="P77" s="2" t="s">
        <v>87</v>
      </c>
      <c r="Q77" s="2">
        <v>3</v>
      </c>
    </row>
    <row r="78" spans="2:17">
      <c r="N78" s="2">
        <v>3</v>
      </c>
      <c r="O78" s="2" t="s">
        <v>214</v>
      </c>
      <c r="P78" s="2" t="s">
        <v>87</v>
      </c>
      <c r="Q78" s="2">
        <v>3</v>
      </c>
    </row>
    <row r="79" spans="2:17">
      <c r="B79" s="3" t="s">
        <v>229</v>
      </c>
      <c r="N79" s="2">
        <v>3</v>
      </c>
      <c r="O79" s="2" t="s">
        <v>214</v>
      </c>
      <c r="P79" s="2" t="s">
        <v>87</v>
      </c>
      <c r="Q79" s="2">
        <v>3</v>
      </c>
    </row>
    <row r="80" spans="2:17">
      <c r="B80" s="10" t="s">
        <v>230</v>
      </c>
      <c r="N80" s="2">
        <v>3</v>
      </c>
      <c r="O80" s="2" t="s">
        <v>214</v>
      </c>
      <c r="P80" s="2" t="s">
        <v>87</v>
      </c>
      <c r="Q80" s="2">
        <v>3</v>
      </c>
    </row>
    <row r="81" spans="2:17">
      <c r="N81" s="2">
        <v>3</v>
      </c>
      <c r="O81" s="2" t="s">
        <v>214</v>
      </c>
      <c r="P81" s="2" t="s">
        <v>87</v>
      </c>
      <c r="Q81" s="2">
        <v>3</v>
      </c>
    </row>
    <row r="82" spans="2:17" ht="20.25">
      <c r="B82" s="144" t="s">
        <v>178</v>
      </c>
      <c r="N82" s="2">
        <v>3</v>
      </c>
      <c r="O82" s="2" t="s">
        <v>214</v>
      </c>
      <c r="P82" s="2" t="s">
        <v>87</v>
      </c>
      <c r="Q82" s="2">
        <v>3</v>
      </c>
    </row>
    <row r="83" spans="2:17">
      <c r="B83" s="132" t="s">
        <v>179</v>
      </c>
      <c r="N83" s="2">
        <v>3</v>
      </c>
      <c r="O83" s="2" t="s">
        <v>214</v>
      </c>
      <c r="P83" s="2" t="s">
        <v>87</v>
      </c>
      <c r="Q83" s="2">
        <v>3</v>
      </c>
    </row>
  </sheetData>
  <mergeCells count="2">
    <mergeCell ref="M6:N7"/>
    <mergeCell ref="F51:G5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7B2D-9FD9-4FB6-B235-CCDDD430AAA0}">
  <dimension ref="A1:T91"/>
  <sheetViews>
    <sheetView topLeftCell="A43" workbookViewId="0">
      <selection activeCell="A44" sqref="A44"/>
    </sheetView>
  </sheetViews>
  <sheetFormatPr defaultColWidth="12.5703125" defaultRowHeight="15.75"/>
  <cols>
    <col min="1" max="8" width="12.5703125" style="2"/>
    <col min="9" max="9" width="13.140625" style="2" bestFit="1" customWidth="1"/>
    <col min="10" max="10" width="20.7109375" style="2" bestFit="1" customWidth="1"/>
    <col min="11" max="11" width="17" style="2" customWidth="1"/>
    <col min="12" max="18" width="12.5703125" style="2"/>
    <col min="19" max="19" width="17.5703125" style="2" customWidth="1"/>
    <col min="20" max="16384" width="12.5703125" style="2"/>
  </cols>
  <sheetData>
    <row r="1" spans="1:20" ht="21" thickBot="1">
      <c r="A1" s="2" t="s">
        <v>69</v>
      </c>
      <c r="B1" s="176" t="s">
        <v>70</v>
      </c>
      <c r="C1" s="21" t="s">
        <v>71</v>
      </c>
      <c r="D1" s="21" t="s">
        <v>72</v>
      </c>
      <c r="E1" s="21" t="s">
        <v>73</v>
      </c>
      <c r="F1" s="21" t="s">
        <v>74</v>
      </c>
      <c r="G1" s="21" t="s">
        <v>213</v>
      </c>
      <c r="H1" s="21" t="s">
        <v>76</v>
      </c>
      <c r="I1" s="21" t="s">
        <v>77</v>
      </c>
      <c r="J1" s="21" t="s">
        <v>78</v>
      </c>
      <c r="K1" s="21" t="s">
        <v>79</v>
      </c>
      <c r="L1" s="177" t="s">
        <v>80</v>
      </c>
      <c r="M1" s="2" t="s">
        <v>81</v>
      </c>
      <c r="N1" s="2" t="s">
        <v>82</v>
      </c>
      <c r="O1" s="2" t="s">
        <v>83</v>
      </c>
      <c r="P1" s="2" t="s">
        <v>84</v>
      </c>
      <c r="Q1" s="2" t="s">
        <v>85</v>
      </c>
      <c r="S1" s="2" t="s">
        <v>78</v>
      </c>
      <c r="T1" s="2" t="s">
        <v>79</v>
      </c>
    </row>
    <row r="2" spans="1:20" ht="16.5" thickTop="1">
      <c r="B2" s="22" t="s">
        <v>86</v>
      </c>
      <c r="C2" s="23"/>
      <c r="D2" s="24"/>
      <c r="E2" s="24"/>
      <c r="F2" s="24"/>
      <c r="G2" s="24"/>
      <c r="H2" s="24"/>
      <c r="I2" s="24"/>
      <c r="J2" s="24"/>
      <c r="K2" s="24"/>
      <c r="L2" s="32"/>
      <c r="N2" s="2">
        <v>4</v>
      </c>
      <c r="O2" s="2" t="s">
        <v>214</v>
      </c>
      <c r="P2" s="2" t="s">
        <v>87</v>
      </c>
      <c r="Q2" s="2">
        <v>4</v>
      </c>
    </row>
    <row r="3" spans="1:20">
      <c r="B3" s="25" t="s">
        <v>231</v>
      </c>
      <c r="C3" s="26"/>
      <c r="D3" s="26"/>
      <c r="E3" s="26"/>
      <c r="F3" s="26"/>
      <c r="G3" s="26"/>
      <c r="H3" s="26"/>
      <c r="I3" s="26"/>
      <c r="J3" s="26"/>
      <c r="K3" s="26"/>
      <c r="L3" s="43"/>
      <c r="N3" s="2">
        <v>4</v>
      </c>
      <c r="O3" s="2" t="s">
        <v>214</v>
      </c>
      <c r="P3" s="2" t="s">
        <v>87</v>
      </c>
      <c r="Q3" s="2">
        <v>4</v>
      </c>
    </row>
    <row r="4" spans="1:20">
      <c r="B4" s="27"/>
      <c r="C4" s="26"/>
      <c r="D4" s="26"/>
      <c r="E4" s="26"/>
      <c r="F4" s="26"/>
      <c r="G4" s="26"/>
      <c r="H4" s="26"/>
      <c r="I4" s="26"/>
      <c r="J4" s="26"/>
      <c r="K4" s="26"/>
      <c r="L4" s="43"/>
      <c r="N4" s="2">
        <v>4</v>
      </c>
      <c r="O4" s="2" t="s">
        <v>214</v>
      </c>
      <c r="P4" s="2" t="s">
        <v>87</v>
      </c>
      <c r="Q4" s="2">
        <v>4</v>
      </c>
    </row>
    <row r="5" spans="1:20">
      <c r="B5" s="28" t="s">
        <v>89</v>
      </c>
      <c r="C5" s="29"/>
      <c r="D5" s="30"/>
      <c r="E5" s="31"/>
      <c r="F5" s="31"/>
      <c r="G5" s="31"/>
      <c r="H5" s="24"/>
      <c r="I5" s="24"/>
      <c r="J5" s="24"/>
      <c r="K5" s="24"/>
      <c r="L5" s="32"/>
      <c r="N5" s="2">
        <v>4</v>
      </c>
      <c r="O5" s="2" t="s">
        <v>214</v>
      </c>
      <c r="P5" s="2" t="s">
        <v>87</v>
      </c>
      <c r="Q5" s="2">
        <v>4</v>
      </c>
    </row>
    <row r="6" spans="1:20">
      <c r="B6" s="32"/>
      <c r="C6" s="24"/>
      <c r="D6" s="24"/>
      <c r="E6" s="31"/>
      <c r="F6" s="31"/>
      <c r="G6" s="31"/>
      <c r="H6" s="24"/>
      <c r="I6" s="24"/>
      <c r="J6" s="24"/>
      <c r="K6" s="24"/>
      <c r="L6" s="32"/>
      <c r="M6" s="492" t="s">
        <v>90</v>
      </c>
      <c r="N6" s="492"/>
      <c r="O6" s="2" t="s">
        <v>214</v>
      </c>
      <c r="P6" s="2" t="s">
        <v>87</v>
      </c>
      <c r="Q6" s="2">
        <v>4</v>
      </c>
    </row>
    <row r="7" spans="1:20">
      <c r="B7" s="33" t="s">
        <v>91</v>
      </c>
      <c r="C7" s="34"/>
      <c r="D7" s="34"/>
      <c r="E7" s="35" t="s">
        <v>92</v>
      </c>
      <c r="F7" s="36"/>
      <c r="G7" s="35" t="s">
        <v>93</v>
      </c>
      <c r="H7" s="34"/>
      <c r="I7" s="34"/>
      <c r="J7" s="34"/>
      <c r="K7" s="34"/>
      <c r="L7" s="32"/>
      <c r="M7" s="493"/>
      <c r="N7" s="493"/>
      <c r="O7" s="2" t="s">
        <v>214</v>
      </c>
      <c r="P7" s="2" t="s">
        <v>87</v>
      </c>
      <c r="Q7" s="2">
        <v>4</v>
      </c>
    </row>
    <row r="8" spans="1:20">
      <c r="B8" s="37" t="s">
        <v>94</v>
      </c>
      <c r="C8" s="38"/>
      <c r="D8" s="39"/>
      <c r="E8" s="40">
        <v>60</v>
      </c>
      <c r="F8" s="41" t="s">
        <v>95</v>
      </c>
      <c r="G8" s="42">
        <v>500</v>
      </c>
      <c r="H8" s="24"/>
      <c r="I8" s="24"/>
      <c r="J8" s="24"/>
      <c r="K8" s="24"/>
      <c r="L8" s="32"/>
      <c r="N8" s="2">
        <v>4</v>
      </c>
      <c r="O8" s="2" t="s">
        <v>214</v>
      </c>
      <c r="P8" s="2" t="s">
        <v>87</v>
      </c>
      <c r="Q8" s="2">
        <v>4</v>
      </c>
    </row>
    <row r="9" spans="1:20">
      <c r="B9" s="43"/>
      <c r="C9" s="31"/>
      <c r="D9" s="31"/>
      <c r="E9" s="31"/>
      <c r="F9" s="31"/>
      <c r="G9" s="31"/>
      <c r="H9" s="31"/>
      <c r="I9" s="31"/>
      <c r="J9" s="31"/>
      <c r="K9" s="31"/>
      <c r="L9" s="32"/>
      <c r="N9" s="2">
        <v>4</v>
      </c>
      <c r="O9" s="2" t="s">
        <v>214</v>
      </c>
      <c r="P9" s="2" t="s">
        <v>87</v>
      </c>
      <c r="Q9" s="2">
        <v>4</v>
      </c>
    </row>
    <row r="10" spans="1:20">
      <c r="B10" s="44"/>
      <c r="C10" s="45"/>
      <c r="D10" s="46"/>
      <c r="E10" s="46"/>
      <c r="F10" s="46"/>
      <c r="G10" s="46"/>
      <c r="H10" s="47" t="s">
        <v>96</v>
      </c>
      <c r="I10" s="48"/>
      <c r="J10" s="48" t="s">
        <v>97</v>
      </c>
      <c r="K10" s="49" t="s">
        <v>98</v>
      </c>
      <c r="L10" s="32"/>
      <c r="N10" s="2">
        <v>4</v>
      </c>
      <c r="O10" s="2" t="s">
        <v>214</v>
      </c>
      <c r="P10" s="2" t="s">
        <v>87</v>
      </c>
      <c r="Q10" s="2">
        <v>4</v>
      </c>
    </row>
    <row r="11" spans="1:20">
      <c r="B11" s="33" t="s">
        <v>99</v>
      </c>
      <c r="C11" s="34"/>
      <c r="D11" s="34"/>
      <c r="E11" s="34"/>
      <c r="F11" s="34"/>
      <c r="G11" s="34"/>
      <c r="H11" s="50" t="s">
        <v>100</v>
      </c>
      <c r="I11" s="50" t="s">
        <v>101</v>
      </c>
      <c r="J11" s="51" t="s">
        <v>102</v>
      </c>
      <c r="K11" s="51" t="s">
        <v>103</v>
      </c>
      <c r="L11" s="32"/>
      <c r="N11" s="2">
        <v>4</v>
      </c>
      <c r="O11" s="2" t="s">
        <v>214</v>
      </c>
      <c r="P11" s="2" t="s">
        <v>87</v>
      </c>
      <c r="Q11" s="2">
        <v>4</v>
      </c>
    </row>
    <row r="12" spans="1:20">
      <c r="A12" s="2" t="s">
        <v>186</v>
      </c>
      <c r="B12" s="52" t="s">
        <v>105</v>
      </c>
      <c r="C12" s="24"/>
      <c r="D12" s="24"/>
      <c r="E12" s="24"/>
      <c r="F12" s="24"/>
      <c r="G12" s="24"/>
      <c r="H12" s="57">
        <v>8.1</v>
      </c>
      <c r="I12" s="57">
        <v>4.5</v>
      </c>
      <c r="J12" s="55">
        <v>12.6</v>
      </c>
      <c r="K12" s="56">
        <v>6300</v>
      </c>
      <c r="L12" s="32"/>
      <c r="N12" s="2">
        <v>4</v>
      </c>
      <c r="O12" s="2" t="s">
        <v>214</v>
      </c>
      <c r="P12" s="2" t="s">
        <v>87</v>
      </c>
      <c r="Q12" s="2">
        <v>4</v>
      </c>
    </row>
    <row r="13" spans="1:20">
      <c r="A13" s="2" t="s">
        <v>186</v>
      </c>
      <c r="B13" s="52" t="s">
        <v>232</v>
      </c>
      <c r="C13" s="24"/>
      <c r="D13" s="24"/>
      <c r="E13" s="24"/>
      <c r="F13" s="24"/>
      <c r="G13" s="24"/>
      <c r="H13" s="57">
        <v>8</v>
      </c>
      <c r="I13" s="57">
        <v>5.2</v>
      </c>
      <c r="J13" s="55">
        <v>13.2</v>
      </c>
      <c r="K13" s="56">
        <v>6600</v>
      </c>
      <c r="L13" s="32"/>
      <c r="N13" s="2">
        <v>4</v>
      </c>
      <c r="O13" s="2" t="s">
        <v>214</v>
      </c>
      <c r="P13" s="2" t="s">
        <v>87</v>
      </c>
      <c r="Q13" s="2">
        <v>4</v>
      </c>
    </row>
    <row r="14" spans="1:20">
      <c r="A14" s="2" t="s">
        <v>186</v>
      </c>
      <c r="B14" s="52" t="s">
        <v>109</v>
      </c>
      <c r="C14" s="24"/>
      <c r="D14" s="24"/>
      <c r="E14" s="24"/>
      <c r="F14" s="24"/>
      <c r="G14" s="24"/>
      <c r="H14" s="57">
        <v>4</v>
      </c>
      <c r="I14" s="57">
        <v>2.5</v>
      </c>
      <c r="J14" s="55">
        <v>6.5</v>
      </c>
      <c r="K14" s="56">
        <v>3250</v>
      </c>
      <c r="L14" s="32"/>
      <c r="N14" s="2">
        <v>4</v>
      </c>
      <c r="O14" s="2" t="s">
        <v>214</v>
      </c>
      <c r="P14" s="2" t="s">
        <v>87</v>
      </c>
      <c r="Q14" s="2">
        <v>4</v>
      </c>
    </row>
    <row r="15" spans="1:20">
      <c r="A15" s="2" t="s">
        <v>186</v>
      </c>
      <c r="B15" s="52" t="s">
        <v>109</v>
      </c>
      <c r="C15" s="24"/>
      <c r="D15" s="24"/>
      <c r="E15" s="24"/>
      <c r="F15" s="24"/>
      <c r="G15" s="24"/>
      <c r="H15" s="57">
        <v>4</v>
      </c>
      <c r="I15" s="57">
        <v>2.5</v>
      </c>
      <c r="J15" s="55">
        <v>6.5</v>
      </c>
      <c r="K15" s="56">
        <v>3250</v>
      </c>
      <c r="L15" s="32"/>
      <c r="N15" s="2">
        <v>4</v>
      </c>
      <c r="O15" s="2" t="s">
        <v>214</v>
      </c>
      <c r="P15" s="2" t="s">
        <v>87</v>
      </c>
      <c r="Q15" s="2">
        <v>4</v>
      </c>
    </row>
    <row r="16" spans="1:20">
      <c r="A16" s="2" t="s">
        <v>186</v>
      </c>
      <c r="B16" s="52" t="s">
        <v>110</v>
      </c>
      <c r="C16" s="24"/>
      <c r="D16" s="24"/>
      <c r="E16" s="24"/>
      <c r="F16" s="24"/>
      <c r="G16" s="24"/>
      <c r="H16" s="57">
        <v>0</v>
      </c>
      <c r="I16" s="57">
        <v>0</v>
      </c>
      <c r="J16" s="55">
        <v>0</v>
      </c>
      <c r="K16" s="56">
        <v>0</v>
      </c>
      <c r="L16" s="32"/>
      <c r="N16" s="2">
        <v>4</v>
      </c>
      <c r="O16" s="2" t="s">
        <v>214</v>
      </c>
      <c r="P16" s="2" t="s">
        <v>87</v>
      </c>
      <c r="Q16" s="2">
        <v>4</v>
      </c>
    </row>
    <row r="17" spans="1:17">
      <c r="A17" s="2" t="s">
        <v>186</v>
      </c>
      <c r="B17" s="52" t="s">
        <v>111</v>
      </c>
      <c r="C17" s="24"/>
      <c r="D17" s="24"/>
      <c r="E17" s="24"/>
      <c r="F17" s="24"/>
      <c r="G17" s="24"/>
      <c r="H17" s="57">
        <v>0</v>
      </c>
      <c r="I17" s="57">
        <v>0</v>
      </c>
      <c r="J17" s="55">
        <v>0</v>
      </c>
      <c r="K17" s="56">
        <v>0</v>
      </c>
      <c r="L17" s="32"/>
      <c r="N17" s="2">
        <v>4</v>
      </c>
      <c r="O17" s="2" t="s">
        <v>214</v>
      </c>
      <c r="P17" s="2" t="s">
        <v>87</v>
      </c>
      <c r="Q17" s="2">
        <v>4</v>
      </c>
    </row>
    <row r="18" spans="1:17">
      <c r="A18" s="2" t="s">
        <v>186</v>
      </c>
      <c r="B18" s="52" t="s">
        <v>111</v>
      </c>
      <c r="C18" s="59"/>
      <c r="D18" s="59"/>
      <c r="E18" s="59"/>
      <c r="F18" s="59"/>
      <c r="G18" s="59"/>
      <c r="H18" s="57">
        <v>0</v>
      </c>
      <c r="I18" s="57">
        <v>0</v>
      </c>
      <c r="J18" s="60">
        <v>0</v>
      </c>
      <c r="K18" s="61">
        <v>0</v>
      </c>
      <c r="L18" s="32"/>
      <c r="N18" s="2">
        <v>4</v>
      </c>
      <c r="O18" s="2" t="s">
        <v>214</v>
      </c>
      <c r="P18" s="2" t="s">
        <v>87</v>
      </c>
      <c r="Q18" s="2">
        <v>4</v>
      </c>
    </row>
    <row r="19" spans="1:17">
      <c r="B19" s="62" t="s">
        <v>112</v>
      </c>
      <c r="C19" s="23"/>
      <c r="D19" s="24"/>
      <c r="E19" s="24"/>
      <c r="F19" s="24"/>
      <c r="G19" s="24"/>
      <c r="H19" s="55">
        <v>24.1</v>
      </c>
      <c r="I19" s="55">
        <v>14.7</v>
      </c>
      <c r="J19" s="63">
        <v>38.799999999999997</v>
      </c>
      <c r="K19" s="64">
        <v>19400</v>
      </c>
      <c r="L19" s="32"/>
      <c r="N19" s="2">
        <v>4</v>
      </c>
      <c r="O19" s="2" t="s">
        <v>214</v>
      </c>
      <c r="P19" s="2" t="s">
        <v>87</v>
      </c>
      <c r="Q19" s="2">
        <v>4</v>
      </c>
    </row>
    <row r="20" spans="1:17">
      <c r="B20" s="62" t="s">
        <v>113</v>
      </c>
      <c r="C20" s="23"/>
      <c r="D20" s="24"/>
      <c r="E20" s="24"/>
      <c r="F20" s="24"/>
      <c r="G20" s="24"/>
      <c r="H20" s="56">
        <v>12050</v>
      </c>
      <c r="I20" s="56">
        <v>7350</v>
      </c>
      <c r="J20" s="64">
        <v>19400</v>
      </c>
      <c r="K20" s="65" t="s">
        <v>114</v>
      </c>
      <c r="L20" s="32"/>
      <c r="N20" s="2">
        <v>4</v>
      </c>
      <c r="O20" s="2" t="s">
        <v>214</v>
      </c>
      <c r="P20" s="2" t="s">
        <v>87</v>
      </c>
      <c r="Q20" s="2">
        <v>4</v>
      </c>
    </row>
    <row r="21" spans="1:17">
      <c r="B21" s="32"/>
      <c r="C21" s="24"/>
      <c r="D21" s="24"/>
      <c r="E21" s="24"/>
      <c r="F21" s="24"/>
      <c r="G21" s="24"/>
      <c r="H21" s="24"/>
      <c r="I21" s="24"/>
      <c r="J21" s="24"/>
      <c r="K21" s="56"/>
      <c r="L21" s="32"/>
      <c r="N21" s="2">
        <v>4</v>
      </c>
      <c r="O21" s="2" t="s">
        <v>214</v>
      </c>
      <c r="P21" s="2" t="s">
        <v>87</v>
      </c>
      <c r="Q21" s="2">
        <v>4</v>
      </c>
    </row>
    <row r="22" spans="1:17">
      <c r="B22" s="66"/>
      <c r="C22" s="46"/>
      <c r="D22" s="46"/>
      <c r="E22" s="46"/>
      <c r="F22" s="46"/>
      <c r="G22" s="46"/>
      <c r="H22" s="47" t="s">
        <v>96</v>
      </c>
      <c r="I22" s="48"/>
      <c r="J22" s="48" t="s">
        <v>97</v>
      </c>
      <c r="K22" s="49" t="s">
        <v>98</v>
      </c>
      <c r="L22" s="32"/>
      <c r="N22" s="2">
        <v>4</v>
      </c>
      <c r="O22" s="2" t="s">
        <v>214</v>
      </c>
      <c r="P22" s="2" t="s">
        <v>87</v>
      </c>
      <c r="Q22" s="2">
        <v>4</v>
      </c>
    </row>
    <row r="23" spans="1:17">
      <c r="B23" s="33" t="s">
        <v>115</v>
      </c>
      <c r="C23" s="67"/>
      <c r="D23" s="35" t="s">
        <v>116</v>
      </c>
      <c r="E23" s="35"/>
      <c r="F23" s="35" t="s">
        <v>117</v>
      </c>
      <c r="G23" s="34"/>
      <c r="H23" s="50" t="s">
        <v>100</v>
      </c>
      <c r="I23" s="50" t="s">
        <v>101</v>
      </c>
      <c r="J23" s="51" t="s">
        <v>102</v>
      </c>
      <c r="K23" s="51" t="s">
        <v>103</v>
      </c>
      <c r="L23" s="32"/>
      <c r="N23" s="2">
        <v>4</v>
      </c>
      <c r="O23" s="2" t="s">
        <v>214</v>
      </c>
      <c r="P23" s="2" t="s">
        <v>87</v>
      </c>
      <c r="Q23" s="2">
        <v>4</v>
      </c>
    </row>
    <row r="24" spans="1:17">
      <c r="A24" s="2" t="s">
        <v>104</v>
      </c>
      <c r="B24" s="134" t="s">
        <v>188</v>
      </c>
      <c r="C24" s="24"/>
      <c r="D24" s="68">
        <v>62.9</v>
      </c>
      <c r="E24" s="69" t="s">
        <v>216</v>
      </c>
      <c r="F24" s="200">
        <v>1.1428571428571428</v>
      </c>
      <c r="G24" s="71" t="s">
        <v>217</v>
      </c>
      <c r="H24" s="65"/>
      <c r="I24" s="55">
        <v>71.885714285714286</v>
      </c>
      <c r="J24" s="55">
        <v>71.885714285714286</v>
      </c>
      <c r="K24" s="56">
        <v>35942.857142857145</v>
      </c>
      <c r="L24" s="32"/>
      <c r="N24" s="2">
        <v>4</v>
      </c>
      <c r="O24" s="2" t="s">
        <v>214</v>
      </c>
      <c r="P24" s="2" t="s">
        <v>87</v>
      </c>
      <c r="Q24" s="2">
        <v>4</v>
      </c>
    </row>
    <row r="25" spans="1:17">
      <c r="A25" s="2" t="s">
        <v>104</v>
      </c>
      <c r="B25" s="134" t="s">
        <v>190</v>
      </c>
      <c r="C25" s="24"/>
      <c r="D25" s="72">
        <v>0.57999999999999996</v>
      </c>
      <c r="E25" s="69" t="s">
        <v>122</v>
      </c>
      <c r="F25" s="74">
        <v>48</v>
      </c>
      <c r="G25" s="71" t="s">
        <v>123</v>
      </c>
      <c r="H25" s="65"/>
      <c r="I25" s="55">
        <v>27.839999999999996</v>
      </c>
      <c r="J25" s="55">
        <v>27.839999999999996</v>
      </c>
      <c r="K25" s="56">
        <v>13919.999999999998</v>
      </c>
      <c r="L25" s="32"/>
      <c r="N25" s="2">
        <v>4</v>
      </c>
      <c r="O25" s="2" t="s">
        <v>214</v>
      </c>
      <c r="P25" s="2" t="s">
        <v>87</v>
      </c>
      <c r="Q25" s="2">
        <v>4</v>
      </c>
    </row>
    <row r="26" spans="1:17">
      <c r="A26" s="2" t="s">
        <v>104</v>
      </c>
      <c r="B26" s="134" t="s">
        <v>191</v>
      </c>
      <c r="C26" s="24"/>
      <c r="D26" s="72">
        <v>0.36</v>
      </c>
      <c r="E26" s="69" t="s">
        <v>122</v>
      </c>
      <c r="F26" s="74">
        <v>90</v>
      </c>
      <c r="G26" s="71" t="s">
        <v>123</v>
      </c>
      <c r="H26" s="65"/>
      <c r="I26" s="55">
        <v>32.4</v>
      </c>
      <c r="J26" s="55">
        <v>32.4</v>
      </c>
      <c r="K26" s="56">
        <v>16200</v>
      </c>
      <c r="L26" s="32"/>
      <c r="N26" s="2">
        <v>4</v>
      </c>
      <c r="O26" s="2" t="s">
        <v>214</v>
      </c>
      <c r="P26" s="2" t="s">
        <v>87</v>
      </c>
      <c r="Q26" s="2">
        <v>4</v>
      </c>
    </row>
    <row r="27" spans="1:17">
      <c r="A27" s="2" t="s">
        <v>104</v>
      </c>
      <c r="B27" s="134" t="s">
        <v>192</v>
      </c>
      <c r="C27" s="24"/>
      <c r="D27" s="24"/>
      <c r="E27" s="69"/>
      <c r="F27" s="24"/>
      <c r="G27" s="71"/>
      <c r="H27" s="65"/>
      <c r="I27" s="57">
        <v>6.41</v>
      </c>
      <c r="J27" s="55">
        <v>6.41</v>
      </c>
      <c r="K27" s="56">
        <v>3205</v>
      </c>
      <c r="L27" s="32"/>
      <c r="N27" s="2">
        <v>4</v>
      </c>
      <c r="O27" s="2" t="s">
        <v>214</v>
      </c>
      <c r="P27" s="2" t="s">
        <v>87</v>
      </c>
      <c r="Q27" s="2">
        <v>4</v>
      </c>
    </row>
    <row r="28" spans="1:17">
      <c r="A28" s="2" t="s">
        <v>104</v>
      </c>
      <c r="B28" s="134" t="s">
        <v>193</v>
      </c>
      <c r="C28" s="24"/>
      <c r="D28" s="24"/>
      <c r="E28" s="69"/>
      <c r="F28" s="24"/>
      <c r="G28" s="71"/>
      <c r="H28" s="65"/>
      <c r="I28" s="57">
        <v>77</v>
      </c>
      <c r="J28" s="55">
        <v>77</v>
      </c>
      <c r="K28" s="56">
        <v>38500</v>
      </c>
      <c r="L28" s="32"/>
      <c r="N28" s="2">
        <v>4</v>
      </c>
      <c r="O28" s="2" t="s">
        <v>214</v>
      </c>
      <c r="P28" s="2" t="s">
        <v>87</v>
      </c>
      <c r="Q28" s="2">
        <v>4</v>
      </c>
    </row>
    <row r="29" spans="1:17">
      <c r="A29" s="2" t="s">
        <v>104</v>
      </c>
      <c r="B29" s="134" t="s">
        <v>195</v>
      </c>
      <c r="C29" s="24"/>
      <c r="D29" s="24"/>
      <c r="E29" s="69"/>
      <c r="F29" s="24"/>
      <c r="G29" s="71"/>
      <c r="H29" s="65"/>
      <c r="I29" s="57">
        <v>10.4</v>
      </c>
      <c r="J29" s="55">
        <v>10.4</v>
      </c>
      <c r="K29" s="56">
        <v>5200</v>
      </c>
      <c r="L29" s="32"/>
      <c r="N29" s="2">
        <v>4</v>
      </c>
      <c r="O29" s="2" t="s">
        <v>214</v>
      </c>
      <c r="P29" s="2" t="s">
        <v>87</v>
      </c>
      <c r="Q29" s="2">
        <v>4</v>
      </c>
    </row>
    <row r="30" spans="1:17">
      <c r="A30" s="2" t="s">
        <v>104</v>
      </c>
      <c r="B30" s="134" t="s">
        <v>196</v>
      </c>
      <c r="C30" s="24"/>
      <c r="D30" s="24"/>
      <c r="E30" s="69"/>
      <c r="F30" s="24"/>
      <c r="G30" s="71"/>
      <c r="H30" s="65"/>
      <c r="I30" s="57">
        <v>12.9</v>
      </c>
      <c r="J30" s="55">
        <v>12.9</v>
      </c>
      <c r="K30" s="56">
        <v>6450</v>
      </c>
      <c r="L30" s="32"/>
      <c r="N30" s="2">
        <v>4</v>
      </c>
      <c r="O30" s="2" t="s">
        <v>214</v>
      </c>
      <c r="P30" s="2" t="s">
        <v>87</v>
      </c>
      <c r="Q30" s="2">
        <v>4</v>
      </c>
    </row>
    <row r="31" spans="1:17">
      <c r="A31" s="2" t="s">
        <v>104</v>
      </c>
      <c r="B31" s="135" t="s">
        <v>197</v>
      </c>
      <c r="C31" s="59"/>
      <c r="D31" s="76">
        <v>8</v>
      </c>
      <c r="E31" s="77" t="s">
        <v>131</v>
      </c>
      <c r="F31" s="78">
        <v>8.1199999999999994E-2</v>
      </c>
      <c r="G31" s="79" t="s">
        <v>132</v>
      </c>
      <c r="H31" s="80"/>
      <c r="I31" s="81">
        <v>13.724733333333333</v>
      </c>
      <c r="J31" s="60">
        <v>13.724733333333333</v>
      </c>
      <c r="K31" s="61">
        <v>6862.3666666666668</v>
      </c>
      <c r="L31" s="32"/>
      <c r="N31" s="2">
        <v>4</v>
      </c>
      <c r="O31" s="2" t="s">
        <v>214</v>
      </c>
      <c r="P31" s="2" t="s">
        <v>87</v>
      </c>
      <c r="Q31" s="2">
        <v>4</v>
      </c>
    </row>
    <row r="32" spans="1:17">
      <c r="B32" s="62" t="s">
        <v>133</v>
      </c>
      <c r="C32" s="23"/>
      <c r="D32" s="24"/>
      <c r="E32" s="24"/>
      <c r="F32" s="24"/>
      <c r="G32" s="24"/>
      <c r="H32" s="65"/>
      <c r="I32" s="55">
        <v>252.56044761904764</v>
      </c>
      <c r="J32" s="63">
        <v>252.56044761904764</v>
      </c>
      <c r="K32" s="64">
        <v>126280.22380952381</v>
      </c>
      <c r="L32" s="32"/>
      <c r="N32" s="2">
        <v>4</v>
      </c>
      <c r="O32" s="2" t="s">
        <v>214</v>
      </c>
      <c r="P32" s="2" t="s">
        <v>87</v>
      </c>
      <c r="Q32" s="2">
        <v>4</v>
      </c>
    </row>
    <row r="33" spans="1:17">
      <c r="B33" s="32"/>
      <c r="C33" s="24"/>
      <c r="D33" s="24"/>
      <c r="E33" s="24"/>
      <c r="F33" s="24"/>
      <c r="G33" s="24"/>
      <c r="H33" s="24"/>
      <c r="I33" s="24"/>
      <c r="J33" s="24"/>
      <c r="K33" s="56" t="s">
        <v>134</v>
      </c>
      <c r="L33" s="32"/>
      <c r="N33" s="2">
        <v>4</v>
      </c>
      <c r="O33" s="2" t="s">
        <v>214</v>
      </c>
      <c r="P33" s="2" t="s">
        <v>87</v>
      </c>
      <c r="Q33" s="2">
        <v>4</v>
      </c>
    </row>
    <row r="34" spans="1:17">
      <c r="B34" s="33" t="s">
        <v>135</v>
      </c>
      <c r="C34" s="67"/>
      <c r="D34" s="35"/>
      <c r="E34" s="35"/>
      <c r="F34" s="35"/>
      <c r="G34" s="34"/>
      <c r="H34" s="50"/>
      <c r="I34" s="50"/>
      <c r="J34" s="51"/>
      <c r="K34" s="51"/>
      <c r="L34" s="32"/>
      <c r="N34" s="2">
        <v>4</v>
      </c>
      <c r="O34" s="2" t="s">
        <v>214</v>
      </c>
      <c r="P34" s="2" t="s">
        <v>87</v>
      </c>
      <c r="Q34" s="2">
        <v>4</v>
      </c>
    </row>
    <row r="35" spans="1:17">
      <c r="A35" s="2" t="s">
        <v>135</v>
      </c>
      <c r="B35" s="82" t="s">
        <v>136</v>
      </c>
      <c r="C35" s="24"/>
      <c r="D35" s="24"/>
      <c r="E35" s="24"/>
      <c r="F35" s="24"/>
      <c r="G35" s="24"/>
      <c r="H35" s="54">
        <v>14.7</v>
      </c>
      <c r="I35" s="54">
        <v>5.3</v>
      </c>
      <c r="J35" s="55">
        <v>20</v>
      </c>
      <c r="K35" s="56">
        <v>10000</v>
      </c>
      <c r="L35" s="32"/>
      <c r="N35" s="2">
        <v>4</v>
      </c>
      <c r="O35" s="2" t="s">
        <v>214</v>
      </c>
      <c r="P35" s="2" t="s">
        <v>87</v>
      </c>
      <c r="Q35" s="2">
        <v>4</v>
      </c>
    </row>
    <row r="36" spans="1:17">
      <c r="A36" s="2" t="s">
        <v>135</v>
      </c>
      <c r="B36" s="83" t="s">
        <v>137</v>
      </c>
      <c r="C36" s="24"/>
      <c r="D36" s="24"/>
      <c r="E36" s="24"/>
      <c r="F36" s="24"/>
      <c r="G36" s="24"/>
      <c r="H36" s="57">
        <v>11.1</v>
      </c>
      <c r="I36" s="57">
        <v>3.8</v>
      </c>
      <c r="J36" s="55">
        <v>14.899999999999999</v>
      </c>
      <c r="K36" s="56">
        <v>7449.9999999999991</v>
      </c>
      <c r="L36" s="32"/>
      <c r="N36" s="2">
        <v>4</v>
      </c>
      <c r="O36" s="2" t="s">
        <v>214</v>
      </c>
      <c r="P36" s="2" t="s">
        <v>87</v>
      </c>
      <c r="Q36" s="2">
        <v>4</v>
      </c>
    </row>
    <row r="37" spans="1:17">
      <c r="A37" s="2" t="s">
        <v>135</v>
      </c>
      <c r="B37" s="84" t="s">
        <v>138</v>
      </c>
      <c r="C37" s="24"/>
      <c r="D37" s="72">
        <v>7.6999999999999999E-2</v>
      </c>
      <c r="E37" s="71" t="s">
        <v>139</v>
      </c>
      <c r="F37" s="72">
        <v>4.8000000000000001E-2</v>
      </c>
      <c r="G37" s="71" t="s">
        <v>140</v>
      </c>
      <c r="H37" s="55">
        <v>4.62</v>
      </c>
      <c r="I37" s="55">
        <v>2.88</v>
      </c>
      <c r="J37" s="55">
        <v>7.5</v>
      </c>
      <c r="K37" s="56">
        <v>3750</v>
      </c>
      <c r="L37" s="32"/>
      <c r="N37" s="2">
        <v>4</v>
      </c>
      <c r="O37" s="2" t="s">
        <v>214</v>
      </c>
      <c r="P37" s="2" t="s">
        <v>87</v>
      </c>
      <c r="Q37" s="2">
        <v>4</v>
      </c>
    </row>
    <row r="38" spans="1:17">
      <c r="A38" s="2" t="s">
        <v>135</v>
      </c>
      <c r="B38" s="84" t="s">
        <v>142</v>
      </c>
      <c r="C38" s="24"/>
      <c r="D38" s="72">
        <v>3.1600000000000003E-2</v>
      </c>
      <c r="E38" s="71" t="s">
        <v>139</v>
      </c>
      <c r="F38" s="72">
        <v>2.53E-2</v>
      </c>
      <c r="G38" s="71" t="s">
        <v>140</v>
      </c>
      <c r="H38" s="55">
        <v>1.8960000000000001</v>
      </c>
      <c r="I38" s="55">
        <v>1.518</v>
      </c>
      <c r="J38" s="55">
        <v>3.4140000000000001</v>
      </c>
      <c r="K38" s="56">
        <v>1707</v>
      </c>
      <c r="L38" s="32"/>
      <c r="N38" s="2">
        <v>4</v>
      </c>
      <c r="O38" s="2" t="s">
        <v>214</v>
      </c>
      <c r="P38" s="2" t="s">
        <v>87</v>
      </c>
      <c r="Q38" s="2">
        <v>4</v>
      </c>
    </row>
    <row r="39" spans="1:17">
      <c r="A39" s="2" t="s">
        <v>135</v>
      </c>
      <c r="B39" s="83" t="s">
        <v>110</v>
      </c>
      <c r="C39" s="59"/>
      <c r="D39" s="59"/>
      <c r="E39" s="59"/>
      <c r="F39" s="59"/>
      <c r="G39" s="59"/>
      <c r="H39" s="57">
        <v>0</v>
      </c>
      <c r="I39" s="57">
        <v>0</v>
      </c>
      <c r="J39" s="60">
        <v>0</v>
      </c>
      <c r="K39" s="61">
        <v>0</v>
      </c>
      <c r="L39" s="32"/>
      <c r="N39" s="2">
        <v>4</v>
      </c>
      <c r="O39" s="2" t="s">
        <v>214</v>
      </c>
      <c r="P39" s="2" t="s">
        <v>87</v>
      </c>
      <c r="Q39" s="2">
        <v>4</v>
      </c>
    </row>
    <row r="40" spans="1:17">
      <c r="B40" s="62" t="s">
        <v>112</v>
      </c>
      <c r="C40" s="23"/>
      <c r="D40" s="24"/>
      <c r="E40" s="24"/>
      <c r="F40" s="24"/>
      <c r="G40" s="24"/>
      <c r="H40" s="55">
        <v>32.315999999999995</v>
      </c>
      <c r="I40" s="55">
        <v>13.498000000000001</v>
      </c>
      <c r="J40" s="63">
        <v>45.814</v>
      </c>
      <c r="K40" s="24"/>
      <c r="L40" s="32"/>
      <c r="N40" s="2">
        <v>4</v>
      </c>
      <c r="O40" s="2" t="s">
        <v>214</v>
      </c>
      <c r="P40" s="2" t="s">
        <v>87</v>
      </c>
      <c r="Q40" s="2">
        <v>4</v>
      </c>
    </row>
    <row r="41" spans="1:17">
      <c r="B41" s="62" t="s">
        <v>113</v>
      </c>
      <c r="C41" s="23"/>
      <c r="D41" s="24"/>
      <c r="E41" s="24"/>
      <c r="F41" s="24"/>
      <c r="G41" s="24"/>
      <c r="H41" s="56">
        <v>16157.999999999998</v>
      </c>
      <c r="I41" s="56">
        <v>6749.0000000000009</v>
      </c>
      <c r="J41" s="64"/>
      <c r="K41" s="64">
        <v>22907</v>
      </c>
      <c r="L41" s="32"/>
      <c r="N41" s="2">
        <v>4</v>
      </c>
      <c r="O41" s="2" t="s">
        <v>214</v>
      </c>
      <c r="P41" s="2" t="s">
        <v>87</v>
      </c>
      <c r="Q41" s="2">
        <v>4</v>
      </c>
    </row>
    <row r="42" spans="1:17">
      <c r="B42" s="32"/>
      <c r="C42" s="24"/>
      <c r="D42" s="24"/>
      <c r="E42" s="24"/>
      <c r="F42" s="24"/>
      <c r="G42" s="24"/>
      <c r="H42" s="24"/>
      <c r="I42" s="24"/>
      <c r="J42" s="24"/>
      <c r="K42" s="56"/>
      <c r="L42" s="32"/>
      <c r="N42" s="2">
        <v>4</v>
      </c>
      <c r="O42" s="2" t="s">
        <v>214</v>
      </c>
      <c r="P42" s="2" t="s">
        <v>87</v>
      </c>
      <c r="Q42" s="2">
        <v>4</v>
      </c>
    </row>
    <row r="43" spans="1:17">
      <c r="B43" s="33" t="s">
        <v>143</v>
      </c>
      <c r="C43" s="67"/>
      <c r="D43" s="35" t="s">
        <v>144</v>
      </c>
      <c r="E43" s="35"/>
      <c r="F43" s="35" t="s">
        <v>145</v>
      </c>
      <c r="G43" s="34"/>
      <c r="H43" s="50"/>
      <c r="I43" s="50"/>
      <c r="J43" s="51"/>
      <c r="K43" s="51"/>
      <c r="L43" s="32"/>
      <c r="N43" s="2">
        <v>4</v>
      </c>
      <c r="O43" s="2" t="s">
        <v>214</v>
      </c>
      <c r="P43" s="2" t="s">
        <v>87</v>
      </c>
      <c r="Q43" s="2">
        <v>4</v>
      </c>
    </row>
    <row r="44" spans="1:17">
      <c r="A44" s="2" t="s">
        <v>146</v>
      </c>
      <c r="B44" s="134" t="s">
        <v>218</v>
      </c>
      <c r="C44" s="23"/>
      <c r="D44" s="72">
        <v>20.149999999999999</v>
      </c>
      <c r="E44" s="24"/>
      <c r="F44" s="76">
        <v>1.7</v>
      </c>
      <c r="G44" s="86"/>
      <c r="H44" s="87">
        <v>34.254999999999995</v>
      </c>
      <c r="I44" s="65"/>
      <c r="J44" s="55">
        <v>34.254999999999995</v>
      </c>
      <c r="K44" s="56">
        <v>17127.499999999996</v>
      </c>
      <c r="L44" s="32"/>
      <c r="N44" s="2">
        <v>4</v>
      </c>
      <c r="O44" s="2" t="s">
        <v>214</v>
      </c>
      <c r="P44" s="2" t="s">
        <v>87</v>
      </c>
      <c r="Q44" s="2">
        <v>4</v>
      </c>
    </row>
    <row r="45" spans="1:17">
      <c r="A45" s="2" t="s">
        <v>146</v>
      </c>
      <c r="B45" s="135" t="s">
        <v>219</v>
      </c>
      <c r="C45" s="88"/>
      <c r="D45" s="72">
        <v>0</v>
      </c>
      <c r="E45" s="59"/>
      <c r="F45" s="76">
        <v>0</v>
      </c>
      <c r="G45" s="88"/>
      <c r="H45" s="80"/>
      <c r="I45" s="60">
        <v>0</v>
      </c>
      <c r="J45" s="60">
        <v>0</v>
      </c>
      <c r="K45" s="61">
        <v>0</v>
      </c>
      <c r="L45" s="32"/>
      <c r="N45" s="2">
        <v>4</v>
      </c>
      <c r="O45" s="2" t="s">
        <v>214</v>
      </c>
      <c r="P45" s="2" t="s">
        <v>87</v>
      </c>
      <c r="Q45" s="2">
        <v>4</v>
      </c>
    </row>
    <row r="46" spans="1:17">
      <c r="B46" s="62" t="s">
        <v>133</v>
      </c>
      <c r="C46" s="86"/>
      <c r="D46" s="89"/>
      <c r="E46" s="89"/>
      <c r="F46" s="89"/>
      <c r="G46" s="89"/>
      <c r="H46" s="55">
        <v>34.254999999999995</v>
      </c>
      <c r="I46" s="55">
        <v>0</v>
      </c>
      <c r="J46" s="63">
        <v>34.254999999999995</v>
      </c>
      <c r="K46" s="64">
        <v>17127.499999999996</v>
      </c>
      <c r="L46" s="32"/>
      <c r="N46" s="2">
        <v>4</v>
      </c>
      <c r="O46" s="2" t="s">
        <v>214</v>
      </c>
      <c r="P46" s="2" t="s">
        <v>87</v>
      </c>
      <c r="Q46" s="2">
        <v>4</v>
      </c>
    </row>
    <row r="47" spans="1:17">
      <c r="B47" s="90"/>
      <c r="C47" s="86"/>
      <c r="D47" s="89"/>
      <c r="E47" s="89"/>
      <c r="F47" s="89"/>
      <c r="G47" s="89"/>
      <c r="H47" s="24"/>
      <c r="I47" s="24"/>
      <c r="J47" s="24"/>
      <c r="K47" s="56"/>
      <c r="L47" s="32"/>
      <c r="N47" s="2">
        <v>4</v>
      </c>
      <c r="O47" s="2" t="s">
        <v>214</v>
      </c>
      <c r="P47" s="2" t="s">
        <v>87</v>
      </c>
      <c r="Q47" s="2">
        <v>4</v>
      </c>
    </row>
    <row r="48" spans="1:17">
      <c r="B48" s="33" t="s">
        <v>149</v>
      </c>
      <c r="C48" s="67"/>
      <c r="D48" s="35"/>
      <c r="E48" s="35"/>
      <c r="F48" s="35"/>
      <c r="G48" s="34"/>
      <c r="H48" s="50"/>
      <c r="I48" s="50"/>
      <c r="J48" s="51"/>
      <c r="K48" s="51" t="s">
        <v>134</v>
      </c>
      <c r="L48" s="32"/>
      <c r="N48" s="2">
        <v>4</v>
      </c>
      <c r="O48" s="2" t="s">
        <v>214</v>
      </c>
      <c r="P48" s="201" t="s">
        <v>87</v>
      </c>
      <c r="Q48" s="2">
        <v>4</v>
      </c>
    </row>
    <row r="49" spans="1:17">
      <c r="A49" s="2" t="s">
        <v>150</v>
      </c>
      <c r="B49" s="134" t="s">
        <v>220</v>
      </c>
      <c r="C49" s="24"/>
      <c r="D49" s="24"/>
      <c r="E49" s="24"/>
      <c r="F49" s="494" t="s">
        <v>198</v>
      </c>
      <c r="G49" s="494"/>
      <c r="H49" s="137">
        <v>143</v>
      </c>
      <c r="I49" s="65"/>
      <c r="J49" s="63">
        <v>143</v>
      </c>
      <c r="K49" s="64">
        <v>71500</v>
      </c>
      <c r="L49" s="32"/>
      <c r="N49" s="2">
        <v>4</v>
      </c>
      <c r="O49" s="2" t="s">
        <v>214</v>
      </c>
      <c r="P49" s="2" t="s">
        <v>87</v>
      </c>
      <c r="Q49" s="2">
        <v>4</v>
      </c>
    </row>
    <row r="50" spans="1:17">
      <c r="B50" s="32"/>
      <c r="C50" s="24"/>
      <c r="D50" s="24"/>
      <c r="E50" s="24"/>
      <c r="F50" s="495"/>
      <c r="G50" s="495"/>
      <c r="H50" s="24"/>
      <c r="I50" s="24"/>
      <c r="J50" s="24"/>
      <c r="K50" s="56" t="s">
        <v>134</v>
      </c>
      <c r="L50" s="32"/>
      <c r="N50" s="2">
        <v>4</v>
      </c>
      <c r="O50" s="2" t="s">
        <v>214</v>
      </c>
      <c r="P50" s="2" t="s">
        <v>87</v>
      </c>
      <c r="Q50" s="2">
        <v>4</v>
      </c>
    </row>
    <row r="51" spans="1:17">
      <c r="B51" s="66"/>
      <c r="C51" s="46"/>
      <c r="D51" s="46"/>
      <c r="E51" s="46"/>
      <c r="F51" s="46"/>
      <c r="G51" s="46"/>
      <c r="H51" s="47" t="s">
        <v>96</v>
      </c>
      <c r="I51" s="48"/>
      <c r="J51" s="48" t="s">
        <v>97</v>
      </c>
      <c r="K51" s="49" t="s">
        <v>98</v>
      </c>
      <c r="L51" s="32"/>
      <c r="N51" s="2">
        <v>4</v>
      </c>
      <c r="O51" s="2" t="s">
        <v>214</v>
      </c>
      <c r="P51" s="2" t="s">
        <v>87</v>
      </c>
      <c r="Q51" s="2">
        <v>4</v>
      </c>
    </row>
    <row r="52" spans="1:17">
      <c r="B52" s="33" t="s">
        <v>153</v>
      </c>
      <c r="C52" s="67"/>
      <c r="D52" s="35"/>
      <c r="E52" s="35"/>
      <c r="F52" s="35"/>
      <c r="G52" s="34"/>
      <c r="H52" s="50" t="s">
        <v>100</v>
      </c>
      <c r="I52" s="50" t="s">
        <v>101</v>
      </c>
      <c r="J52" s="51" t="s">
        <v>102</v>
      </c>
      <c r="K52" s="51" t="s">
        <v>103</v>
      </c>
      <c r="L52" s="32"/>
      <c r="N52" s="2">
        <v>4</v>
      </c>
      <c r="O52" s="2" t="s">
        <v>214</v>
      </c>
      <c r="P52" s="2" t="s">
        <v>87</v>
      </c>
      <c r="Q52" s="2">
        <v>4</v>
      </c>
    </row>
    <row r="53" spans="1:17">
      <c r="B53" s="134" t="s">
        <v>221</v>
      </c>
      <c r="C53" s="24"/>
      <c r="D53" s="24"/>
      <c r="E53" s="24"/>
      <c r="F53" s="24"/>
      <c r="G53" s="24"/>
      <c r="H53" s="55">
        <v>233.67099999999999</v>
      </c>
      <c r="I53" s="55">
        <v>280.75844761904762</v>
      </c>
      <c r="J53" s="63">
        <v>514.42944761904766</v>
      </c>
      <c r="K53" s="24"/>
      <c r="L53" s="32"/>
      <c r="N53" s="2">
        <v>4</v>
      </c>
      <c r="O53" s="2" t="s">
        <v>214</v>
      </c>
      <c r="P53" s="2" t="s">
        <v>87</v>
      </c>
      <c r="Q53" s="2">
        <v>4</v>
      </c>
    </row>
    <row r="54" spans="1:17" ht="16.5" thickBot="1">
      <c r="B54" s="202" t="s">
        <v>222</v>
      </c>
      <c r="C54" s="93"/>
      <c r="D54" s="93"/>
      <c r="E54" s="93"/>
      <c r="F54" s="93"/>
      <c r="G54" s="93"/>
      <c r="H54" s="94">
        <v>3.8945166666666666</v>
      </c>
      <c r="I54" s="94">
        <v>4.6793074603174603</v>
      </c>
      <c r="J54" s="94">
        <v>8.5738241269841282</v>
      </c>
      <c r="K54" s="95"/>
      <c r="L54" s="32"/>
      <c r="N54" s="2">
        <v>4</v>
      </c>
      <c r="O54" s="2" t="s">
        <v>214</v>
      </c>
      <c r="P54" s="2" t="s">
        <v>87</v>
      </c>
      <c r="Q54" s="2">
        <v>4</v>
      </c>
    </row>
    <row r="55" spans="1:17" ht="16.5" thickTop="1">
      <c r="B55" s="203" t="s">
        <v>223</v>
      </c>
      <c r="C55" s="97"/>
      <c r="D55" s="97"/>
      <c r="E55" s="97"/>
      <c r="F55" s="97"/>
      <c r="G55" s="97"/>
      <c r="H55" s="98">
        <v>116835.5</v>
      </c>
      <c r="I55" s="98">
        <v>140379.2238095238</v>
      </c>
      <c r="J55" s="98"/>
      <c r="K55" s="98">
        <v>257214.7238095238</v>
      </c>
      <c r="L55" s="32"/>
      <c r="N55" s="2">
        <v>4</v>
      </c>
      <c r="O55" s="2" t="s">
        <v>214</v>
      </c>
      <c r="P55" s="2" t="s">
        <v>87</v>
      </c>
      <c r="Q55" s="2">
        <v>4</v>
      </c>
    </row>
    <row r="56" spans="1:17">
      <c r="B56" s="32"/>
      <c r="C56" s="24"/>
      <c r="D56" s="24"/>
      <c r="E56" s="24"/>
      <c r="F56" s="24"/>
      <c r="G56" s="24"/>
      <c r="H56" s="56"/>
      <c r="I56" s="56"/>
      <c r="J56" s="56"/>
      <c r="K56" s="65"/>
      <c r="L56" s="32"/>
      <c r="N56" s="2">
        <v>4</v>
      </c>
      <c r="O56" s="2" t="s">
        <v>214</v>
      </c>
      <c r="P56" s="2" t="s">
        <v>87</v>
      </c>
      <c r="Q56" s="2">
        <v>4</v>
      </c>
    </row>
    <row r="57" spans="1:17">
      <c r="B57" s="66"/>
      <c r="C57" s="46"/>
      <c r="D57" s="46"/>
      <c r="E57" s="46"/>
      <c r="F57" s="46"/>
      <c r="G57" s="46"/>
      <c r="H57" s="99"/>
      <c r="I57" s="100" t="s">
        <v>157</v>
      </c>
      <c r="J57" s="101" t="s">
        <v>158</v>
      </c>
      <c r="K57" s="102" t="s">
        <v>159</v>
      </c>
      <c r="L57" s="32"/>
      <c r="N57" s="2">
        <v>4</v>
      </c>
      <c r="O57" s="2" t="s">
        <v>214</v>
      </c>
      <c r="P57" s="2" t="s">
        <v>87</v>
      </c>
      <c r="Q57" s="2">
        <v>4</v>
      </c>
    </row>
    <row r="58" spans="1:17">
      <c r="B58" s="33" t="s">
        <v>160</v>
      </c>
      <c r="C58" s="34"/>
      <c r="D58" s="34"/>
      <c r="E58" s="34"/>
      <c r="F58" s="34"/>
      <c r="G58" s="34"/>
      <c r="H58" s="103"/>
      <c r="I58" s="104" t="s">
        <v>161</v>
      </c>
      <c r="J58" s="104" t="s">
        <v>162</v>
      </c>
      <c r="K58" s="105" t="s">
        <v>163</v>
      </c>
      <c r="L58" s="32"/>
      <c r="N58" s="2">
        <v>4</v>
      </c>
      <c r="O58" s="2" t="s">
        <v>214</v>
      </c>
      <c r="P58" s="2" t="s">
        <v>87</v>
      </c>
      <c r="Q58" s="2">
        <v>4</v>
      </c>
    </row>
    <row r="59" spans="1:17">
      <c r="B59" s="134" t="s">
        <v>224</v>
      </c>
      <c r="C59" s="106"/>
      <c r="D59" s="139">
        <v>0</v>
      </c>
      <c r="E59" s="24"/>
      <c r="F59" s="24"/>
      <c r="G59" s="24"/>
      <c r="H59" s="56"/>
      <c r="I59" s="65"/>
      <c r="J59" s="55">
        <v>0</v>
      </c>
      <c r="K59" s="108">
        <v>0</v>
      </c>
      <c r="L59" s="32"/>
      <c r="N59" s="2">
        <v>4</v>
      </c>
      <c r="O59" s="2" t="s">
        <v>214</v>
      </c>
      <c r="P59" s="2" t="s">
        <v>87</v>
      </c>
      <c r="Q59" s="2">
        <v>4</v>
      </c>
    </row>
    <row r="60" spans="1:17">
      <c r="B60" s="134" t="s">
        <v>225</v>
      </c>
      <c r="C60" s="106"/>
      <c r="D60" s="24"/>
      <c r="E60" s="24"/>
      <c r="F60" s="24"/>
      <c r="G60" s="24"/>
      <c r="H60" s="56"/>
      <c r="I60" s="65"/>
      <c r="J60" s="57">
        <v>0</v>
      </c>
      <c r="K60" s="108">
        <v>0</v>
      </c>
      <c r="L60" s="32"/>
      <c r="N60" s="2">
        <v>4</v>
      </c>
      <c r="O60" s="2" t="s">
        <v>214</v>
      </c>
      <c r="P60" s="2" t="s">
        <v>87</v>
      </c>
      <c r="Q60" s="2">
        <v>4</v>
      </c>
    </row>
    <row r="61" spans="1:17">
      <c r="B61" s="204" t="s">
        <v>226</v>
      </c>
      <c r="C61" s="111"/>
      <c r="D61" s="112">
        <v>0</v>
      </c>
      <c r="E61" s="24"/>
      <c r="F61" s="24"/>
      <c r="G61" s="24"/>
      <c r="H61" s="113"/>
      <c r="I61" s="114"/>
      <c r="J61" s="115">
        <v>0</v>
      </c>
      <c r="K61" s="116">
        <v>0</v>
      </c>
      <c r="L61" s="171"/>
      <c r="N61" s="2">
        <v>4</v>
      </c>
      <c r="O61" s="2" t="s">
        <v>214</v>
      </c>
      <c r="P61" s="2" t="s">
        <v>87</v>
      </c>
      <c r="Q61" s="2">
        <v>4</v>
      </c>
    </row>
    <row r="62" spans="1:17" ht="16.5" thickBot="1">
      <c r="B62" s="205" t="s">
        <v>227</v>
      </c>
      <c r="C62" s="118"/>
      <c r="D62" s="93"/>
      <c r="E62" s="93"/>
      <c r="F62" s="93"/>
      <c r="G62" s="93"/>
      <c r="H62" s="119"/>
      <c r="I62" s="95"/>
      <c r="J62" s="63">
        <v>0</v>
      </c>
      <c r="K62" s="64">
        <v>0</v>
      </c>
      <c r="L62" s="32"/>
      <c r="N62" s="2">
        <v>4</v>
      </c>
      <c r="O62" s="2" t="s">
        <v>214</v>
      </c>
      <c r="P62" s="2" t="s">
        <v>87</v>
      </c>
      <c r="Q62" s="2">
        <v>4</v>
      </c>
    </row>
    <row r="63" spans="1:17" ht="17.25" thickTop="1" thickBot="1">
      <c r="B63" s="96" t="s">
        <v>168</v>
      </c>
      <c r="C63" s="120"/>
      <c r="D63" s="121"/>
      <c r="E63" s="121"/>
      <c r="F63" s="121"/>
      <c r="G63" s="121"/>
      <c r="H63" s="122"/>
      <c r="I63" s="140">
        <v>-280.75844761904762</v>
      </c>
      <c r="J63" s="124">
        <v>-514.42944761904766</v>
      </c>
      <c r="K63" s="125">
        <v>-257214.7238095238</v>
      </c>
      <c r="L63" s="32"/>
      <c r="N63" s="2">
        <v>4</v>
      </c>
      <c r="O63" s="2" t="s">
        <v>214</v>
      </c>
      <c r="P63" s="2" t="s">
        <v>87</v>
      </c>
      <c r="Q63" s="2">
        <v>4</v>
      </c>
    </row>
    <row r="64" spans="1:17">
      <c r="N64" s="2">
        <v>4</v>
      </c>
      <c r="O64" s="2" t="s">
        <v>214</v>
      </c>
      <c r="P64" s="2" t="s">
        <v>87</v>
      </c>
      <c r="Q64" s="2">
        <v>4</v>
      </c>
    </row>
    <row r="65" spans="2:17">
      <c r="B65" s="500" t="s">
        <v>201</v>
      </c>
      <c r="C65" s="500"/>
      <c r="D65" s="500"/>
      <c r="N65" s="2">
        <v>4</v>
      </c>
      <c r="O65" s="2" t="s">
        <v>214</v>
      </c>
      <c r="P65" s="2" t="s">
        <v>87</v>
      </c>
      <c r="Q65" s="2">
        <v>4</v>
      </c>
    </row>
    <row r="66" spans="2:17">
      <c r="B66" s="180"/>
      <c r="C66" s="180"/>
      <c r="D66" s="180" t="s">
        <v>202</v>
      </c>
      <c r="E66" s="181" t="s">
        <v>203</v>
      </c>
      <c r="F66" s="182" t="s">
        <v>204</v>
      </c>
      <c r="G66" s="182" t="s">
        <v>117</v>
      </c>
      <c r="H66" s="498" t="s">
        <v>7</v>
      </c>
      <c r="I66" s="498"/>
      <c r="J66" s="498"/>
      <c r="N66" s="2">
        <v>4</v>
      </c>
      <c r="O66" s="2" t="s">
        <v>214</v>
      </c>
      <c r="P66" s="2" t="s">
        <v>87</v>
      </c>
      <c r="Q66" s="2">
        <v>4</v>
      </c>
    </row>
    <row r="67" spans="2:17">
      <c r="B67" s="184" t="s">
        <v>188</v>
      </c>
      <c r="C67" s="185">
        <v>0</v>
      </c>
      <c r="D67" s="186">
        <v>0.31</v>
      </c>
      <c r="E67" s="187">
        <v>0.44</v>
      </c>
      <c r="F67" s="188">
        <v>43.199999999999996</v>
      </c>
      <c r="G67" s="189" t="s">
        <v>205</v>
      </c>
      <c r="H67" s="499" t="s">
        <v>206</v>
      </c>
      <c r="I67" s="499"/>
      <c r="J67" s="499"/>
      <c r="N67" s="2">
        <v>4</v>
      </c>
      <c r="O67" s="2" t="s">
        <v>214</v>
      </c>
      <c r="P67" s="2" t="s">
        <v>87</v>
      </c>
      <c r="Q67" s="2">
        <v>4</v>
      </c>
    </row>
    <row r="68" spans="2:17" ht="41.1" customHeight="1">
      <c r="B68" s="184" t="s">
        <v>207</v>
      </c>
      <c r="C68" s="185">
        <v>0</v>
      </c>
      <c r="D68" s="186">
        <v>11</v>
      </c>
      <c r="E68" s="187">
        <v>18</v>
      </c>
      <c r="F68" s="188">
        <v>14.3</v>
      </c>
      <c r="G68" s="189" t="s">
        <v>205</v>
      </c>
      <c r="H68" s="499" t="s">
        <v>208</v>
      </c>
      <c r="I68" s="499"/>
      <c r="J68" s="499"/>
      <c r="N68" s="2">
        <v>4</v>
      </c>
      <c r="O68" s="2" t="s">
        <v>214</v>
      </c>
      <c r="P68" s="2" t="s">
        <v>87</v>
      </c>
      <c r="Q68" s="2">
        <v>4</v>
      </c>
    </row>
    <row r="69" spans="2:17" ht="81" customHeight="1">
      <c r="B69" s="190" t="s">
        <v>209</v>
      </c>
      <c r="C69" s="191">
        <v>0</v>
      </c>
      <c r="D69" s="192" t="s">
        <v>101</v>
      </c>
      <c r="E69" s="192"/>
      <c r="F69" s="193">
        <v>22.83</v>
      </c>
      <c r="G69" s="194" t="s">
        <v>205</v>
      </c>
      <c r="H69" s="496" t="s">
        <v>210</v>
      </c>
      <c r="I69" s="496"/>
      <c r="J69" s="496"/>
      <c r="N69" s="2">
        <v>4</v>
      </c>
      <c r="O69" s="2" t="s">
        <v>214</v>
      </c>
      <c r="P69" s="2" t="s">
        <v>87</v>
      </c>
      <c r="Q69" s="2">
        <v>4</v>
      </c>
    </row>
    <row r="70" spans="2:17">
      <c r="F70" s="196">
        <v>80.33</v>
      </c>
      <c r="G70" s="189" t="s">
        <v>205</v>
      </c>
      <c r="H70" s="2" t="s">
        <v>211</v>
      </c>
      <c r="I70" s="196">
        <v>40165</v>
      </c>
      <c r="N70" s="2">
        <v>4</v>
      </c>
      <c r="O70" s="2" t="s">
        <v>214</v>
      </c>
      <c r="P70" s="2" t="s">
        <v>87</v>
      </c>
      <c r="Q70" s="2">
        <v>4</v>
      </c>
    </row>
    <row r="71" spans="2:17">
      <c r="N71" s="2">
        <v>4</v>
      </c>
      <c r="O71" s="2" t="s">
        <v>214</v>
      </c>
      <c r="P71" s="2" t="s">
        <v>87</v>
      </c>
      <c r="Q71" s="2">
        <v>4</v>
      </c>
    </row>
    <row r="72" spans="2:17">
      <c r="N72" s="2">
        <v>4</v>
      </c>
      <c r="O72" s="2" t="s">
        <v>214</v>
      </c>
      <c r="P72" s="2" t="s">
        <v>87</v>
      </c>
      <c r="Q72" s="2">
        <v>4</v>
      </c>
    </row>
    <row r="73" spans="2:17" ht="16.5" thickBot="1">
      <c r="N73" s="2">
        <v>4</v>
      </c>
      <c r="O73" s="2" t="s">
        <v>214</v>
      </c>
      <c r="P73" s="2" t="s">
        <v>87</v>
      </c>
      <c r="Q73" s="2">
        <v>4</v>
      </c>
    </row>
    <row r="74" spans="2:17" ht="16.5" thickBot="1">
      <c r="J74" s="2" t="s">
        <v>212</v>
      </c>
      <c r="K74" s="208">
        <v>-297379.7238095238</v>
      </c>
      <c r="N74" s="2">
        <v>4</v>
      </c>
      <c r="O74" s="2" t="s">
        <v>214</v>
      </c>
      <c r="P74" s="2" t="s">
        <v>87</v>
      </c>
      <c r="Q74" s="2">
        <v>4</v>
      </c>
    </row>
    <row r="75" spans="2:17">
      <c r="B75" s="32"/>
      <c r="C75" s="24"/>
      <c r="D75" s="24"/>
      <c r="E75" s="24"/>
      <c r="F75" s="24"/>
      <c r="G75" s="24"/>
      <c r="H75" s="24"/>
      <c r="I75" s="24"/>
      <c r="J75" s="24"/>
      <c r="K75" s="24"/>
      <c r="L75" s="32"/>
      <c r="N75" s="2">
        <v>4</v>
      </c>
      <c r="O75" s="2" t="s">
        <v>214</v>
      </c>
      <c r="P75" s="2" t="s">
        <v>87</v>
      </c>
      <c r="Q75" s="2">
        <v>4</v>
      </c>
    </row>
    <row r="76" spans="2:17">
      <c r="B76" s="32"/>
      <c r="C76" s="24"/>
      <c r="D76" s="24"/>
      <c r="E76" s="24"/>
      <c r="F76" s="24"/>
      <c r="G76" s="24"/>
      <c r="H76" s="24"/>
      <c r="I76" s="24"/>
      <c r="J76" s="24"/>
      <c r="K76" s="24"/>
      <c r="L76" s="32"/>
      <c r="N76" s="2">
        <v>4</v>
      </c>
      <c r="O76" s="2" t="s">
        <v>214</v>
      </c>
      <c r="P76" s="2" t="s">
        <v>87</v>
      </c>
      <c r="Q76" s="2">
        <v>4</v>
      </c>
    </row>
    <row r="77" spans="2:17">
      <c r="N77" s="2">
        <v>4</v>
      </c>
      <c r="O77" s="2" t="s">
        <v>214</v>
      </c>
      <c r="P77" s="2" t="s">
        <v>87</v>
      </c>
      <c r="Q77" s="2">
        <v>4</v>
      </c>
    </row>
    <row r="78" spans="2:17">
      <c r="N78" s="2">
        <v>4</v>
      </c>
      <c r="O78" s="2" t="s">
        <v>214</v>
      </c>
      <c r="P78" s="2" t="s">
        <v>87</v>
      </c>
      <c r="Q78" s="2">
        <v>4</v>
      </c>
    </row>
    <row r="79" spans="2:17">
      <c r="N79" s="2">
        <v>4</v>
      </c>
      <c r="O79" s="2" t="s">
        <v>214</v>
      </c>
      <c r="P79" s="2" t="s">
        <v>87</v>
      </c>
      <c r="Q79" s="2">
        <v>4</v>
      </c>
    </row>
    <row r="80" spans="2:17">
      <c r="N80" s="2">
        <v>4</v>
      </c>
      <c r="O80" s="2" t="s">
        <v>214</v>
      </c>
      <c r="P80" s="2" t="s">
        <v>87</v>
      </c>
      <c r="Q80" s="2">
        <v>4</v>
      </c>
    </row>
    <row r="81" spans="2:17">
      <c r="B81" s="62" t="s">
        <v>7</v>
      </c>
      <c r="C81" s="23"/>
      <c r="D81" s="24"/>
      <c r="E81" s="24"/>
      <c r="F81" s="24"/>
      <c r="G81" s="24"/>
      <c r="H81" s="24"/>
      <c r="I81" s="24"/>
      <c r="J81" s="24"/>
      <c r="K81" s="24"/>
      <c r="L81" s="32"/>
      <c r="N81" s="2">
        <v>4</v>
      </c>
      <c r="O81" s="2" t="s">
        <v>214</v>
      </c>
      <c r="P81" s="2" t="s">
        <v>87</v>
      </c>
      <c r="Q81" s="2">
        <v>4</v>
      </c>
    </row>
    <row r="82" spans="2:17">
      <c r="B82" s="126" t="s">
        <v>169</v>
      </c>
      <c r="C82" s="23"/>
      <c r="D82" s="24"/>
      <c r="E82" s="24"/>
      <c r="F82" s="24"/>
      <c r="G82" s="24"/>
      <c r="H82" s="24"/>
      <c r="I82" s="24"/>
      <c r="J82" s="24"/>
      <c r="K82" s="24"/>
      <c r="L82" s="32"/>
      <c r="N82" s="2">
        <v>4</v>
      </c>
      <c r="O82" s="2" t="s">
        <v>214</v>
      </c>
      <c r="P82" s="2" t="s">
        <v>87</v>
      </c>
      <c r="Q82" s="2">
        <v>4</v>
      </c>
    </row>
    <row r="83" spans="2:17">
      <c r="B83" s="128" t="s">
        <v>171</v>
      </c>
      <c r="C83" s="23"/>
      <c r="D83" s="24"/>
      <c r="E83" s="24"/>
      <c r="F83" s="24"/>
      <c r="G83" s="24"/>
      <c r="H83" s="24"/>
      <c r="I83" s="24"/>
      <c r="J83" s="24"/>
      <c r="K83" s="24"/>
      <c r="L83" s="32"/>
      <c r="N83" s="2">
        <v>4</v>
      </c>
      <c r="O83" s="2" t="s">
        <v>214</v>
      </c>
      <c r="P83" s="2" t="s">
        <v>87</v>
      </c>
      <c r="Q83" s="2">
        <v>4</v>
      </c>
    </row>
    <row r="84" spans="2:17">
      <c r="B84" s="129" t="s">
        <v>172</v>
      </c>
      <c r="C84" s="23"/>
      <c r="D84" s="24"/>
      <c r="E84" s="24"/>
      <c r="F84" s="24"/>
      <c r="G84" s="24"/>
      <c r="H84" s="24"/>
      <c r="I84" s="24"/>
      <c r="J84" s="24"/>
      <c r="K84" s="24"/>
      <c r="L84" s="32"/>
      <c r="N84" s="2">
        <v>4</v>
      </c>
      <c r="O84" s="2" t="s">
        <v>214</v>
      </c>
      <c r="P84" s="2" t="s">
        <v>87</v>
      </c>
      <c r="Q84" s="2">
        <v>4</v>
      </c>
    </row>
    <row r="85" spans="2:17">
      <c r="B85" s="32" t="s">
        <v>173</v>
      </c>
      <c r="C85" s="23"/>
      <c r="D85" s="23"/>
      <c r="E85" s="23"/>
      <c r="F85" s="23"/>
      <c r="G85" s="23"/>
      <c r="H85" s="24"/>
      <c r="I85" s="24"/>
      <c r="J85" s="24"/>
      <c r="K85" s="24"/>
      <c r="L85" s="32"/>
      <c r="N85" s="2">
        <v>4</v>
      </c>
      <c r="O85" s="2" t="s">
        <v>214</v>
      </c>
      <c r="P85" s="2" t="s">
        <v>87</v>
      </c>
      <c r="Q85" s="2">
        <v>4</v>
      </c>
    </row>
    <row r="86" spans="2:17">
      <c r="B86" s="128" t="s">
        <v>174</v>
      </c>
      <c r="C86" s="24"/>
      <c r="D86" s="24"/>
      <c r="E86" s="24"/>
      <c r="F86" s="24"/>
      <c r="G86" s="24"/>
      <c r="H86" s="24"/>
      <c r="I86" s="24"/>
      <c r="J86" s="24"/>
      <c r="K86" s="24"/>
      <c r="L86" s="32"/>
      <c r="N86" s="2">
        <v>4</v>
      </c>
      <c r="O86" s="2" t="s">
        <v>214</v>
      </c>
      <c r="P86" s="2" t="s">
        <v>87</v>
      </c>
      <c r="Q86" s="2">
        <v>4</v>
      </c>
    </row>
    <row r="87" spans="2:17">
      <c r="B87" s="27" t="s">
        <v>175</v>
      </c>
      <c r="C87" s="24"/>
      <c r="D87" s="24"/>
      <c r="E87" s="24"/>
      <c r="F87" s="24"/>
      <c r="G87" s="24"/>
      <c r="H87" s="24"/>
      <c r="I87" s="24"/>
      <c r="J87" s="24"/>
      <c r="K87" s="24"/>
      <c r="L87" s="32"/>
      <c r="N87" s="2">
        <v>4</v>
      </c>
      <c r="O87" s="2" t="s">
        <v>214</v>
      </c>
      <c r="P87" s="2" t="s">
        <v>87</v>
      </c>
      <c r="Q87" s="2">
        <v>4</v>
      </c>
    </row>
    <row r="88" spans="2:17">
      <c r="B88" s="130">
        <v>45707</v>
      </c>
      <c r="C88" s="24"/>
      <c r="D88" s="24"/>
      <c r="E88" s="24"/>
      <c r="F88" s="24"/>
      <c r="G88" s="24"/>
      <c r="H88" s="24"/>
      <c r="I88" s="24"/>
      <c r="J88" s="24"/>
      <c r="K88" s="24"/>
      <c r="L88" s="32"/>
      <c r="N88" s="2">
        <v>4</v>
      </c>
      <c r="O88" s="2" t="s">
        <v>214</v>
      </c>
      <c r="P88" s="2" t="s">
        <v>87</v>
      </c>
      <c r="Q88" s="2">
        <v>4</v>
      </c>
    </row>
    <row r="89" spans="2:17">
      <c r="B89" s="207"/>
      <c r="C89" s="24"/>
      <c r="D89" s="24"/>
      <c r="E89" s="24"/>
      <c r="F89" s="24"/>
      <c r="G89" s="24"/>
      <c r="H89" s="24"/>
      <c r="I89" s="24"/>
      <c r="J89" s="24"/>
      <c r="K89" s="24"/>
      <c r="L89" s="32"/>
      <c r="N89" s="2">
        <v>4</v>
      </c>
      <c r="O89" s="2" t="s">
        <v>214</v>
      </c>
      <c r="P89" s="2" t="s">
        <v>87</v>
      </c>
      <c r="Q89" s="2">
        <v>4</v>
      </c>
    </row>
    <row r="90" spans="2:17">
      <c r="B90" s="127" t="s">
        <v>228</v>
      </c>
      <c r="C90" s="24"/>
      <c r="D90" s="24"/>
      <c r="E90" s="24"/>
      <c r="F90" s="24"/>
      <c r="G90" s="24"/>
      <c r="H90" s="24"/>
      <c r="I90" s="24"/>
      <c r="J90" s="24"/>
      <c r="K90" s="24"/>
      <c r="L90" s="32"/>
      <c r="N90" s="2">
        <v>4</v>
      </c>
      <c r="O90" s="2" t="s">
        <v>214</v>
      </c>
      <c r="P90" s="2" t="s">
        <v>87</v>
      </c>
      <c r="Q90" s="2">
        <v>4</v>
      </c>
    </row>
    <row r="91" spans="2:17">
      <c r="B91" s="32"/>
      <c r="C91" s="24"/>
      <c r="D91" s="24"/>
      <c r="E91" s="24"/>
      <c r="F91" s="24"/>
      <c r="G91" s="24"/>
      <c r="H91" s="24"/>
      <c r="I91" s="24"/>
      <c r="J91" s="24"/>
      <c r="K91" s="24"/>
      <c r="L91" s="32"/>
    </row>
  </sheetData>
  <mergeCells count="7">
    <mergeCell ref="H69:J69"/>
    <mergeCell ref="M6:N7"/>
    <mergeCell ref="F49:G50"/>
    <mergeCell ref="B65:D65"/>
    <mergeCell ref="H66:J66"/>
    <mergeCell ref="H67:J67"/>
    <mergeCell ref="H68:J6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2BF56-8C53-4E28-81D2-E65C85E21B28}">
  <dimension ref="A1:P138"/>
  <sheetViews>
    <sheetView topLeftCell="A82" workbookViewId="0">
      <selection activeCell="A73" sqref="A73"/>
    </sheetView>
  </sheetViews>
  <sheetFormatPr defaultColWidth="12.5703125" defaultRowHeight="15.75"/>
  <cols>
    <col min="1" max="1" width="18.42578125" style="2" bestFit="1" customWidth="1"/>
    <col min="2" max="2" width="12.5703125" style="2"/>
    <col min="3" max="3" width="19.5703125" style="2" customWidth="1"/>
    <col min="4" max="4" width="12.5703125" style="2"/>
    <col min="5" max="5" width="18.140625" style="2" customWidth="1"/>
    <col min="6" max="6" width="19" style="2" customWidth="1"/>
    <col min="7" max="16384" width="12.5703125" style="2"/>
  </cols>
  <sheetData>
    <row r="1" spans="1:16" ht="21" thickBot="1">
      <c r="A1" s="2" t="s">
        <v>233</v>
      </c>
      <c r="B1" s="20" t="s">
        <v>70</v>
      </c>
      <c r="C1" s="21" t="s">
        <v>71</v>
      </c>
      <c r="D1" s="21" t="s">
        <v>72</v>
      </c>
      <c r="E1" s="21" t="s">
        <v>73</v>
      </c>
      <c r="F1" s="21" t="s">
        <v>74</v>
      </c>
      <c r="G1" s="21" t="s">
        <v>213</v>
      </c>
      <c r="H1" s="21" t="s">
        <v>76</v>
      </c>
      <c r="I1" s="21" t="s">
        <v>77</v>
      </c>
      <c r="J1" s="21" t="s">
        <v>78</v>
      </c>
      <c r="K1" s="21" t="s">
        <v>79</v>
      </c>
      <c r="L1" s="177" t="s">
        <v>80</v>
      </c>
      <c r="M1" s="2" t="s">
        <v>82</v>
      </c>
      <c r="N1" s="2" t="s">
        <v>83</v>
      </c>
      <c r="O1" s="2" t="s">
        <v>84</v>
      </c>
      <c r="P1" s="2" t="s">
        <v>85</v>
      </c>
    </row>
    <row r="2" spans="1:16" ht="16.5" thickTop="1">
      <c r="B2" s="22" t="s">
        <v>86</v>
      </c>
      <c r="C2" s="23"/>
      <c r="D2" s="24"/>
      <c r="E2" s="24"/>
      <c r="F2" s="24"/>
      <c r="G2" s="24"/>
      <c r="H2" s="24"/>
      <c r="I2" s="24"/>
      <c r="J2" s="24"/>
      <c r="K2" s="24"/>
      <c r="L2" s="32"/>
      <c r="M2" s="2">
        <v>5</v>
      </c>
      <c r="N2" s="2" t="s">
        <v>234</v>
      </c>
      <c r="P2" s="2">
        <v>5</v>
      </c>
    </row>
    <row r="3" spans="1:16">
      <c r="B3" s="25" t="s">
        <v>235</v>
      </c>
      <c r="C3" s="26"/>
      <c r="D3" s="26"/>
      <c r="E3" s="26"/>
      <c r="F3" s="26"/>
      <c r="G3" s="26"/>
      <c r="H3" s="26"/>
      <c r="I3" s="26"/>
      <c r="J3" s="26"/>
      <c r="K3" s="26"/>
      <c r="L3" s="43"/>
      <c r="M3" s="2">
        <v>5</v>
      </c>
      <c r="N3" s="2" t="s">
        <v>234</v>
      </c>
      <c r="P3" s="2">
        <v>5</v>
      </c>
    </row>
    <row r="4" spans="1:16">
      <c r="B4" s="27" t="s">
        <v>236</v>
      </c>
      <c r="C4" s="26"/>
      <c r="D4" s="26"/>
      <c r="E4" s="26"/>
      <c r="F4" s="26"/>
      <c r="G4" s="26"/>
      <c r="H4" s="26"/>
      <c r="I4" s="26"/>
      <c r="J4" s="26"/>
      <c r="K4" s="26"/>
      <c r="L4" s="43"/>
      <c r="M4" s="2">
        <v>5</v>
      </c>
      <c r="N4" s="2" t="s">
        <v>234</v>
      </c>
      <c r="P4" s="2">
        <v>5</v>
      </c>
    </row>
    <row r="5" spans="1:16">
      <c r="B5" s="28" t="s">
        <v>89</v>
      </c>
      <c r="C5" s="29"/>
      <c r="D5" s="30"/>
      <c r="E5" s="31"/>
      <c r="F5" s="31"/>
      <c r="G5" s="31"/>
      <c r="H5" s="24"/>
      <c r="I5" s="24"/>
      <c r="J5" s="24"/>
      <c r="K5" s="24"/>
      <c r="L5" s="492" t="s">
        <v>90</v>
      </c>
      <c r="M5" s="492"/>
      <c r="N5" s="2" t="s">
        <v>234</v>
      </c>
      <c r="P5" s="2">
        <v>5</v>
      </c>
    </row>
    <row r="6" spans="1:16">
      <c r="B6" s="32"/>
      <c r="C6" s="24"/>
      <c r="D6" s="24"/>
      <c r="E6" s="31"/>
      <c r="F6" s="31"/>
      <c r="G6" s="31"/>
      <c r="H6" s="24"/>
      <c r="I6" s="24"/>
      <c r="J6" s="24"/>
      <c r="K6" s="24"/>
      <c r="L6" s="493"/>
      <c r="M6" s="493"/>
      <c r="N6" s="2" t="s">
        <v>234</v>
      </c>
      <c r="P6" s="2">
        <v>5</v>
      </c>
    </row>
    <row r="7" spans="1:16">
      <c r="B7" s="33" t="s">
        <v>91</v>
      </c>
      <c r="C7" s="34"/>
      <c r="D7" s="34"/>
      <c r="E7" s="35" t="s">
        <v>93</v>
      </c>
      <c r="F7" s="34"/>
      <c r="G7" s="34"/>
      <c r="H7" s="34"/>
      <c r="I7" s="34"/>
      <c r="J7" s="34"/>
      <c r="K7" s="34"/>
      <c r="L7" s="32"/>
      <c r="M7" s="2">
        <v>5</v>
      </c>
      <c r="N7" s="2" t="s">
        <v>234</v>
      </c>
      <c r="P7" s="2">
        <v>5</v>
      </c>
    </row>
    <row r="8" spans="1:16">
      <c r="B8" s="37" t="s">
        <v>94</v>
      </c>
      <c r="C8" s="38"/>
      <c r="D8" s="39"/>
      <c r="E8" s="42">
        <v>1000</v>
      </c>
      <c r="F8" s="24"/>
      <c r="G8" s="24"/>
      <c r="H8" s="24"/>
      <c r="I8" s="24"/>
      <c r="J8" s="24"/>
      <c r="K8" s="24"/>
      <c r="L8" s="32"/>
      <c r="M8" s="2">
        <v>5</v>
      </c>
      <c r="N8" s="2" t="s">
        <v>234</v>
      </c>
      <c r="P8" s="2">
        <v>5</v>
      </c>
    </row>
    <row r="9" spans="1:16">
      <c r="B9" s="209" t="s">
        <v>237</v>
      </c>
      <c r="C9" s="149"/>
      <c r="D9" s="149"/>
      <c r="E9" s="210">
        <v>2.5</v>
      </c>
      <c r="F9" s="24" t="s">
        <v>238</v>
      </c>
      <c r="G9" s="150"/>
      <c r="H9" s="211">
        <v>2</v>
      </c>
      <c r="I9" s="212" t="s">
        <v>239</v>
      </c>
      <c r="J9" s="41"/>
      <c r="K9" s="213" t="s">
        <v>240</v>
      </c>
      <c r="L9" s="32"/>
      <c r="M9" s="2">
        <v>5</v>
      </c>
      <c r="N9" s="2" t="s">
        <v>234</v>
      </c>
      <c r="P9" s="2">
        <v>5</v>
      </c>
    </row>
    <row r="10" spans="1:16">
      <c r="B10" s="43"/>
      <c r="C10" s="31"/>
      <c r="D10" s="31"/>
      <c r="E10" s="31"/>
      <c r="F10" s="31"/>
      <c r="G10" s="31"/>
      <c r="H10" s="31"/>
      <c r="I10" s="31"/>
      <c r="J10" s="31"/>
      <c r="K10" s="31"/>
      <c r="L10" s="32"/>
      <c r="M10" s="2">
        <v>5</v>
      </c>
      <c r="N10" s="2" t="s">
        <v>234</v>
      </c>
      <c r="P10" s="2">
        <v>5</v>
      </c>
    </row>
    <row r="11" spans="1:16">
      <c r="B11" s="214" t="s">
        <v>241</v>
      </c>
      <c r="C11" s="45"/>
      <c r="D11" s="46"/>
      <c r="E11" s="46"/>
      <c r="F11" s="46"/>
      <c r="G11" s="46"/>
      <c r="H11" s="47" t="s">
        <v>96</v>
      </c>
      <c r="I11" s="48"/>
      <c r="J11" s="48" t="s">
        <v>97</v>
      </c>
      <c r="K11" s="49" t="s">
        <v>98</v>
      </c>
      <c r="L11" s="32"/>
      <c r="M11" s="2">
        <v>5</v>
      </c>
      <c r="N11" s="2" t="s">
        <v>234</v>
      </c>
      <c r="P11" s="2">
        <v>5</v>
      </c>
    </row>
    <row r="12" spans="1:16">
      <c r="B12" s="33" t="s">
        <v>99</v>
      </c>
      <c r="C12" s="34"/>
      <c r="D12" s="34"/>
      <c r="E12" s="34"/>
      <c r="F12" s="34"/>
      <c r="G12" s="34"/>
      <c r="H12" s="50" t="s">
        <v>100</v>
      </c>
      <c r="I12" s="50" t="s">
        <v>101</v>
      </c>
      <c r="J12" s="51" t="s">
        <v>102</v>
      </c>
      <c r="K12" s="51" t="s">
        <v>242</v>
      </c>
      <c r="L12" s="32"/>
      <c r="M12" s="2">
        <v>5</v>
      </c>
      <c r="N12" s="2" t="s">
        <v>234</v>
      </c>
      <c r="P12" s="2">
        <v>5</v>
      </c>
    </row>
    <row r="13" spans="1:16">
      <c r="A13" s="2" t="s">
        <v>186</v>
      </c>
      <c r="B13" s="52" t="s">
        <v>243</v>
      </c>
      <c r="C13" s="24"/>
      <c r="D13" s="24"/>
      <c r="E13" s="24"/>
      <c r="F13" s="24"/>
      <c r="G13" s="24"/>
      <c r="H13" s="54">
        <v>4</v>
      </c>
      <c r="I13" s="54">
        <v>2.5</v>
      </c>
      <c r="J13" s="55">
        <v>6.5</v>
      </c>
      <c r="K13" s="56">
        <v>6500</v>
      </c>
      <c r="L13" s="32"/>
      <c r="M13" s="2">
        <v>5</v>
      </c>
      <c r="N13" s="2" t="s">
        <v>234</v>
      </c>
      <c r="P13" s="2">
        <v>5</v>
      </c>
    </row>
    <row r="14" spans="1:16">
      <c r="A14" s="2" t="s">
        <v>186</v>
      </c>
      <c r="B14" s="52" t="s">
        <v>244</v>
      </c>
      <c r="C14" s="24"/>
      <c r="D14" s="24"/>
      <c r="E14" s="24"/>
      <c r="F14" s="24"/>
      <c r="G14" s="24"/>
      <c r="H14" s="54">
        <v>16.2</v>
      </c>
      <c r="I14" s="54">
        <v>9</v>
      </c>
      <c r="J14" s="55">
        <v>25.2</v>
      </c>
      <c r="K14" s="56">
        <v>25200</v>
      </c>
      <c r="L14" s="32"/>
      <c r="M14" s="2">
        <v>5</v>
      </c>
      <c r="N14" s="2" t="s">
        <v>234</v>
      </c>
      <c r="P14" s="2">
        <v>5</v>
      </c>
    </row>
    <row r="15" spans="1:16">
      <c r="A15" s="2" t="s">
        <v>186</v>
      </c>
      <c r="B15" s="52" t="s">
        <v>245</v>
      </c>
      <c r="C15" s="24"/>
      <c r="D15" s="24"/>
      <c r="E15" s="24"/>
      <c r="F15" s="24"/>
      <c r="G15" s="24"/>
      <c r="H15" s="57">
        <v>3.5</v>
      </c>
      <c r="I15" s="57">
        <v>2</v>
      </c>
      <c r="J15" s="55">
        <v>5.5</v>
      </c>
      <c r="K15" s="56">
        <v>5500</v>
      </c>
      <c r="L15" s="32"/>
      <c r="M15" s="2">
        <v>5</v>
      </c>
      <c r="N15" s="2" t="s">
        <v>234</v>
      </c>
      <c r="P15" s="2">
        <v>5</v>
      </c>
    </row>
    <row r="16" spans="1:16">
      <c r="A16" s="2" t="s">
        <v>186</v>
      </c>
      <c r="B16" s="52" t="s">
        <v>246</v>
      </c>
      <c r="C16" s="24"/>
      <c r="D16" s="24"/>
      <c r="E16" s="24"/>
      <c r="F16" s="24"/>
      <c r="G16" s="24"/>
      <c r="H16" s="57">
        <v>3.6</v>
      </c>
      <c r="I16" s="57">
        <v>1.9</v>
      </c>
      <c r="J16" s="55">
        <v>5.5</v>
      </c>
      <c r="K16" s="56">
        <v>5500</v>
      </c>
      <c r="L16" s="32"/>
      <c r="M16" s="2">
        <v>5</v>
      </c>
      <c r="N16" s="2" t="s">
        <v>234</v>
      </c>
      <c r="P16" s="2">
        <v>5</v>
      </c>
    </row>
    <row r="17" spans="1:16">
      <c r="A17" s="2" t="s">
        <v>186</v>
      </c>
      <c r="B17" s="52" t="s">
        <v>247</v>
      </c>
      <c r="C17" s="24"/>
      <c r="D17" s="24"/>
      <c r="E17" s="24"/>
      <c r="F17" s="24"/>
      <c r="G17" s="24"/>
      <c r="H17" s="57">
        <v>8</v>
      </c>
      <c r="I17" s="57">
        <v>5.2</v>
      </c>
      <c r="J17" s="55">
        <v>13.2</v>
      </c>
      <c r="K17" s="56">
        <v>13200</v>
      </c>
      <c r="L17" s="32"/>
      <c r="M17" s="2">
        <v>5</v>
      </c>
      <c r="N17" s="2" t="s">
        <v>234</v>
      </c>
      <c r="P17" s="2">
        <v>5</v>
      </c>
    </row>
    <row r="18" spans="1:16">
      <c r="A18" s="2" t="s">
        <v>186</v>
      </c>
      <c r="B18" s="52" t="s">
        <v>111</v>
      </c>
      <c r="C18" s="24"/>
      <c r="D18" s="24"/>
      <c r="E18" s="24"/>
      <c r="F18" s="24"/>
      <c r="G18" s="24"/>
      <c r="H18" s="57">
        <v>0</v>
      </c>
      <c r="I18" s="57">
        <v>0</v>
      </c>
      <c r="J18" s="55">
        <v>0</v>
      </c>
      <c r="K18" s="56">
        <v>0</v>
      </c>
      <c r="L18" s="32"/>
      <c r="M18" s="2">
        <v>5</v>
      </c>
      <c r="N18" s="2" t="s">
        <v>234</v>
      </c>
      <c r="P18" s="2">
        <v>5</v>
      </c>
    </row>
    <row r="19" spans="1:16">
      <c r="A19" s="2" t="s">
        <v>186</v>
      </c>
      <c r="B19" s="52" t="s">
        <v>111</v>
      </c>
      <c r="C19" s="59"/>
      <c r="D19" s="59"/>
      <c r="E19" s="59"/>
      <c r="F19" s="59"/>
      <c r="G19" s="59"/>
      <c r="H19" s="57">
        <v>0</v>
      </c>
      <c r="I19" s="57">
        <v>0</v>
      </c>
      <c r="J19" s="60">
        <v>0</v>
      </c>
      <c r="K19" s="61">
        <v>0</v>
      </c>
      <c r="L19" s="32"/>
      <c r="M19" s="2">
        <v>5</v>
      </c>
      <c r="N19" s="2" t="s">
        <v>234</v>
      </c>
      <c r="P19" s="2">
        <v>5</v>
      </c>
    </row>
    <row r="20" spans="1:16">
      <c r="B20" s="62" t="s">
        <v>112</v>
      </c>
      <c r="C20" s="23"/>
      <c r="D20" s="24"/>
      <c r="E20" s="24"/>
      <c r="F20" s="24"/>
      <c r="G20" s="24"/>
      <c r="H20" s="55">
        <v>35.299999999999997</v>
      </c>
      <c r="I20" s="55">
        <v>20.6</v>
      </c>
      <c r="J20" s="63">
        <v>55.900000000000006</v>
      </c>
      <c r="K20" s="64">
        <v>55900.000000000007</v>
      </c>
      <c r="L20" s="32"/>
      <c r="M20" s="2">
        <v>5</v>
      </c>
      <c r="N20" s="2" t="s">
        <v>234</v>
      </c>
      <c r="P20" s="2">
        <v>5</v>
      </c>
    </row>
    <row r="21" spans="1:16">
      <c r="B21" s="62" t="s">
        <v>113</v>
      </c>
      <c r="C21" s="23"/>
      <c r="D21" s="24"/>
      <c r="E21" s="24"/>
      <c r="F21" s="24"/>
      <c r="G21" s="24"/>
      <c r="H21" s="56">
        <v>35300</v>
      </c>
      <c r="I21" s="56">
        <v>20600</v>
      </c>
      <c r="J21" s="64">
        <v>55900.000000000007</v>
      </c>
      <c r="K21" s="65"/>
      <c r="L21" s="32"/>
      <c r="M21" s="2">
        <v>5</v>
      </c>
      <c r="N21" s="2" t="s">
        <v>234</v>
      </c>
      <c r="P21" s="2">
        <v>5</v>
      </c>
    </row>
    <row r="22" spans="1:16">
      <c r="B22" s="32"/>
      <c r="C22" s="24"/>
      <c r="D22" s="24"/>
      <c r="E22" s="24"/>
      <c r="F22" s="24"/>
      <c r="G22" s="24"/>
      <c r="H22" s="24"/>
      <c r="I22" s="24"/>
      <c r="J22" s="24"/>
      <c r="K22" s="56"/>
      <c r="L22" s="32"/>
      <c r="M22" s="2">
        <v>5</v>
      </c>
      <c r="N22" s="2" t="s">
        <v>234</v>
      </c>
      <c r="P22" s="2">
        <v>5</v>
      </c>
    </row>
    <row r="23" spans="1:16">
      <c r="B23" s="66"/>
      <c r="C23" s="46"/>
      <c r="D23" s="46"/>
      <c r="E23" s="46"/>
      <c r="F23" s="46"/>
      <c r="G23" s="46"/>
      <c r="H23" s="47" t="s">
        <v>96</v>
      </c>
      <c r="I23" s="48"/>
      <c r="J23" s="48" t="s">
        <v>97</v>
      </c>
      <c r="K23" s="49" t="s">
        <v>98</v>
      </c>
      <c r="L23" s="32"/>
      <c r="M23" s="2">
        <v>5</v>
      </c>
      <c r="N23" s="2" t="s">
        <v>234</v>
      </c>
      <c r="P23" s="2">
        <v>5</v>
      </c>
    </row>
    <row r="24" spans="1:16">
      <c r="B24" s="33" t="s">
        <v>248</v>
      </c>
      <c r="C24" s="67"/>
      <c r="D24" s="35" t="s">
        <v>116</v>
      </c>
      <c r="E24" s="35"/>
      <c r="F24" s="35" t="s">
        <v>117</v>
      </c>
      <c r="G24" s="34"/>
      <c r="H24" s="50" t="s">
        <v>100</v>
      </c>
      <c r="I24" s="50" t="s">
        <v>101</v>
      </c>
      <c r="J24" s="51" t="s">
        <v>102</v>
      </c>
      <c r="K24" s="51" t="s">
        <v>242</v>
      </c>
      <c r="L24" s="32"/>
      <c r="M24" s="2">
        <v>5</v>
      </c>
      <c r="N24" s="2" t="s">
        <v>234</v>
      </c>
      <c r="P24" s="2">
        <v>5</v>
      </c>
    </row>
    <row r="25" spans="1:16">
      <c r="A25" s="2" t="s">
        <v>104</v>
      </c>
      <c r="B25" s="215" t="s">
        <v>234</v>
      </c>
      <c r="C25" s="24"/>
      <c r="D25" s="57">
        <v>4.18</v>
      </c>
      <c r="E25" s="69" t="s">
        <v>249</v>
      </c>
      <c r="F25" s="216">
        <v>15</v>
      </c>
      <c r="G25" s="71" t="s">
        <v>250</v>
      </c>
      <c r="H25" s="65"/>
      <c r="I25" s="55">
        <v>62.699999999999996</v>
      </c>
      <c r="J25" s="55">
        <v>62.699999999999996</v>
      </c>
      <c r="K25" s="56">
        <v>62699.999999999993</v>
      </c>
      <c r="L25" s="32"/>
      <c r="M25" s="2">
        <v>5</v>
      </c>
      <c r="N25" s="2" t="s">
        <v>234</v>
      </c>
      <c r="P25" s="2">
        <v>5</v>
      </c>
    </row>
    <row r="26" spans="1:16">
      <c r="A26" s="2" t="s">
        <v>104</v>
      </c>
      <c r="B26" s="215"/>
      <c r="C26" s="24"/>
      <c r="D26" s="57"/>
      <c r="E26" s="69" t="s">
        <v>249</v>
      </c>
      <c r="F26" s="216"/>
      <c r="G26" s="71" t="s">
        <v>250</v>
      </c>
      <c r="H26" s="65"/>
      <c r="I26" s="55">
        <v>0</v>
      </c>
      <c r="J26" s="55">
        <v>0</v>
      </c>
      <c r="K26" s="56">
        <v>0</v>
      </c>
      <c r="L26" s="32"/>
      <c r="M26" s="2">
        <v>5</v>
      </c>
      <c r="N26" s="2" t="s">
        <v>234</v>
      </c>
      <c r="P26" s="2">
        <v>5</v>
      </c>
    </row>
    <row r="27" spans="1:16">
      <c r="A27" s="2" t="s">
        <v>104</v>
      </c>
      <c r="B27" s="215"/>
      <c r="C27" s="24"/>
      <c r="D27" s="57"/>
      <c r="E27" s="69" t="s">
        <v>249</v>
      </c>
      <c r="F27" s="216"/>
      <c r="G27" s="71" t="s">
        <v>250</v>
      </c>
      <c r="H27" s="65"/>
      <c r="I27" s="55">
        <v>0</v>
      </c>
      <c r="J27" s="55">
        <v>0</v>
      </c>
      <c r="K27" s="56">
        <v>0</v>
      </c>
      <c r="L27" s="32"/>
      <c r="M27" s="2">
        <v>5</v>
      </c>
      <c r="N27" s="2" t="s">
        <v>234</v>
      </c>
      <c r="P27" s="2">
        <v>5</v>
      </c>
    </row>
    <row r="28" spans="1:16">
      <c r="A28" s="2" t="s">
        <v>104</v>
      </c>
      <c r="B28" s="134" t="s">
        <v>251</v>
      </c>
      <c r="C28" s="24"/>
      <c r="D28" s="24"/>
      <c r="E28" s="69"/>
      <c r="F28" s="24"/>
      <c r="G28" s="71"/>
      <c r="H28" s="65"/>
      <c r="I28" s="57">
        <v>22</v>
      </c>
      <c r="J28" s="55">
        <v>22</v>
      </c>
      <c r="K28" s="56">
        <v>22000</v>
      </c>
      <c r="L28" s="32"/>
      <c r="M28" s="2">
        <v>5</v>
      </c>
      <c r="N28" s="2" t="s">
        <v>234</v>
      </c>
      <c r="P28" s="2">
        <v>5</v>
      </c>
    </row>
    <row r="29" spans="1:16">
      <c r="A29" s="2" t="s">
        <v>104</v>
      </c>
      <c r="B29" s="134" t="s">
        <v>193</v>
      </c>
      <c r="C29" s="24"/>
      <c r="D29" s="24"/>
      <c r="E29" s="69"/>
      <c r="F29" s="24"/>
      <c r="G29" s="71"/>
      <c r="H29" s="65"/>
      <c r="I29" s="57">
        <v>26.3</v>
      </c>
      <c r="J29" s="55">
        <v>26.3</v>
      </c>
      <c r="K29" s="56">
        <v>26300</v>
      </c>
      <c r="L29" s="32"/>
      <c r="M29" s="2">
        <v>5</v>
      </c>
      <c r="N29" s="2" t="s">
        <v>234</v>
      </c>
      <c r="P29" s="2">
        <v>5</v>
      </c>
    </row>
    <row r="30" spans="1:16">
      <c r="A30" s="2" t="s">
        <v>104</v>
      </c>
      <c r="B30" s="134" t="s">
        <v>196</v>
      </c>
      <c r="C30" s="24"/>
      <c r="D30" s="24"/>
      <c r="E30" s="69"/>
      <c r="F30" s="24"/>
      <c r="G30" s="71"/>
      <c r="H30" s="65"/>
      <c r="I30" s="57">
        <v>0</v>
      </c>
      <c r="J30" s="55">
        <v>0</v>
      </c>
      <c r="K30" s="56">
        <v>0</v>
      </c>
      <c r="L30" s="32"/>
      <c r="M30" s="2">
        <v>5</v>
      </c>
      <c r="N30" s="2" t="s">
        <v>234</v>
      </c>
      <c r="P30" s="2">
        <v>5</v>
      </c>
    </row>
    <row r="31" spans="1:16">
      <c r="B31" s="62" t="s">
        <v>133</v>
      </c>
      <c r="C31" s="23"/>
      <c r="D31" s="24"/>
      <c r="E31" s="24"/>
      <c r="F31" s="24"/>
      <c r="G31" s="24"/>
      <c r="H31" s="65"/>
      <c r="I31" s="55">
        <v>110.99999999999999</v>
      </c>
      <c r="J31" s="63">
        <v>110.99999999999999</v>
      </c>
      <c r="K31" s="64">
        <v>111000</v>
      </c>
      <c r="L31" s="32"/>
      <c r="M31" s="2">
        <v>5</v>
      </c>
      <c r="N31" s="2" t="s">
        <v>234</v>
      </c>
      <c r="P31" s="2">
        <v>5</v>
      </c>
    </row>
    <row r="32" spans="1:16">
      <c r="B32" s="32"/>
      <c r="C32" s="24"/>
      <c r="D32" s="24"/>
      <c r="E32" s="24"/>
      <c r="F32" s="24"/>
      <c r="G32" s="24"/>
      <c r="H32" s="24"/>
      <c r="I32" s="24"/>
      <c r="J32" s="24"/>
      <c r="K32" s="56" t="s">
        <v>134</v>
      </c>
      <c r="L32" s="32"/>
      <c r="M32" s="2">
        <v>5</v>
      </c>
      <c r="N32" s="2" t="s">
        <v>234</v>
      </c>
      <c r="P32" s="2">
        <v>5</v>
      </c>
    </row>
    <row r="33" spans="1:16">
      <c r="B33" s="33" t="s">
        <v>252</v>
      </c>
      <c r="C33" s="67"/>
      <c r="D33" s="35" t="s">
        <v>144</v>
      </c>
      <c r="E33" s="35"/>
      <c r="F33" s="35" t="s">
        <v>145</v>
      </c>
      <c r="G33" s="34"/>
      <c r="H33" s="50"/>
      <c r="I33" s="50"/>
      <c r="J33" s="51"/>
      <c r="K33" s="51"/>
      <c r="L33" s="32"/>
      <c r="M33" s="2">
        <v>5</v>
      </c>
      <c r="N33" s="2" t="s">
        <v>234</v>
      </c>
      <c r="P33" s="2">
        <v>5</v>
      </c>
    </row>
    <row r="34" spans="1:16">
      <c r="A34" s="2" t="s">
        <v>146</v>
      </c>
      <c r="B34" s="134" t="s">
        <v>253</v>
      </c>
      <c r="C34" s="23"/>
      <c r="D34" s="57">
        <v>20.149999999999999</v>
      </c>
      <c r="E34" s="24"/>
      <c r="F34" s="217">
        <v>1</v>
      </c>
      <c r="G34" s="71" t="s">
        <v>254</v>
      </c>
      <c r="H34" s="218">
        <v>20.149999999999999</v>
      </c>
      <c r="I34" s="65"/>
      <c r="J34" s="55">
        <v>20.149999999999999</v>
      </c>
      <c r="K34" s="56">
        <v>20150</v>
      </c>
      <c r="L34" s="32"/>
      <c r="M34" s="2">
        <v>5</v>
      </c>
      <c r="N34" s="2" t="s">
        <v>234</v>
      </c>
      <c r="P34" s="2">
        <v>5</v>
      </c>
    </row>
    <row r="35" spans="1:16">
      <c r="A35" s="2" t="s">
        <v>146</v>
      </c>
      <c r="B35" s="135" t="s">
        <v>110</v>
      </c>
      <c r="C35" s="88"/>
      <c r="D35" s="57">
        <v>20.149999999999999</v>
      </c>
      <c r="E35" s="59"/>
      <c r="F35" s="217">
        <v>0</v>
      </c>
      <c r="G35" s="219" t="s">
        <v>254</v>
      </c>
      <c r="H35" s="60">
        <v>0</v>
      </c>
      <c r="I35" s="80"/>
      <c r="J35" s="60">
        <v>0</v>
      </c>
      <c r="K35" s="61">
        <v>0</v>
      </c>
      <c r="L35" s="32"/>
      <c r="M35" s="2">
        <v>5</v>
      </c>
      <c r="N35" s="2" t="s">
        <v>234</v>
      </c>
      <c r="P35" s="2">
        <v>5</v>
      </c>
    </row>
    <row r="36" spans="1:16">
      <c r="B36" s="62" t="s">
        <v>255</v>
      </c>
      <c r="C36" s="86"/>
      <c r="D36" s="89"/>
      <c r="E36" s="89"/>
      <c r="F36" s="89"/>
      <c r="G36" s="89"/>
      <c r="H36" s="55">
        <v>20.149999999999999</v>
      </c>
      <c r="I36" s="55"/>
      <c r="J36" s="63">
        <v>20.149999999999999</v>
      </c>
      <c r="K36" s="64">
        <v>20150</v>
      </c>
      <c r="L36" s="32"/>
      <c r="M36" s="2">
        <v>5</v>
      </c>
      <c r="N36" s="2" t="s">
        <v>234</v>
      </c>
      <c r="P36" s="2">
        <v>5</v>
      </c>
    </row>
    <row r="37" spans="1:16">
      <c r="B37" s="90"/>
      <c r="C37" s="86"/>
      <c r="D37" s="89"/>
      <c r="E37" s="89"/>
      <c r="F37" s="89"/>
      <c r="G37" s="89"/>
      <c r="H37" s="24"/>
      <c r="I37" s="24"/>
      <c r="J37" s="24"/>
      <c r="K37" s="56"/>
      <c r="L37" s="32"/>
      <c r="M37" s="2">
        <v>5</v>
      </c>
      <c r="N37" s="2" t="s">
        <v>234</v>
      </c>
      <c r="P37" s="2">
        <v>5</v>
      </c>
    </row>
    <row r="38" spans="1:16">
      <c r="B38" s="214" t="s">
        <v>256</v>
      </c>
      <c r="C38" s="45"/>
      <c r="D38" s="46"/>
      <c r="E38" s="46"/>
      <c r="F38" s="46"/>
      <c r="G38" s="46"/>
      <c r="H38" s="220" t="s">
        <v>100</v>
      </c>
      <c r="I38" s="220" t="s">
        <v>101</v>
      </c>
      <c r="J38" s="48" t="s">
        <v>97</v>
      </c>
      <c r="K38" s="49" t="s">
        <v>98</v>
      </c>
      <c r="L38" s="32"/>
      <c r="M38" s="2">
        <v>5</v>
      </c>
      <c r="N38" s="2" t="s">
        <v>234</v>
      </c>
      <c r="P38" s="2">
        <v>5</v>
      </c>
    </row>
    <row r="39" spans="1:16">
      <c r="B39" s="221" t="s">
        <v>257</v>
      </c>
      <c r="C39" s="222"/>
      <c r="D39" s="223"/>
      <c r="E39" s="223"/>
      <c r="F39" s="223"/>
      <c r="G39" s="224"/>
      <c r="H39" s="225">
        <v>55.449999999999996</v>
      </c>
      <c r="I39" s="225">
        <v>131.6</v>
      </c>
      <c r="J39" s="225">
        <v>187.04999999999998</v>
      </c>
      <c r="K39" s="226"/>
      <c r="L39" s="32"/>
      <c r="M39" s="2">
        <v>5</v>
      </c>
      <c r="N39" s="2" t="s">
        <v>234</v>
      </c>
      <c r="P39" s="2">
        <v>5</v>
      </c>
    </row>
    <row r="40" spans="1:16">
      <c r="B40" s="32"/>
      <c r="C40" s="24"/>
      <c r="D40" s="24"/>
      <c r="E40" s="24"/>
      <c r="F40" s="24"/>
      <c r="G40" s="24"/>
      <c r="H40" s="24"/>
      <c r="I40" s="24"/>
      <c r="J40" s="24"/>
      <c r="K40" s="56" t="s">
        <v>134</v>
      </c>
      <c r="L40" s="32"/>
      <c r="M40" s="2">
        <v>5</v>
      </c>
      <c r="N40" s="2" t="s">
        <v>234</v>
      </c>
      <c r="P40" s="2">
        <v>5</v>
      </c>
    </row>
    <row r="41" spans="1:16">
      <c r="B41" s="214" t="s">
        <v>258</v>
      </c>
      <c r="C41" s="46"/>
      <c r="D41" s="46"/>
      <c r="E41" s="46"/>
      <c r="F41" s="46"/>
      <c r="G41" s="46"/>
      <c r="H41" s="47" t="s">
        <v>96</v>
      </c>
      <c r="I41" s="48"/>
      <c r="J41" s="48" t="s">
        <v>97</v>
      </c>
      <c r="K41" s="49" t="s">
        <v>98</v>
      </c>
      <c r="L41" s="32"/>
      <c r="M41" s="2">
        <v>5</v>
      </c>
      <c r="N41" s="2" t="s">
        <v>234</v>
      </c>
      <c r="P41" s="2">
        <v>5</v>
      </c>
    </row>
    <row r="42" spans="1:16">
      <c r="B42" s="33" t="s">
        <v>259</v>
      </c>
      <c r="C42" s="34"/>
      <c r="D42" s="35" t="s">
        <v>116</v>
      </c>
      <c r="E42" s="35"/>
      <c r="F42" s="35" t="s">
        <v>117</v>
      </c>
      <c r="G42" s="34"/>
      <c r="H42" s="35" t="s">
        <v>100</v>
      </c>
      <c r="I42" s="35" t="s">
        <v>101</v>
      </c>
      <c r="J42" s="51" t="s">
        <v>102</v>
      </c>
      <c r="K42" s="51" t="s">
        <v>242</v>
      </c>
      <c r="L42" s="32"/>
      <c r="M42" s="2">
        <v>5</v>
      </c>
      <c r="N42" s="2" t="s">
        <v>234</v>
      </c>
      <c r="P42" s="2">
        <v>5</v>
      </c>
    </row>
    <row r="43" spans="1:16">
      <c r="A43" s="2" t="s">
        <v>104</v>
      </c>
      <c r="B43" s="215" t="s">
        <v>189</v>
      </c>
      <c r="C43" s="24"/>
      <c r="D43" s="57">
        <v>0.5</v>
      </c>
      <c r="E43" s="69" t="s">
        <v>122</v>
      </c>
      <c r="F43" s="216"/>
      <c r="G43" s="71" t="s">
        <v>123</v>
      </c>
      <c r="H43" s="65"/>
      <c r="I43" s="55">
        <v>0</v>
      </c>
      <c r="J43" s="55">
        <v>0</v>
      </c>
      <c r="K43" s="56">
        <v>0</v>
      </c>
      <c r="L43" s="32"/>
      <c r="M43" s="2">
        <v>5</v>
      </c>
      <c r="N43" s="2" t="s">
        <v>234</v>
      </c>
      <c r="P43" s="2">
        <v>5</v>
      </c>
    </row>
    <row r="44" spans="1:16">
      <c r="A44" s="2" t="s">
        <v>104</v>
      </c>
      <c r="B44" s="215" t="s">
        <v>190</v>
      </c>
      <c r="C44" s="24"/>
      <c r="D44" s="57">
        <v>0.57999999999999996</v>
      </c>
      <c r="E44" s="69" t="s">
        <v>122</v>
      </c>
      <c r="F44" s="227">
        <v>35</v>
      </c>
      <c r="G44" s="71" t="s">
        <v>123</v>
      </c>
      <c r="H44" s="65"/>
      <c r="I44" s="55">
        <v>20.299999999999997</v>
      </c>
      <c r="J44" s="55">
        <v>20.299999999999997</v>
      </c>
      <c r="K44" s="56">
        <v>20299.999999999996</v>
      </c>
      <c r="L44" s="32"/>
      <c r="M44" s="2">
        <v>5</v>
      </c>
      <c r="N44" s="2" t="s">
        <v>234</v>
      </c>
      <c r="P44" s="2">
        <v>5</v>
      </c>
    </row>
    <row r="45" spans="1:16">
      <c r="A45" s="2" t="s">
        <v>104</v>
      </c>
      <c r="B45" s="215" t="s">
        <v>191</v>
      </c>
      <c r="C45" s="24"/>
      <c r="D45" s="57">
        <v>0.36</v>
      </c>
      <c r="E45" s="69" t="s">
        <v>122</v>
      </c>
      <c r="F45" s="227">
        <v>125</v>
      </c>
      <c r="G45" s="71" t="s">
        <v>123</v>
      </c>
      <c r="H45" s="65"/>
      <c r="I45" s="55">
        <v>45</v>
      </c>
      <c r="J45" s="55">
        <v>45</v>
      </c>
      <c r="K45" s="56">
        <v>45000</v>
      </c>
      <c r="L45" s="32"/>
      <c r="M45" s="2">
        <v>5</v>
      </c>
      <c r="N45" s="2" t="s">
        <v>234</v>
      </c>
      <c r="P45" s="2">
        <v>5</v>
      </c>
    </row>
    <row r="46" spans="1:16">
      <c r="B46" s="134" t="s">
        <v>195</v>
      </c>
      <c r="C46" s="24"/>
      <c r="D46" s="24"/>
      <c r="E46" s="69"/>
      <c r="F46" s="24"/>
      <c r="G46" s="71"/>
      <c r="H46" s="65"/>
      <c r="I46" s="57"/>
      <c r="J46" s="55">
        <v>0</v>
      </c>
      <c r="K46" s="56">
        <v>0</v>
      </c>
      <c r="L46" s="32"/>
      <c r="M46" s="2">
        <v>5</v>
      </c>
      <c r="N46" s="2" t="s">
        <v>234</v>
      </c>
      <c r="P46" s="2">
        <v>5</v>
      </c>
    </row>
    <row r="47" spans="1:16">
      <c r="B47" s="135" t="s">
        <v>196</v>
      </c>
      <c r="C47" s="59"/>
      <c r="D47" s="59"/>
      <c r="E47" s="77"/>
      <c r="F47" s="59"/>
      <c r="G47" s="79"/>
      <c r="H47" s="80"/>
      <c r="I47" s="57"/>
      <c r="J47" s="60">
        <v>0</v>
      </c>
      <c r="K47" s="61">
        <v>0</v>
      </c>
      <c r="L47" s="32"/>
      <c r="M47" s="2">
        <v>5</v>
      </c>
      <c r="N47" s="2" t="s">
        <v>234</v>
      </c>
      <c r="P47" s="2">
        <v>5</v>
      </c>
    </row>
    <row r="48" spans="1:16">
      <c r="B48" s="62" t="s">
        <v>133</v>
      </c>
      <c r="C48" s="23"/>
      <c r="D48" s="24"/>
      <c r="E48" s="24"/>
      <c r="F48" s="24"/>
      <c r="G48" s="24"/>
      <c r="H48" s="65"/>
      <c r="I48" s="55">
        <v>65.3</v>
      </c>
      <c r="J48" s="63">
        <v>65.3</v>
      </c>
      <c r="K48" s="64">
        <v>65300</v>
      </c>
      <c r="L48" s="32"/>
      <c r="M48" s="2">
        <v>5</v>
      </c>
      <c r="N48" s="2" t="s">
        <v>234</v>
      </c>
      <c r="P48" s="2">
        <v>5</v>
      </c>
    </row>
    <row r="49" spans="2:16">
      <c r="B49" s="32"/>
      <c r="C49" s="24"/>
      <c r="D49" s="24"/>
      <c r="E49" s="24"/>
      <c r="F49" s="24"/>
      <c r="G49" s="24"/>
      <c r="H49" s="24"/>
      <c r="I49" s="24"/>
      <c r="J49" s="24"/>
      <c r="K49" s="56" t="s">
        <v>134</v>
      </c>
      <c r="L49" s="32"/>
      <c r="M49" s="2">
        <v>5</v>
      </c>
      <c r="N49" s="2" t="s">
        <v>234</v>
      </c>
      <c r="P49" s="2">
        <v>5</v>
      </c>
    </row>
    <row r="50" spans="2:16">
      <c r="B50" s="33" t="s">
        <v>260</v>
      </c>
      <c r="C50" s="67"/>
      <c r="D50" s="35" t="s">
        <v>144</v>
      </c>
      <c r="E50" s="35"/>
      <c r="F50" s="35" t="s">
        <v>145</v>
      </c>
      <c r="G50" s="34"/>
      <c r="H50" s="35" t="s">
        <v>100</v>
      </c>
      <c r="I50" s="35" t="s">
        <v>101</v>
      </c>
      <c r="J50" s="228" t="s">
        <v>97</v>
      </c>
      <c r="K50" s="51" t="s">
        <v>98</v>
      </c>
      <c r="L50" s="32"/>
      <c r="M50" s="2">
        <v>5</v>
      </c>
      <c r="N50" s="2" t="s">
        <v>234</v>
      </c>
      <c r="P50" s="2">
        <v>5</v>
      </c>
    </row>
    <row r="51" spans="2:16">
      <c r="B51" s="134" t="s">
        <v>261</v>
      </c>
      <c r="C51" s="23"/>
      <c r="D51" s="57">
        <v>20.149999999999999</v>
      </c>
      <c r="E51" s="24"/>
      <c r="F51" s="217">
        <v>3</v>
      </c>
      <c r="G51" s="229" t="s">
        <v>262</v>
      </c>
      <c r="H51" s="55">
        <v>60.449999999999996</v>
      </c>
      <c r="I51" s="65"/>
      <c r="J51" s="55">
        <v>60.449999999999996</v>
      </c>
      <c r="K51" s="56">
        <v>60449.999999999993</v>
      </c>
      <c r="L51" s="32"/>
      <c r="M51" s="2">
        <v>5</v>
      </c>
      <c r="N51" s="2" t="s">
        <v>234</v>
      </c>
      <c r="P51" s="2">
        <v>5</v>
      </c>
    </row>
    <row r="52" spans="2:16">
      <c r="B52" s="135" t="s">
        <v>110</v>
      </c>
      <c r="C52" s="88"/>
      <c r="D52" s="57">
        <v>20.149999999999999</v>
      </c>
      <c r="E52" s="59"/>
      <c r="F52" s="217">
        <v>0</v>
      </c>
      <c r="G52" s="219" t="s">
        <v>262</v>
      </c>
      <c r="H52" s="60">
        <v>0</v>
      </c>
      <c r="I52" s="80"/>
      <c r="J52" s="60">
        <v>0</v>
      </c>
      <c r="K52" s="61">
        <v>0</v>
      </c>
      <c r="L52" s="32"/>
      <c r="M52" s="2">
        <v>5</v>
      </c>
      <c r="N52" s="2" t="s">
        <v>234</v>
      </c>
      <c r="P52" s="2">
        <v>5</v>
      </c>
    </row>
    <row r="53" spans="2:16">
      <c r="B53" s="62" t="s">
        <v>133</v>
      </c>
      <c r="C53" s="86"/>
      <c r="D53" s="230"/>
      <c r="E53" s="89"/>
      <c r="F53" s="89"/>
      <c r="G53" s="89"/>
      <c r="H53" s="55">
        <v>60.449999999999996</v>
      </c>
      <c r="I53" s="55"/>
      <c r="J53" s="63">
        <v>60.449999999999996</v>
      </c>
      <c r="K53" s="64">
        <v>60449.999999999993</v>
      </c>
      <c r="L53" s="32"/>
      <c r="M53" s="2">
        <v>5</v>
      </c>
      <c r="N53" s="2" t="s">
        <v>234</v>
      </c>
      <c r="P53" s="2">
        <v>5</v>
      </c>
    </row>
    <row r="54" spans="2:16">
      <c r="B54" s="32"/>
      <c r="C54" s="24"/>
      <c r="D54" s="24"/>
      <c r="E54" s="24"/>
      <c r="F54" s="24"/>
      <c r="G54" s="24"/>
      <c r="H54" s="24"/>
      <c r="I54" s="24"/>
      <c r="J54" s="24"/>
      <c r="K54" s="56" t="s">
        <v>134</v>
      </c>
      <c r="L54" s="32"/>
      <c r="M54" s="2">
        <v>5</v>
      </c>
      <c r="N54" s="2" t="s">
        <v>234</v>
      </c>
      <c r="P54" s="2">
        <v>5</v>
      </c>
    </row>
    <row r="55" spans="2:16">
      <c r="B55" s="33" t="s">
        <v>149</v>
      </c>
      <c r="C55" s="67"/>
      <c r="D55" s="35"/>
      <c r="E55" s="35"/>
      <c r="F55" s="35"/>
      <c r="G55" s="34"/>
      <c r="H55" s="35" t="s">
        <v>100</v>
      </c>
      <c r="I55" s="35" t="s">
        <v>101</v>
      </c>
      <c r="J55" s="228" t="s">
        <v>97</v>
      </c>
      <c r="K55" s="51" t="s">
        <v>98</v>
      </c>
      <c r="L55" s="32"/>
      <c r="M55" s="2">
        <v>5</v>
      </c>
      <c r="N55" s="2" t="s">
        <v>234</v>
      </c>
      <c r="P55" s="2">
        <v>5</v>
      </c>
    </row>
    <row r="56" spans="2:16">
      <c r="B56" s="32" t="s">
        <v>151</v>
      </c>
      <c r="C56" s="24"/>
      <c r="D56" s="24"/>
      <c r="E56" s="24"/>
      <c r="F56" s="24"/>
      <c r="G56" s="24"/>
      <c r="H56" s="54">
        <v>164</v>
      </c>
      <c r="I56" s="65"/>
      <c r="J56" s="63">
        <v>164</v>
      </c>
      <c r="K56" s="64">
        <v>164000</v>
      </c>
      <c r="L56" s="32"/>
      <c r="M56" s="2">
        <v>5</v>
      </c>
      <c r="N56" s="2" t="s">
        <v>234</v>
      </c>
      <c r="P56" s="2">
        <v>5</v>
      </c>
    </row>
    <row r="57" spans="2:16">
      <c r="B57" s="32"/>
      <c r="C57" s="24"/>
      <c r="D57" s="24"/>
      <c r="E57" s="24"/>
      <c r="F57" s="24"/>
      <c r="G57" s="24"/>
      <c r="H57" s="24"/>
      <c r="I57" s="24"/>
      <c r="J57" s="24"/>
      <c r="K57" s="56" t="s">
        <v>134</v>
      </c>
      <c r="L57" s="32"/>
      <c r="M57" s="2">
        <v>5</v>
      </c>
      <c r="N57" s="2" t="s">
        <v>234</v>
      </c>
      <c r="P57" s="2">
        <v>5</v>
      </c>
    </row>
    <row r="58" spans="2:16">
      <c r="B58" s="33" t="s">
        <v>263</v>
      </c>
      <c r="C58" s="45"/>
      <c r="D58" s="220"/>
      <c r="E58" s="220"/>
      <c r="F58" s="220"/>
      <c r="G58" s="46"/>
      <c r="H58" s="220" t="s">
        <v>100</v>
      </c>
      <c r="I58" s="220" t="s">
        <v>101</v>
      </c>
      <c r="J58" s="48" t="s">
        <v>97</v>
      </c>
      <c r="K58" s="49" t="s">
        <v>98</v>
      </c>
      <c r="L58" s="32"/>
      <c r="M58" s="2">
        <v>5</v>
      </c>
      <c r="N58" s="2" t="s">
        <v>234</v>
      </c>
      <c r="P58" s="2">
        <v>5</v>
      </c>
    </row>
    <row r="59" spans="2:16">
      <c r="B59" s="82" t="s">
        <v>264</v>
      </c>
      <c r="C59" s="24"/>
      <c r="D59" s="24"/>
      <c r="E59" s="24"/>
      <c r="F59" s="24"/>
      <c r="G59" s="24"/>
      <c r="H59" s="54">
        <v>9.6</v>
      </c>
      <c r="I59" s="54">
        <v>5.5</v>
      </c>
      <c r="J59" s="55">
        <v>15.1</v>
      </c>
      <c r="K59" s="56">
        <v>15100</v>
      </c>
      <c r="L59" s="32"/>
      <c r="M59" s="2">
        <v>5</v>
      </c>
      <c r="N59" s="2" t="s">
        <v>234</v>
      </c>
      <c r="P59" s="2">
        <v>5</v>
      </c>
    </row>
    <row r="60" spans="2:16">
      <c r="B60" s="83" t="s">
        <v>265</v>
      </c>
      <c r="C60" s="24"/>
      <c r="D60" s="24"/>
      <c r="E60" s="24"/>
      <c r="F60" s="24"/>
      <c r="G60" s="24"/>
      <c r="H60" s="57">
        <v>5.6</v>
      </c>
      <c r="I60" s="57">
        <v>2.5</v>
      </c>
      <c r="J60" s="55">
        <v>8.1</v>
      </c>
      <c r="K60" s="56">
        <v>8100</v>
      </c>
      <c r="L60" s="32"/>
      <c r="M60" s="2">
        <v>5</v>
      </c>
      <c r="N60" s="2" t="s">
        <v>234</v>
      </c>
      <c r="P60" s="2">
        <v>5</v>
      </c>
    </row>
    <row r="61" spans="2:16">
      <c r="B61" s="83" t="s">
        <v>266</v>
      </c>
      <c r="C61" s="24"/>
      <c r="D61" s="24"/>
      <c r="E61" s="24"/>
      <c r="F61" s="24"/>
      <c r="G61" s="24"/>
      <c r="H61" s="57">
        <v>14.3</v>
      </c>
      <c r="I61" s="57">
        <v>6.7</v>
      </c>
      <c r="J61" s="55">
        <v>21</v>
      </c>
      <c r="K61" s="56">
        <v>21000</v>
      </c>
      <c r="L61" s="32"/>
      <c r="M61" s="2">
        <v>5</v>
      </c>
      <c r="N61" s="2" t="s">
        <v>234</v>
      </c>
      <c r="P61" s="2">
        <v>5</v>
      </c>
    </row>
    <row r="62" spans="2:16">
      <c r="B62" s="84" t="s">
        <v>138</v>
      </c>
      <c r="C62" s="24"/>
      <c r="D62" s="57">
        <v>3.35</v>
      </c>
      <c r="E62" s="71" t="s">
        <v>267</v>
      </c>
      <c r="F62" s="57">
        <v>3.82</v>
      </c>
      <c r="G62" s="71" t="s">
        <v>268</v>
      </c>
      <c r="H62" s="55">
        <v>8.375</v>
      </c>
      <c r="I62" s="55">
        <v>9.5499999999999989</v>
      </c>
      <c r="J62" s="55">
        <v>17.924999999999997</v>
      </c>
      <c r="K62" s="56">
        <v>17924.999999999996</v>
      </c>
      <c r="L62" s="32"/>
      <c r="M62" s="2">
        <v>5</v>
      </c>
      <c r="N62" s="2" t="s">
        <v>234</v>
      </c>
      <c r="P62" s="2">
        <v>5</v>
      </c>
    </row>
    <row r="63" spans="2:16">
      <c r="B63" s="83" t="s">
        <v>110</v>
      </c>
      <c r="C63" s="59"/>
      <c r="D63" s="59"/>
      <c r="E63" s="59"/>
      <c r="F63" s="59"/>
      <c r="G63" s="59"/>
      <c r="H63" s="57">
        <v>0</v>
      </c>
      <c r="I63" s="57">
        <v>0</v>
      </c>
      <c r="J63" s="60">
        <v>0</v>
      </c>
      <c r="K63" s="61">
        <v>0</v>
      </c>
      <c r="L63" s="32"/>
      <c r="M63" s="2">
        <v>5</v>
      </c>
      <c r="N63" s="2" t="s">
        <v>234</v>
      </c>
      <c r="P63" s="2">
        <v>5</v>
      </c>
    </row>
    <row r="64" spans="2:16">
      <c r="B64" s="62" t="s">
        <v>269</v>
      </c>
      <c r="C64" s="23"/>
      <c r="D64" s="24"/>
      <c r="E64" s="24"/>
      <c r="F64" s="24"/>
      <c r="G64" s="24"/>
      <c r="H64" s="55">
        <v>67.375</v>
      </c>
      <c r="I64" s="55">
        <v>38.949999999999996</v>
      </c>
      <c r="J64" s="63">
        <v>62.125</v>
      </c>
      <c r="K64" s="24"/>
      <c r="L64" s="32"/>
      <c r="M64" s="2">
        <v>5</v>
      </c>
      <c r="N64" s="2" t="s">
        <v>234</v>
      </c>
      <c r="P64" s="2">
        <v>5</v>
      </c>
    </row>
    <row r="65" spans="1:16">
      <c r="B65" s="62" t="s">
        <v>270</v>
      </c>
      <c r="C65" s="23"/>
      <c r="D65" s="24"/>
      <c r="E65" s="24"/>
      <c r="F65" s="24"/>
      <c r="G65" s="24"/>
      <c r="H65" s="55">
        <v>67.375</v>
      </c>
      <c r="I65" s="55">
        <v>38.949999999999996</v>
      </c>
      <c r="J65" s="64">
        <v>106.32499999999999</v>
      </c>
      <c r="K65" s="24"/>
      <c r="L65" s="32"/>
      <c r="M65" s="2">
        <v>5</v>
      </c>
      <c r="N65" s="2" t="s">
        <v>234</v>
      </c>
      <c r="P65" s="2">
        <v>5</v>
      </c>
    </row>
    <row r="66" spans="1:16">
      <c r="B66" s="62" t="s">
        <v>271</v>
      </c>
      <c r="C66" s="23"/>
      <c r="D66" s="24"/>
      <c r="E66" s="24"/>
      <c r="F66" s="24"/>
      <c r="G66" s="24"/>
      <c r="H66" s="55">
        <v>67375</v>
      </c>
      <c r="I66" s="55">
        <v>38949.999999999993</v>
      </c>
      <c r="J66" s="64"/>
      <c r="K66" s="64">
        <v>62125</v>
      </c>
      <c r="L66" s="32"/>
      <c r="M66" s="2">
        <v>5</v>
      </c>
      <c r="N66" s="2" t="s">
        <v>234</v>
      </c>
      <c r="P66" s="2">
        <v>5</v>
      </c>
    </row>
    <row r="67" spans="1:16">
      <c r="B67" s="32"/>
      <c r="C67" s="24"/>
      <c r="D67" s="24"/>
      <c r="E67" s="24"/>
      <c r="F67" s="24"/>
      <c r="G67" s="24"/>
      <c r="H67" s="24"/>
      <c r="I67" s="24"/>
      <c r="J67" s="24"/>
      <c r="K67" s="56"/>
      <c r="L67" s="32"/>
      <c r="M67" s="2">
        <v>5</v>
      </c>
      <c r="N67" s="2" t="s">
        <v>234</v>
      </c>
      <c r="P67" s="2">
        <v>5</v>
      </c>
    </row>
    <row r="68" spans="1:16">
      <c r="B68" s="66"/>
      <c r="C68" s="46"/>
      <c r="D68" s="46"/>
      <c r="E68" s="46"/>
      <c r="F68" s="46"/>
      <c r="G68" s="46"/>
      <c r="H68" s="47" t="s">
        <v>96</v>
      </c>
      <c r="I68" s="48"/>
      <c r="J68" s="48" t="s">
        <v>97</v>
      </c>
      <c r="K68" s="49" t="s">
        <v>98</v>
      </c>
      <c r="L68" s="32"/>
      <c r="M68" s="2">
        <v>5</v>
      </c>
      <c r="N68" s="2" t="s">
        <v>234</v>
      </c>
      <c r="P68" s="2">
        <v>5</v>
      </c>
    </row>
    <row r="69" spans="1:16">
      <c r="B69" s="231" t="s">
        <v>272</v>
      </c>
      <c r="C69" s="67"/>
      <c r="D69" s="35"/>
      <c r="E69" s="35"/>
      <c r="F69" s="35"/>
      <c r="G69" s="34"/>
      <c r="H69" s="50" t="s">
        <v>100</v>
      </c>
      <c r="I69" s="50" t="s">
        <v>101</v>
      </c>
      <c r="J69" s="51" t="s">
        <v>102</v>
      </c>
      <c r="K69" s="51" t="s">
        <v>242</v>
      </c>
      <c r="L69" s="32"/>
      <c r="M69" s="2">
        <v>5</v>
      </c>
      <c r="N69" s="2" t="s">
        <v>234</v>
      </c>
      <c r="P69" s="2">
        <v>5</v>
      </c>
    </row>
    <row r="70" spans="1:16">
      <c r="B70" s="134" t="s">
        <v>273</v>
      </c>
      <c r="C70" s="24"/>
      <c r="D70" s="24"/>
      <c r="E70" s="24"/>
      <c r="F70" s="24"/>
      <c r="G70" s="24"/>
      <c r="H70" s="55">
        <v>310.30833333333334</v>
      </c>
      <c r="I70" s="55">
        <v>148.11666666666665</v>
      </c>
      <c r="J70" s="63">
        <v>458.42499999999995</v>
      </c>
      <c r="K70" s="55">
        <v>458424.99999999994</v>
      </c>
      <c r="L70" s="32"/>
      <c r="M70" s="2">
        <v>5</v>
      </c>
      <c r="N70" s="2" t="s">
        <v>234</v>
      </c>
      <c r="P70" s="2">
        <v>5</v>
      </c>
    </row>
    <row r="71" spans="1:16">
      <c r="B71" s="32"/>
      <c r="C71" s="24"/>
      <c r="D71" s="24"/>
      <c r="E71" s="24"/>
      <c r="F71" s="24"/>
      <c r="G71" s="24"/>
      <c r="H71" s="56"/>
      <c r="I71" s="56"/>
      <c r="J71" s="56"/>
      <c r="K71" s="65"/>
      <c r="L71" s="32"/>
      <c r="M71" s="2">
        <v>5</v>
      </c>
      <c r="N71" s="2" t="s">
        <v>234</v>
      </c>
      <c r="P71" s="2">
        <v>5</v>
      </c>
    </row>
    <row r="72" spans="1:16">
      <c r="B72" s="66"/>
      <c r="C72" s="46"/>
      <c r="D72" s="46"/>
      <c r="E72" s="46"/>
      <c r="F72" s="46"/>
      <c r="G72" s="46"/>
      <c r="H72" s="99"/>
      <c r="I72" s="100" t="s">
        <v>157</v>
      </c>
      <c r="J72" s="101" t="s">
        <v>158</v>
      </c>
      <c r="K72" s="102" t="s">
        <v>159</v>
      </c>
      <c r="L72" s="32"/>
      <c r="M72" s="2">
        <v>5</v>
      </c>
      <c r="N72" s="2" t="s">
        <v>234</v>
      </c>
      <c r="P72" s="2">
        <v>5</v>
      </c>
    </row>
    <row r="73" spans="1:16">
      <c r="A73" s="2" t="s">
        <v>69</v>
      </c>
      <c r="B73" s="33" t="s">
        <v>274</v>
      </c>
      <c r="C73" s="34"/>
      <c r="D73" s="34"/>
      <c r="E73" s="34"/>
      <c r="F73" s="34"/>
      <c r="G73" s="34"/>
      <c r="H73" s="103"/>
      <c r="I73" s="104" t="s">
        <v>161</v>
      </c>
      <c r="J73" s="104" t="s">
        <v>162</v>
      </c>
      <c r="K73" s="105" t="s">
        <v>163</v>
      </c>
      <c r="L73" s="32"/>
      <c r="M73" s="2">
        <v>5</v>
      </c>
      <c r="N73" s="2" t="s">
        <v>234</v>
      </c>
      <c r="P73" s="2">
        <v>5</v>
      </c>
    </row>
    <row r="74" spans="1:16">
      <c r="B74" s="135" t="s">
        <v>275</v>
      </c>
      <c r="C74" s="232"/>
      <c r="D74" s="233">
        <v>253</v>
      </c>
      <c r="E74" s="234" t="s">
        <v>276</v>
      </c>
      <c r="F74" s="235" t="s">
        <v>277</v>
      </c>
      <c r="G74" s="59"/>
      <c r="H74" s="61"/>
      <c r="I74" s="80"/>
      <c r="J74" s="60">
        <v>632.5</v>
      </c>
      <c r="K74" s="236">
        <v>632500</v>
      </c>
      <c r="L74" s="32"/>
      <c r="M74" s="2">
        <v>5</v>
      </c>
      <c r="N74" s="2" t="s">
        <v>234</v>
      </c>
      <c r="P74" s="2">
        <v>5</v>
      </c>
    </row>
    <row r="75" spans="1:16" ht="16.5" thickBot="1">
      <c r="B75" s="117" t="s">
        <v>167</v>
      </c>
      <c r="C75" s="118"/>
      <c r="D75" s="93"/>
      <c r="E75" s="93"/>
      <c r="F75" s="93"/>
      <c r="G75" s="93"/>
      <c r="H75" s="119"/>
      <c r="I75" s="95"/>
      <c r="J75" s="237">
        <v>632.5</v>
      </c>
      <c r="K75" s="238">
        <v>632500</v>
      </c>
      <c r="L75" s="32"/>
      <c r="M75" s="2">
        <v>5</v>
      </c>
      <c r="N75" s="2" t="s">
        <v>234</v>
      </c>
      <c r="P75" s="2">
        <v>5</v>
      </c>
    </row>
    <row r="76" spans="1:16" ht="16.5" thickTop="1">
      <c r="B76" s="96" t="s">
        <v>168</v>
      </c>
      <c r="C76" s="120"/>
      <c r="D76" s="121"/>
      <c r="E76" s="121"/>
      <c r="F76" s="121"/>
      <c r="G76" s="121"/>
      <c r="H76" s="122"/>
      <c r="I76" s="123">
        <v>484.38333333333333</v>
      </c>
      <c r="J76" s="239">
        <v>174.07500000000005</v>
      </c>
      <c r="K76" s="98">
        <v>-174075.00000000006</v>
      </c>
      <c r="L76" s="32"/>
      <c r="M76" s="2">
        <v>5</v>
      </c>
      <c r="N76" s="2" t="s">
        <v>234</v>
      </c>
      <c r="P76" s="2">
        <v>5</v>
      </c>
    </row>
    <row r="77" spans="1:16">
      <c r="B77" s="43"/>
      <c r="C77" s="31"/>
      <c r="D77" s="31"/>
      <c r="E77" s="31"/>
      <c r="F77" s="31"/>
      <c r="G77" s="31"/>
      <c r="H77" s="31"/>
      <c r="I77" s="31"/>
      <c r="J77" s="31"/>
      <c r="K77" s="31"/>
      <c r="L77" s="32"/>
      <c r="M77" s="2">
        <v>5</v>
      </c>
      <c r="N77" s="2" t="s">
        <v>234</v>
      </c>
      <c r="P77" s="2">
        <v>5</v>
      </c>
    </row>
    <row r="78" spans="1:16" ht="18.75" thickBot="1">
      <c r="B78" s="240" t="s">
        <v>278</v>
      </c>
      <c r="C78" s="241"/>
      <c r="D78" s="241"/>
      <c r="E78" s="242"/>
      <c r="F78" s="241"/>
      <c r="G78" s="241"/>
      <c r="H78" s="241"/>
      <c r="I78" s="241"/>
      <c r="J78" s="241"/>
      <c r="K78" s="241"/>
      <c r="L78" s="32"/>
      <c r="M78" s="2">
        <v>5</v>
      </c>
      <c r="N78" s="2" t="s">
        <v>234</v>
      </c>
      <c r="P78" s="2">
        <v>5</v>
      </c>
    </row>
    <row r="79" spans="1:16" ht="16.5" thickTop="1">
      <c r="B79" s="209" t="s">
        <v>279</v>
      </c>
      <c r="C79" s="149"/>
      <c r="D79" s="40">
        <v>4.3</v>
      </c>
      <c r="E79" s="24" t="s">
        <v>238</v>
      </c>
      <c r="F79" s="24"/>
      <c r="G79" s="150"/>
      <c r="H79" s="243" t="s">
        <v>280</v>
      </c>
      <c r="I79" s="244">
        <v>2</v>
      </c>
      <c r="J79" s="245" t="s">
        <v>281</v>
      </c>
      <c r="K79" s="213"/>
      <c r="L79" s="32"/>
      <c r="M79" s="2">
        <v>5</v>
      </c>
      <c r="N79" s="2" t="s">
        <v>234</v>
      </c>
      <c r="P79" s="2">
        <v>5</v>
      </c>
    </row>
    <row r="80" spans="1:16">
      <c r="B80" s="209" t="s">
        <v>282</v>
      </c>
      <c r="C80" s="149"/>
      <c r="D80" s="210">
        <v>4</v>
      </c>
      <c r="E80" s="212" t="s">
        <v>283</v>
      </c>
      <c r="F80" s="24"/>
      <c r="G80" s="150"/>
      <c r="H80" s="243" t="s">
        <v>284</v>
      </c>
      <c r="I80" s="24"/>
      <c r="J80" s="41"/>
      <c r="K80" s="24"/>
      <c r="L80" s="32"/>
      <c r="M80" s="2">
        <v>5</v>
      </c>
      <c r="N80" s="2" t="s">
        <v>234</v>
      </c>
      <c r="P80" s="2">
        <v>5</v>
      </c>
    </row>
    <row r="81" spans="1:16">
      <c r="B81" s="209"/>
      <c r="C81" s="209"/>
      <c r="D81" s="209"/>
      <c r="E81" s="209"/>
      <c r="F81" s="209"/>
      <c r="G81" s="209"/>
      <c r="H81" s="209"/>
      <c r="I81" s="209"/>
      <c r="J81" s="209"/>
      <c r="K81" s="209"/>
      <c r="L81" s="209"/>
      <c r="M81" s="2">
        <v>5</v>
      </c>
      <c r="N81" s="2" t="s">
        <v>234</v>
      </c>
      <c r="P81" s="2">
        <v>5</v>
      </c>
    </row>
    <row r="82" spans="1:16">
      <c r="B82" s="246" t="s">
        <v>285</v>
      </c>
      <c r="C82" s="222"/>
      <c r="D82" s="223"/>
      <c r="E82" s="223"/>
      <c r="F82" s="223"/>
      <c r="G82" s="224"/>
      <c r="H82" s="247">
        <v>18.483333333333331</v>
      </c>
      <c r="I82" s="247">
        <v>43.866666666666667</v>
      </c>
      <c r="J82" s="247">
        <v>62.349999999999994</v>
      </c>
      <c r="K82" s="226"/>
      <c r="L82" s="32"/>
      <c r="M82" s="2">
        <v>5</v>
      </c>
      <c r="N82" s="2" t="s">
        <v>234</v>
      </c>
      <c r="P82" s="2">
        <v>5</v>
      </c>
    </row>
    <row r="83" spans="1:16">
      <c r="B83" s="43"/>
      <c r="C83" s="31"/>
      <c r="D83" s="31"/>
      <c r="E83" s="31"/>
      <c r="F83" s="31"/>
      <c r="G83" s="31"/>
      <c r="H83" s="24"/>
      <c r="I83" s="31"/>
      <c r="J83" s="31"/>
      <c r="K83" s="31"/>
      <c r="L83" s="32"/>
      <c r="M83" s="2">
        <v>5</v>
      </c>
      <c r="N83" s="2" t="s">
        <v>234</v>
      </c>
      <c r="P83" s="2">
        <v>5</v>
      </c>
    </row>
    <row r="84" spans="1:16">
      <c r="B84" s="66"/>
      <c r="C84" s="46"/>
      <c r="D84" s="46"/>
      <c r="E84" s="46"/>
      <c r="F84" s="46"/>
      <c r="G84" s="46"/>
      <c r="H84" s="47" t="s">
        <v>96</v>
      </c>
      <c r="I84" s="48"/>
      <c r="J84" s="48" t="s">
        <v>97</v>
      </c>
      <c r="K84" s="49" t="s">
        <v>98</v>
      </c>
      <c r="L84" s="32"/>
      <c r="M84" s="2">
        <v>5</v>
      </c>
      <c r="N84" s="2" t="s">
        <v>234</v>
      </c>
      <c r="P84" s="2">
        <v>5</v>
      </c>
    </row>
    <row r="85" spans="1:16">
      <c r="B85" s="33" t="s">
        <v>286</v>
      </c>
      <c r="C85" s="34"/>
      <c r="D85" s="35" t="s">
        <v>116</v>
      </c>
      <c r="E85" s="35"/>
      <c r="F85" s="35" t="s">
        <v>117</v>
      </c>
      <c r="G85" s="34"/>
      <c r="H85" s="50" t="s">
        <v>100</v>
      </c>
      <c r="I85" s="50" t="s">
        <v>101</v>
      </c>
      <c r="J85" s="51" t="s">
        <v>102</v>
      </c>
      <c r="K85" s="51" t="s">
        <v>242</v>
      </c>
      <c r="L85" s="32"/>
      <c r="M85" s="2">
        <v>5</v>
      </c>
      <c r="N85" s="2" t="s">
        <v>234</v>
      </c>
      <c r="P85" s="2">
        <v>5</v>
      </c>
    </row>
    <row r="86" spans="1:16">
      <c r="A86" s="2" t="s">
        <v>104</v>
      </c>
      <c r="B86" s="215" t="s">
        <v>287</v>
      </c>
      <c r="C86" s="24"/>
      <c r="D86" s="24"/>
      <c r="E86" s="24"/>
      <c r="F86" s="24"/>
      <c r="G86" s="24"/>
      <c r="H86" s="54">
        <v>7</v>
      </c>
      <c r="I86" s="54">
        <v>4</v>
      </c>
      <c r="J86" s="55">
        <v>4</v>
      </c>
      <c r="K86" s="56">
        <v>4000</v>
      </c>
      <c r="L86" s="32"/>
      <c r="M86" s="2">
        <v>5</v>
      </c>
      <c r="N86" s="2" t="s">
        <v>234</v>
      </c>
      <c r="P86" s="2">
        <v>5</v>
      </c>
    </row>
    <row r="87" spans="1:16">
      <c r="A87" s="2" t="s">
        <v>104</v>
      </c>
      <c r="B87" s="32" t="s">
        <v>288</v>
      </c>
      <c r="C87" s="24"/>
      <c r="D87" s="24"/>
      <c r="E87" s="24"/>
      <c r="F87" s="24"/>
      <c r="G87" s="24"/>
      <c r="H87" s="24"/>
      <c r="I87" s="24"/>
      <c r="J87" s="24"/>
      <c r="K87" s="56" t="s">
        <v>134</v>
      </c>
      <c r="L87" s="32"/>
      <c r="M87" s="2">
        <v>5</v>
      </c>
      <c r="N87" s="2" t="s">
        <v>234</v>
      </c>
      <c r="P87" s="2">
        <v>5</v>
      </c>
    </row>
    <row r="88" spans="1:16">
      <c r="A88" s="2" t="s">
        <v>104</v>
      </c>
      <c r="B88" s="215" t="s">
        <v>190</v>
      </c>
      <c r="C88" s="24"/>
      <c r="D88" s="57">
        <v>0.57999999999999996</v>
      </c>
      <c r="E88" s="69" t="s">
        <v>122</v>
      </c>
      <c r="F88" s="227">
        <v>13</v>
      </c>
      <c r="G88" s="71" t="s">
        <v>289</v>
      </c>
      <c r="H88" s="65"/>
      <c r="I88" s="55">
        <v>32.421999999999997</v>
      </c>
      <c r="J88" s="55">
        <v>32.421999999999997</v>
      </c>
      <c r="K88" s="56">
        <v>32421.999999999996</v>
      </c>
      <c r="L88" s="32"/>
      <c r="M88" s="2">
        <v>5</v>
      </c>
      <c r="N88" s="2" t="s">
        <v>234</v>
      </c>
      <c r="P88" s="2">
        <v>5</v>
      </c>
    </row>
    <row r="89" spans="1:16">
      <c r="A89" s="2" t="s">
        <v>104</v>
      </c>
      <c r="B89" s="215" t="s">
        <v>191</v>
      </c>
      <c r="C89" s="24"/>
      <c r="D89" s="57">
        <v>0.36</v>
      </c>
      <c r="E89" s="69" t="s">
        <v>122</v>
      </c>
      <c r="F89" s="227">
        <v>50</v>
      </c>
      <c r="G89" s="71" t="s">
        <v>289</v>
      </c>
      <c r="H89" s="65"/>
      <c r="I89" s="55">
        <v>77.399999999999991</v>
      </c>
      <c r="J89" s="55">
        <v>77.399999999999991</v>
      </c>
      <c r="K89" s="56">
        <v>77399.999999999985</v>
      </c>
      <c r="L89" s="32"/>
      <c r="M89" s="2">
        <v>5</v>
      </c>
      <c r="N89" s="2" t="s">
        <v>234</v>
      </c>
      <c r="P89" s="2">
        <v>5</v>
      </c>
    </row>
    <row r="90" spans="1:16">
      <c r="A90" s="2" t="s">
        <v>104</v>
      </c>
      <c r="B90" s="134" t="s">
        <v>195</v>
      </c>
      <c r="C90" s="24"/>
      <c r="D90" s="24"/>
      <c r="E90" s="69"/>
      <c r="F90" s="24"/>
      <c r="G90" s="71"/>
      <c r="H90" s="65"/>
      <c r="I90" s="57">
        <v>4.6500000000000004</v>
      </c>
      <c r="J90" s="55">
        <v>4.6500000000000004</v>
      </c>
      <c r="K90" s="56">
        <v>4650</v>
      </c>
      <c r="L90" s="32"/>
      <c r="M90" s="2">
        <v>5</v>
      </c>
      <c r="N90" s="2" t="s">
        <v>234</v>
      </c>
      <c r="P90" s="2">
        <v>5</v>
      </c>
    </row>
    <row r="91" spans="1:16">
      <c r="A91" s="2" t="s">
        <v>104</v>
      </c>
      <c r="B91" s="135" t="s">
        <v>196</v>
      </c>
      <c r="C91" s="59"/>
      <c r="D91" s="59"/>
      <c r="E91" s="77"/>
      <c r="F91" s="59"/>
      <c r="G91" s="79"/>
      <c r="H91" s="80"/>
      <c r="I91" s="57">
        <v>0</v>
      </c>
      <c r="J91" s="60">
        <v>0</v>
      </c>
      <c r="K91" s="61">
        <v>0</v>
      </c>
      <c r="L91" s="32"/>
      <c r="M91" s="2">
        <v>5</v>
      </c>
      <c r="N91" s="2" t="s">
        <v>234</v>
      </c>
      <c r="P91" s="2">
        <v>5</v>
      </c>
    </row>
    <row r="92" spans="1:16">
      <c r="B92" s="62" t="s">
        <v>133</v>
      </c>
      <c r="C92" s="23"/>
      <c r="D92" s="24"/>
      <c r="E92" s="24"/>
      <c r="F92" s="24"/>
      <c r="G92" s="24"/>
      <c r="H92" s="65">
        <v>7</v>
      </c>
      <c r="I92" s="55">
        <v>118.47199999999999</v>
      </c>
      <c r="J92" s="63">
        <v>114.47199999999999</v>
      </c>
      <c r="K92" s="64">
        <v>114471.99999999999</v>
      </c>
      <c r="L92" s="32"/>
      <c r="M92" s="2">
        <v>5</v>
      </c>
      <c r="N92" s="2" t="s">
        <v>234</v>
      </c>
      <c r="P92" s="2">
        <v>5</v>
      </c>
    </row>
    <row r="93" spans="1:16">
      <c r="B93" s="32"/>
      <c r="C93" s="24"/>
      <c r="D93" s="24"/>
      <c r="E93" s="24"/>
      <c r="F93" s="24"/>
      <c r="G93" s="24"/>
      <c r="H93" s="24"/>
      <c r="I93" s="24"/>
      <c r="J93" s="24"/>
      <c r="K93" s="56" t="s">
        <v>134</v>
      </c>
      <c r="L93" s="32"/>
      <c r="M93" s="2">
        <v>5</v>
      </c>
      <c r="N93" s="2" t="s">
        <v>234</v>
      </c>
      <c r="P93" s="2">
        <v>5</v>
      </c>
    </row>
    <row r="94" spans="1:16">
      <c r="B94" s="33" t="s">
        <v>290</v>
      </c>
      <c r="C94" s="45"/>
      <c r="D94" s="220"/>
      <c r="E94" s="220"/>
      <c r="F94" s="220"/>
      <c r="G94" s="46"/>
      <c r="H94" s="50"/>
      <c r="I94" s="50"/>
      <c r="J94" s="49"/>
      <c r="K94" s="49"/>
      <c r="L94" s="32"/>
      <c r="M94" s="2">
        <v>5</v>
      </c>
      <c r="N94" s="2" t="s">
        <v>234</v>
      </c>
      <c r="P94" s="2">
        <v>5</v>
      </c>
    </row>
    <row r="95" spans="1:16">
      <c r="A95" s="2" t="s">
        <v>135</v>
      </c>
      <c r="B95" s="82" t="s">
        <v>264</v>
      </c>
      <c r="C95" s="24"/>
      <c r="D95" s="24"/>
      <c r="E95" s="24"/>
      <c r="F95" s="24"/>
      <c r="G95" s="24"/>
      <c r="H95" s="54">
        <v>9.6</v>
      </c>
      <c r="I95" s="54">
        <v>5.5</v>
      </c>
      <c r="J95" s="55">
        <v>15.1</v>
      </c>
      <c r="K95" s="56">
        <v>15100</v>
      </c>
      <c r="L95" s="32"/>
      <c r="M95" s="2">
        <v>5</v>
      </c>
      <c r="N95" s="2" t="s">
        <v>234</v>
      </c>
      <c r="P95" s="2">
        <v>5</v>
      </c>
    </row>
    <row r="96" spans="1:16">
      <c r="A96" s="2" t="s">
        <v>135</v>
      </c>
      <c r="B96" s="83" t="s">
        <v>265</v>
      </c>
      <c r="C96" s="24"/>
      <c r="D96" s="24"/>
      <c r="E96" s="24"/>
      <c r="F96" s="24"/>
      <c r="G96" s="24"/>
      <c r="H96" s="57">
        <v>5.6</v>
      </c>
      <c r="I96" s="57">
        <v>2.5</v>
      </c>
      <c r="J96" s="55">
        <v>8.1</v>
      </c>
      <c r="K96" s="56">
        <v>8100</v>
      </c>
      <c r="L96" s="32"/>
      <c r="M96" s="2">
        <v>5</v>
      </c>
      <c r="N96" s="2" t="s">
        <v>234</v>
      </c>
      <c r="P96" s="2">
        <v>5</v>
      </c>
    </row>
    <row r="97" spans="1:16">
      <c r="A97" s="2" t="s">
        <v>135</v>
      </c>
      <c r="B97" s="83" t="s">
        <v>266</v>
      </c>
      <c r="C97" s="24"/>
      <c r="D97" s="24"/>
      <c r="E97" s="24"/>
      <c r="F97" s="24"/>
      <c r="G97" s="24"/>
      <c r="H97" s="57">
        <v>14.3</v>
      </c>
      <c r="I97" s="57">
        <v>6.7</v>
      </c>
      <c r="J97" s="55">
        <v>21</v>
      </c>
      <c r="K97" s="56">
        <v>21000</v>
      </c>
      <c r="L97" s="32"/>
      <c r="M97" s="2">
        <v>5</v>
      </c>
      <c r="N97" s="2" t="s">
        <v>234</v>
      </c>
      <c r="P97" s="2">
        <v>5</v>
      </c>
    </row>
    <row r="98" spans="1:16">
      <c r="A98" s="2" t="s">
        <v>135</v>
      </c>
      <c r="B98" s="84" t="s">
        <v>138</v>
      </c>
      <c r="C98" s="24"/>
      <c r="D98" s="57">
        <v>3.35</v>
      </c>
      <c r="E98" s="71" t="s">
        <v>267</v>
      </c>
      <c r="F98" s="57">
        <v>3.82</v>
      </c>
      <c r="G98" s="71" t="s">
        <v>268</v>
      </c>
      <c r="H98" s="55">
        <v>14.404999999999999</v>
      </c>
      <c r="I98" s="55">
        <v>16.425999999999998</v>
      </c>
      <c r="J98" s="55">
        <v>30.830999999999996</v>
      </c>
      <c r="K98" s="56">
        <v>30830.999999999996</v>
      </c>
      <c r="L98" s="32"/>
      <c r="M98" s="2">
        <v>5</v>
      </c>
      <c r="N98" s="2" t="s">
        <v>234</v>
      </c>
      <c r="P98" s="2">
        <v>5</v>
      </c>
    </row>
    <row r="99" spans="1:16">
      <c r="A99" s="2" t="s">
        <v>135</v>
      </c>
      <c r="B99" s="83" t="s">
        <v>110</v>
      </c>
      <c r="C99" s="59"/>
      <c r="D99" s="59"/>
      <c r="E99" s="59"/>
      <c r="F99" s="59"/>
      <c r="G99" s="59"/>
      <c r="H99" s="57">
        <v>0</v>
      </c>
      <c r="I99" s="57">
        <v>0</v>
      </c>
      <c r="J99" s="60">
        <v>0</v>
      </c>
      <c r="K99" s="61">
        <v>0</v>
      </c>
      <c r="L99" s="32"/>
      <c r="M99" s="2">
        <v>5</v>
      </c>
      <c r="N99" s="2" t="s">
        <v>234</v>
      </c>
      <c r="P99" s="2">
        <v>5</v>
      </c>
    </row>
    <row r="100" spans="1:16">
      <c r="B100" s="62" t="s">
        <v>291</v>
      </c>
      <c r="C100" s="24"/>
      <c r="D100" s="24"/>
      <c r="E100" s="24"/>
      <c r="F100" s="24"/>
      <c r="G100" s="24"/>
      <c r="H100" s="248">
        <v>33.10125</v>
      </c>
      <c r="I100" s="248">
        <v>18.8065</v>
      </c>
      <c r="J100" s="55"/>
      <c r="K100" s="56"/>
      <c r="L100" s="32"/>
      <c r="M100" s="2">
        <v>5</v>
      </c>
      <c r="N100" s="2" t="s">
        <v>234</v>
      </c>
      <c r="P100" s="2">
        <v>5</v>
      </c>
    </row>
    <row r="101" spans="1:16">
      <c r="B101" s="62" t="s">
        <v>270</v>
      </c>
      <c r="C101" s="23"/>
      <c r="D101" s="24"/>
      <c r="E101" s="24"/>
      <c r="F101" s="24"/>
      <c r="G101" s="24"/>
      <c r="H101" s="55">
        <v>132.405</v>
      </c>
      <c r="I101" s="55">
        <v>75.225999999999999</v>
      </c>
      <c r="J101" s="63">
        <v>207.631</v>
      </c>
      <c r="K101" s="56">
        <v>207631</v>
      </c>
      <c r="L101" s="32"/>
      <c r="M101" s="2">
        <v>5</v>
      </c>
      <c r="N101" s="2" t="s">
        <v>234</v>
      </c>
      <c r="P101" s="2">
        <v>5</v>
      </c>
    </row>
    <row r="102" spans="1:16">
      <c r="B102" s="32"/>
      <c r="C102" s="24"/>
      <c r="D102" s="24"/>
      <c r="E102" s="24"/>
      <c r="F102" s="24"/>
      <c r="G102" s="24"/>
      <c r="H102" s="24"/>
      <c r="I102" s="24"/>
      <c r="J102" s="24"/>
      <c r="K102" s="56"/>
      <c r="L102" s="32"/>
      <c r="M102" s="2">
        <v>5</v>
      </c>
      <c r="N102" s="2" t="s">
        <v>234</v>
      </c>
      <c r="P102" s="2">
        <v>5</v>
      </c>
    </row>
    <row r="103" spans="1:16">
      <c r="B103" s="33" t="s">
        <v>260</v>
      </c>
      <c r="C103" s="67"/>
      <c r="D103" s="35" t="s">
        <v>144</v>
      </c>
      <c r="E103" s="35"/>
      <c r="F103" s="35" t="s">
        <v>145</v>
      </c>
      <c r="G103" s="34"/>
      <c r="H103" s="50"/>
      <c r="I103" s="50"/>
      <c r="J103" s="51"/>
      <c r="K103" s="51"/>
      <c r="L103" s="32"/>
      <c r="M103" s="2">
        <v>5</v>
      </c>
      <c r="N103" s="2" t="s">
        <v>234</v>
      </c>
      <c r="P103" s="2">
        <v>5</v>
      </c>
    </row>
    <row r="104" spans="1:16">
      <c r="A104" s="2" t="s">
        <v>146</v>
      </c>
      <c r="B104" s="134" t="s">
        <v>261</v>
      </c>
      <c r="C104" s="23"/>
      <c r="D104" s="57">
        <v>20.149999999999999</v>
      </c>
      <c r="E104" s="24"/>
      <c r="F104" s="249">
        <v>1.3333299999999999</v>
      </c>
      <c r="G104" s="229" t="s">
        <v>262</v>
      </c>
      <c r="H104" s="218">
        <v>107.46639799999998</v>
      </c>
      <c r="I104" s="65"/>
      <c r="J104" s="55">
        <v>107.46639799999998</v>
      </c>
      <c r="K104" s="56">
        <v>107466.39799999999</v>
      </c>
      <c r="L104" s="32"/>
      <c r="M104" s="2">
        <v>5</v>
      </c>
      <c r="N104" s="2" t="s">
        <v>234</v>
      </c>
      <c r="P104" s="2">
        <v>5</v>
      </c>
    </row>
    <row r="105" spans="1:16">
      <c r="A105" s="2" t="s">
        <v>146</v>
      </c>
      <c r="B105" s="135" t="s">
        <v>292</v>
      </c>
      <c r="C105" s="88"/>
      <c r="D105" s="57">
        <v>20.149999999999999</v>
      </c>
      <c r="E105" s="59"/>
      <c r="F105" s="249">
        <v>0</v>
      </c>
      <c r="G105" s="219" t="s">
        <v>262</v>
      </c>
      <c r="H105" s="60">
        <v>0</v>
      </c>
      <c r="I105" s="80"/>
      <c r="J105" s="60">
        <v>0</v>
      </c>
      <c r="K105" s="61">
        <v>0</v>
      </c>
      <c r="L105" s="32"/>
      <c r="M105" s="2">
        <v>5</v>
      </c>
      <c r="N105" s="2" t="s">
        <v>234</v>
      </c>
      <c r="P105" s="2">
        <v>5</v>
      </c>
    </row>
    <row r="106" spans="1:16">
      <c r="B106" s="62" t="s">
        <v>133</v>
      </c>
      <c r="C106" s="86"/>
      <c r="D106" s="89"/>
      <c r="E106" s="89"/>
      <c r="F106" s="89"/>
      <c r="G106" s="89"/>
      <c r="H106" s="55">
        <v>107.46639799999998</v>
      </c>
      <c r="I106" s="55"/>
      <c r="J106" s="63">
        <v>107.46639799999998</v>
      </c>
      <c r="K106" s="64">
        <v>107466.39799999999</v>
      </c>
      <c r="L106" s="32"/>
      <c r="M106" s="2">
        <v>5</v>
      </c>
      <c r="N106" s="2" t="s">
        <v>234</v>
      </c>
      <c r="P106" s="2">
        <v>5</v>
      </c>
    </row>
    <row r="107" spans="1:16">
      <c r="B107" s="32"/>
      <c r="C107" s="24"/>
      <c r="D107" s="24"/>
      <c r="E107" s="24"/>
      <c r="F107" s="24"/>
      <c r="G107" s="24"/>
      <c r="H107" s="24"/>
      <c r="I107" s="24"/>
      <c r="J107" s="24"/>
      <c r="K107" s="56" t="s">
        <v>134</v>
      </c>
      <c r="L107" s="32"/>
      <c r="M107" s="2">
        <v>5</v>
      </c>
      <c r="N107" s="2" t="s">
        <v>234</v>
      </c>
      <c r="P107" s="2">
        <v>5</v>
      </c>
    </row>
    <row r="108" spans="1:16">
      <c r="B108" s="33" t="s">
        <v>149</v>
      </c>
      <c r="C108" s="67"/>
      <c r="D108" s="35"/>
      <c r="E108" s="35"/>
      <c r="F108" s="35"/>
      <c r="G108" s="34"/>
      <c r="H108" s="50"/>
      <c r="I108" s="50"/>
      <c r="J108" s="51"/>
      <c r="K108" s="51" t="s">
        <v>134</v>
      </c>
      <c r="L108" s="32"/>
      <c r="M108" s="2">
        <v>5</v>
      </c>
      <c r="N108" s="2" t="s">
        <v>234</v>
      </c>
      <c r="P108" s="2">
        <v>5</v>
      </c>
    </row>
    <row r="109" spans="1:16">
      <c r="A109" s="2" t="s">
        <v>150</v>
      </c>
      <c r="B109" s="32" t="s">
        <v>151</v>
      </c>
      <c r="C109" s="24"/>
      <c r="D109" s="24"/>
      <c r="E109" s="24"/>
      <c r="F109" s="24"/>
      <c r="G109" s="24"/>
      <c r="H109" s="137">
        <v>100</v>
      </c>
      <c r="I109" s="65"/>
      <c r="J109" s="63">
        <v>100</v>
      </c>
      <c r="K109" s="64">
        <v>100000</v>
      </c>
      <c r="L109" s="32"/>
      <c r="M109" s="2">
        <v>5</v>
      </c>
      <c r="N109" s="2" t="s">
        <v>234</v>
      </c>
      <c r="P109" s="2">
        <v>5</v>
      </c>
    </row>
    <row r="110" spans="1:16">
      <c r="B110" s="32"/>
      <c r="C110" s="24"/>
      <c r="D110" s="24"/>
      <c r="E110" s="24"/>
      <c r="F110" s="24"/>
      <c r="G110" s="24"/>
      <c r="H110" s="24"/>
      <c r="I110" s="24"/>
      <c r="J110" s="24"/>
      <c r="K110" s="56" t="s">
        <v>134</v>
      </c>
      <c r="L110" s="32"/>
      <c r="M110" s="2">
        <v>5</v>
      </c>
      <c r="N110" s="2" t="s">
        <v>234</v>
      </c>
      <c r="P110" s="2">
        <v>5</v>
      </c>
    </row>
    <row r="111" spans="1:16">
      <c r="B111" s="66"/>
      <c r="C111" s="46"/>
      <c r="D111" s="46"/>
      <c r="E111" s="46"/>
      <c r="F111" s="46"/>
      <c r="G111" s="46"/>
      <c r="H111" s="47" t="s">
        <v>96</v>
      </c>
      <c r="I111" s="48"/>
      <c r="J111" s="48" t="s">
        <v>97</v>
      </c>
      <c r="K111" s="49" t="s">
        <v>98</v>
      </c>
      <c r="L111" s="32"/>
      <c r="M111" s="2">
        <v>5</v>
      </c>
      <c r="N111" s="2" t="s">
        <v>234</v>
      </c>
      <c r="P111" s="2">
        <v>5</v>
      </c>
    </row>
    <row r="112" spans="1:16">
      <c r="B112" s="231" t="s">
        <v>293</v>
      </c>
      <c r="C112" s="67"/>
      <c r="D112" s="35"/>
      <c r="E112" s="35"/>
      <c r="F112" s="35"/>
      <c r="G112" s="34"/>
      <c r="H112" s="50" t="s">
        <v>100</v>
      </c>
      <c r="I112" s="50" t="s">
        <v>101</v>
      </c>
      <c r="J112" s="51" t="s">
        <v>102</v>
      </c>
      <c r="K112" s="51" t="s">
        <v>242</v>
      </c>
      <c r="L112" s="32"/>
      <c r="M112" s="2">
        <v>5</v>
      </c>
      <c r="N112" s="2" t="s">
        <v>234</v>
      </c>
      <c r="P112" s="2">
        <v>5</v>
      </c>
    </row>
    <row r="113" spans="2:16">
      <c r="B113" s="134" t="s">
        <v>294</v>
      </c>
      <c r="C113" s="24"/>
      <c r="D113" s="24"/>
      <c r="E113" s="24"/>
      <c r="F113" s="24"/>
      <c r="G113" s="24"/>
      <c r="H113" s="55">
        <v>365.35473133333335</v>
      </c>
      <c r="I113" s="55">
        <v>237.56466666666665</v>
      </c>
      <c r="J113" s="63">
        <v>602.919398</v>
      </c>
      <c r="K113" s="63">
        <v>602919.39800000004</v>
      </c>
      <c r="L113" s="32"/>
      <c r="M113" s="2">
        <v>5</v>
      </c>
      <c r="N113" s="2" t="s">
        <v>234</v>
      </c>
      <c r="P113" s="2">
        <v>5</v>
      </c>
    </row>
    <row r="114" spans="2:16">
      <c r="B114" s="134" t="s">
        <v>295</v>
      </c>
      <c r="C114" s="24"/>
      <c r="D114" s="24"/>
      <c r="E114" s="24"/>
      <c r="F114" s="24"/>
      <c r="G114" s="24"/>
      <c r="H114" s="55">
        <v>84.966216589147294</v>
      </c>
      <c r="I114" s="55">
        <v>55.247596899224803</v>
      </c>
      <c r="J114" s="63">
        <v>140.2138134883721</v>
      </c>
      <c r="K114" s="65"/>
      <c r="L114" s="32"/>
      <c r="M114" s="2">
        <v>5</v>
      </c>
      <c r="N114" s="2" t="s">
        <v>234</v>
      </c>
      <c r="P114" s="2">
        <v>5</v>
      </c>
    </row>
    <row r="115" spans="2:16">
      <c r="B115" s="134"/>
      <c r="C115" s="24"/>
      <c r="D115" s="24"/>
      <c r="E115" s="24"/>
      <c r="F115" s="24"/>
      <c r="G115" s="24"/>
      <c r="H115" s="55"/>
      <c r="I115" s="55"/>
      <c r="J115" s="63"/>
      <c r="K115" s="65"/>
      <c r="L115" s="32"/>
      <c r="M115" s="2">
        <v>5</v>
      </c>
      <c r="N115" s="2" t="s">
        <v>234</v>
      </c>
      <c r="P115" s="2">
        <v>5</v>
      </c>
    </row>
    <row r="116" spans="2:16">
      <c r="B116" s="134"/>
      <c r="C116" s="24"/>
      <c r="D116" s="24"/>
      <c r="E116" s="24"/>
      <c r="F116" s="24"/>
      <c r="G116" s="24"/>
      <c r="H116" s="55"/>
      <c r="I116" s="55"/>
      <c r="J116" s="63"/>
      <c r="K116" s="65"/>
      <c r="L116" s="32"/>
      <c r="M116" s="2">
        <v>5</v>
      </c>
      <c r="N116" s="2" t="s">
        <v>234</v>
      </c>
      <c r="P116" s="2">
        <v>5</v>
      </c>
    </row>
    <row r="117" spans="2:16">
      <c r="B117" s="214" t="s">
        <v>296</v>
      </c>
      <c r="C117" s="46"/>
      <c r="D117" s="46"/>
      <c r="E117" s="46"/>
      <c r="F117" s="46"/>
      <c r="G117" s="46"/>
      <c r="H117" s="47" t="s">
        <v>96</v>
      </c>
      <c r="I117" s="48"/>
      <c r="J117" s="48" t="s">
        <v>97</v>
      </c>
      <c r="K117" s="49" t="s">
        <v>98</v>
      </c>
      <c r="L117" s="32"/>
      <c r="M117" s="2">
        <v>5</v>
      </c>
      <c r="N117" s="2" t="s">
        <v>234</v>
      </c>
      <c r="P117" s="2">
        <v>5</v>
      </c>
    </row>
    <row r="118" spans="2:16">
      <c r="B118" s="250" t="s">
        <v>297</v>
      </c>
      <c r="C118" s="67"/>
      <c r="D118" s="35"/>
      <c r="E118" s="35"/>
      <c r="F118" s="35"/>
      <c r="G118" s="34"/>
      <c r="H118" s="50" t="s">
        <v>100</v>
      </c>
      <c r="I118" s="50" t="s">
        <v>101</v>
      </c>
      <c r="J118" s="51" t="s">
        <v>102</v>
      </c>
      <c r="K118" s="51" t="s">
        <v>298</v>
      </c>
      <c r="L118" s="32"/>
      <c r="M118" s="2">
        <v>5</v>
      </c>
      <c r="N118" s="2" t="s">
        <v>234</v>
      </c>
      <c r="P118" s="2">
        <v>5</v>
      </c>
    </row>
    <row r="119" spans="2:16">
      <c r="B119" s="134" t="s">
        <v>299</v>
      </c>
      <c r="C119" s="24"/>
      <c r="D119" s="24"/>
      <c r="E119" s="24"/>
      <c r="F119" s="24"/>
      <c r="G119" s="24"/>
      <c r="H119" s="251">
        <v>347.00593200000003</v>
      </c>
      <c r="I119" s="251">
        <v>207.74866666666665</v>
      </c>
      <c r="J119" s="63">
        <v>554.75459866666665</v>
      </c>
      <c r="K119" s="63">
        <v>554754.59866666666</v>
      </c>
      <c r="L119" s="32"/>
      <c r="M119" s="2">
        <v>5</v>
      </c>
      <c r="N119" s="2" t="s">
        <v>234</v>
      </c>
      <c r="P119" s="2">
        <v>5</v>
      </c>
    </row>
    <row r="120" spans="2:16">
      <c r="B120" s="134" t="s">
        <v>300</v>
      </c>
      <c r="C120" s="24"/>
      <c r="D120" s="24"/>
      <c r="E120" s="24"/>
      <c r="F120" s="24"/>
      <c r="G120" s="24"/>
      <c r="H120" s="55">
        <v>52.843542944162444</v>
      </c>
      <c r="I120" s="55">
        <v>31.636852791878173</v>
      </c>
      <c r="J120" s="63">
        <v>84.480395736040606</v>
      </c>
      <c r="K120" s="65"/>
      <c r="L120" s="32"/>
      <c r="M120" s="2">
        <v>5</v>
      </c>
      <c r="N120" s="2" t="s">
        <v>234</v>
      </c>
      <c r="P120" s="2">
        <v>5</v>
      </c>
    </row>
    <row r="121" spans="2:16">
      <c r="B121" s="134" t="s">
        <v>301</v>
      </c>
      <c r="C121" s="24"/>
      <c r="D121" s="24"/>
      <c r="E121" s="24"/>
      <c r="F121" s="24"/>
      <c r="G121" s="24"/>
      <c r="H121" s="55"/>
      <c r="I121" s="55"/>
      <c r="J121" s="63"/>
      <c r="K121" s="65"/>
      <c r="L121" s="32"/>
      <c r="M121" s="2">
        <v>5</v>
      </c>
      <c r="N121" s="2" t="s">
        <v>234</v>
      </c>
      <c r="P121" s="2">
        <v>5</v>
      </c>
    </row>
    <row r="122" spans="2:16">
      <c r="B122" s="252" t="s">
        <v>302</v>
      </c>
      <c r="C122" s="232"/>
      <c r="D122" s="253"/>
      <c r="E122" s="254">
        <v>253</v>
      </c>
      <c r="F122" s="255" t="s">
        <v>276</v>
      </c>
      <c r="G122" s="235" t="s">
        <v>303</v>
      </c>
      <c r="H122" s="61"/>
      <c r="I122" s="80"/>
      <c r="J122" s="60">
        <v>1661.3666666666666</v>
      </c>
      <c r="K122" s="236">
        <v>1661366.6666666665</v>
      </c>
      <c r="L122" s="32"/>
      <c r="M122" s="2">
        <v>5</v>
      </c>
      <c r="N122" s="2" t="s">
        <v>234</v>
      </c>
      <c r="P122" s="2">
        <v>5</v>
      </c>
    </row>
    <row r="123" spans="2:16">
      <c r="B123" s="66"/>
      <c r="C123" s="46"/>
      <c r="D123" s="46"/>
      <c r="E123" s="46"/>
      <c r="F123" s="46"/>
      <c r="G123" s="46"/>
      <c r="H123" s="99"/>
      <c r="I123" s="100" t="s">
        <v>157</v>
      </c>
      <c r="J123" s="101" t="s">
        <v>158</v>
      </c>
      <c r="K123" s="102" t="s">
        <v>159</v>
      </c>
      <c r="L123" s="32"/>
      <c r="M123" s="2">
        <v>5</v>
      </c>
      <c r="N123" s="2" t="s">
        <v>234</v>
      </c>
      <c r="P123" s="2">
        <v>5</v>
      </c>
    </row>
    <row r="124" spans="2:16" ht="16.5" thickBot="1">
      <c r="B124" s="231"/>
      <c r="C124" s="34"/>
      <c r="D124" s="34"/>
      <c r="E124" s="34"/>
      <c r="F124" s="34"/>
      <c r="G124" s="34"/>
      <c r="H124" s="103"/>
      <c r="I124" s="104" t="s">
        <v>161</v>
      </c>
      <c r="J124" s="100" t="s">
        <v>162</v>
      </c>
      <c r="K124" s="102" t="s">
        <v>163</v>
      </c>
      <c r="L124" s="32"/>
      <c r="M124" s="2">
        <v>5</v>
      </c>
      <c r="N124" s="2" t="s">
        <v>234</v>
      </c>
      <c r="P124" s="2">
        <v>5</v>
      </c>
    </row>
    <row r="125" spans="2:16" ht="16.5" thickBot="1">
      <c r="B125" s="256" t="s">
        <v>304</v>
      </c>
      <c r="C125" s="118"/>
      <c r="D125" s="93"/>
      <c r="E125" s="93"/>
      <c r="F125" s="93"/>
      <c r="G125" s="93"/>
      <c r="H125" s="119"/>
      <c r="I125" s="95"/>
      <c r="J125" s="257">
        <v>1106.6120679999999</v>
      </c>
      <c r="K125" s="258">
        <v>1106612.068</v>
      </c>
      <c r="L125" s="32"/>
      <c r="M125" s="2">
        <v>5</v>
      </c>
      <c r="N125" s="2" t="s">
        <v>234</v>
      </c>
      <c r="P125" s="2">
        <v>5</v>
      </c>
    </row>
    <row r="126" spans="2:16" ht="16.5" thickTop="1">
      <c r="B126" s="62"/>
      <c r="C126" s="41"/>
      <c r="D126" s="24"/>
      <c r="E126" s="24"/>
      <c r="F126" s="24"/>
      <c r="G126" s="24"/>
      <c r="H126" s="56"/>
      <c r="I126" s="65"/>
      <c r="J126" s="63"/>
      <c r="K126" s="64"/>
      <c r="L126" s="32"/>
      <c r="M126" s="2">
        <v>5</v>
      </c>
      <c r="N126" s="2" t="s">
        <v>234</v>
      </c>
      <c r="P126" s="2">
        <v>5</v>
      </c>
    </row>
    <row r="127" spans="2:16">
      <c r="B127" s="62" t="s">
        <v>7</v>
      </c>
      <c r="C127" s="23"/>
      <c r="D127" s="24"/>
      <c r="E127" s="24"/>
      <c r="F127" s="24"/>
      <c r="G127" s="24"/>
      <c r="H127" s="24"/>
      <c r="I127" s="24"/>
      <c r="J127" s="24"/>
      <c r="K127" s="24"/>
      <c r="L127" s="32"/>
      <c r="M127" s="2">
        <v>5</v>
      </c>
      <c r="N127" s="2" t="s">
        <v>234</v>
      </c>
      <c r="P127" s="2">
        <v>5</v>
      </c>
    </row>
    <row r="128" spans="2:16">
      <c r="B128" s="259" t="s">
        <v>305</v>
      </c>
      <c r="C128" s="23"/>
      <c r="D128" s="24"/>
      <c r="E128" s="24"/>
      <c r="F128" s="24"/>
      <c r="G128" s="24"/>
      <c r="H128" s="24"/>
      <c r="I128" s="24"/>
      <c r="J128" s="24"/>
      <c r="K128" s="24"/>
      <c r="L128" s="32"/>
      <c r="M128" s="2">
        <v>5</v>
      </c>
      <c r="N128" s="2" t="s">
        <v>234</v>
      </c>
      <c r="P128" s="2">
        <v>5</v>
      </c>
    </row>
    <row r="129" spans="2:16">
      <c r="B129" s="126" t="s">
        <v>169</v>
      </c>
      <c r="C129" s="23"/>
      <c r="D129" s="24"/>
      <c r="E129" s="24"/>
      <c r="F129" s="24"/>
      <c r="G129" s="24"/>
      <c r="H129" s="24"/>
      <c r="I129" s="24"/>
      <c r="J129" s="24"/>
      <c r="K129" s="24"/>
      <c r="L129" s="32"/>
      <c r="M129" s="2">
        <v>5</v>
      </c>
      <c r="N129" s="2" t="s">
        <v>234</v>
      </c>
      <c r="P129" s="2">
        <v>5</v>
      </c>
    </row>
    <row r="130" spans="2:16">
      <c r="B130" s="32" t="s">
        <v>173</v>
      </c>
      <c r="C130" s="23"/>
      <c r="D130" s="23"/>
      <c r="E130" s="23"/>
      <c r="F130" s="23"/>
      <c r="G130" s="23"/>
      <c r="H130" s="24"/>
      <c r="I130" s="24"/>
      <c r="J130" s="24"/>
      <c r="K130" s="24"/>
      <c r="L130" s="32"/>
      <c r="M130" s="2">
        <v>5</v>
      </c>
      <c r="N130" s="2" t="s">
        <v>234</v>
      </c>
      <c r="P130" s="2">
        <v>5</v>
      </c>
    </row>
    <row r="131" spans="2:16">
      <c r="B131" s="128" t="s">
        <v>174</v>
      </c>
      <c r="C131" s="24"/>
      <c r="D131" s="24"/>
      <c r="E131" s="24"/>
      <c r="F131" s="24"/>
      <c r="G131" s="24"/>
      <c r="H131" s="24"/>
      <c r="I131" s="24"/>
      <c r="J131" s="24"/>
      <c r="K131" s="24"/>
      <c r="L131" s="32"/>
      <c r="M131" s="2">
        <v>5</v>
      </c>
      <c r="N131" s="2" t="s">
        <v>234</v>
      </c>
      <c r="P131" s="2">
        <v>5</v>
      </c>
    </row>
    <row r="132" spans="2:16">
      <c r="B132" s="27" t="s">
        <v>175</v>
      </c>
      <c r="C132" s="24"/>
      <c r="D132" s="24"/>
      <c r="E132" s="24"/>
      <c r="F132" s="24"/>
      <c r="G132" s="24"/>
      <c r="H132" s="24"/>
      <c r="I132" s="24"/>
      <c r="J132" s="24"/>
      <c r="K132" s="24"/>
      <c r="L132" s="32"/>
      <c r="M132" s="2">
        <v>5</v>
      </c>
      <c r="N132" s="2" t="s">
        <v>234</v>
      </c>
      <c r="P132" s="2">
        <v>5</v>
      </c>
    </row>
    <row r="133" spans="2:16">
      <c r="B133" s="130">
        <v>45707</v>
      </c>
      <c r="C133" s="24"/>
      <c r="D133" s="24"/>
      <c r="E133" s="24"/>
      <c r="F133" s="24"/>
      <c r="G133" s="24"/>
      <c r="H133" s="24"/>
      <c r="I133" s="24"/>
      <c r="J133" s="24"/>
      <c r="K133" s="24"/>
      <c r="L133" s="32"/>
      <c r="M133" s="2">
        <v>5</v>
      </c>
      <c r="N133" s="2" t="s">
        <v>234</v>
      </c>
      <c r="P133" s="2">
        <v>5</v>
      </c>
    </row>
    <row r="134" spans="2:16">
      <c r="B134" s="207"/>
      <c r="C134" s="24"/>
      <c r="D134" s="24"/>
      <c r="E134" s="24"/>
      <c r="F134" s="24"/>
      <c r="G134" s="24"/>
      <c r="H134" s="24"/>
      <c r="I134" s="24"/>
      <c r="J134" s="24"/>
      <c r="K134" s="24"/>
      <c r="L134" s="32"/>
      <c r="M134" s="2">
        <v>5</v>
      </c>
      <c r="N134" s="2" t="s">
        <v>234</v>
      </c>
      <c r="P134" s="2">
        <v>5</v>
      </c>
    </row>
    <row r="135" spans="2:16">
      <c r="M135" s="2">
        <v>5</v>
      </c>
      <c r="N135" s="2" t="s">
        <v>234</v>
      </c>
      <c r="P135" s="2">
        <v>5</v>
      </c>
    </row>
    <row r="136" spans="2:16">
      <c r="M136" s="2">
        <v>5</v>
      </c>
      <c r="N136" s="2" t="s">
        <v>234</v>
      </c>
      <c r="P136" s="2">
        <v>5</v>
      </c>
    </row>
    <row r="137" spans="2:16">
      <c r="B137" s="3" t="s">
        <v>306</v>
      </c>
      <c r="M137" s="2">
        <v>5</v>
      </c>
      <c r="N137" s="2" t="s">
        <v>234</v>
      </c>
      <c r="P137" s="2">
        <v>5</v>
      </c>
    </row>
    <row r="138" spans="2:16">
      <c r="B138" s="260" t="s">
        <v>307</v>
      </c>
      <c r="M138" s="2">
        <v>5</v>
      </c>
      <c r="N138" s="2" t="s">
        <v>234</v>
      </c>
      <c r="P138" s="2">
        <v>5</v>
      </c>
    </row>
  </sheetData>
  <mergeCells count="1">
    <mergeCell ref="L5:M6"/>
  </mergeCells>
  <conditionalFormatting sqref="B1:L134">
    <cfRule type="containsErrors" dxfId="23" priority="1">
      <formula>ISERROR(B1)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E5263-A267-4B33-9683-C34951F7480C}">
  <dimension ref="A1:Q138"/>
  <sheetViews>
    <sheetView topLeftCell="A97" workbookViewId="0">
      <selection activeCell="A113" sqref="A113"/>
    </sheetView>
  </sheetViews>
  <sheetFormatPr defaultColWidth="12.5703125" defaultRowHeight="15.75"/>
  <cols>
    <col min="1" max="1" width="18.42578125" style="2" bestFit="1" customWidth="1"/>
    <col min="2" max="2" width="12.5703125" style="2"/>
    <col min="3" max="3" width="19.5703125" style="2" customWidth="1"/>
    <col min="4" max="4" width="12.5703125" style="2"/>
    <col min="5" max="5" width="18.140625" style="2" customWidth="1"/>
    <col min="6" max="6" width="19" style="2" customWidth="1"/>
    <col min="7" max="16384" width="12.5703125" style="2"/>
  </cols>
  <sheetData>
    <row r="1" spans="1:17" ht="21" thickBot="1">
      <c r="A1" s="2" t="s">
        <v>69</v>
      </c>
      <c r="B1" s="20" t="s">
        <v>70</v>
      </c>
      <c r="C1" s="21" t="s">
        <v>71</v>
      </c>
      <c r="D1" s="21" t="s">
        <v>72</v>
      </c>
      <c r="E1" s="21" t="s">
        <v>73</v>
      </c>
      <c r="F1" s="21" t="s">
        <v>74</v>
      </c>
      <c r="G1" s="21" t="s">
        <v>213</v>
      </c>
      <c r="H1" s="21" t="s">
        <v>76</v>
      </c>
      <c r="I1" s="21" t="s">
        <v>77</v>
      </c>
      <c r="J1" s="21" t="s">
        <v>78</v>
      </c>
      <c r="K1" s="21" t="s">
        <v>79</v>
      </c>
      <c r="L1" s="177" t="s">
        <v>80</v>
      </c>
      <c r="M1" s="2" t="s">
        <v>81</v>
      </c>
      <c r="N1" s="2" t="s">
        <v>82</v>
      </c>
      <c r="O1" s="2" t="s">
        <v>83</v>
      </c>
      <c r="P1" s="2" t="s">
        <v>84</v>
      </c>
      <c r="Q1" s="2" t="s">
        <v>85</v>
      </c>
    </row>
    <row r="2" spans="1:17" ht="16.5" thickTop="1">
      <c r="B2" s="22" t="s">
        <v>86</v>
      </c>
      <c r="C2" s="23"/>
      <c r="D2" s="24"/>
      <c r="E2" s="24"/>
      <c r="F2" s="24"/>
      <c r="G2" s="24"/>
      <c r="H2" s="24"/>
      <c r="I2" s="24"/>
      <c r="J2" s="24"/>
      <c r="K2" s="24"/>
      <c r="L2" s="32"/>
      <c r="N2" s="2">
        <v>8</v>
      </c>
      <c r="O2" s="2" t="s">
        <v>308</v>
      </c>
      <c r="Q2" s="2">
        <v>8</v>
      </c>
    </row>
    <row r="3" spans="1:17">
      <c r="B3" s="25" t="s">
        <v>235</v>
      </c>
      <c r="C3" s="26"/>
      <c r="D3" s="26"/>
      <c r="E3" s="26"/>
      <c r="F3" s="26"/>
      <c r="G3" s="26"/>
      <c r="H3" s="26"/>
      <c r="I3" s="26"/>
      <c r="J3" s="26"/>
      <c r="K3" s="26"/>
      <c r="L3" s="43"/>
      <c r="N3" s="2">
        <v>8</v>
      </c>
      <c r="O3" s="2" t="s">
        <v>308</v>
      </c>
      <c r="Q3" s="2">
        <v>8</v>
      </c>
    </row>
    <row r="4" spans="1:17">
      <c r="B4" s="27" t="s">
        <v>236</v>
      </c>
      <c r="C4" s="26"/>
      <c r="D4" s="26"/>
      <c r="E4" s="26"/>
      <c r="F4" s="26"/>
      <c r="G4" s="26"/>
      <c r="H4" s="26"/>
      <c r="I4" s="26"/>
      <c r="J4" s="26"/>
      <c r="K4" s="26"/>
      <c r="L4" s="43"/>
      <c r="N4" s="2">
        <v>8</v>
      </c>
      <c r="O4" s="2" t="s">
        <v>308</v>
      </c>
      <c r="Q4" s="2">
        <v>8</v>
      </c>
    </row>
    <row r="5" spans="1:17">
      <c r="B5" s="28" t="s">
        <v>89</v>
      </c>
      <c r="C5" s="29"/>
      <c r="D5" s="30"/>
      <c r="E5" s="31"/>
      <c r="F5" s="31"/>
      <c r="G5" s="31"/>
      <c r="H5" s="24"/>
      <c r="I5" s="24"/>
      <c r="J5" s="24"/>
      <c r="K5" s="24"/>
      <c r="L5" s="32"/>
      <c r="N5" s="2">
        <v>8</v>
      </c>
      <c r="O5" s="2" t="s">
        <v>308</v>
      </c>
      <c r="Q5" s="2">
        <v>8</v>
      </c>
    </row>
    <row r="6" spans="1:17">
      <c r="B6" s="32"/>
      <c r="C6" s="24"/>
      <c r="D6" s="24"/>
      <c r="E6" s="31"/>
      <c r="F6" s="31"/>
      <c r="G6" s="31"/>
      <c r="H6" s="24"/>
      <c r="I6" s="24"/>
      <c r="J6" s="24"/>
      <c r="K6" s="24"/>
      <c r="L6" s="32"/>
      <c r="M6" s="492" t="s">
        <v>90</v>
      </c>
      <c r="N6" s="492"/>
      <c r="O6" s="2" t="s">
        <v>308</v>
      </c>
      <c r="Q6" s="2">
        <v>8</v>
      </c>
    </row>
    <row r="7" spans="1:17">
      <c r="B7" s="33" t="s">
        <v>91</v>
      </c>
      <c r="C7" s="34"/>
      <c r="D7" s="34"/>
      <c r="E7" s="35" t="s">
        <v>93</v>
      </c>
      <c r="F7" s="34"/>
      <c r="G7" s="34"/>
      <c r="H7" s="34"/>
      <c r="I7" s="34"/>
      <c r="J7" s="34"/>
      <c r="K7" s="34"/>
      <c r="L7" s="32"/>
      <c r="M7" s="493"/>
      <c r="N7" s="493"/>
      <c r="O7" s="2" t="s">
        <v>308</v>
      </c>
      <c r="Q7" s="2">
        <v>8</v>
      </c>
    </row>
    <row r="8" spans="1:17">
      <c r="B8" s="37" t="s">
        <v>94</v>
      </c>
      <c r="C8" s="38"/>
      <c r="D8" s="39"/>
      <c r="E8" s="42">
        <v>100</v>
      </c>
      <c r="F8" s="24"/>
      <c r="G8" s="24"/>
      <c r="H8" s="24"/>
      <c r="I8" s="24"/>
      <c r="J8" s="24"/>
      <c r="K8" s="24"/>
      <c r="L8" s="32"/>
      <c r="N8" s="2">
        <v>8</v>
      </c>
      <c r="O8" s="2" t="s">
        <v>308</v>
      </c>
      <c r="Q8" s="2">
        <v>8</v>
      </c>
    </row>
    <row r="9" spans="1:17">
      <c r="B9" s="209" t="s">
        <v>237</v>
      </c>
      <c r="C9" s="149"/>
      <c r="D9" s="149"/>
      <c r="E9" s="210">
        <v>2.5</v>
      </c>
      <c r="F9" s="24" t="s">
        <v>238</v>
      </c>
      <c r="G9" s="150"/>
      <c r="H9" s="211">
        <v>2</v>
      </c>
      <c r="I9" s="212" t="s">
        <v>239</v>
      </c>
      <c r="J9" s="41"/>
      <c r="K9" s="213" t="s">
        <v>240</v>
      </c>
      <c r="L9" s="32"/>
      <c r="N9" s="2">
        <v>8</v>
      </c>
      <c r="O9" s="2" t="s">
        <v>308</v>
      </c>
      <c r="Q9" s="2">
        <v>8</v>
      </c>
    </row>
    <row r="10" spans="1:17">
      <c r="B10" s="43"/>
      <c r="C10" s="31"/>
      <c r="D10" s="31"/>
      <c r="E10" s="31"/>
      <c r="F10" s="31"/>
      <c r="G10" s="31"/>
      <c r="H10" s="31"/>
      <c r="I10" s="31"/>
      <c r="J10" s="31"/>
      <c r="K10" s="31"/>
      <c r="L10" s="32"/>
      <c r="N10" s="2">
        <v>8</v>
      </c>
      <c r="O10" s="2" t="s">
        <v>308</v>
      </c>
      <c r="Q10" s="2">
        <v>8</v>
      </c>
    </row>
    <row r="11" spans="1:17">
      <c r="B11" s="214" t="s">
        <v>241</v>
      </c>
      <c r="C11" s="45"/>
      <c r="D11" s="46"/>
      <c r="E11" s="46"/>
      <c r="F11" s="46"/>
      <c r="G11" s="46"/>
      <c r="H11" s="47" t="s">
        <v>96</v>
      </c>
      <c r="I11" s="48"/>
      <c r="J11" s="48" t="s">
        <v>97</v>
      </c>
      <c r="K11" s="49" t="s">
        <v>98</v>
      </c>
      <c r="L11" s="32"/>
      <c r="N11" s="2">
        <v>8</v>
      </c>
      <c r="O11" s="2" t="s">
        <v>308</v>
      </c>
      <c r="Q11" s="2">
        <v>8</v>
      </c>
    </row>
    <row r="12" spans="1:17">
      <c r="B12" s="33" t="s">
        <v>99</v>
      </c>
      <c r="C12" s="34"/>
      <c r="D12" s="34"/>
      <c r="E12" s="34"/>
      <c r="F12" s="34"/>
      <c r="G12" s="34"/>
      <c r="H12" s="50" t="s">
        <v>100</v>
      </c>
      <c r="I12" s="50" t="s">
        <v>101</v>
      </c>
      <c r="J12" s="51" t="s">
        <v>102</v>
      </c>
      <c r="K12" s="51" t="s">
        <v>309</v>
      </c>
      <c r="L12" s="32"/>
      <c r="N12" s="2">
        <v>8</v>
      </c>
      <c r="O12" s="2" t="s">
        <v>308</v>
      </c>
      <c r="Q12" s="2">
        <v>8</v>
      </c>
    </row>
    <row r="13" spans="1:17">
      <c r="A13" s="2" t="s">
        <v>186</v>
      </c>
      <c r="B13" s="52" t="s">
        <v>243</v>
      </c>
      <c r="C13" s="24"/>
      <c r="D13" s="24"/>
      <c r="E13" s="24"/>
      <c r="F13" s="24"/>
      <c r="G13" s="24"/>
      <c r="H13" s="54">
        <v>4</v>
      </c>
      <c r="I13" s="54">
        <v>2.5</v>
      </c>
      <c r="J13" s="55">
        <v>6.5</v>
      </c>
      <c r="K13" s="56">
        <v>650</v>
      </c>
      <c r="L13" s="32"/>
      <c r="N13" s="2">
        <v>8</v>
      </c>
      <c r="O13" s="2" t="s">
        <v>308</v>
      </c>
      <c r="Q13" s="2">
        <v>8</v>
      </c>
    </row>
    <row r="14" spans="1:17">
      <c r="A14" s="2" t="s">
        <v>186</v>
      </c>
      <c r="B14" s="52" t="s">
        <v>244</v>
      </c>
      <c r="C14" s="24"/>
      <c r="D14" s="24"/>
      <c r="E14" s="24"/>
      <c r="F14" s="24"/>
      <c r="G14" s="24"/>
      <c r="H14" s="54">
        <v>16.2</v>
      </c>
      <c r="I14" s="54">
        <v>9</v>
      </c>
      <c r="J14" s="55">
        <v>25.2</v>
      </c>
      <c r="K14" s="56">
        <v>2520</v>
      </c>
      <c r="L14" s="32"/>
      <c r="N14" s="2">
        <v>8</v>
      </c>
      <c r="O14" s="2" t="s">
        <v>308</v>
      </c>
      <c r="P14" s="201"/>
      <c r="Q14" s="2">
        <v>8</v>
      </c>
    </row>
    <row r="15" spans="1:17">
      <c r="A15" s="2" t="s">
        <v>186</v>
      </c>
      <c r="B15" s="52" t="s">
        <v>245</v>
      </c>
      <c r="C15" s="24"/>
      <c r="D15" s="24"/>
      <c r="E15" s="24"/>
      <c r="F15" s="24"/>
      <c r="G15" s="24"/>
      <c r="H15" s="57">
        <v>3.5</v>
      </c>
      <c r="I15" s="57">
        <v>2</v>
      </c>
      <c r="J15" s="55">
        <v>5.5</v>
      </c>
      <c r="K15" s="56">
        <v>550</v>
      </c>
      <c r="L15" s="32"/>
      <c r="N15" s="2">
        <v>8</v>
      </c>
      <c r="O15" s="2" t="s">
        <v>308</v>
      </c>
      <c r="Q15" s="2">
        <v>8</v>
      </c>
    </row>
    <row r="16" spans="1:17">
      <c r="A16" s="2" t="s">
        <v>186</v>
      </c>
      <c r="B16" s="52" t="s">
        <v>246</v>
      </c>
      <c r="C16" s="24"/>
      <c r="D16" s="24"/>
      <c r="E16" s="24"/>
      <c r="F16" s="24"/>
      <c r="G16" s="24"/>
      <c r="H16" s="57">
        <v>3.6</v>
      </c>
      <c r="I16" s="57">
        <v>1.9</v>
      </c>
      <c r="J16" s="55">
        <v>5.5</v>
      </c>
      <c r="K16" s="56">
        <v>550</v>
      </c>
      <c r="L16" s="32"/>
      <c r="N16" s="2">
        <v>8</v>
      </c>
      <c r="O16" s="2" t="s">
        <v>308</v>
      </c>
      <c r="Q16" s="2">
        <v>8</v>
      </c>
    </row>
    <row r="17" spans="1:17">
      <c r="A17" s="2" t="s">
        <v>186</v>
      </c>
      <c r="B17" s="52" t="s">
        <v>247</v>
      </c>
      <c r="C17" s="24"/>
      <c r="D17" s="24"/>
      <c r="E17" s="24"/>
      <c r="F17" s="24"/>
      <c r="G17" s="24"/>
      <c r="H17" s="57">
        <v>8</v>
      </c>
      <c r="I17" s="57">
        <v>5.2</v>
      </c>
      <c r="J17" s="55">
        <v>13.2</v>
      </c>
      <c r="K17" s="56">
        <v>1320</v>
      </c>
      <c r="L17" s="32"/>
      <c r="N17" s="2">
        <v>8</v>
      </c>
      <c r="O17" s="2" t="s">
        <v>308</v>
      </c>
      <c r="Q17" s="2">
        <v>8</v>
      </c>
    </row>
    <row r="18" spans="1:17">
      <c r="A18" s="2" t="s">
        <v>186</v>
      </c>
      <c r="B18" s="52" t="s">
        <v>111</v>
      </c>
      <c r="C18" s="24"/>
      <c r="D18" s="24"/>
      <c r="E18" s="24"/>
      <c r="F18" s="24"/>
      <c r="G18" s="24"/>
      <c r="H18" s="57">
        <v>0</v>
      </c>
      <c r="I18" s="57">
        <v>0</v>
      </c>
      <c r="J18" s="55">
        <v>0</v>
      </c>
      <c r="K18" s="56">
        <v>0</v>
      </c>
      <c r="L18" s="32"/>
      <c r="N18" s="2">
        <v>8</v>
      </c>
      <c r="O18" s="2" t="s">
        <v>308</v>
      </c>
      <c r="Q18" s="2">
        <v>8</v>
      </c>
    </row>
    <row r="19" spans="1:17">
      <c r="A19" s="2" t="s">
        <v>186</v>
      </c>
      <c r="B19" s="52" t="s">
        <v>111</v>
      </c>
      <c r="C19" s="59"/>
      <c r="D19" s="59"/>
      <c r="E19" s="59"/>
      <c r="F19" s="59"/>
      <c r="G19" s="59"/>
      <c r="H19" s="57">
        <v>0</v>
      </c>
      <c r="I19" s="57">
        <v>0</v>
      </c>
      <c r="J19" s="60">
        <v>0</v>
      </c>
      <c r="K19" s="61">
        <v>0</v>
      </c>
      <c r="L19" s="32"/>
      <c r="N19" s="2">
        <v>8</v>
      </c>
      <c r="O19" s="2" t="s">
        <v>308</v>
      </c>
      <c r="Q19" s="2">
        <v>8</v>
      </c>
    </row>
    <row r="20" spans="1:17">
      <c r="B20" s="62" t="s">
        <v>112</v>
      </c>
      <c r="C20" s="23"/>
      <c r="D20" s="24"/>
      <c r="E20" s="24"/>
      <c r="F20" s="24"/>
      <c r="G20" s="24"/>
      <c r="H20" s="261">
        <v>35.299999999999997</v>
      </c>
      <c r="I20" s="261">
        <v>20.6</v>
      </c>
      <c r="J20" s="63">
        <v>55.900000000000006</v>
      </c>
      <c r="K20" s="64">
        <v>5590.0000000000009</v>
      </c>
      <c r="L20" s="32"/>
      <c r="N20" s="2">
        <v>8</v>
      </c>
      <c r="O20" s="2" t="s">
        <v>308</v>
      </c>
      <c r="Q20" s="2">
        <v>8</v>
      </c>
    </row>
    <row r="21" spans="1:17">
      <c r="B21" s="62" t="s">
        <v>113</v>
      </c>
      <c r="C21" s="23"/>
      <c r="D21" s="24"/>
      <c r="E21" s="24"/>
      <c r="F21" s="24"/>
      <c r="G21" s="24"/>
      <c r="H21" s="56">
        <v>3529.9999999999995</v>
      </c>
      <c r="I21" s="56">
        <v>2060</v>
      </c>
      <c r="J21" s="64">
        <v>5590.0000000000009</v>
      </c>
      <c r="K21" s="65"/>
      <c r="L21" s="32"/>
      <c r="N21" s="2">
        <v>8</v>
      </c>
      <c r="O21" s="2" t="s">
        <v>308</v>
      </c>
      <c r="Q21" s="2">
        <v>8</v>
      </c>
    </row>
    <row r="22" spans="1:17">
      <c r="B22" s="32"/>
      <c r="C22" s="24"/>
      <c r="D22" s="24"/>
      <c r="E22" s="24"/>
      <c r="F22" s="24"/>
      <c r="G22" s="24"/>
      <c r="H22" s="24"/>
      <c r="I22" s="24"/>
      <c r="J22" s="24"/>
      <c r="K22" s="56"/>
      <c r="L22" s="32"/>
      <c r="N22" s="2">
        <v>8</v>
      </c>
      <c r="O22" s="2" t="s">
        <v>308</v>
      </c>
      <c r="Q22" s="2">
        <v>8</v>
      </c>
    </row>
    <row r="23" spans="1:17">
      <c r="B23" s="66"/>
      <c r="C23" s="46"/>
      <c r="D23" s="46"/>
      <c r="E23" s="46"/>
      <c r="F23" s="46"/>
      <c r="G23" s="46"/>
      <c r="H23" s="47" t="s">
        <v>96</v>
      </c>
      <c r="I23" s="48"/>
      <c r="J23" s="48" t="s">
        <v>97</v>
      </c>
      <c r="K23" s="49" t="s">
        <v>98</v>
      </c>
      <c r="L23" s="32"/>
      <c r="N23" s="2">
        <v>8</v>
      </c>
      <c r="O23" s="2" t="s">
        <v>308</v>
      </c>
      <c r="Q23" s="2">
        <v>8</v>
      </c>
    </row>
    <row r="24" spans="1:17">
      <c r="B24" s="33" t="s">
        <v>248</v>
      </c>
      <c r="C24" s="67"/>
      <c r="D24" s="35" t="s">
        <v>116</v>
      </c>
      <c r="E24" s="35"/>
      <c r="F24" s="35" t="s">
        <v>117</v>
      </c>
      <c r="G24" s="34"/>
      <c r="H24" s="50" t="s">
        <v>100</v>
      </c>
      <c r="I24" s="50" t="s">
        <v>101</v>
      </c>
      <c r="J24" s="51" t="s">
        <v>102</v>
      </c>
      <c r="K24" s="51" t="s">
        <v>309</v>
      </c>
      <c r="L24" s="32"/>
      <c r="N24" s="2">
        <v>8</v>
      </c>
      <c r="O24" s="2" t="s">
        <v>308</v>
      </c>
      <c r="Q24" s="2">
        <v>8</v>
      </c>
    </row>
    <row r="25" spans="1:17">
      <c r="A25" s="2" t="s">
        <v>104</v>
      </c>
      <c r="B25" s="215" t="s">
        <v>310</v>
      </c>
      <c r="C25" s="24"/>
      <c r="D25" s="57">
        <v>4.18</v>
      </c>
      <c r="E25" s="69" t="s">
        <v>249</v>
      </c>
      <c r="F25" s="216">
        <v>15</v>
      </c>
      <c r="G25" s="71" t="s">
        <v>250</v>
      </c>
      <c r="H25" s="65"/>
      <c r="I25" s="55">
        <v>62.699999999999996</v>
      </c>
      <c r="J25" s="55">
        <v>62.699999999999996</v>
      </c>
      <c r="K25" s="56">
        <v>6270</v>
      </c>
      <c r="L25" s="32"/>
      <c r="N25" s="2">
        <v>8</v>
      </c>
      <c r="O25" s="2" t="s">
        <v>308</v>
      </c>
      <c r="Q25" s="2">
        <v>8</v>
      </c>
    </row>
    <row r="26" spans="1:17">
      <c r="A26" s="2" t="s">
        <v>104</v>
      </c>
      <c r="B26" s="215"/>
      <c r="C26" s="24"/>
      <c r="D26" s="57"/>
      <c r="E26" s="69" t="s">
        <v>249</v>
      </c>
      <c r="F26" s="216"/>
      <c r="G26" s="71" t="s">
        <v>250</v>
      </c>
      <c r="H26" s="65"/>
      <c r="I26" s="55">
        <v>0</v>
      </c>
      <c r="J26" s="55">
        <v>0</v>
      </c>
      <c r="K26" s="56">
        <v>0</v>
      </c>
      <c r="L26" s="32"/>
      <c r="N26" s="2">
        <v>8</v>
      </c>
      <c r="O26" s="2" t="s">
        <v>308</v>
      </c>
      <c r="Q26" s="2">
        <v>8</v>
      </c>
    </row>
    <row r="27" spans="1:17">
      <c r="A27" s="2" t="s">
        <v>104</v>
      </c>
      <c r="B27" s="215"/>
      <c r="C27" s="24"/>
      <c r="D27" s="57"/>
      <c r="E27" s="69" t="s">
        <v>249</v>
      </c>
      <c r="F27" s="216"/>
      <c r="G27" s="71" t="s">
        <v>250</v>
      </c>
      <c r="H27" s="65"/>
      <c r="I27" s="55">
        <v>0</v>
      </c>
      <c r="J27" s="55">
        <v>0</v>
      </c>
      <c r="K27" s="56">
        <v>0</v>
      </c>
      <c r="L27" s="32"/>
      <c r="N27" s="2">
        <v>8</v>
      </c>
      <c r="O27" s="2" t="s">
        <v>308</v>
      </c>
      <c r="Q27" s="2">
        <v>8</v>
      </c>
    </row>
    <row r="28" spans="1:17">
      <c r="A28" s="2" t="s">
        <v>104</v>
      </c>
      <c r="B28" s="134" t="s">
        <v>251</v>
      </c>
      <c r="C28" s="24"/>
      <c r="D28" s="24"/>
      <c r="E28" s="69"/>
      <c r="F28" s="24"/>
      <c r="G28" s="71"/>
      <c r="H28" s="65"/>
      <c r="I28" s="57">
        <v>22</v>
      </c>
      <c r="J28" s="55">
        <v>22</v>
      </c>
      <c r="K28" s="56">
        <v>2200</v>
      </c>
      <c r="L28" s="32"/>
      <c r="N28" s="2">
        <v>8</v>
      </c>
      <c r="O28" s="2" t="s">
        <v>308</v>
      </c>
      <c r="Q28" s="2">
        <v>8</v>
      </c>
    </row>
    <row r="29" spans="1:17">
      <c r="A29" s="2" t="s">
        <v>104</v>
      </c>
      <c r="B29" s="134" t="s">
        <v>193</v>
      </c>
      <c r="C29" s="24"/>
      <c r="D29" s="24"/>
      <c r="E29" s="69"/>
      <c r="F29" s="24"/>
      <c r="G29" s="71"/>
      <c r="H29" s="65"/>
      <c r="I29" s="57">
        <v>26.3</v>
      </c>
      <c r="J29" s="55">
        <v>26.3</v>
      </c>
      <c r="K29" s="56">
        <v>2630</v>
      </c>
      <c r="L29" s="32"/>
      <c r="N29" s="2">
        <v>8</v>
      </c>
      <c r="O29" s="2" t="s">
        <v>308</v>
      </c>
      <c r="Q29" s="2">
        <v>8</v>
      </c>
    </row>
    <row r="30" spans="1:17">
      <c r="A30" s="2" t="s">
        <v>104</v>
      </c>
      <c r="B30" s="134" t="s">
        <v>196</v>
      </c>
      <c r="C30" s="24"/>
      <c r="D30" s="24"/>
      <c r="E30" s="69"/>
      <c r="F30" s="24"/>
      <c r="G30" s="71"/>
      <c r="H30" s="65"/>
      <c r="I30" s="57">
        <v>0</v>
      </c>
      <c r="J30" s="55">
        <v>0</v>
      </c>
      <c r="K30" s="56">
        <v>0</v>
      </c>
      <c r="L30" s="32"/>
      <c r="N30" s="2">
        <v>8</v>
      </c>
      <c r="O30" s="2" t="s">
        <v>308</v>
      </c>
      <c r="Q30" s="2">
        <v>8</v>
      </c>
    </row>
    <row r="31" spans="1:17">
      <c r="B31" s="62" t="s">
        <v>133</v>
      </c>
      <c r="C31" s="23"/>
      <c r="D31" s="24"/>
      <c r="E31" s="24"/>
      <c r="F31" s="24"/>
      <c r="G31" s="24"/>
      <c r="H31" s="65"/>
      <c r="I31" s="55">
        <v>110.99999999999999</v>
      </c>
      <c r="J31" s="63">
        <v>110.99999999999999</v>
      </c>
      <c r="K31" s="64">
        <v>11100</v>
      </c>
      <c r="L31" s="32"/>
      <c r="N31" s="2">
        <v>8</v>
      </c>
      <c r="O31" s="2" t="s">
        <v>308</v>
      </c>
      <c r="Q31" s="2">
        <v>8</v>
      </c>
    </row>
    <row r="32" spans="1:17">
      <c r="B32" s="32"/>
      <c r="C32" s="24"/>
      <c r="D32" s="24"/>
      <c r="E32" s="24"/>
      <c r="F32" s="24"/>
      <c r="G32" s="24"/>
      <c r="H32" s="24"/>
      <c r="I32" s="24"/>
      <c r="J32" s="24"/>
      <c r="K32" s="56" t="s">
        <v>134</v>
      </c>
      <c r="L32" s="32"/>
      <c r="N32" s="2">
        <v>8</v>
      </c>
      <c r="O32" s="2" t="s">
        <v>308</v>
      </c>
      <c r="Q32" s="2">
        <v>8</v>
      </c>
    </row>
    <row r="33" spans="1:17">
      <c r="B33" s="33" t="s">
        <v>252</v>
      </c>
      <c r="C33" s="67"/>
      <c r="D33" s="35" t="s">
        <v>144</v>
      </c>
      <c r="E33" s="35"/>
      <c r="F33" s="35" t="s">
        <v>145</v>
      </c>
      <c r="G33" s="34"/>
      <c r="H33" s="50"/>
      <c r="I33" s="50"/>
      <c r="J33" s="51"/>
      <c r="K33" s="51"/>
      <c r="L33" s="32"/>
      <c r="N33" s="2">
        <v>8</v>
      </c>
      <c r="O33" s="2" t="s">
        <v>308</v>
      </c>
      <c r="Q33" s="2">
        <v>8</v>
      </c>
    </row>
    <row r="34" spans="1:17">
      <c r="A34" s="2" t="s">
        <v>146</v>
      </c>
      <c r="B34" s="134" t="s">
        <v>253</v>
      </c>
      <c r="C34" s="23"/>
      <c r="D34" s="57">
        <v>20.149999999999999</v>
      </c>
      <c r="E34" s="24"/>
      <c r="F34" s="217">
        <v>1</v>
      </c>
      <c r="G34" s="71" t="s">
        <v>254</v>
      </c>
      <c r="H34" s="218">
        <v>20.149999999999999</v>
      </c>
      <c r="I34" s="65"/>
      <c r="J34" s="55">
        <v>20.149999999999999</v>
      </c>
      <c r="K34" s="56">
        <v>2014.9999999999998</v>
      </c>
      <c r="L34" s="32"/>
      <c r="N34" s="2">
        <v>8</v>
      </c>
      <c r="O34" s="2" t="s">
        <v>308</v>
      </c>
      <c r="Q34" s="2">
        <v>8</v>
      </c>
    </row>
    <row r="35" spans="1:17">
      <c r="A35" s="2" t="s">
        <v>146</v>
      </c>
      <c r="B35" s="135" t="s">
        <v>110</v>
      </c>
      <c r="C35" s="88"/>
      <c r="D35" s="57">
        <v>20.149999999999999</v>
      </c>
      <c r="E35" s="59"/>
      <c r="F35" s="217">
        <v>0</v>
      </c>
      <c r="G35" s="219" t="s">
        <v>254</v>
      </c>
      <c r="H35" s="60">
        <v>0</v>
      </c>
      <c r="I35" s="80"/>
      <c r="J35" s="60">
        <v>0</v>
      </c>
      <c r="K35" s="61">
        <v>0</v>
      </c>
      <c r="L35" s="32"/>
      <c r="N35" s="2">
        <v>8</v>
      </c>
      <c r="O35" s="2" t="s">
        <v>308</v>
      </c>
      <c r="Q35" s="2">
        <v>8</v>
      </c>
    </row>
    <row r="36" spans="1:17">
      <c r="B36" s="62" t="s">
        <v>255</v>
      </c>
      <c r="C36" s="86"/>
      <c r="D36" s="89"/>
      <c r="E36" s="89"/>
      <c r="F36" s="89"/>
      <c r="G36" s="89"/>
      <c r="H36" s="55">
        <v>20.149999999999999</v>
      </c>
      <c r="I36" s="55"/>
      <c r="J36" s="63">
        <v>20.149999999999999</v>
      </c>
      <c r="K36" s="64">
        <v>2014.9999999999998</v>
      </c>
      <c r="L36" s="32"/>
      <c r="N36" s="2">
        <v>8</v>
      </c>
      <c r="O36" s="2" t="s">
        <v>308</v>
      </c>
      <c r="Q36" s="2">
        <v>8</v>
      </c>
    </row>
    <row r="37" spans="1:17">
      <c r="B37" s="90"/>
      <c r="C37" s="86"/>
      <c r="D37" s="89"/>
      <c r="E37" s="89"/>
      <c r="F37" s="89"/>
      <c r="G37" s="89"/>
      <c r="H37" s="24"/>
      <c r="I37" s="24"/>
      <c r="J37" s="24"/>
      <c r="K37" s="56"/>
      <c r="L37" s="32"/>
      <c r="N37" s="2">
        <v>8</v>
      </c>
      <c r="O37" s="2" t="s">
        <v>308</v>
      </c>
      <c r="Q37" s="2">
        <v>8</v>
      </c>
    </row>
    <row r="38" spans="1:17">
      <c r="B38" s="214" t="s">
        <v>256</v>
      </c>
      <c r="C38" s="45"/>
      <c r="D38" s="46"/>
      <c r="E38" s="46"/>
      <c r="F38" s="46"/>
      <c r="G38" s="46"/>
      <c r="H38" s="220" t="s">
        <v>100</v>
      </c>
      <c r="I38" s="220" t="s">
        <v>101</v>
      </c>
      <c r="J38" s="48" t="s">
        <v>97</v>
      </c>
      <c r="K38" s="49" t="s">
        <v>98</v>
      </c>
      <c r="L38" s="32"/>
      <c r="N38" s="2">
        <v>8</v>
      </c>
      <c r="O38" s="2" t="s">
        <v>308</v>
      </c>
      <c r="Q38" s="2">
        <v>8</v>
      </c>
    </row>
    <row r="39" spans="1:17">
      <c r="B39" s="221" t="s">
        <v>257</v>
      </c>
      <c r="C39" s="222"/>
      <c r="D39" s="223"/>
      <c r="E39" s="223"/>
      <c r="F39" s="223"/>
      <c r="G39" s="224"/>
      <c r="H39" s="225">
        <v>55.449999999999996</v>
      </c>
      <c r="I39" s="225">
        <v>131.6</v>
      </c>
      <c r="J39" s="225">
        <v>187.04999999999998</v>
      </c>
      <c r="K39" s="226"/>
      <c r="L39" s="32"/>
      <c r="N39" s="2">
        <v>8</v>
      </c>
      <c r="O39" s="2" t="s">
        <v>308</v>
      </c>
      <c r="Q39" s="2">
        <v>8</v>
      </c>
    </row>
    <row r="40" spans="1:17">
      <c r="B40" s="32"/>
      <c r="C40" s="24"/>
      <c r="D40" s="24"/>
      <c r="E40" s="24"/>
      <c r="F40" s="24"/>
      <c r="G40" s="24"/>
      <c r="H40" s="24"/>
      <c r="I40" s="24"/>
      <c r="J40" s="24"/>
      <c r="K40" s="56" t="s">
        <v>134</v>
      </c>
      <c r="L40" s="32"/>
      <c r="N40" s="2">
        <v>8</v>
      </c>
      <c r="O40" s="2" t="s">
        <v>308</v>
      </c>
      <c r="Q40" s="2">
        <v>8</v>
      </c>
    </row>
    <row r="41" spans="1:17">
      <c r="B41" s="214" t="s">
        <v>258</v>
      </c>
      <c r="C41" s="46"/>
      <c r="D41" s="46"/>
      <c r="E41" s="46"/>
      <c r="F41" s="46"/>
      <c r="G41" s="46"/>
      <c r="H41" s="47" t="s">
        <v>96</v>
      </c>
      <c r="I41" s="48"/>
      <c r="J41" s="48" t="s">
        <v>97</v>
      </c>
      <c r="K41" s="49" t="s">
        <v>98</v>
      </c>
      <c r="L41" s="32"/>
      <c r="N41" s="2">
        <v>8</v>
      </c>
      <c r="O41" s="2" t="s">
        <v>308</v>
      </c>
      <c r="Q41" s="2">
        <v>8</v>
      </c>
    </row>
    <row r="42" spans="1:17">
      <c r="B42" s="33" t="s">
        <v>259</v>
      </c>
      <c r="C42" s="34"/>
      <c r="D42" s="35" t="s">
        <v>116</v>
      </c>
      <c r="E42" s="35"/>
      <c r="F42" s="35" t="s">
        <v>117</v>
      </c>
      <c r="G42" s="34"/>
      <c r="H42" s="35" t="s">
        <v>100</v>
      </c>
      <c r="I42" s="35" t="s">
        <v>101</v>
      </c>
      <c r="J42" s="51" t="s">
        <v>102</v>
      </c>
      <c r="K42" s="51" t="s">
        <v>309</v>
      </c>
      <c r="L42" s="32"/>
      <c r="N42" s="2">
        <v>8</v>
      </c>
      <c r="O42" s="2" t="s">
        <v>308</v>
      </c>
      <c r="Q42" s="2">
        <v>8</v>
      </c>
    </row>
    <row r="43" spans="1:17">
      <c r="A43" s="2" t="s">
        <v>104</v>
      </c>
      <c r="B43" s="215" t="s">
        <v>189</v>
      </c>
      <c r="C43" s="24"/>
      <c r="D43" s="57">
        <v>0.5</v>
      </c>
      <c r="E43" s="69" t="s">
        <v>122</v>
      </c>
      <c r="F43" s="216"/>
      <c r="G43" s="71" t="s">
        <v>123</v>
      </c>
      <c r="H43" s="65"/>
      <c r="I43" s="55">
        <v>0</v>
      </c>
      <c r="J43" s="55">
        <v>0</v>
      </c>
      <c r="K43" s="56">
        <v>0</v>
      </c>
      <c r="L43" s="32"/>
      <c r="N43" s="2">
        <v>8</v>
      </c>
      <c r="O43" s="2" t="s">
        <v>308</v>
      </c>
      <c r="Q43" s="2">
        <v>8</v>
      </c>
    </row>
    <row r="44" spans="1:17">
      <c r="A44" s="2" t="s">
        <v>104</v>
      </c>
      <c r="B44" s="215" t="s">
        <v>190</v>
      </c>
      <c r="C44" s="24"/>
      <c r="D44" s="57">
        <v>0.57999999999999996</v>
      </c>
      <c r="E44" s="69" t="s">
        <v>122</v>
      </c>
      <c r="F44" s="227">
        <v>35</v>
      </c>
      <c r="G44" s="71" t="s">
        <v>123</v>
      </c>
      <c r="H44" s="65"/>
      <c r="I44" s="55">
        <v>20.299999999999997</v>
      </c>
      <c r="J44" s="55">
        <v>20.299999999999997</v>
      </c>
      <c r="K44" s="56">
        <v>2029.9999999999998</v>
      </c>
      <c r="L44" s="32"/>
      <c r="N44" s="2">
        <v>8</v>
      </c>
      <c r="O44" s="2" t="s">
        <v>308</v>
      </c>
      <c r="Q44" s="2">
        <v>8</v>
      </c>
    </row>
    <row r="45" spans="1:17">
      <c r="A45" s="2" t="s">
        <v>104</v>
      </c>
      <c r="B45" s="215" t="s">
        <v>191</v>
      </c>
      <c r="C45" s="24"/>
      <c r="D45" s="57">
        <v>0.36</v>
      </c>
      <c r="E45" s="69" t="s">
        <v>122</v>
      </c>
      <c r="F45" s="227">
        <v>125</v>
      </c>
      <c r="G45" s="71" t="s">
        <v>123</v>
      </c>
      <c r="H45" s="65"/>
      <c r="I45" s="55">
        <v>45</v>
      </c>
      <c r="J45" s="55">
        <v>45</v>
      </c>
      <c r="K45" s="56">
        <v>4500</v>
      </c>
      <c r="L45" s="32"/>
      <c r="N45" s="2">
        <v>8</v>
      </c>
      <c r="O45" s="2" t="s">
        <v>308</v>
      </c>
      <c r="Q45" s="2">
        <v>8</v>
      </c>
    </row>
    <row r="46" spans="1:17">
      <c r="A46" s="2" t="s">
        <v>104</v>
      </c>
      <c r="B46" s="134" t="s">
        <v>195</v>
      </c>
      <c r="C46" s="24"/>
      <c r="D46" s="24"/>
      <c r="E46" s="69"/>
      <c r="F46" s="24"/>
      <c r="G46" s="71"/>
      <c r="H46" s="65"/>
      <c r="I46" s="57"/>
      <c r="J46" s="55">
        <v>0</v>
      </c>
      <c r="K46" s="56">
        <v>0</v>
      </c>
      <c r="L46" s="32"/>
      <c r="N46" s="2">
        <v>8</v>
      </c>
      <c r="O46" s="2" t="s">
        <v>308</v>
      </c>
      <c r="Q46" s="2">
        <v>8</v>
      </c>
    </row>
    <row r="47" spans="1:17">
      <c r="A47" s="2" t="s">
        <v>104</v>
      </c>
      <c r="B47" s="135" t="s">
        <v>196</v>
      </c>
      <c r="C47" s="59"/>
      <c r="D47" s="59"/>
      <c r="E47" s="77"/>
      <c r="F47" s="59"/>
      <c r="G47" s="79"/>
      <c r="H47" s="80"/>
      <c r="I47" s="57"/>
      <c r="J47" s="60">
        <v>0</v>
      </c>
      <c r="K47" s="61">
        <v>0</v>
      </c>
      <c r="L47" s="32"/>
      <c r="N47" s="2">
        <v>8</v>
      </c>
      <c r="O47" s="2" t="s">
        <v>308</v>
      </c>
      <c r="Q47" s="2">
        <v>8</v>
      </c>
    </row>
    <row r="48" spans="1:17">
      <c r="B48" s="62" t="s">
        <v>133</v>
      </c>
      <c r="C48" s="23"/>
      <c r="D48" s="24"/>
      <c r="E48" s="24"/>
      <c r="F48" s="24"/>
      <c r="G48" s="24"/>
      <c r="H48" s="65"/>
      <c r="I48" s="55">
        <v>65.3</v>
      </c>
      <c r="J48" s="63">
        <v>65.3</v>
      </c>
      <c r="K48" s="64">
        <v>6530</v>
      </c>
      <c r="L48" s="32"/>
      <c r="N48" s="2">
        <v>8</v>
      </c>
      <c r="O48" s="2" t="s">
        <v>308</v>
      </c>
      <c r="Q48" s="2">
        <v>8</v>
      </c>
    </row>
    <row r="49" spans="1:17">
      <c r="B49" s="32"/>
      <c r="C49" s="24"/>
      <c r="D49" s="24"/>
      <c r="E49" s="24"/>
      <c r="F49" s="24"/>
      <c r="G49" s="24"/>
      <c r="H49" s="24"/>
      <c r="I49" s="24"/>
      <c r="J49" s="24"/>
      <c r="K49" s="56" t="s">
        <v>134</v>
      </c>
      <c r="L49" s="32"/>
      <c r="N49" s="2">
        <v>8</v>
      </c>
      <c r="O49" s="2" t="s">
        <v>308</v>
      </c>
      <c r="Q49" s="2">
        <v>8</v>
      </c>
    </row>
    <row r="50" spans="1:17">
      <c r="B50" s="33" t="s">
        <v>260</v>
      </c>
      <c r="C50" s="67"/>
      <c r="D50" s="35" t="s">
        <v>144</v>
      </c>
      <c r="E50" s="35"/>
      <c r="F50" s="35" t="s">
        <v>145</v>
      </c>
      <c r="G50" s="34"/>
      <c r="H50" s="35" t="s">
        <v>100</v>
      </c>
      <c r="I50" s="35" t="s">
        <v>101</v>
      </c>
      <c r="J50" s="228" t="s">
        <v>97</v>
      </c>
      <c r="K50" s="51" t="s">
        <v>98</v>
      </c>
      <c r="L50" s="32"/>
      <c r="N50" s="2">
        <v>8</v>
      </c>
      <c r="O50" s="2" t="s">
        <v>308</v>
      </c>
      <c r="Q50" s="2">
        <v>8</v>
      </c>
    </row>
    <row r="51" spans="1:17">
      <c r="A51" s="2" t="s">
        <v>146</v>
      </c>
      <c r="B51" s="134" t="s">
        <v>261</v>
      </c>
      <c r="C51" s="23"/>
      <c r="D51" s="57">
        <v>20.149999999999999</v>
      </c>
      <c r="E51" s="24"/>
      <c r="F51" s="217">
        <v>3</v>
      </c>
      <c r="G51" s="229" t="s">
        <v>262</v>
      </c>
      <c r="H51" s="55">
        <v>60.449999999999996</v>
      </c>
      <c r="I51" s="65"/>
      <c r="J51" s="55">
        <v>60.449999999999996</v>
      </c>
      <c r="K51" s="56">
        <v>6045</v>
      </c>
      <c r="L51" s="32"/>
      <c r="N51" s="2">
        <v>8</v>
      </c>
      <c r="O51" s="2" t="s">
        <v>308</v>
      </c>
      <c r="Q51" s="2">
        <v>8</v>
      </c>
    </row>
    <row r="52" spans="1:17">
      <c r="A52" s="2" t="s">
        <v>146</v>
      </c>
      <c r="B52" s="135" t="s">
        <v>110</v>
      </c>
      <c r="C52" s="88"/>
      <c r="D52" s="57">
        <v>20.149999999999999</v>
      </c>
      <c r="E52" s="59"/>
      <c r="F52" s="217">
        <v>0</v>
      </c>
      <c r="G52" s="219" t="s">
        <v>262</v>
      </c>
      <c r="H52" s="60">
        <v>0</v>
      </c>
      <c r="I52" s="80"/>
      <c r="J52" s="60">
        <v>0</v>
      </c>
      <c r="K52" s="61">
        <v>0</v>
      </c>
      <c r="L52" s="32"/>
      <c r="N52" s="2">
        <v>8</v>
      </c>
      <c r="O52" s="2" t="s">
        <v>308</v>
      </c>
      <c r="Q52" s="2">
        <v>8</v>
      </c>
    </row>
    <row r="53" spans="1:17">
      <c r="B53" s="62" t="s">
        <v>133</v>
      </c>
      <c r="C53" s="86"/>
      <c r="D53" s="230"/>
      <c r="E53" s="89"/>
      <c r="F53" s="89"/>
      <c r="G53" s="89"/>
      <c r="H53" s="55">
        <v>60.449999999999996</v>
      </c>
      <c r="I53" s="55"/>
      <c r="J53" s="63">
        <v>60.449999999999996</v>
      </c>
      <c r="K53" s="64">
        <v>6045</v>
      </c>
      <c r="L53" s="32"/>
      <c r="N53" s="2">
        <v>8</v>
      </c>
      <c r="O53" s="2" t="s">
        <v>308</v>
      </c>
      <c r="Q53" s="2">
        <v>8</v>
      </c>
    </row>
    <row r="54" spans="1:17">
      <c r="B54" s="32"/>
      <c r="C54" s="24"/>
      <c r="D54" s="24"/>
      <c r="E54" s="24"/>
      <c r="F54" s="24"/>
      <c r="G54" s="24"/>
      <c r="H54" s="24"/>
      <c r="I54" s="24"/>
      <c r="J54" s="24"/>
      <c r="K54" s="56" t="s">
        <v>134</v>
      </c>
      <c r="L54" s="32"/>
      <c r="N54" s="2">
        <v>8</v>
      </c>
      <c r="O54" s="2" t="s">
        <v>308</v>
      </c>
      <c r="Q54" s="2">
        <v>8</v>
      </c>
    </row>
    <row r="55" spans="1:17">
      <c r="B55" s="33" t="s">
        <v>149</v>
      </c>
      <c r="C55" s="67"/>
      <c r="D55" s="35"/>
      <c r="E55" s="35"/>
      <c r="F55" s="35"/>
      <c r="G55" s="34"/>
      <c r="H55" s="35" t="s">
        <v>100</v>
      </c>
      <c r="I55" s="35" t="s">
        <v>101</v>
      </c>
      <c r="J55" s="228" t="s">
        <v>97</v>
      </c>
      <c r="K55" s="51" t="s">
        <v>98</v>
      </c>
      <c r="L55" s="32"/>
      <c r="N55" s="2">
        <v>8</v>
      </c>
      <c r="O55" s="2" t="s">
        <v>308</v>
      </c>
      <c r="Q55" s="2">
        <v>8</v>
      </c>
    </row>
    <row r="56" spans="1:17">
      <c r="B56" s="32" t="s">
        <v>151</v>
      </c>
      <c r="C56" s="24"/>
      <c r="D56" s="24"/>
      <c r="E56" s="24"/>
      <c r="F56" s="24"/>
      <c r="G56" s="24"/>
      <c r="H56" s="54">
        <v>164</v>
      </c>
      <c r="I56" s="65"/>
      <c r="J56" s="63">
        <v>164</v>
      </c>
      <c r="K56" s="64">
        <v>16400</v>
      </c>
      <c r="L56" s="32"/>
      <c r="N56" s="2">
        <v>8</v>
      </c>
      <c r="O56" s="2" t="s">
        <v>308</v>
      </c>
      <c r="Q56" s="2">
        <v>8</v>
      </c>
    </row>
    <row r="57" spans="1:17">
      <c r="B57" s="32"/>
      <c r="C57" s="24"/>
      <c r="D57" s="24"/>
      <c r="E57" s="24"/>
      <c r="F57" s="24"/>
      <c r="G57" s="24"/>
      <c r="H57" s="24"/>
      <c r="I57" s="24"/>
      <c r="J57" s="24"/>
      <c r="K57" s="56" t="s">
        <v>134</v>
      </c>
      <c r="L57" s="32"/>
      <c r="N57" s="2">
        <v>8</v>
      </c>
      <c r="O57" s="2" t="s">
        <v>308</v>
      </c>
      <c r="Q57" s="2">
        <v>8</v>
      </c>
    </row>
    <row r="58" spans="1:17">
      <c r="B58" s="33" t="s">
        <v>263</v>
      </c>
      <c r="C58" s="45"/>
      <c r="D58" s="220"/>
      <c r="E58" s="220"/>
      <c r="F58" s="220"/>
      <c r="G58" s="46"/>
      <c r="H58" s="220" t="s">
        <v>100</v>
      </c>
      <c r="I58" s="220" t="s">
        <v>101</v>
      </c>
      <c r="J58" s="48" t="s">
        <v>97</v>
      </c>
      <c r="K58" s="49" t="s">
        <v>98</v>
      </c>
      <c r="L58" s="32"/>
      <c r="N58" s="2">
        <v>8</v>
      </c>
      <c r="O58" s="2" t="s">
        <v>308</v>
      </c>
      <c r="Q58" s="2">
        <v>8</v>
      </c>
    </row>
    <row r="59" spans="1:17">
      <c r="A59" s="2" t="s">
        <v>135</v>
      </c>
      <c r="B59" s="82" t="s">
        <v>264</v>
      </c>
      <c r="C59" s="24"/>
      <c r="D59" s="24"/>
      <c r="E59" s="24"/>
      <c r="F59" s="24"/>
      <c r="G59" s="24"/>
      <c r="H59" s="54">
        <v>9.6</v>
      </c>
      <c r="I59" s="54">
        <v>5.5</v>
      </c>
      <c r="J59" s="55">
        <v>15.1</v>
      </c>
      <c r="K59" s="56">
        <v>1510</v>
      </c>
      <c r="L59" s="32"/>
      <c r="N59" s="2">
        <v>8</v>
      </c>
      <c r="O59" s="2" t="s">
        <v>308</v>
      </c>
      <c r="Q59" s="2">
        <v>8</v>
      </c>
    </row>
    <row r="60" spans="1:17">
      <c r="A60" s="2" t="s">
        <v>135</v>
      </c>
      <c r="B60" s="83" t="s">
        <v>265</v>
      </c>
      <c r="C60" s="24"/>
      <c r="D60" s="24"/>
      <c r="E60" s="24"/>
      <c r="F60" s="24"/>
      <c r="G60" s="24"/>
      <c r="H60" s="57">
        <v>5.6</v>
      </c>
      <c r="I60" s="57">
        <v>2.5</v>
      </c>
      <c r="J60" s="55">
        <v>8.1</v>
      </c>
      <c r="K60" s="56">
        <v>810</v>
      </c>
      <c r="L60" s="32"/>
      <c r="N60" s="2">
        <v>8</v>
      </c>
      <c r="O60" s="2" t="s">
        <v>308</v>
      </c>
      <c r="Q60" s="2">
        <v>8</v>
      </c>
    </row>
    <row r="61" spans="1:17">
      <c r="A61" s="2" t="s">
        <v>135</v>
      </c>
      <c r="B61" s="83" t="s">
        <v>266</v>
      </c>
      <c r="C61" s="24"/>
      <c r="D61" s="24"/>
      <c r="E61" s="24"/>
      <c r="F61" s="24"/>
      <c r="G61" s="24"/>
      <c r="H61" s="57">
        <v>14.3</v>
      </c>
      <c r="I61" s="57">
        <v>6.7</v>
      </c>
      <c r="J61" s="55">
        <v>21</v>
      </c>
      <c r="K61" s="56">
        <v>2100</v>
      </c>
      <c r="L61" s="32"/>
      <c r="N61" s="2">
        <v>8</v>
      </c>
      <c r="O61" s="2" t="s">
        <v>308</v>
      </c>
      <c r="Q61" s="2">
        <v>8</v>
      </c>
    </row>
    <row r="62" spans="1:17">
      <c r="A62" s="2" t="s">
        <v>135</v>
      </c>
      <c r="B62" s="84" t="s">
        <v>138</v>
      </c>
      <c r="C62" s="24"/>
      <c r="D62" s="57">
        <v>3.35</v>
      </c>
      <c r="E62" s="71" t="s">
        <v>267</v>
      </c>
      <c r="F62" s="57">
        <v>3.82</v>
      </c>
      <c r="G62" s="71" t="s">
        <v>268</v>
      </c>
      <c r="H62" s="55">
        <v>8.375</v>
      </c>
      <c r="I62" s="55">
        <v>9.5499999999999989</v>
      </c>
      <c r="J62" s="55">
        <v>17.924999999999997</v>
      </c>
      <c r="K62" s="56">
        <v>1792.4999999999998</v>
      </c>
      <c r="L62" s="32"/>
      <c r="N62" s="2">
        <v>8</v>
      </c>
      <c r="O62" s="2" t="s">
        <v>308</v>
      </c>
      <c r="Q62" s="2">
        <v>8</v>
      </c>
    </row>
    <row r="63" spans="1:17">
      <c r="A63" s="2" t="s">
        <v>135</v>
      </c>
      <c r="B63" s="83" t="s">
        <v>110</v>
      </c>
      <c r="C63" s="59"/>
      <c r="D63" s="59"/>
      <c r="E63" s="59"/>
      <c r="F63" s="59"/>
      <c r="G63" s="59"/>
      <c r="H63" s="57">
        <v>0</v>
      </c>
      <c r="I63" s="57">
        <v>0</v>
      </c>
      <c r="J63" s="60">
        <v>0</v>
      </c>
      <c r="K63" s="61">
        <v>0</v>
      </c>
      <c r="L63" s="32"/>
      <c r="N63" s="2">
        <v>8</v>
      </c>
      <c r="O63" s="2" t="s">
        <v>308</v>
      </c>
      <c r="Q63" s="2">
        <v>8</v>
      </c>
    </row>
    <row r="64" spans="1:17">
      <c r="A64" s="2" t="s">
        <v>135</v>
      </c>
      <c r="B64" s="62" t="s">
        <v>269</v>
      </c>
      <c r="C64" s="23"/>
      <c r="D64" s="24"/>
      <c r="E64" s="24"/>
      <c r="F64" s="24"/>
      <c r="G64" s="24"/>
      <c r="H64" s="55">
        <v>67.375</v>
      </c>
      <c r="I64" s="55">
        <v>38.949999999999996</v>
      </c>
      <c r="J64" s="63">
        <v>62.125</v>
      </c>
      <c r="K64" s="24"/>
      <c r="L64" s="32"/>
      <c r="N64" s="2">
        <v>8</v>
      </c>
      <c r="O64" s="2" t="s">
        <v>308</v>
      </c>
      <c r="Q64" s="2">
        <v>8</v>
      </c>
    </row>
    <row r="65" spans="2:17">
      <c r="B65" s="62" t="s">
        <v>270</v>
      </c>
      <c r="C65" s="23"/>
      <c r="D65" s="24"/>
      <c r="E65" s="24"/>
      <c r="F65" s="24"/>
      <c r="G65" s="24"/>
      <c r="H65" s="55">
        <v>67.375</v>
      </c>
      <c r="I65" s="55">
        <v>38.949999999999996</v>
      </c>
      <c r="J65" s="64">
        <v>106.32499999999999</v>
      </c>
      <c r="K65" s="24"/>
      <c r="L65" s="32"/>
      <c r="N65" s="2">
        <v>8</v>
      </c>
      <c r="O65" s="2" t="s">
        <v>308</v>
      </c>
      <c r="Q65" s="2">
        <v>8</v>
      </c>
    </row>
    <row r="66" spans="2:17">
      <c r="B66" s="62" t="s">
        <v>271</v>
      </c>
      <c r="C66" s="23"/>
      <c r="D66" s="24"/>
      <c r="E66" s="24"/>
      <c r="F66" s="24"/>
      <c r="G66" s="24"/>
      <c r="H66" s="55">
        <v>6737.5</v>
      </c>
      <c r="I66" s="55">
        <v>3894.9999999999995</v>
      </c>
      <c r="J66" s="64"/>
      <c r="K66" s="64">
        <v>6212.5</v>
      </c>
      <c r="L66" s="32"/>
      <c r="N66" s="2">
        <v>8</v>
      </c>
      <c r="O66" s="2" t="s">
        <v>308</v>
      </c>
      <c r="Q66" s="2">
        <v>8</v>
      </c>
    </row>
    <row r="67" spans="2:17">
      <c r="B67" s="32"/>
      <c r="C67" s="24"/>
      <c r="D67" s="24"/>
      <c r="E67" s="24"/>
      <c r="F67" s="24"/>
      <c r="G67" s="24"/>
      <c r="H67" s="24"/>
      <c r="I67" s="24"/>
      <c r="J67" s="24"/>
      <c r="K67" s="56"/>
      <c r="L67" s="32"/>
      <c r="N67" s="2">
        <v>8</v>
      </c>
      <c r="O67" s="2" t="s">
        <v>308</v>
      </c>
      <c r="Q67" s="2">
        <v>8</v>
      </c>
    </row>
    <row r="68" spans="2:17">
      <c r="B68" s="66"/>
      <c r="C68" s="46"/>
      <c r="D68" s="46"/>
      <c r="E68" s="46"/>
      <c r="F68" s="46"/>
      <c r="G68" s="46"/>
      <c r="H68" s="47" t="s">
        <v>96</v>
      </c>
      <c r="I68" s="48"/>
      <c r="J68" s="48" t="s">
        <v>97</v>
      </c>
      <c r="K68" s="49" t="s">
        <v>98</v>
      </c>
      <c r="L68" s="32"/>
      <c r="N68" s="2">
        <v>8</v>
      </c>
      <c r="O68" s="2" t="s">
        <v>308</v>
      </c>
      <c r="Q68" s="2">
        <v>8</v>
      </c>
    </row>
    <row r="69" spans="2:17">
      <c r="B69" s="231" t="s">
        <v>272</v>
      </c>
      <c r="C69" s="67"/>
      <c r="D69" s="35"/>
      <c r="E69" s="35"/>
      <c r="F69" s="35"/>
      <c r="G69" s="34"/>
      <c r="H69" s="50" t="s">
        <v>100</v>
      </c>
      <c r="I69" s="50" t="s">
        <v>101</v>
      </c>
      <c r="J69" s="51" t="s">
        <v>102</v>
      </c>
      <c r="K69" s="51" t="s">
        <v>309</v>
      </c>
      <c r="L69" s="32"/>
      <c r="N69" s="2">
        <v>8</v>
      </c>
      <c r="O69" s="2" t="s">
        <v>308</v>
      </c>
      <c r="Q69" s="2">
        <v>8</v>
      </c>
    </row>
    <row r="70" spans="2:17">
      <c r="B70" s="134" t="s">
        <v>273</v>
      </c>
      <c r="C70" s="24"/>
      <c r="D70" s="24"/>
      <c r="E70" s="24"/>
      <c r="F70" s="24"/>
      <c r="G70" s="24"/>
      <c r="H70" s="55">
        <v>310.30833333333334</v>
      </c>
      <c r="I70" s="55">
        <v>148.11666666666665</v>
      </c>
      <c r="J70" s="63">
        <v>458.42499999999995</v>
      </c>
      <c r="K70" s="55">
        <v>45842.499999999993</v>
      </c>
      <c r="L70" s="32"/>
      <c r="N70" s="2">
        <v>8</v>
      </c>
      <c r="O70" s="2" t="s">
        <v>308</v>
      </c>
      <c r="Q70" s="2">
        <v>8</v>
      </c>
    </row>
    <row r="71" spans="2:17">
      <c r="B71" s="32"/>
      <c r="C71" s="24"/>
      <c r="D71" s="24"/>
      <c r="E71" s="24"/>
      <c r="F71" s="24"/>
      <c r="G71" s="24"/>
      <c r="H71" s="56"/>
      <c r="I71" s="56"/>
      <c r="J71" s="56"/>
      <c r="K71" s="65"/>
      <c r="L71" s="32"/>
      <c r="N71" s="2">
        <v>8</v>
      </c>
      <c r="O71" s="2" t="s">
        <v>308</v>
      </c>
      <c r="Q71" s="2">
        <v>8</v>
      </c>
    </row>
    <row r="72" spans="2:17">
      <c r="B72" s="66"/>
      <c r="C72" s="46"/>
      <c r="D72" s="46"/>
      <c r="E72" s="46"/>
      <c r="F72" s="46"/>
      <c r="G72" s="46"/>
      <c r="H72" s="99"/>
      <c r="I72" s="100" t="s">
        <v>157</v>
      </c>
      <c r="J72" s="101" t="s">
        <v>158</v>
      </c>
      <c r="K72" s="102" t="s">
        <v>159</v>
      </c>
      <c r="L72" s="32"/>
      <c r="N72" s="2">
        <v>8</v>
      </c>
      <c r="O72" s="2" t="s">
        <v>308</v>
      </c>
      <c r="Q72" s="2">
        <v>8</v>
      </c>
    </row>
    <row r="73" spans="2:17">
      <c r="B73" s="33" t="s">
        <v>274</v>
      </c>
      <c r="C73" s="34"/>
      <c r="D73" s="34"/>
      <c r="E73" s="34"/>
      <c r="F73" s="34"/>
      <c r="G73" s="34"/>
      <c r="H73" s="103"/>
      <c r="I73" s="104" t="s">
        <v>161</v>
      </c>
      <c r="J73" s="104" t="s">
        <v>162</v>
      </c>
      <c r="K73" s="105" t="s">
        <v>163</v>
      </c>
      <c r="L73" s="32"/>
      <c r="N73" s="2">
        <v>8</v>
      </c>
      <c r="O73" s="2" t="s">
        <v>308</v>
      </c>
      <c r="Q73" s="2">
        <v>8</v>
      </c>
    </row>
    <row r="74" spans="2:17">
      <c r="B74" s="135" t="s">
        <v>311</v>
      </c>
      <c r="C74" s="232"/>
      <c r="D74" s="233">
        <v>180</v>
      </c>
      <c r="E74" s="234" t="s">
        <v>276</v>
      </c>
      <c r="F74" s="235" t="s">
        <v>277</v>
      </c>
      <c r="G74" s="59"/>
      <c r="H74" s="61"/>
      <c r="I74" s="80"/>
      <c r="J74" s="60">
        <v>450</v>
      </c>
      <c r="K74" s="236">
        <v>45000</v>
      </c>
      <c r="L74" s="32"/>
      <c r="N74" s="2">
        <v>8</v>
      </c>
      <c r="O74" s="2" t="s">
        <v>308</v>
      </c>
      <c r="Q74" s="2">
        <v>8</v>
      </c>
    </row>
    <row r="75" spans="2:17" ht="16.5" thickBot="1">
      <c r="B75" s="117" t="s">
        <v>167</v>
      </c>
      <c r="C75" s="118"/>
      <c r="D75" s="93"/>
      <c r="E75" s="93"/>
      <c r="F75" s="93"/>
      <c r="G75" s="93"/>
      <c r="H75" s="119"/>
      <c r="I75" s="95"/>
      <c r="J75" s="237">
        <v>450</v>
      </c>
      <c r="K75" s="238">
        <v>45000</v>
      </c>
      <c r="L75" s="32"/>
      <c r="N75" s="2">
        <v>8</v>
      </c>
      <c r="O75" s="2" t="s">
        <v>308</v>
      </c>
      <c r="Q75" s="2">
        <v>8</v>
      </c>
    </row>
    <row r="76" spans="2:17" ht="16.5" thickTop="1">
      <c r="B76" s="96" t="s">
        <v>168</v>
      </c>
      <c r="C76" s="120"/>
      <c r="D76" s="121"/>
      <c r="E76" s="121"/>
      <c r="F76" s="121"/>
      <c r="G76" s="121"/>
      <c r="H76" s="122"/>
      <c r="I76" s="123">
        <v>301.88333333333333</v>
      </c>
      <c r="J76" s="239">
        <v>-8.4249999999999545</v>
      </c>
      <c r="K76" s="98">
        <v>842.49999999999272</v>
      </c>
      <c r="L76" s="32"/>
      <c r="N76" s="2">
        <v>8</v>
      </c>
      <c r="O76" s="2" t="s">
        <v>308</v>
      </c>
      <c r="Q76" s="2">
        <v>8</v>
      </c>
    </row>
    <row r="77" spans="2:17">
      <c r="B77" s="43"/>
      <c r="C77" s="31"/>
      <c r="D77" s="31"/>
      <c r="E77" s="31"/>
      <c r="F77" s="31"/>
      <c r="G77" s="31"/>
      <c r="H77" s="31"/>
      <c r="I77" s="31"/>
      <c r="J77" s="31"/>
      <c r="K77" s="31"/>
      <c r="L77" s="32"/>
      <c r="N77" s="2">
        <v>8</v>
      </c>
      <c r="O77" s="2" t="s">
        <v>308</v>
      </c>
      <c r="Q77" s="2">
        <v>8</v>
      </c>
    </row>
    <row r="78" spans="2:17" ht="18.75" thickBot="1">
      <c r="B78" s="240" t="s">
        <v>278</v>
      </c>
      <c r="C78" s="241"/>
      <c r="D78" s="241"/>
      <c r="E78" s="242"/>
      <c r="F78" s="241"/>
      <c r="G78" s="241"/>
      <c r="H78" s="241"/>
      <c r="I78" s="241"/>
      <c r="J78" s="241"/>
      <c r="K78" s="241"/>
      <c r="L78" s="32"/>
      <c r="N78" s="2">
        <v>8</v>
      </c>
      <c r="O78" s="2" t="s">
        <v>308</v>
      </c>
      <c r="Q78" s="2">
        <v>8</v>
      </c>
    </row>
    <row r="79" spans="2:17" ht="16.5" thickTop="1">
      <c r="B79" s="209" t="s">
        <v>279</v>
      </c>
      <c r="C79" s="149"/>
      <c r="D79" s="210">
        <v>6.5</v>
      </c>
      <c r="E79" s="24" t="s">
        <v>238</v>
      </c>
      <c r="F79" s="24"/>
      <c r="G79" s="150"/>
      <c r="H79" s="243" t="s">
        <v>280</v>
      </c>
      <c r="I79" s="244">
        <v>2</v>
      </c>
      <c r="J79" s="245" t="s">
        <v>281</v>
      </c>
      <c r="K79" s="213"/>
      <c r="L79" s="32"/>
      <c r="N79" s="2">
        <v>8</v>
      </c>
      <c r="O79" s="2" t="s">
        <v>308</v>
      </c>
      <c r="Q79" s="2">
        <v>8</v>
      </c>
    </row>
    <row r="80" spans="2:17">
      <c r="B80" s="209" t="s">
        <v>282</v>
      </c>
      <c r="C80" s="149"/>
      <c r="D80" s="210">
        <v>4</v>
      </c>
      <c r="E80" s="212" t="s">
        <v>283</v>
      </c>
      <c r="F80" s="24"/>
      <c r="G80" s="150"/>
      <c r="H80" s="243" t="s">
        <v>284</v>
      </c>
      <c r="I80" s="24"/>
      <c r="J80" s="41"/>
      <c r="K80" s="24"/>
      <c r="L80" s="32"/>
      <c r="N80" s="2">
        <v>8</v>
      </c>
      <c r="O80" s="2" t="s">
        <v>308</v>
      </c>
      <c r="Q80" s="2">
        <v>8</v>
      </c>
    </row>
    <row r="81" spans="1:17">
      <c r="B81" s="209"/>
      <c r="C81" s="209"/>
      <c r="D81" s="209"/>
      <c r="E81" s="209"/>
      <c r="F81" s="209"/>
      <c r="G81" s="209"/>
      <c r="H81" s="209"/>
      <c r="I81" s="209"/>
      <c r="J81" s="209"/>
      <c r="K81" s="209"/>
      <c r="L81" s="209"/>
      <c r="N81" s="2">
        <v>8</v>
      </c>
      <c r="O81" s="2" t="s">
        <v>308</v>
      </c>
      <c r="Q81" s="2">
        <v>8</v>
      </c>
    </row>
    <row r="82" spans="1:17">
      <c r="B82" s="246" t="s">
        <v>285</v>
      </c>
      <c r="C82" s="222"/>
      <c r="D82" s="223"/>
      <c r="E82" s="223"/>
      <c r="F82" s="223"/>
      <c r="G82" s="224"/>
      <c r="H82" s="247">
        <v>18.483333333333331</v>
      </c>
      <c r="I82" s="247">
        <v>43.866666666666667</v>
      </c>
      <c r="J82" s="247">
        <v>62.349999999999994</v>
      </c>
      <c r="K82" s="226"/>
      <c r="L82" s="32"/>
      <c r="N82" s="2">
        <v>8</v>
      </c>
      <c r="O82" s="2" t="s">
        <v>308</v>
      </c>
      <c r="Q82" s="2">
        <v>8</v>
      </c>
    </row>
    <row r="83" spans="1:17">
      <c r="B83" s="43"/>
      <c r="C83" s="31"/>
      <c r="D83" s="31"/>
      <c r="E83" s="31"/>
      <c r="F83" s="31"/>
      <c r="G83" s="31"/>
      <c r="H83" s="24"/>
      <c r="I83" s="31"/>
      <c r="J83" s="31"/>
      <c r="K83" s="31"/>
      <c r="L83" s="32"/>
      <c r="N83" s="2">
        <v>8</v>
      </c>
      <c r="O83" s="2" t="s">
        <v>308</v>
      </c>
      <c r="Q83" s="2">
        <v>8</v>
      </c>
    </row>
    <row r="84" spans="1:17">
      <c r="B84" s="66"/>
      <c r="C84" s="46"/>
      <c r="D84" s="46"/>
      <c r="E84" s="46"/>
      <c r="F84" s="46"/>
      <c r="G84" s="46"/>
      <c r="H84" s="47" t="s">
        <v>96</v>
      </c>
      <c r="I84" s="48"/>
      <c r="J84" s="48" t="s">
        <v>97</v>
      </c>
      <c r="K84" s="49" t="s">
        <v>98</v>
      </c>
      <c r="L84" s="32"/>
      <c r="N84" s="2">
        <v>8</v>
      </c>
      <c r="O84" s="2" t="s">
        <v>308</v>
      </c>
      <c r="Q84" s="2">
        <v>8</v>
      </c>
    </row>
    <row r="85" spans="1:17">
      <c r="B85" s="33" t="s">
        <v>286</v>
      </c>
      <c r="C85" s="34"/>
      <c r="D85" s="35" t="s">
        <v>116</v>
      </c>
      <c r="E85" s="35"/>
      <c r="F85" s="35" t="s">
        <v>117</v>
      </c>
      <c r="G85" s="34"/>
      <c r="H85" s="50" t="s">
        <v>100</v>
      </c>
      <c r="I85" s="50" t="s">
        <v>101</v>
      </c>
      <c r="J85" s="51" t="s">
        <v>102</v>
      </c>
      <c r="K85" s="51" t="s">
        <v>309</v>
      </c>
      <c r="L85" s="32"/>
      <c r="N85" s="2">
        <v>8</v>
      </c>
      <c r="O85" s="2" t="s">
        <v>308</v>
      </c>
      <c r="Q85" s="2">
        <v>8</v>
      </c>
    </row>
    <row r="86" spans="1:17">
      <c r="A86" s="2" t="s">
        <v>186</v>
      </c>
      <c r="B86" s="215" t="s">
        <v>287</v>
      </c>
      <c r="C86" s="24"/>
      <c r="D86" s="24"/>
      <c r="E86" s="24"/>
      <c r="F86" s="24"/>
      <c r="G86" s="24"/>
      <c r="H86" s="54">
        <v>7</v>
      </c>
      <c r="I86" s="54">
        <v>4</v>
      </c>
      <c r="J86" s="55">
        <v>4</v>
      </c>
      <c r="K86" s="56">
        <v>400</v>
      </c>
      <c r="L86" s="32"/>
      <c r="N86" s="2">
        <v>8</v>
      </c>
      <c r="O86" s="2" t="s">
        <v>308</v>
      </c>
      <c r="Q86" s="2">
        <v>8</v>
      </c>
    </row>
    <row r="87" spans="1:17">
      <c r="A87" s="2" t="s">
        <v>186</v>
      </c>
      <c r="B87" s="32" t="s">
        <v>288</v>
      </c>
      <c r="C87" s="24"/>
      <c r="D87" s="24"/>
      <c r="E87" s="24"/>
      <c r="F87" s="24"/>
      <c r="G87" s="24"/>
      <c r="H87" s="24"/>
      <c r="I87" s="24"/>
      <c r="J87" s="24"/>
      <c r="K87" s="56" t="s">
        <v>134</v>
      </c>
      <c r="L87" s="32"/>
      <c r="N87" s="2">
        <v>8</v>
      </c>
      <c r="O87" s="2" t="s">
        <v>308</v>
      </c>
      <c r="Q87" s="2">
        <v>8</v>
      </c>
    </row>
    <row r="88" spans="1:17">
      <c r="A88" s="2" t="s">
        <v>186</v>
      </c>
      <c r="B88" s="215" t="s">
        <v>190</v>
      </c>
      <c r="C88" s="24"/>
      <c r="D88" s="57">
        <v>0.57999999999999996</v>
      </c>
      <c r="E88" s="69" t="s">
        <v>122</v>
      </c>
      <c r="F88" s="227">
        <v>13</v>
      </c>
      <c r="G88" s="71" t="s">
        <v>289</v>
      </c>
      <c r="H88" s="65"/>
      <c r="I88" s="55">
        <v>49.009999999999991</v>
      </c>
      <c r="J88" s="55">
        <v>49.009999999999991</v>
      </c>
      <c r="K88" s="56">
        <v>4900.9999999999991</v>
      </c>
      <c r="L88" s="32"/>
      <c r="N88" s="2">
        <v>8</v>
      </c>
      <c r="O88" s="2" t="s">
        <v>308</v>
      </c>
      <c r="Q88" s="2">
        <v>8</v>
      </c>
    </row>
    <row r="89" spans="1:17">
      <c r="A89" s="2" t="s">
        <v>186</v>
      </c>
      <c r="B89" s="215" t="s">
        <v>191</v>
      </c>
      <c r="C89" s="24"/>
      <c r="D89" s="57">
        <v>0.36</v>
      </c>
      <c r="E89" s="69" t="s">
        <v>122</v>
      </c>
      <c r="F89" s="227">
        <v>50</v>
      </c>
      <c r="G89" s="71" t="s">
        <v>289</v>
      </c>
      <c r="H89" s="65"/>
      <c r="I89" s="55">
        <v>117</v>
      </c>
      <c r="J89" s="55">
        <v>117</v>
      </c>
      <c r="K89" s="56">
        <v>11700</v>
      </c>
      <c r="L89" s="32"/>
      <c r="N89" s="2">
        <v>8</v>
      </c>
      <c r="O89" s="2" t="s">
        <v>308</v>
      </c>
      <c r="Q89" s="2">
        <v>8</v>
      </c>
    </row>
    <row r="90" spans="1:17">
      <c r="A90" s="2" t="s">
        <v>186</v>
      </c>
      <c r="B90" s="134" t="s">
        <v>195</v>
      </c>
      <c r="C90" s="24"/>
      <c r="D90" s="24"/>
      <c r="E90" s="69"/>
      <c r="F90" s="24"/>
      <c r="G90" s="71"/>
      <c r="H90" s="65"/>
      <c r="I90" s="57">
        <v>4.6500000000000004</v>
      </c>
      <c r="J90" s="55">
        <v>4.6500000000000004</v>
      </c>
      <c r="K90" s="56">
        <v>465.00000000000006</v>
      </c>
      <c r="L90" s="32"/>
      <c r="N90" s="2">
        <v>8</v>
      </c>
      <c r="O90" s="2" t="s">
        <v>308</v>
      </c>
      <c r="Q90" s="2">
        <v>8</v>
      </c>
    </row>
    <row r="91" spans="1:17">
      <c r="A91" s="2" t="s">
        <v>186</v>
      </c>
      <c r="B91" s="135" t="s">
        <v>196</v>
      </c>
      <c r="C91" s="59"/>
      <c r="D91" s="59"/>
      <c r="E91" s="77"/>
      <c r="F91" s="59"/>
      <c r="G91" s="79"/>
      <c r="H91" s="80"/>
      <c r="I91" s="57">
        <v>0</v>
      </c>
      <c r="J91" s="60">
        <v>0</v>
      </c>
      <c r="K91" s="61">
        <v>0</v>
      </c>
      <c r="L91" s="32"/>
      <c r="N91" s="2">
        <v>8</v>
      </c>
      <c r="O91" s="2" t="s">
        <v>308</v>
      </c>
      <c r="Q91" s="2">
        <v>8</v>
      </c>
    </row>
    <row r="92" spans="1:17">
      <c r="B92" s="62" t="s">
        <v>133</v>
      </c>
      <c r="C92" s="23"/>
      <c r="D92" s="24"/>
      <c r="E92" s="24"/>
      <c r="F92" s="24"/>
      <c r="G92" s="24"/>
      <c r="H92" s="65">
        <v>7</v>
      </c>
      <c r="I92" s="55">
        <v>174.66</v>
      </c>
      <c r="J92" s="63">
        <v>170.66</v>
      </c>
      <c r="K92" s="64">
        <v>17066</v>
      </c>
      <c r="L92" s="32"/>
      <c r="N92" s="2">
        <v>8</v>
      </c>
      <c r="O92" s="2" t="s">
        <v>308</v>
      </c>
      <c r="Q92" s="2">
        <v>8</v>
      </c>
    </row>
    <row r="93" spans="1:17">
      <c r="B93" s="32"/>
      <c r="C93" s="24"/>
      <c r="D93" s="24"/>
      <c r="E93" s="24"/>
      <c r="F93" s="24"/>
      <c r="G93" s="24"/>
      <c r="H93" s="24"/>
      <c r="I93" s="24"/>
      <c r="J93" s="24"/>
      <c r="K93" s="56" t="s">
        <v>134</v>
      </c>
      <c r="L93" s="32"/>
      <c r="N93" s="2">
        <v>8</v>
      </c>
      <c r="O93" s="2" t="s">
        <v>308</v>
      </c>
      <c r="Q93" s="2">
        <v>8</v>
      </c>
    </row>
    <row r="94" spans="1:17">
      <c r="B94" s="33" t="s">
        <v>290</v>
      </c>
      <c r="C94" s="45"/>
      <c r="D94" s="220"/>
      <c r="E94" s="220"/>
      <c r="F94" s="220"/>
      <c r="G94" s="46"/>
      <c r="H94" s="50"/>
      <c r="I94" s="50"/>
      <c r="J94" s="49"/>
      <c r="K94" s="49"/>
      <c r="L94" s="32"/>
      <c r="N94" s="2">
        <v>8</v>
      </c>
      <c r="O94" s="2" t="s">
        <v>308</v>
      </c>
      <c r="Q94" s="2">
        <v>8</v>
      </c>
    </row>
    <row r="95" spans="1:17">
      <c r="A95" s="2" t="s">
        <v>135</v>
      </c>
      <c r="B95" s="82" t="s">
        <v>264</v>
      </c>
      <c r="C95" s="24"/>
      <c r="D95" s="24"/>
      <c r="E95" s="24"/>
      <c r="F95" s="24"/>
      <c r="G95" s="24"/>
      <c r="H95" s="54">
        <v>9.6</v>
      </c>
      <c r="I95" s="54">
        <v>5.5</v>
      </c>
      <c r="J95" s="55">
        <v>15.1</v>
      </c>
      <c r="K95" s="56">
        <v>1510</v>
      </c>
      <c r="L95" s="32"/>
      <c r="N95" s="2">
        <v>8</v>
      </c>
      <c r="O95" s="2" t="s">
        <v>308</v>
      </c>
      <c r="Q95" s="2">
        <v>8</v>
      </c>
    </row>
    <row r="96" spans="1:17">
      <c r="A96" s="2" t="s">
        <v>135</v>
      </c>
      <c r="B96" s="83" t="s">
        <v>265</v>
      </c>
      <c r="C96" s="24"/>
      <c r="D96" s="24"/>
      <c r="E96" s="24"/>
      <c r="F96" s="24"/>
      <c r="G96" s="24"/>
      <c r="H96" s="57">
        <v>5.6</v>
      </c>
      <c r="I96" s="57">
        <v>2.5</v>
      </c>
      <c r="J96" s="55">
        <v>8.1</v>
      </c>
      <c r="K96" s="56">
        <v>810</v>
      </c>
      <c r="L96" s="32"/>
      <c r="N96" s="2">
        <v>8</v>
      </c>
      <c r="O96" s="2" t="s">
        <v>308</v>
      </c>
      <c r="Q96" s="2">
        <v>8</v>
      </c>
    </row>
    <row r="97" spans="1:17">
      <c r="A97" s="2" t="s">
        <v>135</v>
      </c>
      <c r="B97" s="83" t="s">
        <v>266</v>
      </c>
      <c r="C97" s="24"/>
      <c r="D97" s="24"/>
      <c r="E97" s="24"/>
      <c r="F97" s="24"/>
      <c r="G97" s="24"/>
      <c r="H97" s="57">
        <v>14.3</v>
      </c>
      <c r="I97" s="57">
        <v>6.7</v>
      </c>
      <c r="J97" s="55">
        <v>21</v>
      </c>
      <c r="K97" s="56">
        <v>2100</v>
      </c>
      <c r="L97" s="32"/>
      <c r="N97" s="2">
        <v>8</v>
      </c>
      <c r="O97" s="2" t="s">
        <v>308</v>
      </c>
      <c r="Q97" s="2">
        <v>8</v>
      </c>
    </row>
    <row r="98" spans="1:17">
      <c r="A98" s="2" t="s">
        <v>135</v>
      </c>
      <c r="B98" s="84" t="s">
        <v>138</v>
      </c>
      <c r="C98" s="24"/>
      <c r="D98" s="57">
        <v>3.35</v>
      </c>
      <c r="E98" s="71" t="s">
        <v>267</v>
      </c>
      <c r="F98" s="57">
        <v>3.82</v>
      </c>
      <c r="G98" s="71" t="s">
        <v>268</v>
      </c>
      <c r="H98" s="55">
        <v>21.775000000000002</v>
      </c>
      <c r="I98" s="55">
        <v>24.83</v>
      </c>
      <c r="J98" s="55">
        <v>46.605000000000004</v>
      </c>
      <c r="K98" s="56">
        <v>4660.5</v>
      </c>
      <c r="L98" s="32"/>
      <c r="N98" s="2">
        <v>8</v>
      </c>
      <c r="O98" s="2" t="s">
        <v>308</v>
      </c>
      <c r="Q98" s="2">
        <v>8</v>
      </c>
    </row>
    <row r="99" spans="1:17">
      <c r="A99" s="2" t="s">
        <v>135</v>
      </c>
      <c r="B99" s="83" t="s">
        <v>110</v>
      </c>
      <c r="C99" s="59"/>
      <c r="D99" s="59"/>
      <c r="E99" s="59"/>
      <c r="F99" s="59"/>
      <c r="G99" s="59"/>
      <c r="H99" s="57">
        <v>0</v>
      </c>
      <c r="I99" s="57">
        <v>0</v>
      </c>
      <c r="J99" s="60">
        <v>0</v>
      </c>
      <c r="K99" s="61">
        <v>0</v>
      </c>
      <c r="L99" s="32"/>
      <c r="N99" s="2">
        <v>8</v>
      </c>
      <c r="O99" s="2" t="s">
        <v>308</v>
      </c>
      <c r="Q99" s="2">
        <v>8</v>
      </c>
    </row>
    <row r="100" spans="1:17">
      <c r="B100" s="62" t="s">
        <v>291</v>
      </c>
      <c r="C100" s="24"/>
      <c r="D100" s="24"/>
      <c r="E100" s="24"/>
      <c r="F100" s="24"/>
      <c r="G100" s="24"/>
      <c r="H100" s="248">
        <v>34.943750000000001</v>
      </c>
      <c r="I100" s="248">
        <v>20.907499999999999</v>
      </c>
      <c r="J100" s="55"/>
      <c r="K100" s="56"/>
      <c r="L100" s="32"/>
      <c r="N100" s="2">
        <v>8</v>
      </c>
      <c r="O100" s="2" t="s">
        <v>308</v>
      </c>
      <c r="Q100" s="2">
        <v>8</v>
      </c>
    </row>
    <row r="101" spans="1:17">
      <c r="B101" s="62" t="s">
        <v>270</v>
      </c>
      <c r="C101" s="23"/>
      <c r="D101" s="24"/>
      <c r="E101" s="24"/>
      <c r="F101" s="24"/>
      <c r="G101" s="24"/>
      <c r="H101" s="55">
        <v>139.77500000000001</v>
      </c>
      <c r="I101" s="55">
        <v>83.63</v>
      </c>
      <c r="J101" s="63">
        <v>223.405</v>
      </c>
      <c r="K101" s="56">
        <v>22340.5</v>
      </c>
      <c r="L101" s="32"/>
      <c r="N101" s="2">
        <v>8</v>
      </c>
      <c r="O101" s="2" t="s">
        <v>308</v>
      </c>
      <c r="Q101" s="2">
        <v>8</v>
      </c>
    </row>
    <row r="102" spans="1:17">
      <c r="B102" s="32"/>
      <c r="C102" s="24"/>
      <c r="D102" s="24"/>
      <c r="E102" s="24"/>
      <c r="F102" s="24"/>
      <c r="G102" s="24"/>
      <c r="H102" s="24"/>
      <c r="I102" s="24"/>
      <c r="J102" s="24"/>
      <c r="K102" s="56"/>
      <c r="L102" s="32"/>
      <c r="N102" s="2">
        <v>8</v>
      </c>
      <c r="O102" s="2" t="s">
        <v>308</v>
      </c>
      <c r="Q102" s="2">
        <v>8</v>
      </c>
    </row>
    <row r="103" spans="1:17">
      <c r="B103" s="33" t="s">
        <v>260</v>
      </c>
      <c r="C103" s="67"/>
      <c r="D103" s="35" t="s">
        <v>144</v>
      </c>
      <c r="E103" s="35"/>
      <c r="F103" s="35" t="s">
        <v>145</v>
      </c>
      <c r="G103" s="34"/>
      <c r="H103" s="50"/>
      <c r="I103" s="50"/>
      <c r="J103" s="51"/>
      <c r="K103" s="51"/>
      <c r="L103" s="32"/>
      <c r="N103" s="2">
        <v>8</v>
      </c>
      <c r="O103" s="2" t="s">
        <v>308</v>
      </c>
      <c r="Q103" s="2">
        <v>8</v>
      </c>
    </row>
    <row r="104" spans="1:17">
      <c r="A104" s="2" t="s">
        <v>146</v>
      </c>
      <c r="B104" s="134" t="s">
        <v>261</v>
      </c>
      <c r="C104" s="23"/>
      <c r="D104" s="57">
        <v>20.149999999999999</v>
      </c>
      <c r="E104" s="24"/>
      <c r="F104" s="249">
        <v>1.3333299999999999</v>
      </c>
      <c r="G104" s="229" t="s">
        <v>262</v>
      </c>
      <c r="H104" s="218">
        <v>107.46639799999998</v>
      </c>
      <c r="I104" s="65"/>
      <c r="J104" s="55">
        <v>107.46639799999998</v>
      </c>
      <c r="K104" s="56">
        <v>10746.639799999999</v>
      </c>
      <c r="L104" s="32"/>
      <c r="N104" s="2">
        <v>8</v>
      </c>
      <c r="O104" s="2" t="s">
        <v>308</v>
      </c>
      <c r="Q104" s="2">
        <v>8</v>
      </c>
    </row>
    <row r="105" spans="1:17">
      <c r="A105" s="2" t="s">
        <v>146</v>
      </c>
      <c r="B105" s="135" t="s">
        <v>292</v>
      </c>
      <c r="C105" s="88"/>
      <c r="D105" s="57">
        <v>20.149999999999999</v>
      </c>
      <c r="E105" s="59"/>
      <c r="F105" s="249">
        <v>0</v>
      </c>
      <c r="G105" s="219" t="s">
        <v>262</v>
      </c>
      <c r="H105" s="60">
        <v>0</v>
      </c>
      <c r="I105" s="80"/>
      <c r="J105" s="60">
        <v>0</v>
      </c>
      <c r="K105" s="61">
        <v>0</v>
      </c>
      <c r="L105" s="32"/>
      <c r="N105" s="2">
        <v>8</v>
      </c>
      <c r="O105" s="2" t="s">
        <v>308</v>
      </c>
      <c r="Q105" s="2">
        <v>8</v>
      </c>
    </row>
    <row r="106" spans="1:17">
      <c r="B106" s="62" t="s">
        <v>133</v>
      </c>
      <c r="C106" s="86"/>
      <c r="D106" s="89"/>
      <c r="E106" s="89"/>
      <c r="F106" s="89"/>
      <c r="G106" s="89"/>
      <c r="H106" s="55">
        <v>107.46639799999998</v>
      </c>
      <c r="I106" s="55"/>
      <c r="J106" s="63">
        <v>107.46639799999998</v>
      </c>
      <c r="K106" s="64">
        <v>10746.639799999999</v>
      </c>
      <c r="L106" s="32"/>
      <c r="N106" s="2">
        <v>8</v>
      </c>
      <c r="O106" s="2" t="s">
        <v>308</v>
      </c>
      <c r="Q106" s="2">
        <v>8</v>
      </c>
    </row>
    <row r="107" spans="1:17">
      <c r="B107" s="32"/>
      <c r="C107" s="24"/>
      <c r="D107" s="24"/>
      <c r="E107" s="24"/>
      <c r="F107" s="24"/>
      <c r="G107" s="24"/>
      <c r="H107" s="24"/>
      <c r="I107" s="24"/>
      <c r="J107" s="24"/>
      <c r="K107" s="56" t="s">
        <v>134</v>
      </c>
      <c r="L107" s="32"/>
      <c r="N107" s="2">
        <v>8</v>
      </c>
      <c r="O107" s="2" t="s">
        <v>308</v>
      </c>
      <c r="Q107" s="2">
        <v>8</v>
      </c>
    </row>
    <row r="108" spans="1:17">
      <c r="B108" s="33" t="s">
        <v>149</v>
      </c>
      <c r="C108" s="67"/>
      <c r="D108" s="35"/>
      <c r="E108" s="35"/>
      <c r="F108" s="35"/>
      <c r="G108" s="34"/>
      <c r="H108" s="50"/>
      <c r="I108" s="50"/>
      <c r="J108" s="51"/>
      <c r="K108" s="51" t="s">
        <v>134</v>
      </c>
      <c r="L108" s="32"/>
      <c r="N108" s="2">
        <v>8</v>
      </c>
      <c r="O108" s="2" t="s">
        <v>308</v>
      </c>
      <c r="Q108" s="2">
        <v>8</v>
      </c>
    </row>
    <row r="109" spans="1:17">
      <c r="A109" s="2" t="s">
        <v>150</v>
      </c>
      <c r="B109" s="32" t="s">
        <v>151</v>
      </c>
      <c r="C109" s="24"/>
      <c r="D109" s="24"/>
      <c r="E109" s="24"/>
      <c r="F109" s="24"/>
      <c r="G109" s="24"/>
      <c r="H109" s="262">
        <v>100</v>
      </c>
      <c r="I109" s="65"/>
      <c r="J109" s="63">
        <v>100</v>
      </c>
      <c r="K109" s="64">
        <v>10000</v>
      </c>
      <c r="L109" s="32"/>
      <c r="N109" s="2">
        <v>8</v>
      </c>
      <c r="O109" s="2" t="s">
        <v>308</v>
      </c>
      <c r="Q109" s="2">
        <v>8</v>
      </c>
    </row>
    <row r="110" spans="1:17">
      <c r="B110" s="32"/>
      <c r="C110" s="24"/>
      <c r="D110" s="24"/>
      <c r="E110" s="24"/>
      <c r="F110" s="24"/>
      <c r="G110" s="24"/>
      <c r="H110" s="24"/>
      <c r="I110" s="24"/>
      <c r="J110" s="24"/>
      <c r="K110" s="56" t="s">
        <v>134</v>
      </c>
      <c r="L110" s="32"/>
      <c r="N110" s="2">
        <v>8</v>
      </c>
      <c r="O110" s="2" t="s">
        <v>308</v>
      </c>
      <c r="Q110" s="2">
        <v>8</v>
      </c>
    </row>
    <row r="111" spans="1:17">
      <c r="B111" s="66"/>
      <c r="C111" s="46"/>
      <c r="D111" s="46"/>
      <c r="E111" s="46"/>
      <c r="F111" s="46"/>
      <c r="G111" s="46"/>
      <c r="H111" s="47" t="s">
        <v>96</v>
      </c>
      <c r="I111" s="48"/>
      <c r="J111" s="48" t="s">
        <v>97</v>
      </c>
      <c r="K111" s="49" t="s">
        <v>98</v>
      </c>
      <c r="L111" s="32"/>
      <c r="N111" s="2">
        <v>8</v>
      </c>
      <c r="O111" s="2" t="s">
        <v>308</v>
      </c>
      <c r="Q111" s="2">
        <v>8</v>
      </c>
    </row>
    <row r="112" spans="1:17">
      <c r="B112" s="231" t="s">
        <v>293</v>
      </c>
      <c r="C112" s="67"/>
      <c r="D112" s="35"/>
      <c r="E112" s="35"/>
      <c r="F112" s="35"/>
      <c r="G112" s="34"/>
      <c r="H112" s="50" t="s">
        <v>100</v>
      </c>
      <c r="I112" s="50" t="s">
        <v>101</v>
      </c>
      <c r="J112" s="51" t="s">
        <v>102</v>
      </c>
      <c r="K112" s="51" t="s">
        <v>309</v>
      </c>
      <c r="L112" s="32"/>
      <c r="N112" s="2">
        <v>8</v>
      </c>
      <c r="O112" s="2" t="s">
        <v>308</v>
      </c>
      <c r="Q112" s="2">
        <v>8</v>
      </c>
    </row>
    <row r="113" spans="2:17">
      <c r="B113" s="134" t="s">
        <v>294</v>
      </c>
      <c r="C113" s="24"/>
      <c r="D113" s="24"/>
      <c r="E113" s="24"/>
      <c r="F113" s="24"/>
      <c r="G113" s="24"/>
      <c r="H113" s="55">
        <v>372.72473133333335</v>
      </c>
      <c r="I113" s="55">
        <v>302.15666666666664</v>
      </c>
      <c r="J113" s="63">
        <v>674.88139799999999</v>
      </c>
      <c r="K113" s="63">
        <v>67488.139800000004</v>
      </c>
      <c r="L113" s="32"/>
      <c r="N113" s="2">
        <v>8</v>
      </c>
      <c r="O113" s="2" t="s">
        <v>308</v>
      </c>
      <c r="Q113" s="2">
        <v>8</v>
      </c>
    </row>
    <row r="114" spans="2:17">
      <c r="B114" s="134" t="s">
        <v>295</v>
      </c>
      <c r="C114" s="24"/>
      <c r="D114" s="24"/>
      <c r="E114" s="24"/>
      <c r="F114" s="24"/>
      <c r="G114" s="24"/>
      <c r="H114" s="55">
        <v>57.342266358974364</v>
      </c>
      <c r="I114" s="55">
        <v>46.485641025641023</v>
      </c>
      <c r="J114" s="63">
        <v>103.82790738461539</v>
      </c>
      <c r="K114" s="65"/>
      <c r="L114" s="32"/>
      <c r="N114" s="2">
        <v>8</v>
      </c>
      <c r="O114" s="2" t="s">
        <v>308</v>
      </c>
      <c r="Q114" s="2">
        <v>8</v>
      </c>
    </row>
    <row r="115" spans="2:17">
      <c r="B115" s="134"/>
      <c r="C115" s="24"/>
      <c r="D115" s="24"/>
      <c r="E115" s="24"/>
      <c r="F115" s="24"/>
      <c r="G115" s="24"/>
      <c r="H115" s="55"/>
      <c r="I115" s="55"/>
      <c r="J115" s="63"/>
      <c r="K115" s="65"/>
      <c r="L115" s="32"/>
      <c r="N115" s="2">
        <v>8</v>
      </c>
      <c r="O115" s="2" t="s">
        <v>308</v>
      </c>
      <c r="Q115" s="2">
        <v>8</v>
      </c>
    </row>
    <row r="116" spans="2:17">
      <c r="B116" s="134"/>
      <c r="C116" s="24"/>
      <c r="D116" s="24"/>
      <c r="E116" s="24"/>
      <c r="F116" s="24"/>
      <c r="G116" s="24"/>
      <c r="H116" s="55"/>
      <c r="I116" s="55"/>
      <c r="J116" s="63"/>
      <c r="K116" s="65"/>
      <c r="L116" s="32"/>
      <c r="N116" s="2">
        <v>8</v>
      </c>
      <c r="O116" s="2" t="s">
        <v>308</v>
      </c>
      <c r="Q116" s="2">
        <v>8</v>
      </c>
    </row>
    <row r="117" spans="2:17">
      <c r="B117" s="214" t="s">
        <v>296</v>
      </c>
      <c r="C117" s="46"/>
      <c r="D117" s="46"/>
      <c r="E117" s="46"/>
      <c r="F117" s="46"/>
      <c r="G117" s="46"/>
      <c r="H117" s="47" t="s">
        <v>96</v>
      </c>
      <c r="I117" s="48"/>
      <c r="J117" s="48" t="s">
        <v>97</v>
      </c>
      <c r="K117" s="49" t="s">
        <v>98</v>
      </c>
      <c r="L117" s="32"/>
      <c r="N117" s="2">
        <v>8</v>
      </c>
      <c r="O117" s="2" t="s">
        <v>308</v>
      </c>
      <c r="Q117" s="2">
        <v>8</v>
      </c>
    </row>
    <row r="118" spans="2:17">
      <c r="B118" s="250" t="s">
        <v>297</v>
      </c>
      <c r="C118" s="67"/>
      <c r="D118" s="35"/>
      <c r="E118" s="35"/>
      <c r="F118" s="35"/>
      <c r="G118" s="34"/>
      <c r="H118" s="50" t="s">
        <v>100</v>
      </c>
      <c r="I118" s="50" t="s">
        <v>101</v>
      </c>
      <c r="J118" s="51" t="s">
        <v>102</v>
      </c>
      <c r="K118" s="51" t="s">
        <v>298</v>
      </c>
      <c r="L118" s="32"/>
      <c r="N118" s="2">
        <v>8</v>
      </c>
      <c r="O118" s="2" t="s">
        <v>308</v>
      </c>
      <c r="Q118" s="2">
        <v>8</v>
      </c>
    </row>
    <row r="119" spans="2:17">
      <c r="B119" s="134" t="s">
        <v>299</v>
      </c>
      <c r="C119" s="24"/>
      <c r="D119" s="24"/>
      <c r="E119" s="24"/>
      <c r="F119" s="24"/>
      <c r="G119" s="24"/>
      <c r="H119" s="251">
        <v>351.91926533333339</v>
      </c>
      <c r="I119" s="251">
        <v>250.80999999999997</v>
      </c>
      <c r="J119" s="63">
        <v>602.72926533333339</v>
      </c>
      <c r="K119" s="63">
        <v>60272.926533333339</v>
      </c>
      <c r="L119" s="32"/>
      <c r="N119" s="2">
        <v>8</v>
      </c>
      <c r="O119" s="2" t="s">
        <v>308</v>
      </c>
      <c r="Q119" s="2">
        <v>8</v>
      </c>
    </row>
    <row r="120" spans="2:17">
      <c r="B120" s="134" t="s">
        <v>300</v>
      </c>
      <c r="C120" s="24"/>
      <c r="D120" s="24"/>
      <c r="E120" s="24"/>
      <c r="F120" s="24"/>
      <c r="G120" s="24"/>
      <c r="H120" s="55">
        <v>37.044133192982457</v>
      </c>
      <c r="I120" s="55">
        <v>26.401052631578946</v>
      </c>
      <c r="J120" s="63">
        <v>63.445185824561399</v>
      </c>
      <c r="K120" s="65"/>
      <c r="L120" s="32"/>
      <c r="N120" s="2">
        <v>8</v>
      </c>
      <c r="O120" s="2" t="s">
        <v>308</v>
      </c>
      <c r="Q120" s="2">
        <v>8</v>
      </c>
    </row>
    <row r="121" spans="2:17">
      <c r="B121" s="134" t="s">
        <v>301</v>
      </c>
      <c r="C121" s="24"/>
      <c r="D121" s="24"/>
      <c r="E121" s="24"/>
      <c r="F121" s="24"/>
      <c r="G121" s="24"/>
      <c r="H121" s="55"/>
      <c r="I121" s="55"/>
      <c r="J121" s="63"/>
      <c r="K121" s="65"/>
      <c r="L121" s="32"/>
      <c r="N121" s="2">
        <v>8</v>
      </c>
      <c r="O121" s="2" t="s">
        <v>308</v>
      </c>
      <c r="Q121" s="2">
        <v>8</v>
      </c>
    </row>
    <row r="122" spans="2:17">
      <c r="B122" s="252" t="s">
        <v>302</v>
      </c>
      <c r="C122" s="232"/>
      <c r="D122" s="253"/>
      <c r="E122" s="263">
        <v>180</v>
      </c>
      <c r="F122" s="255" t="s">
        <v>276</v>
      </c>
      <c r="G122" s="235" t="s">
        <v>312</v>
      </c>
      <c r="H122" s="61"/>
      <c r="I122" s="80"/>
      <c r="J122" s="60">
        <v>1710</v>
      </c>
      <c r="K122" s="236">
        <v>171000</v>
      </c>
      <c r="L122" s="32"/>
      <c r="N122" s="2">
        <v>8</v>
      </c>
      <c r="O122" s="2" t="s">
        <v>308</v>
      </c>
      <c r="Q122" s="2">
        <v>8</v>
      </c>
    </row>
    <row r="123" spans="2:17">
      <c r="B123" s="66"/>
      <c r="C123" s="46"/>
      <c r="D123" s="46"/>
      <c r="E123" s="46"/>
      <c r="F123" s="46"/>
      <c r="G123" s="46"/>
      <c r="H123" s="99"/>
      <c r="I123" s="100" t="s">
        <v>157</v>
      </c>
      <c r="J123" s="101" t="s">
        <v>158</v>
      </c>
      <c r="K123" s="102" t="s">
        <v>159</v>
      </c>
      <c r="L123" s="32"/>
      <c r="N123" s="2">
        <v>8</v>
      </c>
      <c r="O123" s="2" t="s">
        <v>308</v>
      </c>
      <c r="Q123" s="2">
        <v>8</v>
      </c>
    </row>
    <row r="124" spans="2:17" ht="16.5" thickBot="1">
      <c r="B124" s="231"/>
      <c r="C124" s="34"/>
      <c r="D124" s="34"/>
      <c r="E124" s="34"/>
      <c r="F124" s="34"/>
      <c r="G124" s="34"/>
      <c r="H124" s="103"/>
      <c r="I124" s="104" t="s">
        <v>161</v>
      </c>
      <c r="J124" s="100" t="s">
        <v>162</v>
      </c>
      <c r="K124" s="102" t="s">
        <v>163</v>
      </c>
      <c r="L124" s="32"/>
      <c r="N124" s="2">
        <v>8</v>
      </c>
      <c r="O124" s="2" t="s">
        <v>308</v>
      </c>
      <c r="Q124" s="2">
        <v>8</v>
      </c>
    </row>
    <row r="125" spans="2:17" ht="16.5" thickBot="1">
      <c r="B125" s="256" t="s">
        <v>304</v>
      </c>
      <c r="C125" s="118"/>
      <c r="D125" s="93"/>
      <c r="E125" s="93"/>
      <c r="F125" s="93"/>
      <c r="G125" s="93"/>
      <c r="H125" s="119"/>
      <c r="I125" s="95"/>
      <c r="J125" s="257">
        <v>1107.2707346666666</v>
      </c>
      <c r="K125" s="258">
        <v>110727.07346666665</v>
      </c>
      <c r="L125" s="32"/>
      <c r="N125" s="2">
        <v>8</v>
      </c>
      <c r="O125" s="2" t="s">
        <v>308</v>
      </c>
      <c r="Q125" s="2">
        <v>8</v>
      </c>
    </row>
    <row r="126" spans="2:17" ht="16.5" thickTop="1">
      <c r="B126" s="62"/>
      <c r="C126" s="41"/>
      <c r="D126" s="24"/>
      <c r="E126" s="24"/>
      <c r="F126" s="24"/>
      <c r="G126" s="24"/>
      <c r="H126" s="56"/>
      <c r="I126" s="65"/>
      <c r="J126" s="63"/>
      <c r="K126" s="64"/>
      <c r="L126" s="32"/>
      <c r="N126" s="2">
        <v>8</v>
      </c>
      <c r="O126" s="2" t="s">
        <v>308</v>
      </c>
      <c r="Q126" s="2">
        <v>8</v>
      </c>
    </row>
    <row r="127" spans="2:17">
      <c r="B127" s="62" t="s">
        <v>7</v>
      </c>
      <c r="C127" s="23"/>
      <c r="D127" s="24"/>
      <c r="E127" s="24"/>
      <c r="F127" s="24"/>
      <c r="G127" s="24"/>
      <c r="H127" s="24"/>
      <c r="I127" s="24"/>
      <c r="J127" s="24"/>
      <c r="K127" s="24"/>
      <c r="L127" s="32"/>
      <c r="N127" s="2">
        <v>8</v>
      </c>
      <c r="O127" s="2" t="s">
        <v>308</v>
      </c>
      <c r="Q127" s="2">
        <v>8</v>
      </c>
    </row>
    <row r="128" spans="2:17">
      <c r="B128" s="259" t="s">
        <v>305</v>
      </c>
      <c r="C128" s="23"/>
      <c r="D128" s="24"/>
      <c r="E128" s="24"/>
      <c r="F128" s="24"/>
      <c r="G128" s="24"/>
      <c r="H128" s="24"/>
      <c r="I128" s="24"/>
      <c r="J128" s="24"/>
      <c r="K128" s="24"/>
      <c r="L128" s="32"/>
      <c r="N128" s="2">
        <v>8</v>
      </c>
      <c r="O128" s="2" t="s">
        <v>308</v>
      </c>
      <c r="Q128" s="2">
        <v>8</v>
      </c>
    </row>
    <row r="129" spans="2:17">
      <c r="B129" s="126" t="s">
        <v>169</v>
      </c>
      <c r="C129" s="23"/>
      <c r="D129" s="24"/>
      <c r="E129" s="24"/>
      <c r="F129" s="24"/>
      <c r="G129" s="24"/>
      <c r="H129" s="24"/>
      <c r="I129" s="24"/>
      <c r="J129" s="24"/>
      <c r="K129" s="24"/>
      <c r="L129" s="32"/>
      <c r="N129" s="2">
        <v>8</v>
      </c>
      <c r="O129" s="2" t="s">
        <v>308</v>
      </c>
      <c r="Q129" s="2">
        <v>8</v>
      </c>
    </row>
    <row r="130" spans="2:17">
      <c r="B130" s="32" t="s">
        <v>173</v>
      </c>
      <c r="C130" s="23"/>
      <c r="D130" s="23"/>
      <c r="E130" s="23"/>
      <c r="F130" s="23"/>
      <c r="G130" s="23"/>
      <c r="H130" s="24"/>
      <c r="I130" s="24"/>
      <c r="J130" s="24"/>
      <c r="K130" s="24"/>
      <c r="L130" s="32"/>
      <c r="N130" s="2">
        <v>8</v>
      </c>
      <c r="O130" s="2" t="s">
        <v>308</v>
      </c>
      <c r="Q130" s="2">
        <v>8</v>
      </c>
    </row>
    <row r="131" spans="2:17">
      <c r="B131" s="128" t="s">
        <v>174</v>
      </c>
      <c r="C131" s="24"/>
      <c r="D131" s="24"/>
      <c r="E131" s="24"/>
      <c r="F131" s="24"/>
      <c r="G131" s="24"/>
      <c r="H131" s="24"/>
      <c r="I131" s="24"/>
      <c r="J131" s="24"/>
      <c r="K131" s="24"/>
      <c r="L131" s="32"/>
      <c r="N131" s="2">
        <v>8</v>
      </c>
      <c r="O131" s="2" t="s">
        <v>308</v>
      </c>
      <c r="Q131" s="2">
        <v>8</v>
      </c>
    </row>
    <row r="132" spans="2:17">
      <c r="B132" s="27" t="s">
        <v>175</v>
      </c>
      <c r="C132" s="24"/>
      <c r="D132" s="24"/>
      <c r="E132" s="24"/>
      <c r="F132" s="24"/>
      <c r="G132" s="24"/>
      <c r="H132" s="24"/>
      <c r="I132" s="24"/>
      <c r="J132" s="24"/>
      <c r="K132" s="24"/>
      <c r="L132" s="32"/>
      <c r="N132" s="2">
        <v>8</v>
      </c>
      <c r="O132" s="2" t="s">
        <v>308</v>
      </c>
      <c r="Q132" s="2">
        <v>8</v>
      </c>
    </row>
    <row r="133" spans="2:17">
      <c r="B133" s="130">
        <v>45707</v>
      </c>
      <c r="C133" s="24"/>
      <c r="D133" s="24"/>
      <c r="E133" s="24"/>
      <c r="F133" s="24"/>
      <c r="G133" s="24"/>
      <c r="H133" s="24"/>
      <c r="I133" s="24"/>
      <c r="J133" s="24"/>
      <c r="K133" s="24"/>
      <c r="L133" s="32"/>
      <c r="N133" s="2">
        <v>8</v>
      </c>
      <c r="O133" s="2" t="s">
        <v>308</v>
      </c>
      <c r="Q133" s="2">
        <v>8</v>
      </c>
    </row>
    <row r="134" spans="2:17">
      <c r="B134" s="207"/>
      <c r="C134" s="24"/>
      <c r="D134" s="24"/>
      <c r="E134" s="24"/>
      <c r="F134" s="24"/>
      <c r="G134" s="24"/>
      <c r="H134" s="24"/>
      <c r="I134" s="24"/>
      <c r="J134" s="24"/>
      <c r="K134" s="24"/>
      <c r="L134" s="32"/>
      <c r="N134" s="2">
        <v>8</v>
      </c>
      <c r="O134" s="2" t="s">
        <v>308</v>
      </c>
      <c r="Q134" s="2">
        <v>8</v>
      </c>
    </row>
    <row r="135" spans="2:17">
      <c r="N135" s="2">
        <v>8</v>
      </c>
      <c r="O135" s="2" t="s">
        <v>308</v>
      </c>
      <c r="Q135" s="2">
        <v>8</v>
      </c>
    </row>
    <row r="136" spans="2:17">
      <c r="N136" s="2">
        <v>8</v>
      </c>
      <c r="O136" s="2" t="s">
        <v>308</v>
      </c>
      <c r="Q136" s="2">
        <v>8</v>
      </c>
    </row>
    <row r="137" spans="2:17">
      <c r="B137" s="3" t="s">
        <v>306</v>
      </c>
      <c r="N137" s="2">
        <v>8</v>
      </c>
      <c r="O137" s="2" t="s">
        <v>308</v>
      </c>
      <c r="Q137" s="2">
        <v>8</v>
      </c>
    </row>
    <row r="138" spans="2:17">
      <c r="B138" s="10" t="s">
        <v>307</v>
      </c>
      <c r="N138" s="2">
        <v>8</v>
      </c>
      <c r="O138" s="2" t="s">
        <v>308</v>
      </c>
      <c r="Q138" s="2">
        <v>8</v>
      </c>
    </row>
  </sheetData>
  <mergeCells count="1">
    <mergeCell ref="M6:N7"/>
  </mergeCells>
  <conditionalFormatting sqref="B1:L134">
    <cfRule type="containsErrors" dxfId="22" priority="1">
      <formula>ISERROR(B1)</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086A-F8A3-4F43-9294-8B4903CB97B6}">
  <dimension ref="A1:V65"/>
  <sheetViews>
    <sheetView workbookViewId="0">
      <selection activeCell="F3" sqref="F3"/>
    </sheetView>
  </sheetViews>
  <sheetFormatPr defaultColWidth="10.42578125" defaultRowHeight="15.75"/>
  <cols>
    <col min="1" max="1" width="16.140625" style="2" customWidth="1"/>
    <col min="2" max="2" width="29.28515625" style="2" customWidth="1"/>
    <col min="3" max="3" width="10.42578125" style="2"/>
    <col min="4" max="4" width="11" style="2" customWidth="1"/>
    <col min="5" max="5" width="12" style="2" bestFit="1" customWidth="1"/>
    <col min="6" max="6" width="12" style="2" customWidth="1"/>
    <col min="7" max="16" width="10.7109375" style="2" bestFit="1" customWidth="1"/>
    <col min="17" max="17" width="12" style="265" bestFit="1" customWidth="1"/>
    <col min="18" max="18" width="17.7109375" style="2" customWidth="1"/>
    <col min="19" max="256" width="10.42578125" style="2"/>
    <col min="257" max="257" width="16.140625" style="2" customWidth="1"/>
    <col min="258" max="258" width="25.7109375" style="2" customWidth="1"/>
    <col min="259" max="259" width="10.42578125" style="2"/>
    <col min="260" max="260" width="11" style="2" customWidth="1"/>
    <col min="261" max="261" width="12" style="2" bestFit="1" customWidth="1"/>
    <col min="262" max="262" width="12" style="2" customWidth="1"/>
    <col min="263" max="273" width="10.42578125" style="2"/>
    <col min="274" max="274" width="17.7109375" style="2" customWidth="1"/>
    <col min="275" max="512" width="10.42578125" style="2"/>
    <col min="513" max="513" width="16.140625" style="2" customWidth="1"/>
    <col min="514" max="514" width="25.7109375" style="2" customWidth="1"/>
    <col min="515" max="515" width="10.42578125" style="2"/>
    <col min="516" max="516" width="11" style="2" customWidth="1"/>
    <col min="517" max="517" width="12" style="2" bestFit="1" customWidth="1"/>
    <col min="518" max="518" width="12" style="2" customWidth="1"/>
    <col min="519" max="529" width="10.42578125" style="2"/>
    <col min="530" max="530" width="17.7109375" style="2" customWidth="1"/>
    <col min="531" max="768" width="10.42578125" style="2"/>
    <col min="769" max="769" width="16.140625" style="2" customWidth="1"/>
    <col min="770" max="770" width="25.7109375" style="2" customWidth="1"/>
    <col min="771" max="771" width="10.42578125" style="2"/>
    <col min="772" max="772" width="11" style="2" customWidth="1"/>
    <col min="773" max="773" width="12" style="2" bestFit="1" customWidth="1"/>
    <col min="774" max="774" width="12" style="2" customWidth="1"/>
    <col min="775" max="785" width="10.42578125" style="2"/>
    <col min="786" max="786" width="17.7109375" style="2" customWidth="1"/>
    <col min="787" max="1024" width="10.42578125" style="2"/>
    <col min="1025" max="1025" width="16.140625" style="2" customWidth="1"/>
    <col min="1026" max="1026" width="25.7109375" style="2" customWidth="1"/>
    <col min="1027" max="1027" width="10.42578125" style="2"/>
    <col min="1028" max="1028" width="11" style="2" customWidth="1"/>
    <col min="1029" max="1029" width="12" style="2" bestFit="1" customWidth="1"/>
    <col min="1030" max="1030" width="12" style="2" customWidth="1"/>
    <col min="1031" max="1041" width="10.42578125" style="2"/>
    <col min="1042" max="1042" width="17.7109375" style="2" customWidth="1"/>
    <col min="1043" max="1280" width="10.42578125" style="2"/>
    <col min="1281" max="1281" width="16.140625" style="2" customWidth="1"/>
    <col min="1282" max="1282" width="25.7109375" style="2" customWidth="1"/>
    <col min="1283" max="1283" width="10.42578125" style="2"/>
    <col min="1284" max="1284" width="11" style="2" customWidth="1"/>
    <col min="1285" max="1285" width="12" style="2" bestFit="1" customWidth="1"/>
    <col min="1286" max="1286" width="12" style="2" customWidth="1"/>
    <col min="1287" max="1297" width="10.42578125" style="2"/>
    <col min="1298" max="1298" width="17.7109375" style="2" customWidth="1"/>
    <col min="1299" max="1536" width="10.42578125" style="2"/>
    <col min="1537" max="1537" width="16.140625" style="2" customWidth="1"/>
    <col min="1538" max="1538" width="25.7109375" style="2" customWidth="1"/>
    <col min="1539" max="1539" width="10.42578125" style="2"/>
    <col min="1540" max="1540" width="11" style="2" customWidth="1"/>
    <col min="1541" max="1541" width="12" style="2" bestFit="1" customWidth="1"/>
    <col min="1542" max="1542" width="12" style="2" customWidth="1"/>
    <col min="1543" max="1553" width="10.42578125" style="2"/>
    <col min="1554" max="1554" width="17.7109375" style="2" customWidth="1"/>
    <col min="1555" max="1792" width="10.42578125" style="2"/>
    <col min="1793" max="1793" width="16.140625" style="2" customWidth="1"/>
    <col min="1794" max="1794" width="25.7109375" style="2" customWidth="1"/>
    <col min="1795" max="1795" width="10.42578125" style="2"/>
    <col min="1796" max="1796" width="11" style="2" customWidth="1"/>
    <col min="1797" max="1797" width="12" style="2" bestFit="1" customWidth="1"/>
    <col min="1798" max="1798" width="12" style="2" customWidth="1"/>
    <col min="1799" max="1809" width="10.42578125" style="2"/>
    <col min="1810" max="1810" width="17.7109375" style="2" customWidth="1"/>
    <col min="1811" max="2048" width="10.42578125" style="2"/>
    <col min="2049" max="2049" width="16.140625" style="2" customWidth="1"/>
    <col min="2050" max="2050" width="25.7109375" style="2" customWidth="1"/>
    <col min="2051" max="2051" width="10.42578125" style="2"/>
    <col min="2052" max="2052" width="11" style="2" customWidth="1"/>
    <col min="2053" max="2053" width="12" style="2" bestFit="1" customWidth="1"/>
    <col min="2054" max="2054" width="12" style="2" customWidth="1"/>
    <col min="2055" max="2065" width="10.42578125" style="2"/>
    <col min="2066" max="2066" width="17.7109375" style="2" customWidth="1"/>
    <col min="2067" max="2304" width="10.42578125" style="2"/>
    <col min="2305" max="2305" width="16.140625" style="2" customWidth="1"/>
    <col min="2306" max="2306" width="25.7109375" style="2" customWidth="1"/>
    <col min="2307" max="2307" width="10.42578125" style="2"/>
    <col min="2308" max="2308" width="11" style="2" customWidth="1"/>
    <col min="2309" max="2309" width="12" style="2" bestFit="1" customWidth="1"/>
    <col min="2310" max="2310" width="12" style="2" customWidth="1"/>
    <col min="2311" max="2321" width="10.42578125" style="2"/>
    <col min="2322" max="2322" width="17.7109375" style="2" customWidth="1"/>
    <col min="2323" max="2560" width="10.42578125" style="2"/>
    <col min="2561" max="2561" width="16.140625" style="2" customWidth="1"/>
    <col min="2562" max="2562" width="25.7109375" style="2" customWidth="1"/>
    <col min="2563" max="2563" width="10.42578125" style="2"/>
    <col min="2564" max="2564" width="11" style="2" customWidth="1"/>
    <col min="2565" max="2565" width="12" style="2" bestFit="1" customWidth="1"/>
    <col min="2566" max="2566" width="12" style="2" customWidth="1"/>
    <col min="2567" max="2577" width="10.42578125" style="2"/>
    <col min="2578" max="2578" width="17.7109375" style="2" customWidth="1"/>
    <col min="2579" max="2816" width="10.42578125" style="2"/>
    <col min="2817" max="2817" width="16.140625" style="2" customWidth="1"/>
    <col min="2818" max="2818" width="25.7109375" style="2" customWidth="1"/>
    <col min="2819" max="2819" width="10.42578125" style="2"/>
    <col min="2820" max="2820" width="11" style="2" customWidth="1"/>
    <col min="2821" max="2821" width="12" style="2" bestFit="1" customWidth="1"/>
    <col min="2822" max="2822" width="12" style="2" customWidth="1"/>
    <col min="2823" max="2833" width="10.42578125" style="2"/>
    <col min="2834" max="2834" width="17.7109375" style="2" customWidth="1"/>
    <col min="2835" max="3072" width="10.42578125" style="2"/>
    <col min="3073" max="3073" width="16.140625" style="2" customWidth="1"/>
    <col min="3074" max="3074" width="25.7109375" style="2" customWidth="1"/>
    <col min="3075" max="3075" width="10.42578125" style="2"/>
    <col min="3076" max="3076" width="11" style="2" customWidth="1"/>
    <col min="3077" max="3077" width="12" style="2" bestFit="1" customWidth="1"/>
    <col min="3078" max="3078" width="12" style="2" customWidth="1"/>
    <col min="3079" max="3089" width="10.42578125" style="2"/>
    <col min="3090" max="3090" width="17.7109375" style="2" customWidth="1"/>
    <col min="3091" max="3328" width="10.42578125" style="2"/>
    <col min="3329" max="3329" width="16.140625" style="2" customWidth="1"/>
    <col min="3330" max="3330" width="25.7109375" style="2" customWidth="1"/>
    <col min="3331" max="3331" width="10.42578125" style="2"/>
    <col min="3332" max="3332" width="11" style="2" customWidth="1"/>
    <col min="3333" max="3333" width="12" style="2" bestFit="1" customWidth="1"/>
    <col min="3334" max="3334" width="12" style="2" customWidth="1"/>
    <col min="3335" max="3345" width="10.42578125" style="2"/>
    <col min="3346" max="3346" width="17.7109375" style="2" customWidth="1"/>
    <col min="3347" max="3584" width="10.42578125" style="2"/>
    <col min="3585" max="3585" width="16.140625" style="2" customWidth="1"/>
    <col min="3586" max="3586" width="25.7109375" style="2" customWidth="1"/>
    <col min="3587" max="3587" width="10.42578125" style="2"/>
    <col min="3588" max="3588" width="11" style="2" customWidth="1"/>
    <col min="3589" max="3589" width="12" style="2" bestFit="1" customWidth="1"/>
    <col min="3590" max="3590" width="12" style="2" customWidth="1"/>
    <col min="3591" max="3601" width="10.42578125" style="2"/>
    <col min="3602" max="3602" width="17.7109375" style="2" customWidth="1"/>
    <col min="3603" max="3840" width="10.42578125" style="2"/>
    <col min="3841" max="3841" width="16.140625" style="2" customWidth="1"/>
    <col min="3842" max="3842" width="25.7109375" style="2" customWidth="1"/>
    <col min="3843" max="3843" width="10.42578125" style="2"/>
    <col min="3844" max="3844" width="11" style="2" customWidth="1"/>
    <col min="3845" max="3845" width="12" style="2" bestFit="1" customWidth="1"/>
    <col min="3846" max="3846" width="12" style="2" customWidth="1"/>
    <col min="3847" max="3857" width="10.42578125" style="2"/>
    <col min="3858" max="3858" width="17.7109375" style="2" customWidth="1"/>
    <col min="3859" max="4096" width="10.42578125" style="2"/>
    <col min="4097" max="4097" width="16.140625" style="2" customWidth="1"/>
    <col min="4098" max="4098" width="25.7109375" style="2" customWidth="1"/>
    <col min="4099" max="4099" width="10.42578125" style="2"/>
    <col min="4100" max="4100" width="11" style="2" customWidth="1"/>
    <col min="4101" max="4101" width="12" style="2" bestFit="1" customWidth="1"/>
    <col min="4102" max="4102" width="12" style="2" customWidth="1"/>
    <col min="4103" max="4113" width="10.42578125" style="2"/>
    <col min="4114" max="4114" width="17.7109375" style="2" customWidth="1"/>
    <col min="4115" max="4352" width="10.42578125" style="2"/>
    <col min="4353" max="4353" width="16.140625" style="2" customWidth="1"/>
    <col min="4354" max="4354" width="25.7109375" style="2" customWidth="1"/>
    <col min="4355" max="4355" width="10.42578125" style="2"/>
    <col min="4356" max="4356" width="11" style="2" customWidth="1"/>
    <col min="4357" max="4357" width="12" style="2" bestFit="1" customWidth="1"/>
    <col min="4358" max="4358" width="12" style="2" customWidth="1"/>
    <col min="4359" max="4369" width="10.42578125" style="2"/>
    <col min="4370" max="4370" width="17.7109375" style="2" customWidth="1"/>
    <col min="4371" max="4608" width="10.42578125" style="2"/>
    <col min="4609" max="4609" width="16.140625" style="2" customWidth="1"/>
    <col min="4610" max="4610" width="25.7109375" style="2" customWidth="1"/>
    <col min="4611" max="4611" width="10.42578125" style="2"/>
    <col min="4612" max="4612" width="11" style="2" customWidth="1"/>
    <col min="4613" max="4613" width="12" style="2" bestFit="1" customWidth="1"/>
    <col min="4614" max="4614" width="12" style="2" customWidth="1"/>
    <col min="4615" max="4625" width="10.42578125" style="2"/>
    <col min="4626" max="4626" width="17.7109375" style="2" customWidth="1"/>
    <col min="4627" max="4864" width="10.42578125" style="2"/>
    <col min="4865" max="4865" width="16.140625" style="2" customWidth="1"/>
    <col min="4866" max="4866" width="25.7109375" style="2" customWidth="1"/>
    <col min="4867" max="4867" width="10.42578125" style="2"/>
    <col min="4868" max="4868" width="11" style="2" customWidth="1"/>
    <col min="4869" max="4869" width="12" style="2" bestFit="1" customWidth="1"/>
    <col min="4870" max="4870" width="12" style="2" customWidth="1"/>
    <col min="4871" max="4881" width="10.42578125" style="2"/>
    <col min="4882" max="4882" width="17.7109375" style="2" customWidth="1"/>
    <col min="4883" max="5120" width="10.42578125" style="2"/>
    <col min="5121" max="5121" width="16.140625" style="2" customWidth="1"/>
    <col min="5122" max="5122" width="25.7109375" style="2" customWidth="1"/>
    <col min="5123" max="5123" width="10.42578125" style="2"/>
    <col min="5124" max="5124" width="11" style="2" customWidth="1"/>
    <col min="5125" max="5125" width="12" style="2" bestFit="1" customWidth="1"/>
    <col min="5126" max="5126" width="12" style="2" customWidth="1"/>
    <col min="5127" max="5137" width="10.42578125" style="2"/>
    <col min="5138" max="5138" width="17.7109375" style="2" customWidth="1"/>
    <col min="5139" max="5376" width="10.42578125" style="2"/>
    <col min="5377" max="5377" width="16.140625" style="2" customWidth="1"/>
    <col min="5378" max="5378" width="25.7109375" style="2" customWidth="1"/>
    <col min="5379" max="5379" width="10.42578125" style="2"/>
    <col min="5380" max="5380" width="11" style="2" customWidth="1"/>
    <col min="5381" max="5381" width="12" style="2" bestFit="1" customWidth="1"/>
    <col min="5382" max="5382" width="12" style="2" customWidth="1"/>
    <col min="5383" max="5393" width="10.42578125" style="2"/>
    <col min="5394" max="5394" width="17.7109375" style="2" customWidth="1"/>
    <col min="5395" max="5632" width="10.42578125" style="2"/>
    <col min="5633" max="5633" width="16.140625" style="2" customWidth="1"/>
    <col min="5634" max="5634" width="25.7109375" style="2" customWidth="1"/>
    <col min="5635" max="5635" width="10.42578125" style="2"/>
    <col min="5636" max="5636" width="11" style="2" customWidth="1"/>
    <col min="5637" max="5637" width="12" style="2" bestFit="1" customWidth="1"/>
    <col min="5638" max="5638" width="12" style="2" customWidth="1"/>
    <col min="5639" max="5649" width="10.42578125" style="2"/>
    <col min="5650" max="5650" width="17.7109375" style="2" customWidth="1"/>
    <col min="5651" max="5888" width="10.42578125" style="2"/>
    <col min="5889" max="5889" width="16.140625" style="2" customWidth="1"/>
    <col min="5890" max="5890" width="25.7109375" style="2" customWidth="1"/>
    <col min="5891" max="5891" width="10.42578125" style="2"/>
    <col min="5892" max="5892" width="11" style="2" customWidth="1"/>
    <col min="5893" max="5893" width="12" style="2" bestFit="1" customWidth="1"/>
    <col min="5894" max="5894" width="12" style="2" customWidth="1"/>
    <col min="5895" max="5905" width="10.42578125" style="2"/>
    <col min="5906" max="5906" width="17.7109375" style="2" customWidth="1"/>
    <col min="5907" max="6144" width="10.42578125" style="2"/>
    <col min="6145" max="6145" width="16.140625" style="2" customWidth="1"/>
    <col min="6146" max="6146" width="25.7109375" style="2" customWidth="1"/>
    <col min="6147" max="6147" width="10.42578125" style="2"/>
    <col min="6148" max="6148" width="11" style="2" customWidth="1"/>
    <col min="6149" max="6149" width="12" style="2" bestFit="1" customWidth="1"/>
    <col min="6150" max="6150" width="12" style="2" customWidth="1"/>
    <col min="6151" max="6161" width="10.42578125" style="2"/>
    <col min="6162" max="6162" width="17.7109375" style="2" customWidth="1"/>
    <col min="6163" max="6400" width="10.42578125" style="2"/>
    <col min="6401" max="6401" width="16.140625" style="2" customWidth="1"/>
    <col min="6402" max="6402" width="25.7109375" style="2" customWidth="1"/>
    <col min="6403" max="6403" width="10.42578125" style="2"/>
    <col min="6404" max="6404" width="11" style="2" customWidth="1"/>
    <col min="6405" max="6405" width="12" style="2" bestFit="1" customWidth="1"/>
    <col min="6406" max="6406" width="12" style="2" customWidth="1"/>
    <col min="6407" max="6417" width="10.42578125" style="2"/>
    <col min="6418" max="6418" width="17.7109375" style="2" customWidth="1"/>
    <col min="6419" max="6656" width="10.42578125" style="2"/>
    <col min="6657" max="6657" width="16.140625" style="2" customWidth="1"/>
    <col min="6658" max="6658" width="25.7109375" style="2" customWidth="1"/>
    <col min="6659" max="6659" width="10.42578125" style="2"/>
    <col min="6660" max="6660" width="11" style="2" customWidth="1"/>
    <col min="6661" max="6661" width="12" style="2" bestFit="1" customWidth="1"/>
    <col min="6662" max="6662" width="12" style="2" customWidth="1"/>
    <col min="6663" max="6673" width="10.42578125" style="2"/>
    <col min="6674" max="6674" width="17.7109375" style="2" customWidth="1"/>
    <col min="6675" max="6912" width="10.42578125" style="2"/>
    <col min="6913" max="6913" width="16.140625" style="2" customWidth="1"/>
    <col min="6914" max="6914" width="25.7109375" style="2" customWidth="1"/>
    <col min="6915" max="6915" width="10.42578125" style="2"/>
    <col min="6916" max="6916" width="11" style="2" customWidth="1"/>
    <col min="6917" max="6917" width="12" style="2" bestFit="1" customWidth="1"/>
    <col min="6918" max="6918" width="12" style="2" customWidth="1"/>
    <col min="6919" max="6929" width="10.42578125" style="2"/>
    <col min="6930" max="6930" width="17.7109375" style="2" customWidth="1"/>
    <col min="6931" max="7168" width="10.42578125" style="2"/>
    <col min="7169" max="7169" width="16.140625" style="2" customWidth="1"/>
    <col min="7170" max="7170" width="25.7109375" style="2" customWidth="1"/>
    <col min="7171" max="7171" width="10.42578125" style="2"/>
    <col min="7172" max="7172" width="11" style="2" customWidth="1"/>
    <col min="7173" max="7173" width="12" style="2" bestFit="1" customWidth="1"/>
    <col min="7174" max="7174" width="12" style="2" customWidth="1"/>
    <col min="7175" max="7185" width="10.42578125" style="2"/>
    <col min="7186" max="7186" width="17.7109375" style="2" customWidth="1"/>
    <col min="7187" max="7424" width="10.42578125" style="2"/>
    <col min="7425" max="7425" width="16.140625" style="2" customWidth="1"/>
    <col min="7426" max="7426" width="25.7109375" style="2" customWidth="1"/>
    <col min="7427" max="7427" width="10.42578125" style="2"/>
    <col min="7428" max="7428" width="11" style="2" customWidth="1"/>
    <col min="7429" max="7429" width="12" style="2" bestFit="1" customWidth="1"/>
    <col min="7430" max="7430" width="12" style="2" customWidth="1"/>
    <col min="7431" max="7441" width="10.42578125" style="2"/>
    <col min="7442" max="7442" width="17.7109375" style="2" customWidth="1"/>
    <col min="7443" max="7680" width="10.42578125" style="2"/>
    <col min="7681" max="7681" width="16.140625" style="2" customWidth="1"/>
    <col min="7682" max="7682" width="25.7109375" style="2" customWidth="1"/>
    <col min="7683" max="7683" width="10.42578125" style="2"/>
    <col min="7684" max="7684" width="11" style="2" customWidth="1"/>
    <col min="7685" max="7685" width="12" style="2" bestFit="1" customWidth="1"/>
    <col min="7686" max="7686" width="12" style="2" customWidth="1"/>
    <col min="7687" max="7697" width="10.42578125" style="2"/>
    <col min="7698" max="7698" width="17.7109375" style="2" customWidth="1"/>
    <col min="7699" max="7936" width="10.42578125" style="2"/>
    <col min="7937" max="7937" width="16.140625" style="2" customWidth="1"/>
    <col min="7938" max="7938" width="25.7109375" style="2" customWidth="1"/>
    <col min="7939" max="7939" width="10.42578125" style="2"/>
    <col min="7940" max="7940" width="11" style="2" customWidth="1"/>
    <col min="7941" max="7941" width="12" style="2" bestFit="1" customWidth="1"/>
    <col min="7942" max="7942" width="12" style="2" customWidth="1"/>
    <col min="7943" max="7953" width="10.42578125" style="2"/>
    <col min="7954" max="7954" width="17.7109375" style="2" customWidth="1"/>
    <col min="7955" max="8192" width="10.42578125" style="2"/>
    <col min="8193" max="8193" width="16.140625" style="2" customWidth="1"/>
    <col min="8194" max="8194" width="25.7109375" style="2" customWidth="1"/>
    <col min="8195" max="8195" width="10.42578125" style="2"/>
    <col min="8196" max="8196" width="11" style="2" customWidth="1"/>
    <col min="8197" max="8197" width="12" style="2" bestFit="1" customWidth="1"/>
    <col min="8198" max="8198" width="12" style="2" customWidth="1"/>
    <col min="8199" max="8209" width="10.42578125" style="2"/>
    <col min="8210" max="8210" width="17.7109375" style="2" customWidth="1"/>
    <col min="8211" max="8448" width="10.42578125" style="2"/>
    <col min="8449" max="8449" width="16.140625" style="2" customWidth="1"/>
    <col min="8450" max="8450" width="25.7109375" style="2" customWidth="1"/>
    <col min="8451" max="8451" width="10.42578125" style="2"/>
    <col min="8452" max="8452" width="11" style="2" customWidth="1"/>
    <col min="8453" max="8453" width="12" style="2" bestFit="1" customWidth="1"/>
    <col min="8454" max="8454" width="12" style="2" customWidth="1"/>
    <col min="8455" max="8465" width="10.42578125" style="2"/>
    <col min="8466" max="8466" width="17.7109375" style="2" customWidth="1"/>
    <col min="8467" max="8704" width="10.42578125" style="2"/>
    <col min="8705" max="8705" width="16.140625" style="2" customWidth="1"/>
    <col min="8706" max="8706" width="25.7109375" style="2" customWidth="1"/>
    <col min="8707" max="8707" width="10.42578125" style="2"/>
    <col min="8708" max="8708" width="11" style="2" customWidth="1"/>
    <col min="8709" max="8709" width="12" style="2" bestFit="1" customWidth="1"/>
    <col min="8710" max="8710" width="12" style="2" customWidth="1"/>
    <col min="8711" max="8721" width="10.42578125" style="2"/>
    <col min="8722" max="8722" width="17.7109375" style="2" customWidth="1"/>
    <col min="8723" max="8960" width="10.42578125" style="2"/>
    <col min="8961" max="8961" width="16.140625" style="2" customWidth="1"/>
    <col min="8962" max="8962" width="25.7109375" style="2" customWidth="1"/>
    <col min="8963" max="8963" width="10.42578125" style="2"/>
    <col min="8964" max="8964" width="11" style="2" customWidth="1"/>
    <col min="8965" max="8965" width="12" style="2" bestFit="1" customWidth="1"/>
    <col min="8966" max="8966" width="12" style="2" customWidth="1"/>
    <col min="8967" max="8977" width="10.42578125" style="2"/>
    <col min="8978" max="8978" width="17.7109375" style="2" customWidth="1"/>
    <col min="8979" max="9216" width="10.42578125" style="2"/>
    <col min="9217" max="9217" width="16.140625" style="2" customWidth="1"/>
    <col min="9218" max="9218" width="25.7109375" style="2" customWidth="1"/>
    <col min="9219" max="9219" width="10.42578125" style="2"/>
    <col min="9220" max="9220" width="11" style="2" customWidth="1"/>
    <col min="9221" max="9221" width="12" style="2" bestFit="1" customWidth="1"/>
    <col min="9222" max="9222" width="12" style="2" customWidth="1"/>
    <col min="9223" max="9233" width="10.42578125" style="2"/>
    <col min="9234" max="9234" width="17.7109375" style="2" customWidth="1"/>
    <col min="9235" max="9472" width="10.42578125" style="2"/>
    <col min="9473" max="9473" width="16.140625" style="2" customWidth="1"/>
    <col min="9474" max="9474" width="25.7109375" style="2" customWidth="1"/>
    <col min="9475" max="9475" width="10.42578125" style="2"/>
    <col min="9476" max="9476" width="11" style="2" customWidth="1"/>
    <col min="9477" max="9477" width="12" style="2" bestFit="1" customWidth="1"/>
    <col min="9478" max="9478" width="12" style="2" customWidth="1"/>
    <col min="9479" max="9489" width="10.42578125" style="2"/>
    <col min="9490" max="9490" width="17.7109375" style="2" customWidth="1"/>
    <col min="9491" max="9728" width="10.42578125" style="2"/>
    <col min="9729" max="9729" width="16.140625" style="2" customWidth="1"/>
    <col min="9730" max="9730" width="25.7109375" style="2" customWidth="1"/>
    <col min="9731" max="9731" width="10.42578125" style="2"/>
    <col min="9732" max="9732" width="11" style="2" customWidth="1"/>
    <col min="9733" max="9733" width="12" style="2" bestFit="1" customWidth="1"/>
    <col min="9734" max="9734" width="12" style="2" customWidth="1"/>
    <col min="9735" max="9745" width="10.42578125" style="2"/>
    <col min="9746" max="9746" width="17.7109375" style="2" customWidth="1"/>
    <col min="9747" max="9984" width="10.42578125" style="2"/>
    <col min="9985" max="9985" width="16.140625" style="2" customWidth="1"/>
    <col min="9986" max="9986" width="25.7109375" style="2" customWidth="1"/>
    <col min="9987" max="9987" width="10.42578125" style="2"/>
    <col min="9988" max="9988" width="11" style="2" customWidth="1"/>
    <col min="9989" max="9989" width="12" style="2" bestFit="1" customWidth="1"/>
    <col min="9990" max="9990" width="12" style="2" customWidth="1"/>
    <col min="9991" max="10001" width="10.42578125" style="2"/>
    <col min="10002" max="10002" width="17.7109375" style="2" customWidth="1"/>
    <col min="10003" max="10240" width="10.42578125" style="2"/>
    <col min="10241" max="10241" width="16.140625" style="2" customWidth="1"/>
    <col min="10242" max="10242" width="25.7109375" style="2" customWidth="1"/>
    <col min="10243" max="10243" width="10.42578125" style="2"/>
    <col min="10244" max="10244" width="11" style="2" customWidth="1"/>
    <col min="10245" max="10245" width="12" style="2" bestFit="1" customWidth="1"/>
    <col min="10246" max="10246" width="12" style="2" customWidth="1"/>
    <col min="10247" max="10257" width="10.42578125" style="2"/>
    <col min="10258" max="10258" width="17.7109375" style="2" customWidth="1"/>
    <col min="10259" max="10496" width="10.42578125" style="2"/>
    <col min="10497" max="10497" width="16.140625" style="2" customWidth="1"/>
    <col min="10498" max="10498" width="25.7109375" style="2" customWidth="1"/>
    <col min="10499" max="10499" width="10.42578125" style="2"/>
    <col min="10500" max="10500" width="11" style="2" customWidth="1"/>
    <col min="10501" max="10501" width="12" style="2" bestFit="1" customWidth="1"/>
    <col min="10502" max="10502" width="12" style="2" customWidth="1"/>
    <col min="10503" max="10513" width="10.42578125" style="2"/>
    <col min="10514" max="10514" width="17.7109375" style="2" customWidth="1"/>
    <col min="10515" max="10752" width="10.42578125" style="2"/>
    <col min="10753" max="10753" width="16.140625" style="2" customWidth="1"/>
    <col min="10754" max="10754" width="25.7109375" style="2" customWidth="1"/>
    <col min="10755" max="10755" width="10.42578125" style="2"/>
    <col min="10756" max="10756" width="11" style="2" customWidth="1"/>
    <col min="10757" max="10757" width="12" style="2" bestFit="1" customWidth="1"/>
    <col min="10758" max="10758" width="12" style="2" customWidth="1"/>
    <col min="10759" max="10769" width="10.42578125" style="2"/>
    <col min="10770" max="10770" width="17.7109375" style="2" customWidth="1"/>
    <col min="10771" max="11008" width="10.42578125" style="2"/>
    <col min="11009" max="11009" width="16.140625" style="2" customWidth="1"/>
    <col min="11010" max="11010" width="25.7109375" style="2" customWidth="1"/>
    <col min="11011" max="11011" width="10.42578125" style="2"/>
    <col min="11012" max="11012" width="11" style="2" customWidth="1"/>
    <col min="11013" max="11013" width="12" style="2" bestFit="1" customWidth="1"/>
    <col min="11014" max="11014" width="12" style="2" customWidth="1"/>
    <col min="11015" max="11025" width="10.42578125" style="2"/>
    <col min="11026" max="11026" width="17.7109375" style="2" customWidth="1"/>
    <col min="11027" max="11264" width="10.42578125" style="2"/>
    <col min="11265" max="11265" width="16.140625" style="2" customWidth="1"/>
    <col min="11266" max="11266" width="25.7109375" style="2" customWidth="1"/>
    <col min="11267" max="11267" width="10.42578125" style="2"/>
    <col min="11268" max="11268" width="11" style="2" customWidth="1"/>
    <col min="11269" max="11269" width="12" style="2" bestFit="1" customWidth="1"/>
    <col min="11270" max="11270" width="12" style="2" customWidth="1"/>
    <col min="11271" max="11281" width="10.42578125" style="2"/>
    <col min="11282" max="11282" width="17.7109375" style="2" customWidth="1"/>
    <col min="11283" max="11520" width="10.42578125" style="2"/>
    <col min="11521" max="11521" width="16.140625" style="2" customWidth="1"/>
    <col min="11522" max="11522" width="25.7109375" style="2" customWidth="1"/>
    <col min="11523" max="11523" width="10.42578125" style="2"/>
    <col min="11524" max="11524" width="11" style="2" customWidth="1"/>
    <col min="11525" max="11525" width="12" style="2" bestFit="1" customWidth="1"/>
    <col min="11526" max="11526" width="12" style="2" customWidth="1"/>
    <col min="11527" max="11537" width="10.42578125" style="2"/>
    <col min="11538" max="11538" width="17.7109375" style="2" customWidth="1"/>
    <col min="11539" max="11776" width="10.42578125" style="2"/>
    <col min="11777" max="11777" width="16.140625" style="2" customWidth="1"/>
    <col min="11778" max="11778" width="25.7109375" style="2" customWidth="1"/>
    <col min="11779" max="11779" width="10.42578125" style="2"/>
    <col min="11780" max="11780" width="11" style="2" customWidth="1"/>
    <col min="11781" max="11781" width="12" style="2" bestFit="1" customWidth="1"/>
    <col min="11782" max="11782" width="12" style="2" customWidth="1"/>
    <col min="11783" max="11793" width="10.42578125" style="2"/>
    <col min="11794" max="11794" width="17.7109375" style="2" customWidth="1"/>
    <col min="11795" max="12032" width="10.42578125" style="2"/>
    <col min="12033" max="12033" width="16.140625" style="2" customWidth="1"/>
    <col min="12034" max="12034" width="25.7109375" style="2" customWidth="1"/>
    <col min="12035" max="12035" width="10.42578125" style="2"/>
    <col min="12036" max="12036" width="11" style="2" customWidth="1"/>
    <col min="12037" max="12037" width="12" style="2" bestFit="1" customWidth="1"/>
    <col min="12038" max="12038" width="12" style="2" customWidth="1"/>
    <col min="12039" max="12049" width="10.42578125" style="2"/>
    <col min="12050" max="12050" width="17.7109375" style="2" customWidth="1"/>
    <col min="12051" max="12288" width="10.42578125" style="2"/>
    <col min="12289" max="12289" width="16.140625" style="2" customWidth="1"/>
    <col min="12290" max="12290" width="25.7109375" style="2" customWidth="1"/>
    <col min="12291" max="12291" width="10.42578125" style="2"/>
    <col min="12292" max="12292" width="11" style="2" customWidth="1"/>
    <col min="12293" max="12293" width="12" style="2" bestFit="1" customWidth="1"/>
    <col min="12294" max="12294" width="12" style="2" customWidth="1"/>
    <col min="12295" max="12305" width="10.42578125" style="2"/>
    <col min="12306" max="12306" width="17.7109375" style="2" customWidth="1"/>
    <col min="12307" max="12544" width="10.42578125" style="2"/>
    <col min="12545" max="12545" width="16.140625" style="2" customWidth="1"/>
    <col min="12546" max="12546" width="25.7109375" style="2" customWidth="1"/>
    <col min="12547" max="12547" width="10.42578125" style="2"/>
    <col min="12548" max="12548" width="11" style="2" customWidth="1"/>
    <col min="12549" max="12549" width="12" style="2" bestFit="1" customWidth="1"/>
    <col min="12550" max="12550" width="12" style="2" customWidth="1"/>
    <col min="12551" max="12561" width="10.42578125" style="2"/>
    <col min="12562" max="12562" width="17.7109375" style="2" customWidth="1"/>
    <col min="12563" max="12800" width="10.42578125" style="2"/>
    <col min="12801" max="12801" width="16.140625" style="2" customWidth="1"/>
    <col min="12802" max="12802" width="25.7109375" style="2" customWidth="1"/>
    <col min="12803" max="12803" width="10.42578125" style="2"/>
    <col min="12804" max="12804" width="11" style="2" customWidth="1"/>
    <col min="12805" max="12805" width="12" style="2" bestFit="1" customWidth="1"/>
    <col min="12806" max="12806" width="12" style="2" customWidth="1"/>
    <col min="12807" max="12817" width="10.42578125" style="2"/>
    <col min="12818" max="12818" width="17.7109375" style="2" customWidth="1"/>
    <col min="12819" max="13056" width="10.42578125" style="2"/>
    <col min="13057" max="13057" width="16.140625" style="2" customWidth="1"/>
    <col min="13058" max="13058" width="25.7109375" style="2" customWidth="1"/>
    <col min="13059" max="13059" width="10.42578125" style="2"/>
    <col min="13060" max="13060" width="11" style="2" customWidth="1"/>
    <col min="13061" max="13061" width="12" style="2" bestFit="1" customWidth="1"/>
    <col min="13062" max="13062" width="12" style="2" customWidth="1"/>
    <col min="13063" max="13073" width="10.42578125" style="2"/>
    <col min="13074" max="13074" width="17.7109375" style="2" customWidth="1"/>
    <col min="13075" max="13312" width="10.42578125" style="2"/>
    <col min="13313" max="13313" width="16.140625" style="2" customWidth="1"/>
    <col min="13314" max="13314" width="25.7109375" style="2" customWidth="1"/>
    <col min="13315" max="13315" width="10.42578125" style="2"/>
    <col min="13316" max="13316" width="11" style="2" customWidth="1"/>
    <col min="13317" max="13317" width="12" style="2" bestFit="1" customWidth="1"/>
    <col min="13318" max="13318" width="12" style="2" customWidth="1"/>
    <col min="13319" max="13329" width="10.42578125" style="2"/>
    <col min="13330" max="13330" width="17.7109375" style="2" customWidth="1"/>
    <col min="13331" max="13568" width="10.42578125" style="2"/>
    <col min="13569" max="13569" width="16.140625" style="2" customWidth="1"/>
    <col min="13570" max="13570" width="25.7109375" style="2" customWidth="1"/>
    <col min="13571" max="13571" width="10.42578125" style="2"/>
    <col min="13572" max="13572" width="11" style="2" customWidth="1"/>
    <col min="13573" max="13573" width="12" style="2" bestFit="1" customWidth="1"/>
    <col min="13574" max="13574" width="12" style="2" customWidth="1"/>
    <col min="13575" max="13585" width="10.42578125" style="2"/>
    <col min="13586" max="13586" width="17.7109375" style="2" customWidth="1"/>
    <col min="13587" max="13824" width="10.42578125" style="2"/>
    <col min="13825" max="13825" width="16.140625" style="2" customWidth="1"/>
    <col min="13826" max="13826" width="25.7109375" style="2" customWidth="1"/>
    <col min="13827" max="13827" width="10.42578125" style="2"/>
    <col min="13828" max="13828" width="11" style="2" customWidth="1"/>
    <col min="13829" max="13829" width="12" style="2" bestFit="1" customWidth="1"/>
    <col min="13830" max="13830" width="12" style="2" customWidth="1"/>
    <col min="13831" max="13841" width="10.42578125" style="2"/>
    <col min="13842" max="13842" width="17.7109375" style="2" customWidth="1"/>
    <col min="13843" max="14080" width="10.42578125" style="2"/>
    <col min="14081" max="14081" width="16.140625" style="2" customWidth="1"/>
    <col min="14082" max="14082" width="25.7109375" style="2" customWidth="1"/>
    <col min="14083" max="14083" width="10.42578125" style="2"/>
    <col min="14084" max="14084" width="11" style="2" customWidth="1"/>
    <col min="14085" max="14085" width="12" style="2" bestFit="1" customWidth="1"/>
    <col min="14086" max="14086" width="12" style="2" customWidth="1"/>
    <col min="14087" max="14097" width="10.42578125" style="2"/>
    <col min="14098" max="14098" width="17.7109375" style="2" customWidth="1"/>
    <col min="14099" max="14336" width="10.42578125" style="2"/>
    <col min="14337" max="14337" width="16.140625" style="2" customWidth="1"/>
    <col min="14338" max="14338" width="25.7109375" style="2" customWidth="1"/>
    <col min="14339" max="14339" width="10.42578125" style="2"/>
    <col min="14340" max="14340" width="11" style="2" customWidth="1"/>
    <col min="14341" max="14341" width="12" style="2" bestFit="1" customWidth="1"/>
    <col min="14342" max="14342" width="12" style="2" customWidth="1"/>
    <col min="14343" max="14353" width="10.42578125" style="2"/>
    <col min="14354" max="14354" width="17.7109375" style="2" customWidth="1"/>
    <col min="14355" max="14592" width="10.42578125" style="2"/>
    <col min="14593" max="14593" width="16.140625" style="2" customWidth="1"/>
    <col min="14594" max="14594" width="25.7109375" style="2" customWidth="1"/>
    <col min="14595" max="14595" width="10.42578125" style="2"/>
    <col min="14596" max="14596" width="11" style="2" customWidth="1"/>
    <col min="14597" max="14597" width="12" style="2" bestFit="1" customWidth="1"/>
    <col min="14598" max="14598" width="12" style="2" customWidth="1"/>
    <col min="14599" max="14609" width="10.42578125" style="2"/>
    <col min="14610" max="14610" width="17.7109375" style="2" customWidth="1"/>
    <col min="14611" max="14848" width="10.42578125" style="2"/>
    <col min="14849" max="14849" width="16.140625" style="2" customWidth="1"/>
    <col min="14850" max="14850" width="25.7109375" style="2" customWidth="1"/>
    <col min="14851" max="14851" width="10.42578125" style="2"/>
    <col min="14852" max="14852" width="11" style="2" customWidth="1"/>
    <col min="14853" max="14853" width="12" style="2" bestFit="1" customWidth="1"/>
    <col min="14854" max="14854" width="12" style="2" customWidth="1"/>
    <col min="14855" max="14865" width="10.42578125" style="2"/>
    <col min="14866" max="14866" width="17.7109375" style="2" customWidth="1"/>
    <col min="14867" max="15104" width="10.42578125" style="2"/>
    <col min="15105" max="15105" width="16.140625" style="2" customWidth="1"/>
    <col min="15106" max="15106" width="25.7109375" style="2" customWidth="1"/>
    <col min="15107" max="15107" width="10.42578125" style="2"/>
    <col min="15108" max="15108" width="11" style="2" customWidth="1"/>
    <col min="15109" max="15109" width="12" style="2" bestFit="1" customWidth="1"/>
    <col min="15110" max="15110" width="12" style="2" customWidth="1"/>
    <col min="15111" max="15121" width="10.42578125" style="2"/>
    <col min="15122" max="15122" width="17.7109375" style="2" customWidth="1"/>
    <col min="15123" max="15360" width="10.42578125" style="2"/>
    <col min="15361" max="15361" width="16.140625" style="2" customWidth="1"/>
    <col min="15362" max="15362" width="25.7109375" style="2" customWidth="1"/>
    <col min="15363" max="15363" width="10.42578125" style="2"/>
    <col min="15364" max="15364" width="11" style="2" customWidth="1"/>
    <col min="15365" max="15365" width="12" style="2" bestFit="1" customWidth="1"/>
    <col min="15366" max="15366" width="12" style="2" customWidth="1"/>
    <col min="15367" max="15377" width="10.42578125" style="2"/>
    <col min="15378" max="15378" width="17.7109375" style="2" customWidth="1"/>
    <col min="15379" max="15616" width="10.42578125" style="2"/>
    <col min="15617" max="15617" width="16.140625" style="2" customWidth="1"/>
    <col min="15618" max="15618" width="25.7109375" style="2" customWidth="1"/>
    <col min="15619" max="15619" width="10.42578125" style="2"/>
    <col min="15620" max="15620" width="11" style="2" customWidth="1"/>
    <col min="15621" max="15621" width="12" style="2" bestFit="1" customWidth="1"/>
    <col min="15622" max="15622" width="12" style="2" customWidth="1"/>
    <col min="15623" max="15633" width="10.42578125" style="2"/>
    <col min="15634" max="15634" width="17.7109375" style="2" customWidth="1"/>
    <col min="15635" max="15872" width="10.42578125" style="2"/>
    <col min="15873" max="15873" width="16.140625" style="2" customWidth="1"/>
    <col min="15874" max="15874" width="25.7109375" style="2" customWidth="1"/>
    <col min="15875" max="15875" width="10.42578125" style="2"/>
    <col min="15876" max="15876" width="11" style="2" customWidth="1"/>
    <col min="15877" max="15877" width="12" style="2" bestFit="1" customWidth="1"/>
    <col min="15878" max="15878" width="12" style="2" customWidth="1"/>
    <col min="15879" max="15889" width="10.42578125" style="2"/>
    <col min="15890" max="15890" width="17.7109375" style="2" customWidth="1"/>
    <col min="15891" max="16128" width="10.42578125" style="2"/>
    <col min="16129" max="16129" width="16.140625" style="2" customWidth="1"/>
    <col min="16130" max="16130" width="25.7109375" style="2" customWidth="1"/>
    <col min="16131" max="16131" width="10.42578125" style="2"/>
    <col min="16132" max="16132" width="11" style="2" customWidth="1"/>
    <col min="16133" max="16133" width="12" style="2" bestFit="1" customWidth="1"/>
    <col min="16134" max="16134" width="12" style="2" customWidth="1"/>
    <col min="16135" max="16145" width="10.42578125" style="2"/>
    <col min="16146" max="16146" width="17.7109375" style="2" customWidth="1"/>
    <col min="16147" max="16384" width="10.42578125" style="2"/>
  </cols>
  <sheetData>
    <row r="1" spans="1:22">
      <c r="A1" s="264" t="s">
        <v>233</v>
      </c>
      <c r="B1" s="2" t="s">
        <v>313</v>
      </c>
      <c r="C1" s="2" t="s">
        <v>71</v>
      </c>
      <c r="D1" s="2" t="s">
        <v>72</v>
      </c>
      <c r="E1" s="2" t="s">
        <v>73</v>
      </c>
      <c r="F1" s="2" t="s">
        <v>74</v>
      </c>
      <c r="G1" s="2" t="s">
        <v>213</v>
      </c>
      <c r="H1" s="2" t="s">
        <v>76</v>
      </c>
      <c r="I1" s="2" t="s">
        <v>77</v>
      </c>
      <c r="J1" s="2" t="s">
        <v>314</v>
      </c>
      <c r="K1" s="2" t="s">
        <v>315</v>
      </c>
      <c r="L1" s="2" t="s">
        <v>80</v>
      </c>
      <c r="M1" s="2" t="s">
        <v>81</v>
      </c>
      <c r="N1" s="2" t="s">
        <v>316</v>
      </c>
      <c r="O1" s="2" t="s">
        <v>317</v>
      </c>
      <c r="P1" s="2" t="s">
        <v>318</v>
      </c>
      <c r="Q1" s="265" t="s">
        <v>319</v>
      </c>
      <c r="R1" s="2" t="s">
        <v>320</v>
      </c>
      <c r="S1" s="2" t="s">
        <v>321</v>
      </c>
      <c r="T1" s="2" t="s">
        <v>85</v>
      </c>
      <c r="U1" s="2" t="s">
        <v>83</v>
      </c>
      <c r="V1" s="2" t="s">
        <v>84</v>
      </c>
    </row>
    <row r="2" spans="1:22" ht="16.5" thickBot="1">
      <c r="D2" s="266" t="s">
        <v>322</v>
      </c>
      <c r="F2" s="185"/>
      <c r="N2" s="492" t="s">
        <v>90</v>
      </c>
      <c r="O2" s="492"/>
      <c r="T2" s="2">
        <v>12</v>
      </c>
      <c r="U2" s="2" t="s">
        <v>323</v>
      </c>
    </row>
    <row r="3" spans="1:22" ht="42" customHeight="1" thickBot="1">
      <c r="A3" s="267" t="s">
        <v>323</v>
      </c>
      <c r="C3" s="266"/>
      <c r="D3" s="268">
        <v>0.05</v>
      </c>
      <c r="F3" s="266"/>
      <c r="G3" s="265"/>
      <c r="H3" s="265"/>
      <c r="I3" s="265"/>
      <c r="J3" s="265"/>
      <c r="K3" s="265"/>
      <c r="L3" s="265"/>
      <c r="M3" s="265"/>
      <c r="N3" s="493"/>
      <c r="O3" s="493"/>
      <c r="P3" s="265"/>
      <c r="T3" s="2">
        <v>12</v>
      </c>
      <c r="U3" s="2" t="s">
        <v>323</v>
      </c>
    </row>
    <row r="4" spans="1:22">
      <c r="A4" s="2" t="s">
        <v>324</v>
      </c>
      <c r="F4" s="501" t="s">
        <v>325</v>
      </c>
      <c r="G4" s="501"/>
      <c r="H4" s="501"/>
      <c r="I4" s="501"/>
      <c r="J4" s="501"/>
      <c r="K4" s="501"/>
      <c r="L4" s="501"/>
      <c r="M4" s="501"/>
      <c r="N4" s="501"/>
      <c r="O4" s="501"/>
      <c r="P4" s="501"/>
      <c r="T4" s="2">
        <v>12</v>
      </c>
      <c r="U4" s="2" t="s">
        <v>323</v>
      </c>
    </row>
    <row r="5" spans="1:22" ht="32.25" thickBot="1">
      <c r="A5" s="269"/>
      <c r="B5" s="269"/>
      <c r="C5" s="269" t="s">
        <v>326</v>
      </c>
      <c r="D5" s="269" t="s">
        <v>327</v>
      </c>
      <c r="E5" s="269" t="s">
        <v>328</v>
      </c>
      <c r="F5" s="270" t="s">
        <v>329</v>
      </c>
      <c r="G5" s="271" t="s">
        <v>330</v>
      </c>
      <c r="H5" s="271" t="s">
        <v>331</v>
      </c>
      <c r="I5" s="271" t="s">
        <v>332</v>
      </c>
      <c r="J5" s="271" t="s">
        <v>333</v>
      </c>
      <c r="K5" s="271" t="s">
        <v>334</v>
      </c>
      <c r="L5" s="271" t="s">
        <v>335</v>
      </c>
      <c r="M5" s="271" t="s">
        <v>336</v>
      </c>
      <c r="N5" s="271" t="s">
        <v>337</v>
      </c>
      <c r="O5" s="271" t="s">
        <v>338</v>
      </c>
      <c r="P5" s="271" t="s">
        <v>339</v>
      </c>
      <c r="Q5" s="272" t="s">
        <v>340</v>
      </c>
      <c r="R5" s="272" t="s">
        <v>341</v>
      </c>
      <c r="T5" s="2">
        <v>12</v>
      </c>
      <c r="U5" s="2" t="s">
        <v>323</v>
      </c>
    </row>
    <row r="6" spans="1:22" ht="16.5" thickBot="1">
      <c r="A6" s="2" t="s">
        <v>342</v>
      </c>
      <c r="F6" s="273"/>
      <c r="G6" s="274"/>
      <c r="H6" s="274"/>
      <c r="I6" s="274"/>
      <c r="J6" s="274"/>
      <c r="K6" s="274"/>
      <c r="L6" s="274"/>
      <c r="M6" s="274"/>
      <c r="N6" s="274"/>
      <c r="O6" s="274"/>
      <c r="P6" s="274"/>
      <c r="Q6" s="275"/>
      <c r="R6" s="276"/>
      <c r="T6" s="2">
        <v>12</v>
      </c>
      <c r="U6" s="2" t="s">
        <v>323</v>
      </c>
    </row>
    <row r="7" spans="1:22" ht="16.5" thickBot="1">
      <c r="A7" s="2" t="s">
        <v>343</v>
      </c>
      <c r="B7" s="2" t="s">
        <v>344</v>
      </c>
      <c r="C7" s="277">
        <v>2.8</v>
      </c>
      <c r="D7" s="2" t="s">
        <v>345</v>
      </c>
      <c r="F7" s="278"/>
      <c r="G7" s="279">
        <v>0</v>
      </c>
      <c r="H7" s="279">
        <v>1.4</v>
      </c>
      <c r="I7" s="279">
        <v>2.8</v>
      </c>
      <c r="J7" s="279">
        <v>2.8</v>
      </c>
      <c r="K7" s="279">
        <v>2.8</v>
      </c>
      <c r="L7" s="279">
        <v>2.8</v>
      </c>
      <c r="M7" s="279">
        <v>2.8</v>
      </c>
      <c r="N7" s="279">
        <v>2.8</v>
      </c>
      <c r="O7" s="279">
        <v>2.8</v>
      </c>
      <c r="P7" s="279">
        <v>2.8</v>
      </c>
      <c r="Q7" s="280"/>
      <c r="R7" s="281"/>
      <c r="T7" s="2">
        <v>12</v>
      </c>
      <c r="U7" s="2" t="s">
        <v>323</v>
      </c>
    </row>
    <row r="8" spans="1:22" ht="16.5" thickBot="1">
      <c r="B8" s="2" t="s">
        <v>346</v>
      </c>
      <c r="E8" s="282">
        <v>60</v>
      </c>
      <c r="F8" s="283">
        <v>0</v>
      </c>
      <c r="G8" s="284">
        <v>0.05</v>
      </c>
      <c r="H8" s="284">
        <v>76.19047619047619</v>
      </c>
      <c r="I8" s="284">
        <v>145.12471655328795</v>
      </c>
      <c r="J8" s="284">
        <v>138.21401576503618</v>
      </c>
      <c r="K8" s="284">
        <v>131.6323959667011</v>
      </c>
      <c r="L8" s="284">
        <v>125.36418663495344</v>
      </c>
      <c r="M8" s="284">
        <v>119.3944634618604</v>
      </c>
      <c r="N8" s="284">
        <v>113.70901282081945</v>
      </c>
      <c r="O8" s="284">
        <v>108.29429792458994</v>
      </c>
      <c r="P8" s="284">
        <v>103.13742659484757</v>
      </c>
      <c r="Q8" s="280">
        <v>1061.1109919125722</v>
      </c>
      <c r="R8" s="285">
        <v>137.41872799881182</v>
      </c>
      <c r="T8" s="2">
        <v>12</v>
      </c>
      <c r="U8" s="2" t="s">
        <v>323</v>
      </c>
    </row>
    <row r="9" spans="1:22">
      <c r="A9" s="13"/>
      <c r="B9" s="13"/>
      <c r="C9" s="13"/>
      <c r="D9" s="13"/>
      <c r="E9" s="286"/>
      <c r="F9" s="287"/>
      <c r="G9" s="288"/>
      <c r="H9" s="288"/>
      <c r="I9" s="288"/>
      <c r="J9" s="288"/>
      <c r="K9" s="288"/>
      <c r="L9" s="288"/>
      <c r="M9" s="288"/>
      <c r="N9" s="288"/>
      <c r="O9" s="288"/>
      <c r="P9" s="288"/>
      <c r="Q9" s="289"/>
      <c r="R9" s="290"/>
      <c r="T9" s="2">
        <v>12</v>
      </c>
      <c r="U9" s="2" t="s">
        <v>323</v>
      </c>
    </row>
    <row r="10" spans="1:22">
      <c r="A10" s="2" t="s">
        <v>347</v>
      </c>
      <c r="E10" s="196"/>
      <c r="F10" s="291"/>
      <c r="G10" s="292"/>
      <c r="H10" s="292"/>
      <c r="I10" s="292"/>
      <c r="J10" s="292"/>
      <c r="K10" s="292"/>
      <c r="L10" s="292"/>
      <c r="M10" s="292"/>
      <c r="N10" s="292"/>
      <c r="O10" s="292"/>
      <c r="P10" s="292"/>
      <c r="Q10" s="293"/>
      <c r="R10" s="294"/>
      <c r="T10" s="2">
        <v>12</v>
      </c>
      <c r="U10" s="2" t="s">
        <v>323</v>
      </c>
    </row>
    <row r="11" spans="1:22">
      <c r="E11" s="196"/>
      <c r="F11" s="287"/>
      <c r="G11" s="288"/>
      <c r="H11" s="288"/>
      <c r="I11" s="288"/>
      <c r="J11" s="288"/>
      <c r="K11" s="288"/>
      <c r="L11" s="288"/>
      <c r="M11" s="288"/>
      <c r="N11" s="288"/>
      <c r="O11" s="288"/>
      <c r="P11" s="288"/>
      <c r="Q11" s="289"/>
      <c r="R11" s="290"/>
      <c r="T11" s="2">
        <v>12</v>
      </c>
      <c r="U11" s="2" t="s">
        <v>323</v>
      </c>
    </row>
    <row r="12" spans="1:22">
      <c r="A12" s="295" t="s">
        <v>348</v>
      </c>
      <c r="B12" s="295"/>
      <c r="C12" s="295"/>
      <c r="D12" s="295"/>
      <c r="E12" s="296"/>
      <c r="F12" s="291"/>
      <c r="G12" s="292"/>
      <c r="H12" s="292"/>
      <c r="I12" s="292"/>
      <c r="J12" s="292"/>
      <c r="K12" s="292"/>
      <c r="L12" s="292"/>
      <c r="M12" s="292"/>
      <c r="N12" s="292"/>
      <c r="O12" s="292"/>
      <c r="P12" s="292"/>
      <c r="Q12" s="293"/>
      <c r="R12" s="294"/>
      <c r="T12" s="2">
        <v>12</v>
      </c>
      <c r="U12" s="2" t="s">
        <v>323</v>
      </c>
    </row>
    <row r="13" spans="1:22">
      <c r="B13" s="2" t="s">
        <v>349</v>
      </c>
      <c r="C13" s="2">
        <v>1</v>
      </c>
      <c r="D13" s="2" t="s">
        <v>350</v>
      </c>
      <c r="E13" s="297">
        <v>-64</v>
      </c>
      <c r="F13" s="298">
        <v>-64</v>
      </c>
      <c r="G13" s="299">
        <v>0</v>
      </c>
      <c r="H13" s="299">
        <v>0</v>
      </c>
      <c r="I13" s="299">
        <v>0</v>
      </c>
      <c r="J13" s="299">
        <v>0</v>
      </c>
      <c r="K13" s="299">
        <v>0</v>
      </c>
      <c r="L13" s="299">
        <v>0</v>
      </c>
      <c r="M13" s="299">
        <v>0</v>
      </c>
      <c r="N13" s="299">
        <v>0</v>
      </c>
      <c r="O13" s="299">
        <v>0</v>
      </c>
      <c r="P13" s="299">
        <v>0</v>
      </c>
      <c r="Q13" s="300">
        <v>-64</v>
      </c>
      <c r="R13" s="301">
        <v>-8.2882927977892287</v>
      </c>
      <c r="T13" s="2">
        <v>12</v>
      </c>
      <c r="U13" s="2" t="s">
        <v>323</v>
      </c>
    </row>
    <row r="14" spans="1:22">
      <c r="A14" s="13"/>
      <c r="B14" s="13"/>
      <c r="C14" s="13"/>
      <c r="D14" s="13"/>
      <c r="E14" s="14"/>
      <c r="F14" s="302"/>
      <c r="G14" s="303"/>
      <c r="H14" s="303"/>
      <c r="I14" s="303"/>
      <c r="J14" s="303"/>
      <c r="K14" s="303"/>
      <c r="L14" s="303"/>
      <c r="M14" s="303"/>
      <c r="N14" s="303"/>
      <c r="O14" s="303"/>
      <c r="P14" s="303"/>
      <c r="Q14" s="304"/>
      <c r="R14" s="305"/>
      <c r="T14" s="2">
        <v>12</v>
      </c>
      <c r="U14" s="2" t="s">
        <v>323</v>
      </c>
    </row>
    <row r="15" spans="1:22">
      <c r="A15" s="295" t="s">
        <v>351</v>
      </c>
      <c r="B15" s="295"/>
      <c r="C15" s="295"/>
      <c r="D15" s="295"/>
      <c r="E15" s="306"/>
      <c r="F15" s="307"/>
      <c r="G15" s="299"/>
      <c r="H15" s="299"/>
      <c r="I15" s="299"/>
      <c r="J15" s="299"/>
      <c r="K15" s="299"/>
      <c r="L15" s="299"/>
      <c r="M15" s="299"/>
      <c r="N15" s="299"/>
      <c r="O15" s="299"/>
      <c r="P15" s="299"/>
      <c r="Q15" s="300"/>
      <c r="R15" s="301"/>
      <c r="T15" s="2">
        <v>12</v>
      </c>
      <c r="U15" s="2" t="s">
        <v>323</v>
      </c>
    </row>
    <row r="16" spans="1:22">
      <c r="B16" s="2" t="s">
        <v>352</v>
      </c>
      <c r="C16" s="308">
        <v>5</v>
      </c>
      <c r="D16" s="2" t="s">
        <v>353</v>
      </c>
      <c r="E16" s="309">
        <v>-23</v>
      </c>
      <c r="F16" s="307">
        <v>0</v>
      </c>
      <c r="G16" s="299">
        <v>-114.95</v>
      </c>
      <c r="H16" s="299">
        <v>0</v>
      </c>
      <c r="I16" s="299">
        <v>0</v>
      </c>
      <c r="J16" s="299">
        <v>0</v>
      </c>
      <c r="K16" s="299">
        <v>0</v>
      </c>
      <c r="L16" s="299">
        <v>0</v>
      </c>
      <c r="M16" s="299">
        <v>0</v>
      </c>
      <c r="N16" s="299">
        <v>0</v>
      </c>
      <c r="O16" s="299">
        <v>0</v>
      </c>
      <c r="P16" s="299">
        <v>0</v>
      </c>
      <c r="Q16" s="300">
        <v>-114.95</v>
      </c>
      <c r="R16" s="301">
        <v>-14.886550892279248</v>
      </c>
      <c r="T16" s="2">
        <v>12</v>
      </c>
      <c r="U16" s="2" t="s">
        <v>323</v>
      </c>
    </row>
    <row r="17" spans="1:21">
      <c r="A17" s="13"/>
      <c r="B17" s="13"/>
      <c r="C17" s="13"/>
      <c r="D17" s="13"/>
      <c r="E17" s="14"/>
      <c r="F17" s="302"/>
      <c r="G17" s="303"/>
      <c r="H17" s="303"/>
      <c r="I17" s="303"/>
      <c r="J17" s="303"/>
      <c r="K17" s="303"/>
      <c r="L17" s="303"/>
      <c r="M17" s="303"/>
      <c r="N17" s="303"/>
      <c r="O17" s="303"/>
      <c r="P17" s="303"/>
      <c r="Q17" s="304"/>
      <c r="R17" s="305"/>
      <c r="T17" s="2">
        <v>12</v>
      </c>
      <c r="U17" s="2" t="s">
        <v>323</v>
      </c>
    </row>
    <row r="18" spans="1:21">
      <c r="A18" s="2" t="s">
        <v>354</v>
      </c>
      <c r="B18" s="2" t="s">
        <v>355</v>
      </c>
      <c r="C18" s="310">
        <v>50</v>
      </c>
      <c r="D18" s="2" t="s">
        <v>356</v>
      </c>
      <c r="E18" s="309">
        <v>-0.46</v>
      </c>
      <c r="F18" s="311">
        <v>0</v>
      </c>
      <c r="G18" s="312">
        <v>-21.904761904761905</v>
      </c>
      <c r="H18" s="312">
        <v>0</v>
      </c>
      <c r="I18" s="312">
        <v>0</v>
      </c>
      <c r="J18" s="312">
        <v>0</v>
      </c>
      <c r="K18" s="312">
        <v>0</v>
      </c>
      <c r="L18" s="312">
        <v>0</v>
      </c>
      <c r="M18" s="312">
        <v>0</v>
      </c>
      <c r="N18" s="312">
        <v>0</v>
      </c>
      <c r="O18" s="312">
        <v>0</v>
      </c>
      <c r="P18" s="312">
        <v>0</v>
      </c>
      <c r="Q18" s="313">
        <v>-21.904761904761905</v>
      </c>
      <c r="R18" s="314">
        <v>-2.836766880195718</v>
      </c>
      <c r="T18" s="2">
        <v>12</v>
      </c>
      <c r="U18" s="2" t="s">
        <v>323</v>
      </c>
    </row>
    <row r="19" spans="1:21">
      <c r="E19" s="9"/>
      <c r="F19" s="298"/>
      <c r="G19" s="299"/>
      <c r="H19" s="299"/>
      <c r="I19" s="299"/>
      <c r="J19" s="299"/>
      <c r="K19" s="299"/>
      <c r="L19" s="299"/>
      <c r="M19" s="299"/>
      <c r="N19" s="299"/>
      <c r="O19" s="299"/>
      <c r="P19" s="299"/>
      <c r="Q19" s="300"/>
      <c r="R19" s="301"/>
      <c r="T19" s="2">
        <v>12</v>
      </c>
      <c r="U19" s="2" t="s">
        <v>323</v>
      </c>
    </row>
    <row r="20" spans="1:21">
      <c r="B20" s="2" t="s">
        <v>357</v>
      </c>
      <c r="C20" s="310">
        <v>10</v>
      </c>
      <c r="D20" s="2" t="s">
        <v>358</v>
      </c>
      <c r="E20" s="309">
        <v>-0.46</v>
      </c>
      <c r="F20" s="298">
        <v>0</v>
      </c>
      <c r="G20" s="299">
        <v>0</v>
      </c>
      <c r="H20" s="299">
        <v>-5.8412698412698418</v>
      </c>
      <c r="I20" s="299">
        <v>-11.126228269085411</v>
      </c>
      <c r="J20" s="299">
        <v>-10.596407875319441</v>
      </c>
      <c r="K20" s="299">
        <v>-10.091817024113752</v>
      </c>
      <c r="L20" s="299">
        <v>-9.611254308679765</v>
      </c>
      <c r="M20" s="299">
        <v>-9.1535755320759655</v>
      </c>
      <c r="N20" s="299">
        <v>-8.7176909829294917</v>
      </c>
      <c r="O20" s="299">
        <v>-8.3025628408852299</v>
      </c>
      <c r="P20" s="299">
        <v>-7.9072027056049805</v>
      </c>
      <c r="Q20" s="300">
        <v>-81.348009379963884</v>
      </c>
      <c r="R20" s="301">
        <v>-10.534939379038207</v>
      </c>
      <c r="T20" s="2">
        <v>12</v>
      </c>
      <c r="U20" s="2" t="s">
        <v>323</v>
      </c>
    </row>
    <row r="21" spans="1:21">
      <c r="A21" s="13"/>
      <c r="B21" s="13"/>
      <c r="C21" s="13"/>
      <c r="D21" s="13"/>
      <c r="E21" s="14"/>
      <c r="F21" s="302"/>
      <c r="G21" s="303"/>
      <c r="H21" s="303"/>
      <c r="I21" s="303"/>
      <c r="J21" s="303"/>
      <c r="K21" s="303"/>
      <c r="L21" s="303"/>
      <c r="M21" s="303"/>
      <c r="N21" s="303"/>
      <c r="O21" s="303"/>
      <c r="P21" s="303"/>
      <c r="Q21" s="304"/>
      <c r="R21" s="305"/>
      <c r="T21" s="2">
        <v>12</v>
      </c>
      <c r="U21" s="2" t="s">
        <v>323</v>
      </c>
    </row>
    <row r="22" spans="1:21">
      <c r="A22" s="2" t="s">
        <v>359</v>
      </c>
      <c r="E22" s="9"/>
      <c r="F22" s="315"/>
      <c r="G22" s="312"/>
      <c r="H22" s="312"/>
      <c r="I22" s="312"/>
      <c r="J22" s="312"/>
      <c r="K22" s="312"/>
      <c r="L22" s="312"/>
      <c r="M22" s="312"/>
      <c r="N22" s="312"/>
      <c r="O22" s="312"/>
      <c r="P22" s="312"/>
      <c r="Q22" s="313"/>
      <c r="R22" s="314"/>
      <c r="T22" s="2">
        <v>12</v>
      </c>
      <c r="U22" s="2" t="s">
        <v>323</v>
      </c>
    </row>
    <row r="23" spans="1:21">
      <c r="B23" s="2" t="s">
        <v>360</v>
      </c>
      <c r="C23" s="316">
        <v>32</v>
      </c>
      <c r="D23" s="2" t="s">
        <v>361</v>
      </c>
      <c r="E23" s="297">
        <v>-0.2</v>
      </c>
      <c r="F23" s="307">
        <v>0</v>
      </c>
      <c r="G23" s="299">
        <v>-6.0952380952380949</v>
      </c>
      <c r="H23" s="299">
        <v>0</v>
      </c>
      <c r="I23" s="299">
        <v>0</v>
      </c>
      <c r="J23" s="299">
        <v>0</v>
      </c>
      <c r="K23" s="299">
        <v>0</v>
      </c>
      <c r="L23" s="299">
        <v>0</v>
      </c>
      <c r="M23" s="299">
        <v>0</v>
      </c>
      <c r="N23" s="299">
        <v>0</v>
      </c>
      <c r="O23" s="299">
        <v>0</v>
      </c>
      <c r="P23" s="299">
        <v>0</v>
      </c>
      <c r="Q23" s="300">
        <v>-6.0952380952380949</v>
      </c>
      <c r="R23" s="301">
        <v>-0.78936121883706933</v>
      </c>
      <c r="T23" s="2">
        <v>12</v>
      </c>
      <c r="U23" s="2" t="s">
        <v>323</v>
      </c>
    </row>
    <row r="24" spans="1:21">
      <c r="B24" s="2" t="s">
        <v>362</v>
      </c>
      <c r="C24" s="316">
        <v>4</v>
      </c>
      <c r="D24" s="2" t="s">
        <v>363</v>
      </c>
      <c r="E24" s="297">
        <v>-4.38</v>
      </c>
      <c r="F24" s="307">
        <v>0</v>
      </c>
      <c r="G24" s="299">
        <v>-16.685714285714283</v>
      </c>
      <c r="H24" s="299">
        <v>0</v>
      </c>
      <c r="I24" s="299">
        <v>0</v>
      </c>
      <c r="J24" s="299">
        <v>0</v>
      </c>
      <c r="K24" s="299">
        <v>0</v>
      </c>
      <c r="L24" s="299">
        <v>0</v>
      </c>
      <c r="M24" s="299">
        <v>0</v>
      </c>
      <c r="N24" s="299">
        <v>0</v>
      </c>
      <c r="O24" s="299">
        <v>0</v>
      </c>
      <c r="P24" s="299">
        <v>0</v>
      </c>
      <c r="Q24" s="300">
        <v>-16.685714285714283</v>
      </c>
      <c r="R24" s="301">
        <v>-2.1608763365664774</v>
      </c>
      <c r="T24" s="2">
        <v>12</v>
      </c>
      <c r="U24" s="2" t="s">
        <v>323</v>
      </c>
    </row>
    <row r="25" spans="1:21">
      <c r="A25" s="13"/>
      <c r="B25" s="13"/>
      <c r="C25" s="13"/>
      <c r="D25" s="13"/>
      <c r="E25" s="14"/>
      <c r="F25" s="302"/>
      <c r="G25" s="303"/>
      <c r="H25" s="303"/>
      <c r="I25" s="303"/>
      <c r="J25" s="303"/>
      <c r="K25" s="303"/>
      <c r="L25" s="303"/>
      <c r="M25" s="303"/>
      <c r="N25" s="303"/>
      <c r="O25" s="303"/>
      <c r="P25" s="303"/>
      <c r="Q25" s="304"/>
      <c r="R25" s="305"/>
      <c r="T25" s="2">
        <v>12</v>
      </c>
      <c r="U25" s="2" t="s">
        <v>323</v>
      </c>
    </row>
    <row r="26" spans="1:21">
      <c r="A26" s="2" t="s">
        <v>364</v>
      </c>
      <c r="E26" s="9"/>
      <c r="F26" s="315"/>
      <c r="G26" s="312"/>
      <c r="H26" s="312"/>
      <c r="I26" s="312"/>
      <c r="J26" s="312"/>
      <c r="K26" s="312"/>
      <c r="L26" s="312"/>
      <c r="M26" s="312"/>
      <c r="N26" s="312"/>
      <c r="O26" s="312"/>
      <c r="P26" s="312"/>
      <c r="Q26" s="313"/>
      <c r="R26" s="314"/>
      <c r="T26" s="2">
        <v>12</v>
      </c>
      <c r="U26" s="2" t="s">
        <v>323</v>
      </c>
    </row>
    <row r="27" spans="1:21">
      <c r="B27" s="2" t="s">
        <v>365</v>
      </c>
      <c r="C27" s="2">
        <v>2</v>
      </c>
      <c r="D27" s="2" t="s">
        <v>350</v>
      </c>
      <c r="E27" s="309">
        <v>-17.55</v>
      </c>
      <c r="F27" s="307">
        <v>0</v>
      </c>
      <c r="G27" s="299">
        <v>-33.428571428571431</v>
      </c>
      <c r="H27" s="299">
        <v>0</v>
      </c>
      <c r="I27" s="299">
        <v>0</v>
      </c>
      <c r="J27" s="299">
        <v>0</v>
      </c>
      <c r="K27" s="299">
        <v>0</v>
      </c>
      <c r="L27" s="299">
        <v>0</v>
      </c>
      <c r="M27" s="299">
        <v>0</v>
      </c>
      <c r="N27" s="299">
        <v>0</v>
      </c>
      <c r="O27" s="299">
        <v>0</v>
      </c>
      <c r="P27" s="299">
        <v>0</v>
      </c>
      <c r="Q27" s="300">
        <v>-33.428571428571431</v>
      </c>
      <c r="R27" s="301">
        <v>-4.329152934559553</v>
      </c>
      <c r="T27" s="2">
        <v>12</v>
      </c>
      <c r="U27" s="2" t="s">
        <v>323</v>
      </c>
    </row>
    <row r="28" spans="1:21">
      <c r="B28" s="2" t="s">
        <v>366</v>
      </c>
      <c r="C28" s="2">
        <v>2</v>
      </c>
      <c r="D28" s="2" t="s">
        <v>350</v>
      </c>
      <c r="E28" s="309">
        <v>-18.25</v>
      </c>
      <c r="F28" s="307">
        <v>0</v>
      </c>
      <c r="G28" s="299">
        <v>-34.761904761904759</v>
      </c>
      <c r="H28" s="299">
        <v>0</v>
      </c>
      <c r="I28" s="299">
        <v>0</v>
      </c>
      <c r="J28" s="299">
        <v>0</v>
      </c>
      <c r="K28" s="299">
        <v>0</v>
      </c>
      <c r="L28" s="299">
        <v>0</v>
      </c>
      <c r="M28" s="299">
        <v>0</v>
      </c>
      <c r="N28" s="299">
        <v>0</v>
      </c>
      <c r="O28" s="299">
        <v>0</v>
      </c>
      <c r="P28" s="299">
        <v>0</v>
      </c>
      <c r="Q28" s="300">
        <v>-34.761904761904759</v>
      </c>
      <c r="R28" s="301">
        <v>-4.5018257011801612</v>
      </c>
      <c r="T28" s="2">
        <v>12</v>
      </c>
      <c r="U28" s="2" t="s">
        <v>323</v>
      </c>
    </row>
    <row r="29" spans="1:21">
      <c r="B29" s="2" t="s">
        <v>367</v>
      </c>
      <c r="C29" s="2">
        <v>1</v>
      </c>
      <c r="D29" s="317" t="s">
        <v>350</v>
      </c>
      <c r="E29" s="309">
        <v>-25.25</v>
      </c>
      <c r="F29" s="307">
        <v>0</v>
      </c>
      <c r="G29" s="299">
        <v>-24.047619047619047</v>
      </c>
      <c r="H29" s="299">
        <v>0</v>
      </c>
      <c r="I29" s="299">
        <v>0</v>
      </c>
      <c r="J29" s="299">
        <v>0</v>
      </c>
      <c r="K29" s="299">
        <v>0</v>
      </c>
      <c r="L29" s="299">
        <v>0</v>
      </c>
      <c r="M29" s="299">
        <v>0</v>
      </c>
      <c r="N29" s="299">
        <v>0</v>
      </c>
      <c r="O29" s="299">
        <v>0</v>
      </c>
      <c r="P29" s="299">
        <v>0</v>
      </c>
      <c r="Q29" s="300">
        <v>-24.047619047619047</v>
      </c>
      <c r="R29" s="301">
        <v>-3.1142766836931255</v>
      </c>
      <c r="T29" s="2">
        <v>12</v>
      </c>
      <c r="U29" s="2" t="s">
        <v>323</v>
      </c>
    </row>
    <row r="30" spans="1:21">
      <c r="B30" s="2" t="s">
        <v>368</v>
      </c>
      <c r="C30" s="2">
        <v>1</v>
      </c>
      <c r="D30" s="2" t="s">
        <v>350</v>
      </c>
      <c r="E30" s="309">
        <v>-8.35</v>
      </c>
      <c r="F30" s="307">
        <v>0</v>
      </c>
      <c r="G30" s="299">
        <v>-7.9523809523809517</v>
      </c>
      <c r="H30" s="299">
        <v>0</v>
      </c>
      <c r="I30" s="299">
        <v>0</v>
      </c>
      <c r="J30" s="299">
        <v>0</v>
      </c>
      <c r="K30" s="299">
        <v>0</v>
      </c>
      <c r="L30" s="299">
        <v>0</v>
      </c>
      <c r="M30" s="299">
        <v>0</v>
      </c>
      <c r="N30" s="299">
        <v>0</v>
      </c>
      <c r="O30" s="299">
        <v>0</v>
      </c>
      <c r="P30" s="299">
        <v>0</v>
      </c>
      <c r="Q30" s="300">
        <v>-7.9523809523809517</v>
      </c>
      <c r="R30" s="301">
        <v>-1.0298697152014888</v>
      </c>
      <c r="T30" s="2">
        <v>12</v>
      </c>
      <c r="U30" s="2" t="s">
        <v>323</v>
      </c>
    </row>
    <row r="31" spans="1:21">
      <c r="A31" s="13"/>
      <c r="B31" s="13"/>
      <c r="C31" s="13"/>
      <c r="D31" s="13"/>
      <c r="E31" s="286"/>
      <c r="F31" s="302"/>
      <c r="G31" s="303"/>
      <c r="H31" s="303"/>
      <c r="I31" s="303"/>
      <c r="J31" s="303"/>
      <c r="K31" s="303"/>
      <c r="L31" s="303"/>
      <c r="M31" s="303"/>
      <c r="N31" s="303"/>
      <c r="O31" s="303"/>
      <c r="P31" s="303"/>
      <c r="Q31" s="304"/>
      <c r="R31" s="305"/>
      <c r="S31" s="318"/>
      <c r="T31" s="2">
        <v>12</v>
      </c>
      <c r="U31" s="2" t="s">
        <v>323</v>
      </c>
    </row>
    <row r="32" spans="1:21">
      <c r="A32" s="2" t="s">
        <v>369</v>
      </c>
      <c r="E32" s="196"/>
      <c r="F32" s="315"/>
      <c r="G32" s="312"/>
      <c r="H32" s="312"/>
      <c r="I32" s="312"/>
      <c r="J32" s="312"/>
      <c r="K32" s="312"/>
      <c r="L32" s="312"/>
      <c r="M32" s="312"/>
      <c r="N32" s="312"/>
      <c r="O32" s="312"/>
      <c r="P32" s="312"/>
      <c r="Q32" s="313"/>
      <c r="R32" s="314"/>
      <c r="T32" s="2">
        <v>12</v>
      </c>
      <c r="U32" s="2" t="s">
        <v>323</v>
      </c>
    </row>
    <row r="33" spans="1:21">
      <c r="A33" s="319">
        <v>-13.7</v>
      </c>
      <c r="B33" s="2" t="s">
        <v>370</v>
      </c>
      <c r="C33" s="2">
        <v>0</v>
      </c>
      <c r="D33" s="2" t="s">
        <v>350</v>
      </c>
      <c r="E33" s="309">
        <v>0</v>
      </c>
      <c r="F33" s="307">
        <v>0</v>
      </c>
      <c r="G33" s="299">
        <v>0</v>
      </c>
      <c r="H33" s="299">
        <v>0</v>
      </c>
      <c r="I33" s="299">
        <v>0</v>
      </c>
      <c r="J33" s="299">
        <v>0</v>
      </c>
      <c r="K33" s="299">
        <v>0</v>
      </c>
      <c r="L33" s="299">
        <v>0</v>
      </c>
      <c r="M33" s="299">
        <v>0</v>
      </c>
      <c r="N33" s="299">
        <v>0</v>
      </c>
      <c r="O33" s="299">
        <v>0</v>
      </c>
      <c r="P33" s="299">
        <v>0</v>
      </c>
      <c r="Q33" s="300">
        <v>0</v>
      </c>
      <c r="R33" s="301">
        <v>0</v>
      </c>
      <c r="T33" s="2">
        <v>12</v>
      </c>
      <c r="U33" s="2" t="s">
        <v>323</v>
      </c>
    </row>
    <row r="34" spans="1:21">
      <c r="A34" s="319">
        <v>-8.35</v>
      </c>
      <c r="B34" s="2" t="s">
        <v>371</v>
      </c>
      <c r="C34" s="2">
        <v>0</v>
      </c>
      <c r="D34" s="2" t="s">
        <v>350</v>
      </c>
      <c r="E34" s="309">
        <v>0</v>
      </c>
      <c r="F34" s="307">
        <v>0</v>
      </c>
      <c r="G34" s="299">
        <v>0</v>
      </c>
      <c r="H34" s="299">
        <v>0</v>
      </c>
      <c r="I34" s="299">
        <v>0</v>
      </c>
      <c r="J34" s="299">
        <v>0</v>
      </c>
      <c r="K34" s="299">
        <v>0</v>
      </c>
      <c r="L34" s="299">
        <v>0</v>
      </c>
      <c r="M34" s="299">
        <v>0</v>
      </c>
      <c r="N34" s="299">
        <v>0</v>
      </c>
      <c r="O34" s="299">
        <v>0</v>
      </c>
      <c r="P34" s="299">
        <v>0</v>
      </c>
      <c r="Q34" s="300">
        <v>0</v>
      </c>
      <c r="R34" s="301">
        <v>0</v>
      </c>
      <c r="T34" s="2">
        <v>12</v>
      </c>
      <c r="U34" s="2" t="s">
        <v>323</v>
      </c>
    </row>
    <row r="35" spans="1:21">
      <c r="A35" s="319">
        <v>-17.8</v>
      </c>
      <c r="B35" s="2" t="s">
        <v>372</v>
      </c>
      <c r="C35" s="2">
        <v>0</v>
      </c>
      <c r="D35" s="2" t="s">
        <v>350</v>
      </c>
      <c r="E35" s="309">
        <v>0</v>
      </c>
      <c r="F35" s="307">
        <v>0</v>
      </c>
      <c r="G35" s="299">
        <v>0</v>
      </c>
      <c r="H35" s="299">
        <v>0</v>
      </c>
      <c r="I35" s="299">
        <v>0</v>
      </c>
      <c r="J35" s="299">
        <v>0</v>
      </c>
      <c r="K35" s="299">
        <v>0</v>
      </c>
      <c r="L35" s="299">
        <v>0</v>
      </c>
      <c r="M35" s="299">
        <v>0</v>
      </c>
      <c r="N35" s="299">
        <v>0</v>
      </c>
      <c r="O35" s="299">
        <v>0</v>
      </c>
      <c r="P35" s="299">
        <v>0</v>
      </c>
      <c r="Q35" s="300"/>
      <c r="R35" s="301"/>
      <c r="T35" s="2">
        <v>12</v>
      </c>
      <c r="U35" s="2" t="s">
        <v>323</v>
      </c>
    </row>
    <row r="36" spans="1:21">
      <c r="A36" s="320">
        <v>-17.8</v>
      </c>
      <c r="B36" s="2" t="s">
        <v>373</v>
      </c>
      <c r="C36" s="321">
        <v>0</v>
      </c>
      <c r="D36" s="2" t="s">
        <v>374</v>
      </c>
      <c r="E36" s="309">
        <v>0</v>
      </c>
      <c r="F36" s="307">
        <v>0</v>
      </c>
      <c r="G36" s="299">
        <v>0</v>
      </c>
      <c r="H36" s="299">
        <v>0</v>
      </c>
      <c r="I36" s="299">
        <v>0</v>
      </c>
      <c r="J36" s="299">
        <v>0</v>
      </c>
      <c r="K36" s="299">
        <v>0</v>
      </c>
      <c r="L36" s="299">
        <v>0</v>
      </c>
      <c r="M36" s="299">
        <v>0</v>
      </c>
      <c r="N36" s="299">
        <v>0</v>
      </c>
      <c r="O36" s="299">
        <v>0</v>
      </c>
      <c r="P36" s="299">
        <v>0</v>
      </c>
      <c r="Q36" s="300">
        <v>0</v>
      </c>
      <c r="R36" s="301">
        <v>0</v>
      </c>
      <c r="T36" s="2">
        <v>12</v>
      </c>
      <c r="U36" s="2" t="s">
        <v>323</v>
      </c>
    </row>
    <row r="37" spans="1:21">
      <c r="A37" s="320">
        <v>-3.45</v>
      </c>
      <c r="B37" s="2" t="s">
        <v>375</v>
      </c>
      <c r="C37" s="321">
        <v>0</v>
      </c>
      <c r="D37" s="2" t="s">
        <v>374</v>
      </c>
      <c r="E37" s="309">
        <v>0</v>
      </c>
      <c r="F37" s="302">
        <v>0</v>
      </c>
      <c r="G37" s="303">
        <v>0</v>
      </c>
      <c r="H37" s="303">
        <v>0</v>
      </c>
      <c r="I37" s="303">
        <v>0</v>
      </c>
      <c r="J37" s="303">
        <v>0</v>
      </c>
      <c r="K37" s="303">
        <v>0</v>
      </c>
      <c r="L37" s="303">
        <v>0</v>
      </c>
      <c r="M37" s="303">
        <v>0</v>
      </c>
      <c r="N37" s="303">
        <v>0</v>
      </c>
      <c r="O37" s="303">
        <v>0</v>
      </c>
      <c r="P37" s="303">
        <v>0</v>
      </c>
      <c r="Q37" s="304">
        <v>0</v>
      </c>
      <c r="R37" s="305">
        <v>0</v>
      </c>
      <c r="T37" s="2">
        <v>12</v>
      </c>
      <c r="U37" s="2" t="s">
        <v>323</v>
      </c>
    </row>
    <row r="38" spans="1:21">
      <c r="A38" s="295" t="s">
        <v>376</v>
      </c>
      <c r="B38" s="322" t="s">
        <v>377</v>
      </c>
      <c r="C38" s="323"/>
      <c r="D38" s="2" t="s">
        <v>378</v>
      </c>
      <c r="E38" s="324">
        <v>-116</v>
      </c>
      <c r="F38" s="307">
        <v>0</v>
      </c>
      <c r="G38" s="299">
        <v>-110.47619047619047</v>
      </c>
      <c r="H38" s="299">
        <v>-105.21541950113378</v>
      </c>
      <c r="I38" s="299">
        <v>-100.20516142965121</v>
      </c>
      <c r="J38" s="299">
        <v>-95.433487075858309</v>
      </c>
      <c r="K38" s="299">
        <v>-90.889035310341242</v>
      </c>
      <c r="L38" s="299">
        <v>-86.560986009848804</v>
      </c>
      <c r="M38" s="299">
        <v>-82.439034295094089</v>
      </c>
      <c r="N38" s="299">
        <v>-78.513365995327717</v>
      </c>
      <c r="O38" s="299">
        <v>-74.774634281264483</v>
      </c>
      <c r="P38" s="299">
        <v>-71.213937410728079</v>
      </c>
      <c r="Q38" s="300">
        <v>-895.7212517854382</v>
      </c>
      <c r="R38" s="301">
        <v>-116</v>
      </c>
      <c r="T38" s="2">
        <v>12</v>
      </c>
      <c r="U38" s="2" t="s">
        <v>323</v>
      </c>
    </row>
    <row r="39" spans="1:21" ht="16.5" thickBot="1">
      <c r="A39" s="269" t="s">
        <v>379</v>
      </c>
      <c r="B39" s="325" t="s">
        <v>380</v>
      </c>
      <c r="C39" s="326">
        <v>1</v>
      </c>
      <c r="D39" s="269" t="s">
        <v>350</v>
      </c>
      <c r="E39" s="327">
        <v>-3.70252380952381</v>
      </c>
      <c r="F39" s="328">
        <v>0</v>
      </c>
      <c r="G39" s="329">
        <v>-3.526213151927438</v>
      </c>
      <c r="H39" s="329">
        <v>-3.3582982399308934</v>
      </c>
      <c r="I39" s="329">
        <v>-3.1983792761246601</v>
      </c>
      <c r="J39" s="329">
        <v>-3.0460755010711051</v>
      </c>
      <c r="K39" s="329">
        <v>-2.9010242867343856</v>
      </c>
      <c r="L39" s="329">
        <v>-2.7628802730803677</v>
      </c>
      <c r="M39" s="329">
        <v>-2.6313145457908256</v>
      </c>
      <c r="N39" s="329">
        <v>-2.5060138531341201</v>
      </c>
      <c r="O39" s="329">
        <v>-2.386679860127733</v>
      </c>
      <c r="P39" s="329">
        <v>-2.2730284382168886</v>
      </c>
      <c r="Q39" s="330">
        <v>-28.589907426138417</v>
      </c>
      <c r="R39" s="331">
        <v>-3.70252380952381</v>
      </c>
      <c r="T39" s="2">
        <v>12</v>
      </c>
      <c r="U39" s="2" t="s">
        <v>323</v>
      </c>
    </row>
    <row r="40" spans="1:21" ht="16.5" thickBot="1">
      <c r="A40" s="13" t="s">
        <v>381</v>
      </c>
      <c r="B40" s="13"/>
      <c r="C40" s="13"/>
      <c r="D40" s="13"/>
      <c r="E40" s="332"/>
      <c r="F40" s="333">
        <v>-64</v>
      </c>
      <c r="G40" s="334">
        <v>-373.82859410430842</v>
      </c>
      <c r="H40" s="334">
        <v>-114.4149875823345</v>
      </c>
      <c r="I40" s="334">
        <v>-114.52976897486128</v>
      </c>
      <c r="J40" s="334">
        <v>-109.07597045224885</v>
      </c>
      <c r="K40" s="334">
        <v>-103.88187662118938</v>
      </c>
      <c r="L40" s="334">
        <v>-98.935120591608936</v>
      </c>
      <c r="M40" s="334">
        <v>-94.22392437296088</v>
      </c>
      <c r="N40" s="334">
        <v>-89.737070831391335</v>
      </c>
      <c r="O40" s="334">
        <v>-85.463876982277441</v>
      </c>
      <c r="P40" s="334">
        <v>-81.39416855454995</v>
      </c>
      <c r="Q40" s="335">
        <v>-1265.4853590677308</v>
      </c>
      <c r="R40" s="331">
        <v>-163.88614355107484</v>
      </c>
      <c r="T40" s="2">
        <v>12</v>
      </c>
      <c r="U40" s="2" t="s">
        <v>323</v>
      </c>
    </row>
    <row r="41" spans="1:21" ht="16.5" thickBot="1">
      <c r="A41" s="13" t="s">
        <v>382</v>
      </c>
      <c r="B41" s="13"/>
      <c r="C41" s="13"/>
      <c r="D41" s="13"/>
      <c r="E41" s="332"/>
      <c r="F41" s="336">
        <v>64</v>
      </c>
      <c r="G41" s="334">
        <v>373.87859410430843</v>
      </c>
      <c r="H41" s="334">
        <v>190.60546377281071</v>
      </c>
      <c r="I41" s="334">
        <v>259.65448552814922</v>
      </c>
      <c r="J41" s="334">
        <v>247.28998621728505</v>
      </c>
      <c r="K41" s="334">
        <v>235.51427258789047</v>
      </c>
      <c r="L41" s="334">
        <v>224.29930722656238</v>
      </c>
      <c r="M41" s="334">
        <v>213.61838783482128</v>
      </c>
      <c r="N41" s="334">
        <v>203.4460836522108</v>
      </c>
      <c r="O41" s="334">
        <v>193.7581749068674</v>
      </c>
      <c r="P41" s="334">
        <v>184.5315951493975</v>
      </c>
      <c r="Q41" s="337">
        <v>2326.5963509803032</v>
      </c>
      <c r="R41" s="338">
        <v>301.30487154988668</v>
      </c>
      <c r="T41" s="2">
        <v>12</v>
      </c>
      <c r="U41" s="2" t="s">
        <v>323</v>
      </c>
    </row>
    <row r="42" spans="1:21" ht="21.75" thickBot="1">
      <c r="E42" s="9"/>
      <c r="F42" s="9"/>
      <c r="G42" s="339"/>
      <c r="H42" s="340"/>
      <c r="I42" s="265"/>
      <c r="J42" s="265"/>
      <c r="K42" s="265"/>
      <c r="L42" s="265"/>
      <c r="M42" s="265"/>
      <c r="N42" s="265"/>
      <c r="O42" s="265"/>
      <c r="P42" s="265"/>
      <c r="Q42" s="341" t="s">
        <v>383</v>
      </c>
      <c r="R42" s="342">
        <v>137.41872799881185</v>
      </c>
      <c r="T42" s="2">
        <v>12</v>
      </c>
      <c r="U42" s="2" t="s">
        <v>323</v>
      </c>
    </row>
    <row r="43" spans="1:21" ht="16.5" thickBot="1">
      <c r="G43" s="265"/>
      <c r="H43" s="265"/>
      <c r="I43" s="265"/>
      <c r="J43" s="265"/>
      <c r="K43" s="265"/>
      <c r="L43" s="265"/>
      <c r="M43" s="265"/>
      <c r="O43" s="265"/>
      <c r="P43" s="265"/>
      <c r="R43" s="343"/>
      <c r="S43" s="2" t="s">
        <v>384</v>
      </c>
      <c r="T43" s="2">
        <v>12</v>
      </c>
      <c r="U43" s="2" t="s">
        <v>323</v>
      </c>
    </row>
    <row r="44" spans="1:21" ht="16.5" thickBot="1">
      <c r="A44" s="2" t="s">
        <v>385</v>
      </c>
      <c r="G44" s="265"/>
      <c r="H44" s="265"/>
      <c r="I44" s="265"/>
      <c r="J44" s="265"/>
      <c r="K44" s="265"/>
      <c r="L44" s="265"/>
      <c r="M44" s="265"/>
      <c r="O44" s="265"/>
      <c r="P44" s="265"/>
      <c r="R44" s="344">
        <v>0</v>
      </c>
      <c r="S44" s="2" t="s">
        <v>386</v>
      </c>
      <c r="T44" s="2">
        <v>12</v>
      </c>
      <c r="U44" s="2" t="s">
        <v>323</v>
      </c>
    </row>
    <row r="45" spans="1:21">
      <c r="G45" s="265"/>
      <c r="H45" s="265"/>
      <c r="I45" s="265"/>
      <c r="J45" s="265"/>
      <c r="K45" s="265"/>
      <c r="L45" s="265"/>
      <c r="M45" s="265"/>
      <c r="N45" s="265"/>
      <c r="O45" s="265"/>
      <c r="P45" s="265"/>
      <c r="T45" s="2">
        <v>12</v>
      </c>
      <c r="U45" s="2" t="s">
        <v>323</v>
      </c>
    </row>
    <row r="46" spans="1:21">
      <c r="G46" s="265"/>
      <c r="H46" s="265"/>
      <c r="I46" s="265"/>
      <c r="J46" s="265"/>
      <c r="K46" s="265"/>
      <c r="L46" s="345"/>
      <c r="M46" s="265"/>
      <c r="N46" s="265"/>
      <c r="O46" s="265"/>
      <c r="P46" s="265"/>
      <c r="T46" s="2">
        <v>12</v>
      </c>
      <c r="U46" s="2" t="s">
        <v>323</v>
      </c>
    </row>
    <row r="47" spans="1:21" ht="16.5" thickBot="1">
      <c r="G47" s="265"/>
      <c r="H47" s="265"/>
      <c r="I47" s="265"/>
      <c r="J47" s="265"/>
      <c r="K47" s="265"/>
      <c r="L47" s="345"/>
      <c r="M47" s="265"/>
      <c r="N47" s="265"/>
      <c r="O47" s="265"/>
      <c r="P47" s="265"/>
      <c r="T47" s="2">
        <v>12</v>
      </c>
      <c r="U47" s="2" t="s">
        <v>323</v>
      </c>
    </row>
    <row r="48" spans="1:21" ht="16.5" thickBot="1">
      <c r="A48" s="2" t="s">
        <v>387</v>
      </c>
      <c r="B48" s="2" t="s">
        <v>388</v>
      </c>
      <c r="C48" s="346">
        <v>0.05</v>
      </c>
      <c r="D48" s="347">
        <v>0.05</v>
      </c>
      <c r="G48" s="265"/>
      <c r="H48" s="265"/>
      <c r="I48" s="265"/>
      <c r="J48" s="265"/>
      <c r="K48" s="265" t="s">
        <v>389</v>
      </c>
      <c r="L48" s="265"/>
      <c r="M48" s="265"/>
      <c r="N48" s="265"/>
      <c r="O48" s="265"/>
      <c r="P48" s="265"/>
      <c r="T48" s="2">
        <v>12</v>
      </c>
      <c r="U48" s="2" t="s">
        <v>323</v>
      </c>
    </row>
    <row r="49" spans="1:21">
      <c r="B49" s="2" t="s">
        <v>390</v>
      </c>
      <c r="C49" s="2">
        <v>10</v>
      </c>
      <c r="G49" s="265"/>
      <c r="H49" s="265"/>
      <c r="I49" s="265"/>
      <c r="J49" s="265"/>
      <c r="K49" s="265"/>
      <c r="L49" s="265"/>
      <c r="M49" s="265"/>
      <c r="N49" s="265"/>
      <c r="O49" s="265"/>
      <c r="P49" s="265"/>
      <c r="T49" s="2">
        <v>12</v>
      </c>
      <c r="U49" s="2" t="s">
        <v>323</v>
      </c>
    </row>
    <row r="50" spans="1:21">
      <c r="G50" s="265"/>
      <c r="H50" s="265"/>
      <c r="I50" s="265"/>
      <c r="J50" s="265"/>
      <c r="K50" s="265"/>
      <c r="L50" s="265"/>
      <c r="M50" s="265"/>
      <c r="N50" s="265"/>
      <c r="O50" s="265"/>
      <c r="P50" s="265"/>
      <c r="T50" s="2">
        <v>12</v>
      </c>
      <c r="U50" s="2" t="s">
        <v>323</v>
      </c>
    </row>
    <row r="51" spans="1:21">
      <c r="B51" s="2" t="s">
        <v>391</v>
      </c>
      <c r="C51" s="348">
        <v>8.1444731338872089E-2</v>
      </c>
      <c r="G51" s="265"/>
      <c r="H51" s="265"/>
      <c r="I51" s="265"/>
      <c r="J51" s="265"/>
      <c r="K51" s="265"/>
      <c r="L51" s="265"/>
      <c r="M51" s="265"/>
      <c r="N51" s="265"/>
      <c r="O51" s="265"/>
      <c r="P51" s="265"/>
      <c r="T51" s="2">
        <v>12</v>
      </c>
      <c r="U51" s="2" t="s">
        <v>323</v>
      </c>
    </row>
    <row r="52" spans="1:21">
      <c r="B52" s="2" t="s">
        <v>392</v>
      </c>
      <c r="C52" s="349">
        <v>0.62889462677744157</v>
      </c>
      <c r="T52" s="2">
        <v>12</v>
      </c>
      <c r="U52" s="2" t="s">
        <v>323</v>
      </c>
    </row>
    <row r="53" spans="1:21">
      <c r="T53" s="2">
        <v>12</v>
      </c>
      <c r="U53" s="2" t="s">
        <v>323</v>
      </c>
    </row>
    <row r="54" spans="1:21">
      <c r="B54" s="2" t="s">
        <v>393</v>
      </c>
      <c r="T54" s="2">
        <v>12</v>
      </c>
      <c r="U54" s="2" t="s">
        <v>323</v>
      </c>
    </row>
    <row r="55" spans="1:21">
      <c r="T55" s="2">
        <v>12</v>
      </c>
      <c r="U55" s="2" t="s">
        <v>323</v>
      </c>
    </row>
    <row r="56" spans="1:21">
      <c r="T56" s="2">
        <v>12</v>
      </c>
      <c r="U56" s="2" t="s">
        <v>323</v>
      </c>
    </row>
    <row r="57" spans="1:21">
      <c r="T57" s="2">
        <v>12</v>
      </c>
      <c r="U57" s="2" t="s">
        <v>323</v>
      </c>
    </row>
    <row r="58" spans="1:21">
      <c r="T58" s="2">
        <v>12</v>
      </c>
      <c r="U58" s="2" t="s">
        <v>323</v>
      </c>
    </row>
    <row r="59" spans="1:21">
      <c r="T59" s="2">
        <v>12</v>
      </c>
      <c r="U59" s="2" t="s">
        <v>323</v>
      </c>
    </row>
    <row r="60" spans="1:21">
      <c r="T60" s="2">
        <v>12</v>
      </c>
      <c r="U60" s="2" t="s">
        <v>323</v>
      </c>
    </row>
    <row r="61" spans="1:21">
      <c r="A61" s="3" t="s">
        <v>394</v>
      </c>
      <c r="T61" s="2">
        <v>12</v>
      </c>
      <c r="U61" s="2" t="s">
        <v>323</v>
      </c>
    </row>
    <row r="62" spans="1:21" ht="20.100000000000001" customHeight="1">
      <c r="A62" s="2" t="s">
        <v>395</v>
      </c>
      <c r="T62" s="2">
        <v>12</v>
      </c>
      <c r="U62" s="2" t="s">
        <v>323</v>
      </c>
    </row>
    <row r="63" spans="1:21" ht="20.45" customHeight="1">
      <c r="A63" s="3" t="s">
        <v>396</v>
      </c>
      <c r="T63" s="2">
        <v>12</v>
      </c>
      <c r="U63" s="2" t="s">
        <v>323</v>
      </c>
    </row>
    <row r="64" spans="1:21" ht="22.35" customHeight="1">
      <c r="A64" s="10" t="s">
        <v>397</v>
      </c>
      <c r="T64" s="2">
        <v>12</v>
      </c>
      <c r="U64" s="2" t="s">
        <v>323</v>
      </c>
    </row>
    <row r="65" ht="21.6" customHeight="1"/>
  </sheetData>
  <mergeCells count="2">
    <mergeCell ref="N2:O3"/>
    <mergeCell ref="F4:P4"/>
  </mergeCells>
  <conditionalFormatting sqref="E48:J48">
    <cfRule type="containsErrors" dxfId="21" priority="3">
      <formula>ISERROR(E48)</formula>
    </cfRule>
  </conditionalFormatting>
  <conditionalFormatting sqref="E57:L59 F60:L60 D61 L61 E61:J62">
    <cfRule type="containsErrors" dxfId="20" priority="5">
      <formula>ISERROR(#REF!)</formula>
    </cfRule>
  </conditionalFormatting>
  <conditionalFormatting sqref="E49:N55">
    <cfRule type="containsErrors" dxfId="19" priority="8">
      <formula>ISERROR(E49)</formula>
    </cfRule>
  </conditionalFormatting>
  <conditionalFormatting sqref="E56:N56">
    <cfRule type="containsErrors" dxfId="18" priority="6">
      <formula>ISERROR(#REF!)</formula>
    </cfRule>
  </conditionalFormatting>
  <conditionalFormatting sqref="H7 E44:G47 I44:I47">
    <cfRule type="containsErrors" dxfId="17" priority="10">
      <formula>ISERROR(E7)</formula>
    </cfRule>
  </conditionalFormatting>
  <conditionalFormatting sqref="K44:K48">
    <cfRule type="containsErrors" dxfId="16" priority="9">
      <formula>ISERROR(K44)</formula>
    </cfRule>
  </conditionalFormatting>
  <conditionalFormatting sqref="L48">
    <cfRule type="containsErrors" dxfId="15" priority="2">
      <formula>ISERROR(L48)</formula>
    </cfRule>
  </conditionalFormatting>
  <conditionalFormatting sqref="M44:M48">
    <cfRule type="containsErrors" dxfId="14" priority="7">
      <formula>ISERROR(M44)</formula>
    </cfRule>
  </conditionalFormatting>
  <conditionalFormatting sqref="M57:N61 L65:N65">
    <cfRule type="containsErrors" dxfId="13" priority="4">
      <formula>ISERROR(#REF!)</formula>
    </cfRule>
  </conditionalFormatting>
  <conditionalFormatting sqref="N48">
    <cfRule type="containsErrors" dxfId="12" priority="1">
      <formula>ISERROR(N48)</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DE61-C71E-4EF2-B5FC-46A18001783F}">
  <dimension ref="A1:X61"/>
  <sheetViews>
    <sheetView workbookViewId="0">
      <selection activeCell="J43" sqref="J43"/>
    </sheetView>
  </sheetViews>
  <sheetFormatPr defaultColWidth="12.5703125" defaultRowHeight="15.75"/>
  <cols>
    <col min="1" max="1" width="20.42578125" style="2" customWidth="1"/>
    <col min="2" max="2" width="25.85546875" style="2" customWidth="1"/>
    <col min="3" max="3" width="10.140625" style="2" customWidth="1"/>
    <col min="4" max="4" width="18.85546875" style="2" bestFit="1" customWidth="1"/>
    <col min="5" max="5" width="12" style="2" bestFit="1" customWidth="1"/>
    <col min="6" max="6" width="12" style="2" customWidth="1"/>
    <col min="7" max="7" width="11.5703125" style="265" customWidth="1"/>
    <col min="8" max="8" width="12.7109375" style="265" customWidth="1"/>
    <col min="9" max="9" width="11" style="265" customWidth="1"/>
    <col min="10" max="10" width="10.85546875" style="265" customWidth="1"/>
    <col min="11" max="11" width="10.42578125" style="265" customWidth="1"/>
    <col min="12" max="12" width="12.7109375" style="265" customWidth="1"/>
    <col min="13" max="13" width="13" style="265" customWidth="1"/>
    <col min="14" max="14" width="9.5703125" style="265" customWidth="1"/>
    <col min="15" max="15" width="13.28515625" style="265" customWidth="1"/>
    <col min="16" max="16" width="10.42578125" style="265" customWidth="1"/>
    <col min="17" max="17" width="14.140625" style="265" customWidth="1"/>
    <col min="18" max="18" width="17.28515625" style="265" customWidth="1"/>
    <col min="19" max="19" width="26.140625" style="2" customWidth="1"/>
    <col min="20" max="20" width="28.140625" style="2" customWidth="1"/>
    <col min="21" max="257" width="10.140625" style="2" customWidth="1"/>
    <col min="258" max="258" width="16.7109375" style="2" customWidth="1"/>
    <col min="259" max="259" width="10.140625" style="2" customWidth="1"/>
    <col min="260" max="260" width="18.85546875" style="2" bestFit="1" customWidth="1"/>
    <col min="261" max="261" width="12" style="2" bestFit="1" customWidth="1"/>
    <col min="262" max="270" width="8.140625" style="2" customWidth="1"/>
    <col min="271" max="273" width="10.42578125" style="2" customWidth="1"/>
    <col min="274" max="274" width="17.28515625" style="2" customWidth="1"/>
    <col min="275" max="513" width="10.140625" style="2" customWidth="1"/>
    <col min="514" max="514" width="16.7109375" style="2" customWidth="1"/>
    <col min="515" max="515" width="10.140625" style="2" customWidth="1"/>
    <col min="516" max="516" width="18.85546875" style="2" bestFit="1" customWidth="1"/>
    <col min="517" max="517" width="12" style="2" bestFit="1" customWidth="1"/>
    <col min="518" max="526" width="8.140625" style="2" customWidth="1"/>
    <col min="527" max="529" width="10.42578125" style="2" customWidth="1"/>
    <col min="530" max="530" width="17.28515625" style="2" customWidth="1"/>
    <col min="531" max="769" width="10.140625" style="2" customWidth="1"/>
    <col min="770" max="770" width="16.7109375" style="2" customWidth="1"/>
    <col min="771" max="771" width="10.140625" style="2" customWidth="1"/>
    <col min="772" max="772" width="18.85546875" style="2" bestFit="1" customWidth="1"/>
    <col min="773" max="773" width="12" style="2" bestFit="1" customWidth="1"/>
    <col min="774" max="782" width="8.140625" style="2" customWidth="1"/>
    <col min="783" max="785" width="10.42578125" style="2" customWidth="1"/>
    <col min="786" max="786" width="17.28515625" style="2" customWidth="1"/>
    <col min="787" max="1025" width="10.140625" style="2" customWidth="1"/>
    <col min="1026" max="1026" width="16.7109375" style="2" customWidth="1"/>
    <col min="1027" max="1027" width="10.140625" style="2" customWidth="1"/>
    <col min="1028" max="1028" width="18.85546875" style="2" bestFit="1" customWidth="1"/>
    <col min="1029" max="1029" width="12" style="2" bestFit="1" customWidth="1"/>
    <col min="1030" max="1038" width="8.140625" style="2" customWidth="1"/>
    <col min="1039" max="1041" width="10.42578125" style="2" customWidth="1"/>
    <col min="1042" max="1042" width="17.28515625" style="2" customWidth="1"/>
    <col min="1043" max="1281" width="10.140625" style="2" customWidth="1"/>
    <col min="1282" max="1282" width="16.7109375" style="2" customWidth="1"/>
    <col min="1283" max="1283" width="10.140625" style="2" customWidth="1"/>
    <col min="1284" max="1284" width="18.85546875" style="2" bestFit="1" customWidth="1"/>
    <col min="1285" max="1285" width="12" style="2" bestFit="1" customWidth="1"/>
    <col min="1286" max="1294" width="8.140625" style="2" customWidth="1"/>
    <col min="1295" max="1297" width="10.42578125" style="2" customWidth="1"/>
    <col min="1298" max="1298" width="17.28515625" style="2" customWidth="1"/>
    <col min="1299" max="1537" width="10.140625" style="2" customWidth="1"/>
    <col min="1538" max="1538" width="16.7109375" style="2" customWidth="1"/>
    <col min="1539" max="1539" width="10.140625" style="2" customWidth="1"/>
    <col min="1540" max="1540" width="18.85546875" style="2" bestFit="1" customWidth="1"/>
    <col min="1541" max="1541" width="12" style="2" bestFit="1" customWidth="1"/>
    <col min="1542" max="1550" width="8.140625" style="2" customWidth="1"/>
    <col min="1551" max="1553" width="10.42578125" style="2" customWidth="1"/>
    <col min="1554" max="1554" width="17.28515625" style="2" customWidth="1"/>
    <col min="1555" max="1793" width="10.140625" style="2" customWidth="1"/>
    <col min="1794" max="1794" width="16.7109375" style="2" customWidth="1"/>
    <col min="1795" max="1795" width="10.140625" style="2" customWidth="1"/>
    <col min="1796" max="1796" width="18.85546875" style="2" bestFit="1" customWidth="1"/>
    <col min="1797" max="1797" width="12" style="2" bestFit="1" customWidth="1"/>
    <col min="1798" max="1806" width="8.140625" style="2" customWidth="1"/>
    <col min="1807" max="1809" width="10.42578125" style="2" customWidth="1"/>
    <col min="1810" max="1810" width="17.28515625" style="2" customWidth="1"/>
    <col min="1811" max="2049" width="10.140625" style="2" customWidth="1"/>
    <col min="2050" max="2050" width="16.7109375" style="2" customWidth="1"/>
    <col min="2051" max="2051" width="10.140625" style="2" customWidth="1"/>
    <col min="2052" max="2052" width="18.85546875" style="2" bestFit="1" customWidth="1"/>
    <col min="2053" max="2053" width="12" style="2" bestFit="1" customWidth="1"/>
    <col min="2054" max="2062" width="8.140625" style="2" customWidth="1"/>
    <col min="2063" max="2065" width="10.42578125" style="2" customWidth="1"/>
    <col min="2066" max="2066" width="17.28515625" style="2" customWidth="1"/>
    <col min="2067" max="2305" width="10.140625" style="2" customWidth="1"/>
    <col min="2306" max="2306" width="16.7109375" style="2" customWidth="1"/>
    <col min="2307" max="2307" width="10.140625" style="2" customWidth="1"/>
    <col min="2308" max="2308" width="18.85546875" style="2" bestFit="1" customWidth="1"/>
    <col min="2309" max="2309" width="12" style="2" bestFit="1" customWidth="1"/>
    <col min="2310" max="2318" width="8.140625" style="2" customWidth="1"/>
    <col min="2319" max="2321" width="10.42578125" style="2" customWidth="1"/>
    <col min="2322" max="2322" width="17.28515625" style="2" customWidth="1"/>
    <col min="2323" max="2561" width="10.140625" style="2" customWidth="1"/>
    <col min="2562" max="2562" width="16.7109375" style="2" customWidth="1"/>
    <col min="2563" max="2563" width="10.140625" style="2" customWidth="1"/>
    <col min="2564" max="2564" width="18.85546875" style="2" bestFit="1" customWidth="1"/>
    <col min="2565" max="2565" width="12" style="2" bestFit="1" customWidth="1"/>
    <col min="2566" max="2574" width="8.140625" style="2" customWidth="1"/>
    <col min="2575" max="2577" width="10.42578125" style="2" customWidth="1"/>
    <col min="2578" max="2578" width="17.28515625" style="2" customWidth="1"/>
    <col min="2579" max="2817" width="10.140625" style="2" customWidth="1"/>
    <col min="2818" max="2818" width="16.7109375" style="2" customWidth="1"/>
    <col min="2819" max="2819" width="10.140625" style="2" customWidth="1"/>
    <col min="2820" max="2820" width="18.85546875" style="2" bestFit="1" customWidth="1"/>
    <col min="2821" max="2821" width="12" style="2" bestFit="1" customWidth="1"/>
    <col min="2822" max="2830" width="8.140625" style="2" customWidth="1"/>
    <col min="2831" max="2833" width="10.42578125" style="2" customWidth="1"/>
    <col min="2834" max="2834" width="17.28515625" style="2" customWidth="1"/>
    <col min="2835" max="3073" width="10.140625" style="2" customWidth="1"/>
    <col min="3074" max="3074" width="16.7109375" style="2" customWidth="1"/>
    <col min="3075" max="3075" width="10.140625" style="2" customWidth="1"/>
    <col min="3076" max="3076" width="18.85546875" style="2" bestFit="1" customWidth="1"/>
    <col min="3077" max="3077" width="12" style="2" bestFit="1" customWidth="1"/>
    <col min="3078" max="3086" width="8.140625" style="2" customWidth="1"/>
    <col min="3087" max="3089" width="10.42578125" style="2" customWidth="1"/>
    <col min="3090" max="3090" width="17.28515625" style="2" customWidth="1"/>
    <col min="3091" max="3329" width="10.140625" style="2" customWidth="1"/>
    <col min="3330" max="3330" width="16.7109375" style="2" customWidth="1"/>
    <col min="3331" max="3331" width="10.140625" style="2" customWidth="1"/>
    <col min="3332" max="3332" width="18.85546875" style="2" bestFit="1" customWidth="1"/>
    <col min="3333" max="3333" width="12" style="2" bestFit="1" customWidth="1"/>
    <col min="3334" max="3342" width="8.140625" style="2" customWidth="1"/>
    <col min="3343" max="3345" width="10.42578125" style="2" customWidth="1"/>
    <col min="3346" max="3346" width="17.28515625" style="2" customWidth="1"/>
    <col min="3347" max="3585" width="10.140625" style="2" customWidth="1"/>
    <col min="3586" max="3586" width="16.7109375" style="2" customWidth="1"/>
    <col min="3587" max="3587" width="10.140625" style="2" customWidth="1"/>
    <col min="3588" max="3588" width="18.85546875" style="2" bestFit="1" customWidth="1"/>
    <col min="3589" max="3589" width="12" style="2" bestFit="1" customWidth="1"/>
    <col min="3590" max="3598" width="8.140625" style="2" customWidth="1"/>
    <col min="3599" max="3601" width="10.42578125" style="2" customWidth="1"/>
    <col min="3602" max="3602" width="17.28515625" style="2" customWidth="1"/>
    <col min="3603" max="3841" width="10.140625" style="2" customWidth="1"/>
    <col min="3842" max="3842" width="16.7109375" style="2" customWidth="1"/>
    <col min="3843" max="3843" width="10.140625" style="2" customWidth="1"/>
    <col min="3844" max="3844" width="18.85546875" style="2" bestFit="1" customWidth="1"/>
    <col min="3845" max="3845" width="12" style="2" bestFit="1" customWidth="1"/>
    <col min="3846" max="3854" width="8.140625" style="2" customWidth="1"/>
    <col min="3855" max="3857" width="10.42578125" style="2" customWidth="1"/>
    <col min="3858" max="3858" width="17.28515625" style="2" customWidth="1"/>
    <col min="3859" max="4097" width="10.140625" style="2" customWidth="1"/>
    <col min="4098" max="4098" width="16.7109375" style="2" customWidth="1"/>
    <col min="4099" max="4099" width="10.140625" style="2" customWidth="1"/>
    <col min="4100" max="4100" width="18.85546875" style="2" bestFit="1" customWidth="1"/>
    <col min="4101" max="4101" width="12" style="2" bestFit="1" customWidth="1"/>
    <col min="4102" max="4110" width="8.140625" style="2" customWidth="1"/>
    <col min="4111" max="4113" width="10.42578125" style="2" customWidth="1"/>
    <col min="4114" max="4114" width="17.28515625" style="2" customWidth="1"/>
    <col min="4115" max="4353" width="10.140625" style="2" customWidth="1"/>
    <col min="4354" max="4354" width="16.7109375" style="2" customWidth="1"/>
    <col min="4355" max="4355" width="10.140625" style="2" customWidth="1"/>
    <col min="4356" max="4356" width="18.85546875" style="2" bestFit="1" customWidth="1"/>
    <col min="4357" max="4357" width="12" style="2" bestFit="1" customWidth="1"/>
    <col min="4358" max="4366" width="8.140625" style="2" customWidth="1"/>
    <col min="4367" max="4369" width="10.42578125" style="2" customWidth="1"/>
    <col min="4370" max="4370" width="17.28515625" style="2" customWidth="1"/>
    <col min="4371" max="4609" width="10.140625" style="2" customWidth="1"/>
    <col min="4610" max="4610" width="16.7109375" style="2" customWidth="1"/>
    <col min="4611" max="4611" width="10.140625" style="2" customWidth="1"/>
    <col min="4612" max="4612" width="18.85546875" style="2" bestFit="1" customWidth="1"/>
    <col min="4613" max="4613" width="12" style="2" bestFit="1" customWidth="1"/>
    <col min="4614" max="4622" width="8.140625" style="2" customWidth="1"/>
    <col min="4623" max="4625" width="10.42578125" style="2" customWidth="1"/>
    <col min="4626" max="4626" width="17.28515625" style="2" customWidth="1"/>
    <col min="4627" max="4865" width="10.140625" style="2" customWidth="1"/>
    <col min="4866" max="4866" width="16.7109375" style="2" customWidth="1"/>
    <col min="4867" max="4867" width="10.140625" style="2" customWidth="1"/>
    <col min="4868" max="4868" width="18.85546875" style="2" bestFit="1" customWidth="1"/>
    <col min="4869" max="4869" width="12" style="2" bestFit="1" customWidth="1"/>
    <col min="4870" max="4878" width="8.140625" style="2" customWidth="1"/>
    <col min="4879" max="4881" width="10.42578125" style="2" customWidth="1"/>
    <col min="4882" max="4882" width="17.28515625" style="2" customWidth="1"/>
    <col min="4883" max="5121" width="10.140625" style="2" customWidth="1"/>
    <col min="5122" max="5122" width="16.7109375" style="2" customWidth="1"/>
    <col min="5123" max="5123" width="10.140625" style="2" customWidth="1"/>
    <col min="5124" max="5124" width="18.85546875" style="2" bestFit="1" customWidth="1"/>
    <col min="5125" max="5125" width="12" style="2" bestFit="1" customWidth="1"/>
    <col min="5126" max="5134" width="8.140625" style="2" customWidth="1"/>
    <col min="5135" max="5137" width="10.42578125" style="2" customWidth="1"/>
    <col min="5138" max="5138" width="17.28515625" style="2" customWidth="1"/>
    <col min="5139" max="5377" width="10.140625" style="2" customWidth="1"/>
    <col min="5378" max="5378" width="16.7109375" style="2" customWidth="1"/>
    <col min="5379" max="5379" width="10.140625" style="2" customWidth="1"/>
    <col min="5380" max="5380" width="18.85546875" style="2" bestFit="1" customWidth="1"/>
    <col min="5381" max="5381" width="12" style="2" bestFit="1" customWidth="1"/>
    <col min="5382" max="5390" width="8.140625" style="2" customWidth="1"/>
    <col min="5391" max="5393" width="10.42578125" style="2" customWidth="1"/>
    <col min="5394" max="5394" width="17.28515625" style="2" customWidth="1"/>
    <col min="5395" max="5633" width="10.140625" style="2" customWidth="1"/>
    <col min="5634" max="5634" width="16.7109375" style="2" customWidth="1"/>
    <col min="5635" max="5635" width="10.140625" style="2" customWidth="1"/>
    <col min="5636" max="5636" width="18.85546875" style="2" bestFit="1" customWidth="1"/>
    <col min="5637" max="5637" width="12" style="2" bestFit="1" customWidth="1"/>
    <col min="5638" max="5646" width="8.140625" style="2" customWidth="1"/>
    <col min="5647" max="5649" width="10.42578125" style="2" customWidth="1"/>
    <col min="5650" max="5650" width="17.28515625" style="2" customWidth="1"/>
    <col min="5651" max="5889" width="10.140625" style="2" customWidth="1"/>
    <col min="5890" max="5890" width="16.7109375" style="2" customWidth="1"/>
    <col min="5891" max="5891" width="10.140625" style="2" customWidth="1"/>
    <col min="5892" max="5892" width="18.85546875" style="2" bestFit="1" customWidth="1"/>
    <col min="5893" max="5893" width="12" style="2" bestFit="1" customWidth="1"/>
    <col min="5894" max="5902" width="8.140625" style="2" customWidth="1"/>
    <col min="5903" max="5905" width="10.42578125" style="2" customWidth="1"/>
    <col min="5906" max="5906" width="17.28515625" style="2" customWidth="1"/>
    <col min="5907" max="6145" width="10.140625" style="2" customWidth="1"/>
    <col min="6146" max="6146" width="16.7109375" style="2" customWidth="1"/>
    <col min="6147" max="6147" width="10.140625" style="2" customWidth="1"/>
    <col min="6148" max="6148" width="18.85546875" style="2" bestFit="1" customWidth="1"/>
    <col min="6149" max="6149" width="12" style="2" bestFit="1" customWidth="1"/>
    <col min="6150" max="6158" width="8.140625" style="2" customWidth="1"/>
    <col min="6159" max="6161" width="10.42578125" style="2" customWidth="1"/>
    <col min="6162" max="6162" width="17.28515625" style="2" customWidth="1"/>
    <col min="6163" max="6401" width="10.140625" style="2" customWidth="1"/>
    <col min="6402" max="6402" width="16.7109375" style="2" customWidth="1"/>
    <col min="6403" max="6403" width="10.140625" style="2" customWidth="1"/>
    <col min="6404" max="6404" width="18.85546875" style="2" bestFit="1" customWidth="1"/>
    <col min="6405" max="6405" width="12" style="2" bestFit="1" customWidth="1"/>
    <col min="6406" max="6414" width="8.140625" style="2" customWidth="1"/>
    <col min="6415" max="6417" width="10.42578125" style="2" customWidth="1"/>
    <col min="6418" max="6418" width="17.28515625" style="2" customWidth="1"/>
    <col min="6419" max="6657" width="10.140625" style="2" customWidth="1"/>
    <col min="6658" max="6658" width="16.7109375" style="2" customWidth="1"/>
    <col min="6659" max="6659" width="10.140625" style="2" customWidth="1"/>
    <col min="6660" max="6660" width="18.85546875" style="2" bestFit="1" customWidth="1"/>
    <col min="6661" max="6661" width="12" style="2" bestFit="1" customWidth="1"/>
    <col min="6662" max="6670" width="8.140625" style="2" customWidth="1"/>
    <col min="6671" max="6673" width="10.42578125" style="2" customWidth="1"/>
    <col min="6674" max="6674" width="17.28515625" style="2" customWidth="1"/>
    <col min="6675" max="6913" width="10.140625" style="2" customWidth="1"/>
    <col min="6914" max="6914" width="16.7109375" style="2" customWidth="1"/>
    <col min="6915" max="6915" width="10.140625" style="2" customWidth="1"/>
    <col min="6916" max="6916" width="18.85546875" style="2" bestFit="1" customWidth="1"/>
    <col min="6917" max="6917" width="12" style="2" bestFit="1" customWidth="1"/>
    <col min="6918" max="6926" width="8.140625" style="2" customWidth="1"/>
    <col min="6927" max="6929" width="10.42578125" style="2" customWidth="1"/>
    <col min="6930" max="6930" width="17.28515625" style="2" customWidth="1"/>
    <col min="6931" max="7169" width="10.140625" style="2" customWidth="1"/>
    <col min="7170" max="7170" width="16.7109375" style="2" customWidth="1"/>
    <col min="7171" max="7171" width="10.140625" style="2" customWidth="1"/>
    <col min="7172" max="7172" width="18.85546875" style="2" bestFit="1" customWidth="1"/>
    <col min="7173" max="7173" width="12" style="2" bestFit="1" customWidth="1"/>
    <col min="7174" max="7182" width="8.140625" style="2" customWidth="1"/>
    <col min="7183" max="7185" width="10.42578125" style="2" customWidth="1"/>
    <col min="7186" max="7186" width="17.28515625" style="2" customWidth="1"/>
    <col min="7187" max="7425" width="10.140625" style="2" customWidth="1"/>
    <col min="7426" max="7426" width="16.7109375" style="2" customWidth="1"/>
    <col min="7427" max="7427" width="10.140625" style="2" customWidth="1"/>
    <col min="7428" max="7428" width="18.85546875" style="2" bestFit="1" customWidth="1"/>
    <col min="7429" max="7429" width="12" style="2" bestFit="1" customWidth="1"/>
    <col min="7430" max="7438" width="8.140625" style="2" customWidth="1"/>
    <col min="7439" max="7441" width="10.42578125" style="2" customWidth="1"/>
    <col min="7442" max="7442" width="17.28515625" style="2" customWidth="1"/>
    <col min="7443" max="7681" width="10.140625" style="2" customWidth="1"/>
    <col min="7682" max="7682" width="16.7109375" style="2" customWidth="1"/>
    <col min="7683" max="7683" width="10.140625" style="2" customWidth="1"/>
    <col min="7684" max="7684" width="18.85546875" style="2" bestFit="1" customWidth="1"/>
    <col min="7685" max="7685" width="12" style="2" bestFit="1" customWidth="1"/>
    <col min="7686" max="7694" width="8.140625" style="2" customWidth="1"/>
    <col min="7695" max="7697" width="10.42578125" style="2" customWidth="1"/>
    <col min="7698" max="7698" width="17.28515625" style="2" customWidth="1"/>
    <col min="7699" max="7937" width="10.140625" style="2" customWidth="1"/>
    <col min="7938" max="7938" width="16.7109375" style="2" customWidth="1"/>
    <col min="7939" max="7939" width="10.140625" style="2" customWidth="1"/>
    <col min="7940" max="7940" width="18.85546875" style="2" bestFit="1" customWidth="1"/>
    <col min="7941" max="7941" width="12" style="2" bestFit="1" customWidth="1"/>
    <col min="7942" max="7950" width="8.140625" style="2" customWidth="1"/>
    <col min="7951" max="7953" width="10.42578125" style="2" customWidth="1"/>
    <col min="7954" max="7954" width="17.28515625" style="2" customWidth="1"/>
    <col min="7955" max="8193" width="10.140625" style="2" customWidth="1"/>
    <col min="8194" max="8194" width="16.7109375" style="2" customWidth="1"/>
    <col min="8195" max="8195" width="10.140625" style="2" customWidth="1"/>
    <col min="8196" max="8196" width="18.85546875" style="2" bestFit="1" customWidth="1"/>
    <col min="8197" max="8197" width="12" style="2" bestFit="1" customWidth="1"/>
    <col min="8198" max="8206" width="8.140625" style="2" customWidth="1"/>
    <col min="8207" max="8209" width="10.42578125" style="2" customWidth="1"/>
    <col min="8210" max="8210" width="17.28515625" style="2" customWidth="1"/>
    <col min="8211" max="8449" width="10.140625" style="2" customWidth="1"/>
    <col min="8450" max="8450" width="16.7109375" style="2" customWidth="1"/>
    <col min="8451" max="8451" width="10.140625" style="2" customWidth="1"/>
    <col min="8452" max="8452" width="18.85546875" style="2" bestFit="1" customWidth="1"/>
    <col min="8453" max="8453" width="12" style="2" bestFit="1" customWidth="1"/>
    <col min="8454" max="8462" width="8.140625" style="2" customWidth="1"/>
    <col min="8463" max="8465" width="10.42578125" style="2" customWidth="1"/>
    <col min="8466" max="8466" width="17.28515625" style="2" customWidth="1"/>
    <col min="8467" max="8705" width="10.140625" style="2" customWidth="1"/>
    <col min="8706" max="8706" width="16.7109375" style="2" customWidth="1"/>
    <col min="8707" max="8707" width="10.140625" style="2" customWidth="1"/>
    <col min="8708" max="8708" width="18.85546875" style="2" bestFit="1" customWidth="1"/>
    <col min="8709" max="8709" width="12" style="2" bestFit="1" customWidth="1"/>
    <col min="8710" max="8718" width="8.140625" style="2" customWidth="1"/>
    <col min="8719" max="8721" width="10.42578125" style="2" customWidth="1"/>
    <col min="8722" max="8722" width="17.28515625" style="2" customWidth="1"/>
    <col min="8723" max="8961" width="10.140625" style="2" customWidth="1"/>
    <col min="8962" max="8962" width="16.7109375" style="2" customWidth="1"/>
    <col min="8963" max="8963" width="10.140625" style="2" customWidth="1"/>
    <col min="8964" max="8964" width="18.85546875" style="2" bestFit="1" customWidth="1"/>
    <col min="8965" max="8965" width="12" style="2" bestFit="1" customWidth="1"/>
    <col min="8966" max="8974" width="8.140625" style="2" customWidth="1"/>
    <col min="8975" max="8977" width="10.42578125" style="2" customWidth="1"/>
    <col min="8978" max="8978" width="17.28515625" style="2" customWidth="1"/>
    <col min="8979" max="9217" width="10.140625" style="2" customWidth="1"/>
    <col min="9218" max="9218" width="16.7109375" style="2" customWidth="1"/>
    <col min="9219" max="9219" width="10.140625" style="2" customWidth="1"/>
    <col min="9220" max="9220" width="18.85546875" style="2" bestFit="1" customWidth="1"/>
    <col min="9221" max="9221" width="12" style="2" bestFit="1" customWidth="1"/>
    <col min="9222" max="9230" width="8.140625" style="2" customWidth="1"/>
    <col min="9231" max="9233" width="10.42578125" style="2" customWidth="1"/>
    <col min="9234" max="9234" width="17.28515625" style="2" customWidth="1"/>
    <col min="9235" max="9473" width="10.140625" style="2" customWidth="1"/>
    <col min="9474" max="9474" width="16.7109375" style="2" customWidth="1"/>
    <col min="9475" max="9475" width="10.140625" style="2" customWidth="1"/>
    <col min="9476" max="9476" width="18.85546875" style="2" bestFit="1" customWidth="1"/>
    <col min="9477" max="9477" width="12" style="2" bestFit="1" customWidth="1"/>
    <col min="9478" max="9486" width="8.140625" style="2" customWidth="1"/>
    <col min="9487" max="9489" width="10.42578125" style="2" customWidth="1"/>
    <col min="9490" max="9490" width="17.28515625" style="2" customWidth="1"/>
    <col min="9491" max="9729" width="10.140625" style="2" customWidth="1"/>
    <col min="9730" max="9730" width="16.7109375" style="2" customWidth="1"/>
    <col min="9731" max="9731" width="10.140625" style="2" customWidth="1"/>
    <col min="9732" max="9732" width="18.85546875" style="2" bestFit="1" customWidth="1"/>
    <col min="9733" max="9733" width="12" style="2" bestFit="1" customWidth="1"/>
    <col min="9734" max="9742" width="8.140625" style="2" customWidth="1"/>
    <col min="9743" max="9745" width="10.42578125" style="2" customWidth="1"/>
    <col min="9746" max="9746" width="17.28515625" style="2" customWidth="1"/>
    <col min="9747" max="9985" width="10.140625" style="2" customWidth="1"/>
    <col min="9986" max="9986" width="16.7109375" style="2" customWidth="1"/>
    <col min="9987" max="9987" width="10.140625" style="2" customWidth="1"/>
    <col min="9988" max="9988" width="18.85546875" style="2" bestFit="1" customWidth="1"/>
    <col min="9989" max="9989" width="12" style="2" bestFit="1" customWidth="1"/>
    <col min="9990" max="9998" width="8.140625" style="2" customWidth="1"/>
    <col min="9999" max="10001" width="10.42578125" style="2" customWidth="1"/>
    <col min="10002" max="10002" width="17.28515625" style="2" customWidth="1"/>
    <col min="10003" max="10241" width="10.140625" style="2" customWidth="1"/>
    <col min="10242" max="10242" width="16.7109375" style="2" customWidth="1"/>
    <col min="10243" max="10243" width="10.140625" style="2" customWidth="1"/>
    <col min="10244" max="10244" width="18.85546875" style="2" bestFit="1" customWidth="1"/>
    <col min="10245" max="10245" width="12" style="2" bestFit="1" customWidth="1"/>
    <col min="10246" max="10254" width="8.140625" style="2" customWidth="1"/>
    <col min="10255" max="10257" width="10.42578125" style="2" customWidth="1"/>
    <col min="10258" max="10258" width="17.28515625" style="2" customWidth="1"/>
    <col min="10259" max="10497" width="10.140625" style="2" customWidth="1"/>
    <col min="10498" max="10498" width="16.7109375" style="2" customWidth="1"/>
    <col min="10499" max="10499" width="10.140625" style="2" customWidth="1"/>
    <col min="10500" max="10500" width="18.85546875" style="2" bestFit="1" customWidth="1"/>
    <col min="10501" max="10501" width="12" style="2" bestFit="1" customWidth="1"/>
    <col min="10502" max="10510" width="8.140625" style="2" customWidth="1"/>
    <col min="10511" max="10513" width="10.42578125" style="2" customWidth="1"/>
    <col min="10514" max="10514" width="17.28515625" style="2" customWidth="1"/>
    <col min="10515" max="10753" width="10.140625" style="2" customWidth="1"/>
    <col min="10754" max="10754" width="16.7109375" style="2" customWidth="1"/>
    <col min="10755" max="10755" width="10.140625" style="2" customWidth="1"/>
    <col min="10756" max="10756" width="18.85546875" style="2" bestFit="1" customWidth="1"/>
    <col min="10757" max="10757" width="12" style="2" bestFit="1" customWidth="1"/>
    <col min="10758" max="10766" width="8.140625" style="2" customWidth="1"/>
    <col min="10767" max="10769" width="10.42578125" style="2" customWidth="1"/>
    <col min="10770" max="10770" width="17.28515625" style="2" customWidth="1"/>
    <col min="10771" max="11009" width="10.140625" style="2" customWidth="1"/>
    <col min="11010" max="11010" width="16.7109375" style="2" customWidth="1"/>
    <col min="11011" max="11011" width="10.140625" style="2" customWidth="1"/>
    <col min="11012" max="11012" width="18.85546875" style="2" bestFit="1" customWidth="1"/>
    <col min="11013" max="11013" width="12" style="2" bestFit="1" customWidth="1"/>
    <col min="11014" max="11022" width="8.140625" style="2" customWidth="1"/>
    <col min="11023" max="11025" width="10.42578125" style="2" customWidth="1"/>
    <col min="11026" max="11026" width="17.28515625" style="2" customWidth="1"/>
    <col min="11027" max="11265" width="10.140625" style="2" customWidth="1"/>
    <col min="11266" max="11266" width="16.7109375" style="2" customWidth="1"/>
    <col min="11267" max="11267" width="10.140625" style="2" customWidth="1"/>
    <col min="11268" max="11268" width="18.85546875" style="2" bestFit="1" customWidth="1"/>
    <col min="11269" max="11269" width="12" style="2" bestFit="1" customWidth="1"/>
    <col min="11270" max="11278" width="8.140625" style="2" customWidth="1"/>
    <col min="11279" max="11281" width="10.42578125" style="2" customWidth="1"/>
    <col min="11282" max="11282" width="17.28515625" style="2" customWidth="1"/>
    <col min="11283" max="11521" width="10.140625" style="2" customWidth="1"/>
    <col min="11522" max="11522" width="16.7109375" style="2" customWidth="1"/>
    <col min="11523" max="11523" width="10.140625" style="2" customWidth="1"/>
    <col min="11524" max="11524" width="18.85546875" style="2" bestFit="1" customWidth="1"/>
    <col min="11525" max="11525" width="12" style="2" bestFit="1" customWidth="1"/>
    <col min="11526" max="11534" width="8.140625" style="2" customWidth="1"/>
    <col min="11535" max="11537" width="10.42578125" style="2" customWidth="1"/>
    <col min="11538" max="11538" width="17.28515625" style="2" customWidth="1"/>
    <col min="11539" max="11777" width="10.140625" style="2" customWidth="1"/>
    <col min="11778" max="11778" width="16.7109375" style="2" customWidth="1"/>
    <col min="11779" max="11779" width="10.140625" style="2" customWidth="1"/>
    <col min="11780" max="11780" width="18.85546875" style="2" bestFit="1" customWidth="1"/>
    <col min="11781" max="11781" width="12" style="2" bestFit="1" customWidth="1"/>
    <col min="11782" max="11790" width="8.140625" style="2" customWidth="1"/>
    <col min="11791" max="11793" width="10.42578125" style="2" customWidth="1"/>
    <col min="11794" max="11794" width="17.28515625" style="2" customWidth="1"/>
    <col min="11795" max="12033" width="10.140625" style="2" customWidth="1"/>
    <col min="12034" max="12034" width="16.7109375" style="2" customWidth="1"/>
    <col min="12035" max="12035" width="10.140625" style="2" customWidth="1"/>
    <col min="12036" max="12036" width="18.85546875" style="2" bestFit="1" customWidth="1"/>
    <col min="12037" max="12037" width="12" style="2" bestFit="1" customWidth="1"/>
    <col min="12038" max="12046" width="8.140625" style="2" customWidth="1"/>
    <col min="12047" max="12049" width="10.42578125" style="2" customWidth="1"/>
    <col min="12050" max="12050" width="17.28515625" style="2" customWidth="1"/>
    <col min="12051" max="12289" width="10.140625" style="2" customWidth="1"/>
    <col min="12290" max="12290" width="16.7109375" style="2" customWidth="1"/>
    <col min="12291" max="12291" width="10.140625" style="2" customWidth="1"/>
    <col min="12292" max="12292" width="18.85546875" style="2" bestFit="1" customWidth="1"/>
    <col min="12293" max="12293" width="12" style="2" bestFit="1" customWidth="1"/>
    <col min="12294" max="12302" width="8.140625" style="2" customWidth="1"/>
    <col min="12303" max="12305" width="10.42578125" style="2" customWidth="1"/>
    <col min="12306" max="12306" width="17.28515625" style="2" customWidth="1"/>
    <col min="12307" max="12545" width="10.140625" style="2" customWidth="1"/>
    <col min="12546" max="12546" width="16.7109375" style="2" customWidth="1"/>
    <col min="12547" max="12547" width="10.140625" style="2" customWidth="1"/>
    <col min="12548" max="12548" width="18.85546875" style="2" bestFit="1" customWidth="1"/>
    <col min="12549" max="12549" width="12" style="2" bestFit="1" customWidth="1"/>
    <col min="12550" max="12558" width="8.140625" style="2" customWidth="1"/>
    <col min="12559" max="12561" width="10.42578125" style="2" customWidth="1"/>
    <col min="12562" max="12562" width="17.28515625" style="2" customWidth="1"/>
    <col min="12563" max="12801" width="10.140625" style="2" customWidth="1"/>
    <col min="12802" max="12802" width="16.7109375" style="2" customWidth="1"/>
    <col min="12803" max="12803" width="10.140625" style="2" customWidth="1"/>
    <col min="12804" max="12804" width="18.85546875" style="2" bestFit="1" customWidth="1"/>
    <col min="12805" max="12805" width="12" style="2" bestFit="1" customWidth="1"/>
    <col min="12806" max="12814" width="8.140625" style="2" customWidth="1"/>
    <col min="12815" max="12817" width="10.42578125" style="2" customWidth="1"/>
    <col min="12818" max="12818" width="17.28515625" style="2" customWidth="1"/>
    <col min="12819" max="13057" width="10.140625" style="2" customWidth="1"/>
    <col min="13058" max="13058" width="16.7109375" style="2" customWidth="1"/>
    <col min="13059" max="13059" width="10.140625" style="2" customWidth="1"/>
    <col min="13060" max="13060" width="18.85546875" style="2" bestFit="1" customWidth="1"/>
    <col min="13061" max="13061" width="12" style="2" bestFit="1" customWidth="1"/>
    <col min="13062" max="13070" width="8.140625" style="2" customWidth="1"/>
    <col min="13071" max="13073" width="10.42578125" style="2" customWidth="1"/>
    <col min="13074" max="13074" width="17.28515625" style="2" customWidth="1"/>
    <col min="13075" max="13313" width="10.140625" style="2" customWidth="1"/>
    <col min="13314" max="13314" width="16.7109375" style="2" customWidth="1"/>
    <col min="13315" max="13315" width="10.140625" style="2" customWidth="1"/>
    <col min="13316" max="13316" width="18.85546875" style="2" bestFit="1" customWidth="1"/>
    <col min="13317" max="13317" width="12" style="2" bestFit="1" customWidth="1"/>
    <col min="13318" max="13326" width="8.140625" style="2" customWidth="1"/>
    <col min="13327" max="13329" width="10.42578125" style="2" customWidth="1"/>
    <col min="13330" max="13330" width="17.28515625" style="2" customWidth="1"/>
    <col min="13331" max="13569" width="10.140625" style="2" customWidth="1"/>
    <col min="13570" max="13570" width="16.7109375" style="2" customWidth="1"/>
    <col min="13571" max="13571" width="10.140625" style="2" customWidth="1"/>
    <col min="13572" max="13572" width="18.85546875" style="2" bestFit="1" customWidth="1"/>
    <col min="13573" max="13573" width="12" style="2" bestFit="1" customWidth="1"/>
    <col min="13574" max="13582" width="8.140625" style="2" customWidth="1"/>
    <col min="13583" max="13585" width="10.42578125" style="2" customWidth="1"/>
    <col min="13586" max="13586" width="17.28515625" style="2" customWidth="1"/>
    <col min="13587" max="13825" width="10.140625" style="2" customWidth="1"/>
    <col min="13826" max="13826" width="16.7109375" style="2" customWidth="1"/>
    <col min="13827" max="13827" width="10.140625" style="2" customWidth="1"/>
    <col min="13828" max="13828" width="18.85546875" style="2" bestFit="1" customWidth="1"/>
    <col min="13829" max="13829" width="12" style="2" bestFit="1" customWidth="1"/>
    <col min="13830" max="13838" width="8.140625" style="2" customWidth="1"/>
    <col min="13839" max="13841" width="10.42578125" style="2" customWidth="1"/>
    <col min="13842" max="13842" width="17.28515625" style="2" customWidth="1"/>
    <col min="13843" max="14081" width="10.140625" style="2" customWidth="1"/>
    <col min="14082" max="14082" width="16.7109375" style="2" customWidth="1"/>
    <col min="14083" max="14083" width="10.140625" style="2" customWidth="1"/>
    <col min="14084" max="14084" width="18.85546875" style="2" bestFit="1" customWidth="1"/>
    <col min="14085" max="14085" width="12" style="2" bestFit="1" customWidth="1"/>
    <col min="14086" max="14094" width="8.140625" style="2" customWidth="1"/>
    <col min="14095" max="14097" width="10.42578125" style="2" customWidth="1"/>
    <col min="14098" max="14098" width="17.28515625" style="2" customWidth="1"/>
    <col min="14099" max="14337" width="10.140625" style="2" customWidth="1"/>
    <col min="14338" max="14338" width="16.7109375" style="2" customWidth="1"/>
    <col min="14339" max="14339" width="10.140625" style="2" customWidth="1"/>
    <col min="14340" max="14340" width="18.85546875" style="2" bestFit="1" customWidth="1"/>
    <col min="14341" max="14341" width="12" style="2" bestFit="1" customWidth="1"/>
    <col min="14342" max="14350" width="8.140625" style="2" customWidth="1"/>
    <col min="14351" max="14353" width="10.42578125" style="2" customWidth="1"/>
    <col min="14354" max="14354" width="17.28515625" style="2" customWidth="1"/>
    <col min="14355" max="14593" width="10.140625" style="2" customWidth="1"/>
    <col min="14594" max="14594" width="16.7109375" style="2" customWidth="1"/>
    <col min="14595" max="14595" width="10.140625" style="2" customWidth="1"/>
    <col min="14596" max="14596" width="18.85546875" style="2" bestFit="1" customWidth="1"/>
    <col min="14597" max="14597" width="12" style="2" bestFit="1" customWidth="1"/>
    <col min="14598" max="14606" width="8.140625" style="2" customWidth="1"/>
    <col min="14607" max="14609" width="10.42578125" style="2" customWidth="1"/>
    <col min="14610" max="14610" width="17.28515625" style="2" customWidth="1"/>
    <col min="14611" max="14849" width="10.140625" style="2" customWidth="1"/>
    <col min="14850" max="14850" width="16.7109375" style="2" customWidth="1"/>
    <col min="14851" max="14851" width="10.140625" style="2" customWidth="1"/>
    <col min="14852" max="14852" width="18.85546875" style="2" bestFit="1" customWidth="1"/>
    <col min="14853" max="14853" width="12" style="2" bestFit="1" customWidth="1"/>
    <col min="14854" max="14862" width="8.140625" style="2" customWidth="1"/>
    <col min="14863" max="14865" width="10.42578125" style="2" customWidth="1"/>
    <col min="14866" max="14866" width="17.28515625" style="2" customWidth="1"/>
    <col min="14867" max="15105" width="10.140625" style="2" customWidth="1"/>
    <col min="15106" max="15106" width="16.7109375" style="2" customWidth="1"/>
    <col min="15107" max="15107" width="10.140625" style="2" customWidth="1"/>
    <col min="15108" max="15108" width="18.85546875" style="2" bestFit="1" customWidth="1"/>
    <col min="15109" max="15109" width="12" style="2" bestFit="1" customWidth="1"/>
    <col min="15110" max="15118" width="8.140625" style="2" customWidth="1"/>
    <col min="15119" max="15121" width="10.42578125" style="2" customWidth="1"/>
    <col min="15122" max="15122" width="17.28515625" style="2" customWidth="1"/>
    <col min="15123" max="15361" width="10.140625" style="2" customWidth="1"/>
    <col min="15362" max="15362" width="16.7109375" style="2" customWidth="1"/>
    <col min="15363" max="15363" width="10.140625" style="2" customWidth="1"/>
    <col min="15364" max="15364" width="18.85546875" style="2" bestFit="1" customWidth="1"/>
    <col min="15365" max="15365" width="12" style="2" bestFit="1" customWidth="1"/>
    <col min="15366" max="15374" width="8.140625" style="2" customWidth="1"/>
    <col min="15375" max="15377" width="10.42578125" style="2" customWidth="1"/>
    <col min="15378" max="15378" width="17.28515625" style="2" customWidth="1"/>
    <col min="15379" max="15617" width="10.140625" style="2" customWidth="1"/>
    <col min="15618" max="15618" width="16.7109375" style="2" customWidth="1"/>
    <col min="15619" max="15619" width="10.140625" style="2" customWidth="1"/>
    <col min="15620" max="15620" width="18.85546875" style="2" bestFit="1" customWidth="1"/>
    <col min="15621" max="15621" width="12" style="2" bestFit="1" customWidth="1"/>
    <col min="15622" max="15630" width="8.140625" style="2" customWidth="1"/>
    <col min="15631" max="15633" width="10.42578125" style="2" customWidth="1"/>
    <col min="15634" max="15634" width="17.28515625" style="2" customWidth="1"/>
    <col min="15635" max="15873" width="10.140625" style="2" customWidth="1"/>
    <col min="15874" max="15874" width="16.7109375" style="2" customWidth="1"/>
    <col min="15875" max="15875" width="10.140625" style="2" customWidth="1"/>
    <col min="15876" max="15876" width="18.85546875" style="2" bestFit="1" customWidth="1"/>
    <col min="15877" max="15877" width="12" style="2" bestFit="1" customWidth="1"/>
    <col min="15878" max="15886" width="8.140625" style="2" customWidth="1"/>
    <col min="15887" max="15889" width="10.42578125" style="2" customWidth="1"/>
    <col min="15890" max="15890" width="17.28515625" style="2" customWidth="1"/>
    <col min="15891" max="16129" width="10.140625" style="2" customWidth="1"/>
    <col min="16130" max="16130" width="16.7109375" style="2" customWidth="1"/>
    <col min="16131" max="16131" width="10.140625" style="2" customWidth="1"/>
    <col min="16132" max="16132" width="18.85546875" style="2" bestFit="1" customWidth="1"/>
    <col min="16133" max="16133" width="12" style="2" bestFit="1" customWidth="1"/>
    <col min="16134" max="16142" width="8.140625" style="2" customWidth="1"/>
    <col min="16143" max="16145" width="10.42578125" style="2" customWidth="1"/>
    <col min="16146" max="16146" width="17.28515625" style="2" customWidth="1"/>
    <col min="16147" max="16384" width="10.140625" style="2" customWidth="1"/>
  </cols>
  <sheetData>
    <row r="1" spans="1:24">
      <c r="A1" s="2" t="s">
        <v>233</v>
      </c>
      <c r="B1" s="2" t="s">
        <v>313</v>
      </c>
      <c r="C1" s="2" t="s">
        <v>71</v>
      </c>
      <c r="D1" s="2" t="s">
        <v>72</v>
      </c>
      <c r="E1" s="2" t="s">
        <v>73</v>
      </c>
      <c r="F1" s="2" t="s">
        <v>74</v>
      </c>
      <c r="G1" s="265" t="s">
        <v>213</v>
      </c>
      <c r="H1" s="265" t="s">
        <v>76</v>
      </c>
      <c r="I1" s="265" t="s">
        <v>77</v>
      </c>
      <c r="J1" s="265" t="s">
        <v>314</v>
      </c>
      <c r="K1" s="265" t="s">
        <v>315</v>
      </c>
      <c r="L1" s="265" t="s">
        <v>80</v>
      </c>
      <c r="M1" s="265" t="s">
        <v>81</v>
      </c>
      <c r="N1" s="265" t="s">
        <v>316</v>
      </c>
      <c r="O1" s="265" t="s">
        <v>317</v>
      </c>
      <c r="P1" s="265" t="s">
        <v>318</v>
      </c>
      <c r="Q1" s="265" t="s">
        <v>319</v>
      </c>
      <c r="R1" s="265" t="s">
        <v>320</v>
      </c>
      <c r="S1" s="2" t="s">
        <v>321</v>
      </c>
      <c r="T1" s="2" t="s">
        <v>85</v>
      </c>
      <c r="U1" s="2" t="s">
        <v>83</v>
      </c>
      <c r="V1" s="2" t="s">
        <v>84</v>
      </c>
    </row>
    <row r="2" spans="1:24">
      <c r="M2" s="492" t="s">
        <v>90</v>
      </c>
      <c r="N2" s="492"/>
      <c r="T2" s="2">
        <v>13</v>
      </c>
      <c r="U2" s="2" t="s">
        <v>398</v>
      </c>
    </row>
    <row r="3" spans="1:24" ht="16.5" thickBot="1">
      <c r="M3" s="493"/>
      <c r="N3" s="493"/>
      <c r="T3" s="2">
        <v>13</v>
      </c>
      <c r="U3" s="2" t="s">
        <v>398</v>
      </c>
    </row>
    <row r="4" spans="1:24" ht="16.5" thickBot="1">
      <c r="A4" s="3" t="s">
        <v>399</v>
      </c>
      <c r="E4" s="266" t="s">
        <v>322</v>
      </c>
      <c r="F4" s="266"/>
      <c r="G4" s="2"/>
      <c r="R4" s="350">
        <v>0.1295045749654567</v>
      </c>
      <c r="S4" s="2" t="s">
        <v>400</v>
      </c>
      <c r="T4" s="2">
        <v>13</v>
      </c>
      <c r="U4" s="2" t="s">
        <v>398</v>
      </c>
    </row>
    <row r="5" spans="1:24" ht="16.5" thickBot="1">
      <c r="A5" s="2" t="s">
        <v>401</v>
      </c>
      <c r="D5" s="266"/>
      <c r="E5" s="268">
        <v>0.05</v>
      </c>
      <c r="F5" s="266"/>
      <c r="G5" s="2">
        <v>1</v>
      </c>
      <c r="H5" s="265">
        <v>2</v>
      </c>
      <c r="I5" s="265">
        <v>3</v>
      </c>
      <c r="J5" s="2">
        <v>4</v>
      </c>
      <c r="K5" s="265">
        <v>5</v>
      </c>
      <c r="L5" s="265">
        <v>6</v>
      </c>
      <c r="M5" s="2">
        <v>7</v>
      </c>
      <c r="N5" s="265">
        <v>8</v>
      </c>
      <c r="O5" s="265">
        <v>9</v>
      </c>
      <c r="P5" s="2">
        <v>10</v>
      </c>
      <c r="T5" s="2">
        <v>13</v>
      </c>
      <c r="U5" s="2" t="s">
        <v>398</v>
      </c>
    </row>
    <row r="6" spans="1:24" ht="47.25">
      <c r="C6" s="2" t="s">
        <v>326</v>
      </c>
      <c r="D6" s="2" t="s">
        <v>327</v>
      </c>
      <c r="E6" s="2" t="s">
        <v>402</v>
      </c>
      <c r="F6" s="265" t="s">
        <v>329</v>
      </c>
      <c r="G6" s="351" t="s">
        <v>330</v>
      </c>
      <c r="H6" s="351" t="s">
        <v>331</v>
      </c>
      <c r="I6" s="351" t="s">
        <v>332</v>
      </c>
      <c r="J6" s="351" t="s">
        <v>333</v>
      </c>
      <c r="K6" s="351" t="s">
        <v>334</v>
      </c>
      <c r="L6" s="351" t="s">
        <v>335</v>
      </c>
      <c r="M6" s="351" t="s">
        <v>336</v>
      </c>
      <c r="N6" s="351" t="s">
        <v>337</v>
      </c>
      <c r="O6" s="351" t="s">
        <v>338</v>
      </c>
      <c r="P6" s="351" t="s">
        <v>339</v>
      </c>
      <c r="Q6" s="352" t="s">
        <v>340</v>
      </c>
      <c r="R6" s="352" t="s">
        <v>403</v>
      </c>
      <c r="T6" s="2">
        <v>13</v>
      </c>
      <c r="U6" s="2" t="s">
        <v>398</v>
      </c>
    </row>
    <row r="7" spans="1:24">
      <c r="A7" s="295" t="s">
        <v>404</v>
      </c>
      <c r="B7" s="295"/>
      <c r="C7" s="353"/>
      <c r="D7" s="295"/>
      <c r="E7" s="295"/>
      <c r="F7" s="295"/>
      <c r="G7" s="354"/>
      <c r="H7" s="354"/>
      <c r="I7" s="354"/>
      <c r="J7" s="354"/>
      <c r="K7" s="354"/>
      <c r="L7" s="354"/>
      <c r="M7" s="354"/>
      <c r="N7" s="354"/>
      <c r="O7" s="354"/>
      <c r="P7" s="354"/>
      <c r="Q7" s="354"/>
      <c r="R7" s="355"/>
      <c r="T7" s="2">
        <v>13</v>
      </c>
      <c r="U7" s="2" t="s">
        <v>398</v>
      </c>
    </row>
    <row r="8" spans="1:24">
      <c r="B8" s="2" t="s">
        <v>405</v>
      </c>
      <c r="C8" s="356">
        <v>9.9</v>
      </c>
      <c r="D8" s="2" t="s">
        <v>406</v>
      </c>
      <c r="E8" s="357"/>
      <c r="F8" s="357"/>
      <c r="G8" s="358">
        <v>6.6033000000000008</v>
      </c>
      <c r="H8" s="359">
        <v>9.9</v>
      </c>
      <c r="I8" s="359">
        <v>9.9</v>
      </c>
      <c r="J8" s="359">
        <v>9.9</v>
      </c>
      <c r="K8" s="359">
        <v>9.9</v>
      </c>
      <c r="L8" s="359">
        <v>9.9</v>
      </c>
      <c r="M8" s="359">
        <v>9.9</v>
      </c>
      <c r="N8" s="359">
        <v>9.9</v>
      </c>
      <c r="O8" s="359">
        <v>9.9</v>
      </c>
      <c r="P8" s="359">
        <v>9.9</v>
      </c>
      <c r="Q8" s="360"/>
      <c r="R8" s="361"/>
      <c r="T8" s="2">
        <v>13</v>
      </c>
      <c r="U8" s="2" t="s">
        <v>398</v>
      </c>
    </row>
    <row r="9" spans="1:24">
      <c r="A9" s="2" t="s">
        <v>407</v>
      </c>
      <c r="C9" s="362"/>
      <c r="E9" s="363">
        <v>60</v>
      </c>
      <c r="F9" s="364"/>
      <c r="G9" s="360">
        <v>377.3314285714286</v>
      </c>
      <c r="H9" s="360">
        <v>538.77551020408157</v>
      </c>
      <c r="I9" s="360">
        <v>513.11953352769672</v>
      </c>
      <c r="J9" s="360">
        <v>488.68527002637791</v>
      </c>
      <c r="K9" s="360">
        <v>465.41454288226464</v>
      </c>
      <c r="L9" s="360">
        <v>443.25194560215681</v>
      </c>
      <c r="M9" s="360">
        <v>422.14471009729215</v>
      </c>
      <c r="N9" s="360">
        <v>402.04258104504021</v>
      </c>
      <c r="O9" s="360">
        <v>382.89769623337156</v>
      </c>
      <c r="P9" s="360">
        <v>364.66447260321104</v>
      </c>
      <c r="Q9" s="360">
        <v>4398.3276907929212</v>
      </c>
      <c r="R9" s="365">
        <v>569.60355815493597</v>
      </c>
      <c r="T9" s="2">
        <v>13</v>
      </c>
      <c r="U9" s="2" t="s">
        <v>398</v>
      </c>
    </row>
    <row r="10" spans="1:24">
      <c r="A10" s="13" t="s">
        <v>408</v>
      </c>
      <c r="B10" s="13"/>
      <c r="C10" s="366"/>
      <c r="D10" s="13"/>
      <c r="E10" s="286"/>
      <c r="F10" s="286"/>
      <c r="G10" s="367"/>
      <c r="H10" s="367"/>
      <c r="I10" s="367"/>
      <c r="J10" s="367"/>
      <c r="K10" s="367"/>
      <c r="L10" s="367"/>
      <c r="M10" s="367"/>
      <c r="N10" s="367"/>
      <c r="O10" s="367"/>
      <c r="P10" s="367"/>
      <c r="Q10" s="361"/>
      <c r="R10" s="365"/>
      <c r="T10" s="2">
        <v>13</v>
      </c>
      <c r="U10" s="2" t="s">
        <v>398</v>
      </c>
    </row>
    <row r="11" spans="1:24" ht="31.5">
      <c r="A11" s="317" t="s">
        <v>409</v>
      </c>
      <c r="C11" s="362"/>
      <c r="E11" s="196"/>
      <c r="F11" s="196"/>
      <c r="G11" s="361"/>
      <c r="H11" s="361"/>
      <c r="I11" s="361"/>
      <c r="J11" s="361"/>
      <c r="K11" s="361"/>
      <c r="L11" s="361"/>
      <c r="M11" s="361"/>
      <c r="N11" s="361"/>
      <c r="O11" s="361"/>
      <c r="P11" s="361"/>
      <c r="Q11" s="361"/>
      <c r="R11" s="365"/>
      <c r="T11" s="2">
        <v>13</v>
      </c>
      <c r="U11" s="2" t="s">
        <v>398</v>
      </c>
      <c r="V11" s="9"/>
      <c r="W11" s="9"/>
      <c r="X11" s="9"/>
    </row>
    <row r="12" spans="1:24">
      <c r="B12" s="2" t="s">
        <v>282</v>
      </c>
      <c r="C12" s="368">
        <v>1100</v>
      </c>
      <c r="D12" s="2" t="s">
        <v>410</v>
      </c>
      <c r="E12" s="369">
        <v>-0.2</v>
      </c>
      <c r="F12" s="370">
        <v>-220</v>
      </c>
      <c r="G12" s="371">
        <v>0</v>
      </c>
      <c r="H12" s="370">
        <v>0</v>
      </c>
      <c r="I12" s="370">
        <v>0</v>
      </c>
      <c r="J12" s="370">
        <v>0</v>
      </c>
      <c r="K12" s="370">
        <v>0</v>
      </c>
      <c r="L12" s="370">
        <v>0</v>
      </c>
      <c r="M12" s="370">
        <v>0</v>
      </c>
      <c r="N12" s="370">
        <v>0</v>
      </c>
      <c r="O12" s="370">
        <v>0</v>
      </c>
      <c r="P12" s="370">
        <v>0</v>
      </c>
      <c r="Q12" s="370">
        <v>-220</v>
      </c>
      <c r="R12" s="372">
        <v>-28.491006492400473</v>
      </c>
      <c r="T12" s="2">
        <v>13</v>
      </c>
      <c r="U12" s="2" t="s">
        <v>398</v>
      </c>
      <c r="V12" s="9"/>
      <c r="W12" s="9"/>
      <c r="X12" s="9"/>
    </row>
    <row r="13" spans="1:24">
      <c r="A13" s="13"/>
      <c r="B13" s="13"/>
      <c r="C13" s="366"/>
      <c r="D13" s="13"/>
      <c r="E13" s="14"/>
      <c r="F13" s="373"/>
      <c r="G13" s="374"/>
      <c r="H13" s="375"/>
      <c r="I13" s="375"/>
      <c r="J13" s="375"/>
      <c r="K13" s="375"/>
      <c r="L13" s="375"/>
      <c r="M13" s="375"/>
      <c r="N13" s="375"/>
      <c r="O13" s="375"/>
      <c r="P13" s="375"/>
      <c r="Q13" s="370"/>
      <c r="R13" s="372"/>
      <c r="T13" s="2">
        <v>13</v>
      </c>
      <c r="U13" s="2" t="s">
        <v>398</v>
      </c>
      <c r="V13" s="9"/>
      <c r="W13" s="9"/>
      <c r="X13" s="9"/>
    </row>
    <row r="14" spans="1:24">
      <c r="A14" s="2" t="s">
        <v>286</v>
      </c>
      <c r="C14" s="362"/>
      <c r="E14" s="9"/>
      <c r="F14" s="376"/>
      <c r="G14" s="371"/>
      <c r="H14" s="370"/>
      <c r="I14" s="370"/>
      <c r="J14" s="370"/>
      <c r="K14" s="370"/>
      <c r="L14" s="370"/>
      <c r="M14" s="370"/>
      <c r="N14" s="370"/>
      <c r="O14" s="370"/>
      <c r="P14" s="370"/>
      <c r="Q14" s="370"/>
      <c r="R14" s="372"/>
      <c r="T14" s="2">
        <v>13</v>
      </c>
      <c r="U14" s="2" t="s">
        <v>398</v>
      </c>
      <c r="V14" s="9"/>
      <c r="W14" s="9"/>
      <c r="X14" s="9"/>
    </row>
    <row r="15" spans="1:24">
      <c r="B15" s="2" t="s">
        <v>189</v>
      </c>
      <c r="C15" s="368">
        <v>100</v>
      </c>
      <c r="D15" s="2" t="s">
        <v>411</v>
      </c>
      <c r="E15" s="369">
        <v>-0.56000000000000005</v>
      </c>
      <c r="F15" s="370">
        <v>-56.000000000000007</v>
      </c>
      <c r="G15" s="371">
        <v>0</v>
      </c>
      <c r="H15" s="370">
        <v>0</v>
      </c>
      <c r="I15" s="370">
        <v>0</v>
      </c>
      <c r="J15" s="370">
        <v>0</v>
      </c>
      <c r="K15" s="370">
        <v>0</v>
      </c>
      <c r="L15" s="370">
        <v>0</v>
      </c>
      <c r="M15" s="370">
        <v>0</v>
      </c>
      <c r="N15" s="370">
        <v>0</v>
      </c>
      <c r="O15" s="370">
        <v>0</v>
      </c>
      <c r="P15" s="370">
        <v>0</v>
      </c>
      <c r="Q15" s="370">
        <v>-56.000000000000007</v>
      </c>
      <c r="R15" s="372">
        <v>-7.2522561980655764</v>
      </c>
      <c r="T15" s="2">
        <v>13</v>
      </c>
      <c r="U15" s="2" t="s">
        <v>398</v>
      </c>
    </row>
    <row r="16" spans="1:24">
      <c r="B16" s="2" t="s">
        <v>412</v>
      </c>
      <c r="C16" s="368">
        <v>0</v>
      </c>
      <c r="D16" s="2" t="s">
        <v>411</v>
      </c>
      <c r="E16" s="369">
        <v>-0.61666666666666703</v>
      </c>
      <c r="F16" s="370">
        <v>0</v>
      </c>
      <c r="G16" s="371">
        <v>0</v>
      </c>
      <c r="H16" s="370">
        <v>0</v>
      </c>
      <c r="I16" s="370">
        <v>0</v>
      </c>
      <c r="J16" s="370">
        <v>0</v>
      </c>
      <c r="K16" s="370">
        <v>0</v>
      </c>
      <c r="L16" s="370">
        <v>0</v>
      </c>
      <c r="M16" s="370">
        <v>0</v>
      </c>
      <c r="N16" s="370">
        <v>0</v>
      </c>
      <c r="O16" s="370">
        <v>0</v>
      </c>
      <c r="P16" s="370">
        <v>0</v>
      </c>
      <c r="Q16" s="370">
        <v>0</v>
      </c>
      <c r="R16" s="372">
        <v>0</v>
      </c>
      <c r="S16" s="377"/>
      <c r="T16" s="2">
        <v>13</v>
      </c>
      <c r="U16" s="2" t="s">
        <v>398</v>
      </c>
    </row>
    <row r="17" spans="1:21">
      <c r="B17" s="2" t="s">
        <v>413</v>
      </c>
      <c r="C17" s="368">
        <v>0</v>
      </c>
      <c r="D17" s="2" t="s">
        <v>411</v>
      </c>
      <c r="E17" s="369">
        <v>-0.63124999999999998</v>
      </c>
      <c r="F17" s="370">
        <v>0</v>
      </c>
      <c r="G17" s="371">
        <v>0</v>
      </c>
      <c r="H17" s="370">
        <v>0</v>
      </c>
      <c r="I17" s="370">
        <v>0</v>
      </c>
      <c r="J17" s="370">
        <v>0</v>
      </c>
      <c r="K17" s="370">
        <v>0</v>
      </c>
      <c r="L17" s="370">
        <v>0</v>
      </c>
      <c r="M17" s="370">
        <v>0</v>
      </c>
      <c r="N17" s="370">
        <v>0</v>
      </c>
      <c r="O17" s="370">
        <v>0</v>
      </c>
      <c r="P17" s="370">
        <v>0</v>
      </c>
      <c r="Q17" s="370">
        <v>0</v>
      </c>
      <c r="R17" s="372">
        <v>0</v>
      </c>
      <c r="T17" s="2">
        <v>13</v>
      </c>
      <c r="U17" s="2" t="s">
        <v>398</v>
      </c>
    </row>
    <row r="18" spans="1:21">
      <c r="B18" s="2" t="s">
        <v>414</v>
      </c>
      <c r="C18" s="368">
        <v>5</v>
      </c>
      <c r="D18" s="2" t="s">
        <v>415</v>
      </c>
      <c r="E18" s="369">
        <v>-0.56000000000000005</v>
      </c>
      <c r="F18" s="370"/>
      <c r="G18" s="370">
        <v>-17.608800000000002</v>
      </c>
      <c r="H18" s="370">
        <v>-25.142857142857146</v>
      </c>
      <c r="I18" s="370">
        <v>-23.945578231292515</v>
      </c>
      <c r="J18" s="370">
        <v>-22.80531260123097</v>
      </c>
      <c r="K18" s="370">
        <v>-21.719345334505682</v>
      </c>
      <c r="L18" s="370">
        <v>-20.685090794767319</v>
      </c>
      <c r="M18" s="370">
        <v>-19.700086471206969</v>
      </c>
      <c r="N18" s="370">
        <v>-18.761987115435211</v>
      </c>
      <c r="O18" s="370">
        <v>-17.868559157557343</v>
      </c>
      <c r="P18" s="370">
        <v>-17.017675388149851</v>
      </c>
      <c r="Q18" s="370">
        <v>-205.255292237003</v>
      </c>
      <c r="R18" s="372">
        <v>-26.581499380563677</v>
      </c>
      <c r="T18" s="2">
        <v>13</v>
      </c>
      <c r="U18" s="2" t="s">
        <v>398</v>
      </c>
    </row>
    <row r="19" spans="1:21">
      <c r="A19" s="13"/>
      <c r="B19" s="13"/>
      <c r="C19" s="366"/>
      <c r="D19" s="13"/>
      <c r="E19" s="14"/>
      <c r="F19" s="373"/>
      <c r="G19" s="378"/>
      <c r="H19" s="375"/>
      <c r="I19" s="375"/>
      <c r="J19" s="375"/>
      <c r="K19" s="375"/>
      <c r="L19" s="375"/>
      <c r="M19" s="375"/>
      <c r="N19" s="375"/>
      <c r="O19" s="375"/>
      <c r="P19" s="375"/>
      <c r="Q19" s="370"/>
      <c r="R19" s="372"/>
      <c r="T19" s="2">
        <v>13</v>
      </c>
      <c r="U19" s="2" t="s">
        <v>398</v>
      </c>
    </row>
    <row r="20" spans="1:21">
      <c r="A20" s="2" t="s">
        <v>416</v>
      </c>
      <c r="C20" s="362"/>
      <c r="E20" s="9"/>
      <c r="F20" s="376"/>
      <c r="G20" s="379"/>
      <c r="H20" s="370"/>
      <c r="I20" s="370"/>
      <c r="J20" s="370"/>
      <c r="K20" s="370"/>
      <c r="L20" s="370"/>
      <c r="M20" s="370"/>
      <c r="N20" s="370"/>
      <c r="O20" s="370"/>
      <c r="P20" s="370"/>
      <c r="Q20" s="370"/>
      <c r="R20" s="372"/>
      <c r="T20" s="2">
        <v>13</v>
      </c>
      <c r="U20" s="2" t="s">
        <v>398</v>
      </c>
    </row>
    <row r="21" spans="1:21">
      <c r="A21" s="2" t="s">
        <v>360</v>
      </c>
      <c r="B21" s="2" t="s">
        <v>417</v>
      </c>
      <c r="C21" s="368">
        <v>1</v>
      </c>
      <c r="D21" s="2" t="s">
        <v>350</v>
      </c>
      <c r="E21" s="369">
        <v>-13</v>
      </c>
      <c r="F21" s="370">
        <v>-13</v>
      </c>
      <c r="G21" s="370">
        <v>-12.38095238095238</v>
      </c>
      <c r="H21" s="370">
        <v>0</v>
      </c>
      <c r="I21" s="370">
        <v>0</v>
      </c>
      <c r="J21" s="370">
        <v>0</v>
      </c>
      <c r="K21" s="370">
        <v>0</v>
      </c>
      <c r="L21" s="370">
        <v>0</v>
      </c>
      <c r="M21" s="370">
        <v>0</v>
      </c>
      <c r="N21" s="370">
        <v>0</v>
      </c>
      <c r="O21" s="370">
        <v>0</v>
      </c>
      <c r="P21" s="370">
        <v>0</v>
      </c>
      <c r="Q21" s="370">
        <v>-25.38095238095238</v>
      </c>
      <c r="R21" s="372">
        <v>-3.2869494503137342</v>
      </c>
      <c r="T21" s="2">
        <v>13</v>
      </c>
      <c r="U21" s="2" t="s">
        <v>398</v>
      </c>
    </row>
    <row r="22" spans="1:21">
      <c r="A22" s="2" t="s">
        <v>418</v>
      </c>
      <c r="B22" s="2" t="s">
        <v>419</v>
      </c>
      <c r="C22" s="368">
        <v>1</v>
      </c>
      <c r="D22" s="2" t="s">
        <v>350</v>
      </c>
      <c r="E22" s="369">
        <v>-9.6300000000000008</v>
      </c>
      <c r="F22" s="370">
        <v>-9.6300000000000008</v>
      </c>
      <c r="G22" s="370">
        <v>-9.1714285714285726</v>
      </c>
      <c r="H22" s="370">
        <v>0</v>
      </c>
      <c r="I22" s="370">
        <v>0</v>
      </c>
      <c r="J22" s="370">
        <v>0</v>
      </c>
      <c r="K22" s="370">
        <v>0</v>
      </c>
      <c r="L22" s="370">
        <v>0</v>
      </c>
      <c r="M22" s="370">
        <v>0</v>
      </c>
      <c r="N22" s="370">
        <v>0</v>
      </c>
      <c r="O22" s="370">
        <v>0</v>
      </c>
      <c r="P22" s="370">
        <v>0</v>
      </c>
      <c r="Q22" s="370">
        <v>-18.801428571428573</v>
      </c>
      <c r="R22" s="372">
        <v>-2.4348710158862512</v>
      </c>
      <c r="T22" s="2">
        <v>13</v>
      </c>
      <c r="U22" s="2" t="s">
        <v>398</v>
      </c>
    </row>
    <row r="23" spans="1:21" ht="31.5">
      <c r="A23" s="2" t="s">
        <v>420</v>
      </c>
      <c r="B23" s="317" t="s">
        <v>421</v>
      </c>
      <c r="C23" s="368">
        <v>1</v>
      </c>
      <c r="D23" s="2" t="s">
        <v>350</v>
      </c>
      <c r="E23" s="369">
        <v>-23</v>
      </c>
      <c r="F23" s="370">
        <v>-23</v>
      </c>
      <c r="G23" s="370">
        <v>-21.904761904761905</v>
      </c>
      <c r="H23" s="370">
        <v>0</v>
      </c>
      <c r="I23" s="370">
        <v>0</v>
      </c>
      <c r="J23" s="370">
        <v>0</v>
      </c>
      <c r="K23" s="370">
        <v>0</v>
      </c>
      <c r="L23" s="370">
        <v>0</v>
      </c>
      <c r="M23" s="370">
        <v>0</v>
      </c>
      <c r="N23" s="370">
        <v>0</v>
      </c>
      <c r="O23" s="370">
        <v>0</v>
      </c>
      <c r="P23" s="370">
        <v>0</v>
      </c>
      <c r="Q23" s="370">
        <v>-44.904761904761905</v>
      </c>
      <c r="R23" s="372">
        <v>-5.8153721044012219</v>
      </c>
      <c r="T23" s="2">
        <v>13</v>
      </c>
      <c r="U23" s="2" t="s">
        <v>398</v>
      </c>
    </row>
    <row r="24" spans="1:21">
      <c r="C24" s="362"/>
      <c r="E24" s="9"/>
      <c r="F24" s="376"/>
      <c r="G24" s="379"/>
      <c r="H24" s="370"/>
      <c r="I24" s="370"/>
      <c r="J24" s="370"/>
      <c r="K24" s="370"/>
      <c r="L24" s="370"/>
      <c r="M24" s="370"/>
      <c r="N24" s="370"/>
      <c r="O24" s="370"/>
      <c r="P24" s="370"/>
      <c r="Q24" s="370"/>
      <c r="R24" s="372"/>
      <c r="T24" s="2">
        <v>13</v>
      </c>
      <c r="U24" s="2" t="s">
        <v>398</v>
      </c>
    </row>
    <row r="25" spans="1:21">
      <c r="A25" s="13"/>
      <c r="B25" s="13"/>
      <c r="C25" s="366"/>
      <c r="D25" s="13"/>
      <c r="E25" s="14"/>
      <c r="F25" s="373"/>
      <c r="G25" s="378"/>
      <c r="H25" s="375"/>
      <c r="I25" s="375"/>
      <c r="J25" s="375"/>
      <c r="K25" s="375"/>
      <c r="L25" s="375"/>
      <c r="M25" s="375"/>
      <c r="N25" s="375"/>
      <c r="O25" s="375"/>
      <c r="P25" s="375"/>
      <c r="Q25" s="370"/>
      <c r="R25" s="372"/>
      <c r="T25" s="2">
        <v>13</v>
      </c>
      <c r="U25" s="2" t="s">
        <v>398</v>
      </c>
    </row>
    <row r="26" spans="1:21">
      <c r="A26" s="2" t="s">
        <v>364</v>
      </c>
      <c r="C26" s="362"/>
      <c r="E26" s="9"/>
      <c r="F26" s="376"/>
      <c r="G26" s="379"/>
      <c r="H26" s="370"/>
      <c r="I26" s="370"/>
      <c r="J26" s="370"/>
      <c r="K26" s="370"/>
      <c r="L26" s="370"/>
      <c r="M26" s="370"/>
      <c r="N26" s="370"/>
      <c r="O26" s="370"/>
      <c r="P26" s="370"/>
      <c r="Q26" s="370"/>
      <c r="R26" s="372"/>
      <c r="T26" s="2">
        <v>13</v>
      </c>
      <c r="U26" s="2" t="s">
        <v>398</v>
      </c>
    </row>
    <row r="27" spans="1:21">
      <c r="B27" s="2" t="s">
        <v>422</v>
      </c>
      <c r="C27" s="368">
        <v>1</v>
      </c>
      <c r="D27" s="2" t="s">
        <v>423</v>
      </c>
      <c r="E27" s="369">
        <v>-18.55</v>
      </c>
      <c r="F27" s="370">
        <v>-18.55</v>
      </c>
      <c r="G27" s="370">
        <v>0</v>
      </c>
      <c r="H27" s="370">
        <v>0</v>
      </c>
      <c r="I27" s="370">
        <v>0</v>
      </c>
      <c r="J27" s="370">
        <v>0</v>
      </c>
      <c r="K27" s="370">
        <v>0</v>
      </c>
      <c r="L27" s="370">
        <v>0</v>
      </c>
      <c r="M27" s="370">
        <v>0</v>
      </c>
      <c r="N27" s="370">
        <v>0</v>
      </c>
      <c r="O27" s="370">
        <v>0</v>
      </c>
      <c r="P27" s="370">
        <v>0</v>
      </c>
      <c r="Q27" s="370">
        <v>-18.55</v>
      </c>
      <c r="R27" s="372">
        <v>-2.4023098656092219</v>
      </c>
      <c r="T27" s="2">
        <v>13</v>
      </c>
      <c r="U27" s="2" t="s">
        <v>398</v>
      </c>
    </row>
    <row r="28" spans="1:21">
      <c r="B28" s="2" t="s">
        <v>366</v>
      </c>
      <c r="C28" s="368">
        <v>1</v>
      </c>
      <c r="D28" s="2" t="s">
        <v>350</v>
      </c>
      <c r="E28" s="369">
        <v>-18.399999999999999</v>
      </c>
      <c r="F28" s="370">
        <v>-18.399999999999999</v>
      </c>
      <c r="G28" s="370">
        <v>0</v>
      </c>
      <c r="H28" s="370">
        <v>0</v>
      </c>
      <c r="I28" s="370">
        <v>0</v>
      </c>
      <c r="J28" s="370">
        <v>0</v>
      </c>
      <c r="K28" s="370">
        <v>0</v>
      </c>
      <c r="L28" s="370">
        <v>0</v>
      </c>
      <c r="M28" s="370">
        <v>0</v>
      </c>
      <c r="N28" s="370">
        <v>0</v>
      </c>
      <c r="O28" s="370">
        <v>0</v>
      </c>
      <c r="P28" s="370">
        <v>0</v>
      </c>
      <c r="Q28" s="370">
        <v>-18.399999999999999</v>
      </c>
      <c r="R28" s="372">
        <v>-2.3828841793644031</v>
      </c>
      <c r="T28" s="2">
        <v>13</v>
      </c>
      <c r="U28" s="2" t="s">
        <v>398</v>
      </c>
    </row>
    <row r="29" spans="1:21">
      <c r="B29" s="2" t="s">
        <v>424</v>
      </c>
      <c r="C29" s="368">
        <v>1</v>
      </c>
      <c r="D29" s="2" t="s">
        <v>350</v>
      </c>
      <c r="E29" s="369">
        <v>-200</v>
      </c>
      <c r="F29" s="370">
        <v>-200</v>
      </c>
      <c r="G29" s="370">
        <v>0</v>
      </c>
      <c r="H29" s="370">
        <v>0</v>
      </c>
      <c r="I29" s="370">
        <v>0</v>
      </c>
      <c r="J29" s="370">
        <v>0</v>
      </c>
      <c r="K29" s="370">
        <v>0</v>
      </c>
      <c r="L29" s="370">
        <v>0</v>
      </c>
      <c r="M29" s="370">
        <v>0</v>
      </c>
      <c r="N29" s="370">
        <v>0</v>
      </c>
      <c r="O29" s="370">
        <v>0</v>
      </c>
      <c r="P29" s="370">
        <v>0</v>
      </c>
      <c r="Q29" s="370">
        <v>-200</v>
      </c>
      <c r="R29" s="372">
        <v>-25.900914993091341</v>
      </c>
      <c r="T29" s="2">
        <v>13</v>
      </c>
      <c r="U29" s="2" t="s">
        <v>398</v>
      </c>
    </row>
    <row r="30" spans="1:21">
      <c r="B30" s="2" t="s">
        <v>425</v>
      </c>
      <c r="C30" s="368">
        <v>3</v>
      </c>
      <c r="D30" s="2" t="s">
        <v>350</v>
      </c>
      <c r="E30" s="369">
        <v>-8</v>
      </c>
      <c r="F30" s="370">
        <v>-24</v>
      </c>
      <c r="G30" s="370">
        <v>-21.768707482993197</v>
      </c>
      <c r="H30" s="370">
        <v>0</v>
      </c>
      <c r="I30" s="370">
        <v>0</v>
      </c>
      <c r="J30" s="370">
        <v>0</v>
      </c>
      <c r="K30" s="370">
        <v>0</v>
      </c>
      <c r="L30" s="370">
        <v>0</v>
      </c>
      <c r="M30" s="370">
        <v>0</v>
      </c>
      <c r="N30" s="370">
        <v>0</v>
      </c>
      <c r="O30" s="370">
        <v>0</v>
      </c>
      <c r="P30" s="370">
        <v>0</v>
      </c>
      <c r="Q30" s="370">
        <v>-45.768707482993193</v>
      </c>
      <c r="R30" s="372">
        <v>-5.927257009303351</v>
      </c>
      <c r="T30" s="2">
        <v>13</v>
      </c>
      <c r="U30" s="2" t="s">
        <v>398</v>
      </c>
    </row>
    <row r="31" spans="1:21">
      <c r="A31" s="13"/>
      <c r="B31" s="13"/>
      <c r="C31" s="380"/>
      <c r="D31" s="13"/>
      <c r="E31" s="14"/>
      <c r="F31" s="373"/>
      <c r="G31" s="378"/>
      <c r="H31" s="378"/>
      <c r="I31" s="378"/>
      <c r="J31" s="378"/>
      <c r="K31" s="378"/>
      <c r="L31" s="378"/>
      <c r="M31" s="378"/>
      <c r="N31" s="378"/>
      <c r="O31" s="378"/>
      <c r="P31" s="378"/>
      <c r="Q31" s="378"/>
      <c r="R31" s="372"/>
      <c r="T31" s="2">
        <v>13</v>
      </c>
      <c r="U31" s="2" t="s">
        <v>398</v>
      </c>
    </row>
    <row r="32" spans="1:21">
      <c r="A32" s="2" t="s">
        <v>426</v>
      </c>
      <c r="C32" s="308"/>
      <c r="E32" s="9"/>
      <c r="F32" s="376"/>
      <c r="G32" s="379"/>
      <c r="H32" s="379"/>
      <c r="I32" s="379"/>
      <c r="J32" s="379"/>
      <c r="K32" s="379"/>
      <c r="L32" s="379"/>
      <c r="M32" s="379"/>
      <c r="N32" s="379"/>
      <c r="O32" s="379"/>
      <c r="P32" s="379"/>
      <c r="Q32" s="379"/>
      <c r="R32" s="372"/>
      <c r="T32" s="2">
        <v>13</v>
      </c>
      <c r="U32" s="2" t="s">
        <v>398</v>
      </c>
    </row>
    <row r="33" spans="1:21">
      <c r="B33" s="2" t="s">
        <v>427</v>
      </c>
      <c r="C33" s="368">
        <v>1</v>
      </c>
      <c r="D33" s="9" t="s">
        <v>428</v>
      </c>
      <c r="E33" s="369">
        <v>-13</v>
      </c>
      <c r="F33" s="370">
        <v>0</v>
      </c>
      <c r="G33" s="370">
        <v>-81.755142857142872</v>
      </c>
      <c r="H33" s="370">
        <v>-116.73469387755104</v>
      </c>
      <c r="I33" s="370">
        <v>-111.17589893100097</v>
      </c>
      <c r="J33" s="370">
        <v>-105.88180850571523</v>
      </c>
      <c r="K33" s="370">
        <v>-100.83981762449068</v>
      </c>
      <c r="L33" s="370">
        <v>-96.03792154713399</v>
      </c>
      <c r="M33" s="370">
        <v>-91.464687187746648</v>
      </c>
      <c r="N33" s="370">
        <v>-87.109225893092045</v>
      </c>
      <c r="O33" s="370">
        <v>-82.961167517230521</v>
      </c>
      <c r="P33" s="370">
        <v>-79.010635730695739</v>
      </c>
      <c r="Q33" s="370">
        <v>-952.97099967179975</v>
      </c>
      <c r="R33" s="372">
        <v>-123.4141042669028</v>
      </c>
      <c r="T33" s="2">
        <v>13</v>
      </c>
      <c r="U33" s="2" t="s">
        <v>398</v>
      </c>
    </row>
    <row r="34" spans="1:21">
      <c r="B34" s="2" t="s">
        <v>429</v>
      </c>
      <c r="C34" s="368">
        <v>1</v>
      </c>
      <c r="D34" s="9" t="s">
        <v>428</v>
      </c>
      <c r="E34" s="369">
        <v>-6</v>
      </c>
      <c r="F34" s="370">
        <v>0</v>
      </c>
      <c r="G34" s="370">
        <v>-37.733142857142859</v>
      </c>
      <c r="H34" s="370">
        <v>-53.87755102040817</v>
      </c>
      <c r="I34" s="370">
        <v>-51.311953352769677</v>
      </c>
      <c r="J34" s="370">
        <v>-48.868527002637791</v>
      </c>
      <c r="K34" s="370">
        <v>-46.541454288226468</v>
      </c>
      <c r="L34" s="370">
        <v>-44.325194560215685</v>
      </c>
      <c r="M34" s="370">
        <v>-42.214471009729216</v>
      </c>
      <c r="N34" s="370">
        <v>-40.204258104504021</v>
      </c>
      <c r="O34" s="370">
        <v>-38.289769623337165</v>
      </c>
      <c r="P34" s="370">
        <v>-36.466447260321104</v>
      </c>
      <c r="Q34" s="370">
        <v>-439.83276907929218</v>
      </c>
      <c r="R34" s="372">
        <v>-56.9603558154936</v>
      </c>
      <c r="T34" s="2">
        <v>13</v>
      </c>
      <c r="U34" s="2" t="s">
        <v>398</v>
      </c>
    </row>
    <row r="35" spans="1:21">
      <c r="B35" s="2" t="s">
        <v>430</v>
      </c>
      <c r="C35" s="368">
        <v>1</v>
      </c>
      <c r="D35" s="9" t="s">
        <v>428</v>
      </c>
      <c r="E35" s="369">
        <v>-5.2</v>
      </c>
      <c r="F35" s="370">
        <v>0</v>
      </c>
      <c r="G35" s="370">
        <v>-32.702057142857143</v>
      </c>
      <c r="H35" s="370">
        <v>-46.693877551020414</v>
      </c>
      <c r="I35" s="370">
        <v>-44.47035957240039</v>
      </c>
      <c r="J35" s="370">
        <v>-42.352723402286088</v>
      </c>
      <c r="K35" s="370">
        <v>-40.335927049796268</v>
      </c>
      <c r="L35" s="370">
        <v>-38.415168618853592</v>
      </c>
      <c r="M35" s="370">
        <v>-36.585874875098654</v>
      </c>
      <c r="N35" s="370">
        <v>-34.843690357236817</v>
      </c>
      <c r="O35" s="370">
        <v>-33.184467006892206</v>
      </c>
      <c r="P35" s="370">
        <v>-31.604254292278291</v>
      </c>
      <c r="Q35" s="370">
        <v>-381.1883998687199</v>
      </c>
      <c r="R35" s="372">
        <v>-49.365641706761117</v>
      </c>
      <c r="T35" s="2">
        <v>13</v>
      </c>
      <c r="U35" s="2" t="s">
        <v>398</v>
      </c>
    </row>
    <row r="36" spans="1:21">
      <c r="C36" s="362"/>
      <c r="E36" s="381"/>
      <c r="F36" s="382"/>
      <c r="G36" s="360"/>
      <c r="H36" s="360"/>
      <c r="I36" s="360"/>
      <c r="J36" s="360"/>
      <c r="K36" s="360"/>
      <c r="L36" s="360"/>
      <c r="M36" s="360"/>
      <c r="N36" s="360"/>
      <c r="O36" s="360"/>
      <c r="P36" s="360"/>
      <c r="Q36" s="379"/>
      <c r="R36" s="372"/>
      <c r="T36" s="2">
        <v>13</v>
      </c>
      <c r="U36" s="2" t="s">
        <v>398</v>
      </c>
    </row>
    <row r="37" spans="1:21">
      <c r="A37" s="295" t="s">
        <v>376</v>
      </c>
      <c r="B37" s="322" t="s">
        <v>431</v>
      </c>
      <c r="C37" s="383">
        <v>1</v>
      </c>
      <c r="D37" s="2" t="s">
        <v>378</v>
      </c>
      <c r="E37" s="384">
        <v>-60</v>
      </c>
      <c r="F37" s="385">
        <v>0</v>
      </c>
      <c r="G37" s="385">
        <v>-57.142857142857139</v>
      </c>
      <c r="H37" s="385">
        <v>-54.42176870748299</v>
      </c>
      <c r="I37" s="385">
        <v>-51.830255911888557</v>
      </c>
      <c r="J37" s="385">
        <v>-49.362148487512918</v>
      </c>
      <c r="K37" s="385">
        <v>-47.011569988107539</v>
      </c>
      <c r="L37" s="385">
        <v>-44.77292379819766</v>
      </c>
      <c r="M37" s="385">
        <v>-42.640879807807288</v>
      </c>
      <c r="N37" s="385">
        <v>-40.610361721721233</v>
      </c>
      <c r="O37" s="385">
        <v>-38.676534973067838</v>
      </c>
      <c r="P37" s="385">
        <v>-36.834795212445556</v>
      </c>
      <c r="Q37" s="370">
        <v>-463.30409575108865</v>
      </c>
      <c r="R37" s="372">
        <v>-59.999999999999986</v>
      </c>
      <c r="T37" s="2">
        <v>13</v>
      </c>
      <c r="U37" s="2" t="s">
        <v>398</v>
      </c>
    </row>
    <row r="38" spans="1:21" ht="16.5" thickBot="1">
      <c r="A38" s="269" t="s">
        <v>379</v>
      </c>
      <c r="B38" s="325" t="s">
        <v>380</v>
      </c>
      <c r="C38" s="386">
        <v>1</v>
      </c>
      <c r="D38" s="269" t="s">
        <v>350</v>
      </c>
      <c r="E38" s="387">
        <v>-5.83</v>
      </c>
      <c r="F38" s="388">
        <v>0</v>
      </c>
      <c r="G38" s="388">
        <v>-5.5523809523809522</v>
      </c>
      <c r="H38" s="388">
        <v>-5.2879818594104311</v>
      </c>
      <c r="I38" s="388">
        <v>-5.0361731994385055</v>
      </c>
      <c r="J38" s="388">
        <v>-4.796355428036672</v>
      </c>
      <c r="K38" s="388">
        <v>-4.5679575505111156</v>
      </c>
      <c r="L38" s="388">
        <v>-4.3504357623915393</v>
      </c>
      <c r="M38" s="388">
        <v>-4.1432721546586082</v>
      </c>
      <c r="N38" s="388">
        <v>-3.9459734806272464</v>
      </c>
      <c r="O38" s="388">
        <v>-3.7580699815497582</v>
      </c>
      <c r="P38" s="388">
        <v>-3.5791142681426269</v>
      </c>
      <c r="Q38" s="370">
        <v>-45.017714637147456</v>
      </c>
      <c r="R38" s="372">
        <v>-5.83</v>
      </c>
      <c r="T38" s="2">
        <v>13</v>
      </c>
      <c r="U38" s="2" t="s">
        <v>398</v>
      </c>
    </row>
    <row r="39" spans="1:21">
      <c r="C39" s="362"/>
      <c r="E39" s="381"/>
      <c r="F39" s="381"/>
      <c r="G39" s="361"/>
      <c r="H39" s="361"/>
      <c r="I39" s="361"/>
      <c r="J39" s="361"/>
      <c r="K39" s="361"/>
      <c r="L39" s="361"/>
      <c r="M39" s="361"/>
      <c r="N39" s="361"/>
      <c r="O39" s="361"/>
      <c r="P39" s="361"/>
      <c r="Q39" s="361"/>
      <c r="R39" s="361"/>
      <c r="T39" s="2">
        <v>13</v>
      </c>
      <c r="U39" s="2" t="s">
        <v>398</v>
      </c>
    </row>
    <row r="40" spans="1:21">
      <c r="A40" s="13"/>
      <c r="B40" s="13"/>
      <c r="C40" s="380"/>
      <c r="D40" s="13"/>
      <c r="E40" s="286"/>
      <c r="F40" s="286"/>
      <c r="G40" s="367"/>
      <c r="H40" s="367"/>
      <c r="I40" s="367"/>
      <c r="J40" s="367"/>
      <c r="K40" s="367"/>
      <c r="L40" s="367"/>
      <c r="M40" s="367"/>
      <c r="N40" s="367"/>
      <c r="O40" s="367"/>
      <c r="P40" s="367"/>
      <c r="Q40" s="367"/>
      <c r="R40" s="367"/>
      <c r="T40" s="2">
        <v>13</v>
      </c>
      <c r="U40" s="2" t="s">
        <v>398</v>
      </c>
    </row>
    <row r="41" spans="1:21" ht="16.5" thickBot="1">
      <c r="A41" s="13" t="s">
        <v>381</v>
      </c>
      <c r="B41" s="13"/>
      <c r="C41" s="13"/>
      <c r="D41" s="13"/>
      <c r="E41" s="332"/>
      <c r="F41" s="367">
        <v>-582.57999999999993</v>
      </c>
      <c r="G41" s="367">
        <v>-297.72023129251698</v>
      </c>
      <c r="H41" s="367">
        <v>-302.15873015873018</v>
      </c>
      <c r="I41" s="367">
        <v>-287.77021919879064</v>
      </c>
      <c r="J41" s="367">
        <v>-274.06687542741969</v>
      </c>
      <c r="K41" s="367">
        <v>-261.01607183563772</v>
      </c>
      <c r="L41" s="367">
        <v>-248.58673508155977</v>
      </c>
      <c r="M41" s="367">
        <v>-236.7492715062474</v>
      </c>
      <c r="N41" s="367">
        <v>-225.4754966726166</v>
      </c>
      <c r="O41" s="367">
        <v>-214.73856825963486</v>
      </c>
      <c r="P41" s="367">
        <v>-204.51292215203316</v>
      </c>
      <c r="Q41" s="361">
        <v>-3135.3751215851876</v>
      </c>
      <c r="R41" s="361">
        <v>-406.04542247815681</v>
      </c>
      <c r="T41" s="318">
        <v>13</v>
      </c>
      <c r="U41" s="2" t="s">
        <v>398</v>
      </c>
    </row>
    <row r="42" spans="1:21">
      <c r="A42" s="2" t="s">
        <v>382</v>
      </c>
      <c r="E42" s="138"/>
      <c r="F42" s="389">
        <v>-582.57999999999993</v>
      </c>
      <c r="G42" s="389">
        <v>79.611197278911618</v>
      </c>
      <c r="H42" s="389">
        <v>236.61678004535139</v>
      </c>
      <c r="I42" s="389">
        <v>225.34931432890608</v>
      </c>
      <c r="J42" s="389">
        <v>214.61839459895822</v>
      </c>
      <c r="K42" s="389">
        <v>204.39847104662692</v>
      </c>
      <c r="L42" s="389">
        <v>194.66521052059704</v>
      </c>
      <c r="M42" s="389">
        <v>185.39543859104475</v>
      </c>
      <c r="N42" s="389">
        <v>176.56708437242361</v>
      </c>
      <c r="O42" s="389">
        <v>168.1591279737367</v>
      </c>
      <c r="P42" s="389">
        <v>160.15155045117788</v>
      </c>
      <c r="Q42" s="389">
        <v>1262.9525692077343</v>
      </c>
      <c r="R42" s="390">
        <v>163.55813567677916</v>
      </c>
      <c r="S42" s="2" t="s">
        <v>432</v>
      </c>
      <c r="T42" s="2">
        <v>13</v>
      </c>
      <c r="U42" s="2" t="s">
        <v>398</v>
      </c>
    </row>
    <row r="43" spans="1:21" ht="16.5" thickBot="1">
      <c r="G43" s="340"/>
      <c r="R43" s="343"/>
      <c r="S43" s="2" t="s">
        <v>433</v>
      </c>
      <c r="T43" s="2">
        <v>13</v>
      </c>
      <c r="U43" s="2" t="s">
        <v>398</v>
      </c>
    </row>
    <row r="44" spans="1:21" ht="16.5" thickBot="1">
      <c r="A44" s="2" t="s">
        <v>143</v>
      </c>
      <c r="D44" s="2" t="s">
        <v>434</v>
      </c>
      <c r="G44" s="265">
        <v>18.21</v>
      </c>
      <c r="H44" s="265">
        <v>0.23</v>
      </c>
      <c r="I44" s="265">
        <v>0</v>
      </c>
      <c r="J44" s="265">
        <v>0</v>
      </c>
      <c r="K44" s="265">
        <v>0</v>
      </c>
      <c r="L44" s="265">
        <v>0</v>
      </c>
      <c r="M44" s="265">
        <v>0</v>
      </c>
      <c r="N44" s="265">
        <v>0</v>
      </c>
      <c r="O44" s="265">
        <v>0</v>
      </c>
      <c r="P44" s="265">
        <v>0.54</v>
      </c>
      <c r="Q44" s="339">
        <v>-3135.3751215851867</v>
      </c>
      <c r="R44" s="344">
        <v>0</v>
      </c>
      <c r="S44" s="2" t="s">
        <v>386</v>
      </c>
      <c r="T44" s="2">
        <v>13</v>
      </c>
      <c r="U44" s="2" t="s">
        <v>398</v>
      </c>
    </row>
    <row r="45" spans="1:21">
      <c r="T45" s="2">
        <v>13</v>
      </c>
      <c r="U45" s="2" t="s">
        <v>398</v>
      </c>
    </row>
    <row r="46" spans="1:21">
      <c r="A46" s="2" t="s">
        <v>435</v>
      </c>
      <c r="T46" s="2">
        <v>13</v>
      </c>
      <c r="U46" s="2" t="s">
        <v>398</v>
      </c>
    </row>
    <row r="47" spans="1:21">
      <c r="T47" s="2">
        <v>13</v>
      </c>
      <c r="U47" s="2" t="s">
        <v>398</v>
      </c>
    </row>
    <row r="48" spans="1:21">
      <c r="T48" s="2">
        <v>13</v>
      </c>
      <c r="U48" s="2" t="s">
        <v>398</v>
      </c>
    </row>
    <row r="49" spans="1:21">
      <c r="A49" s="3" t="s">
        <v>396</v>
      </c>
      <c r="C49" s="346"/>
      <c r="T49" s="2">
        <v>13</v>
      </c>
      <c r="U49" s="2" t="s">
        <v>398</v>
      </c>
    </row>
    <row r="50" spans="1:21">
      <c r="A50" s="10" t="s">
        <v>436</v>
      </c>
      <c r="T50" s="2">
        <v>13</v>
      </c>
      <c r="U50" s="2" t="s">
        <v>398</v>
      </c>
    </row>
    <row r="51" spans="1:21">
      <c r="C51" s="349"/>
      <c r="L51" s="345"/>
      <c r="T51" s="2">
        <v>13</v>
      </c>
      <c r="U51" s="2" t="s">
        <v>398</v>
      </c>
    </row>
    <row r="52" spans="1:21">
      <c r="A52" s="3" t="s">
        <v>394</v>
      </c>
      <c r="C52" s="349"/>
      <c r="L52" s="345"/>
      <c r="T52" s="2">
        <v>13</v>
      </c>
      <c r="U52" s="2" t="s">
        <v>398</v>
      </c>
    </row>
    <row r="53" spans="1:21">
      <c r="A53" s="2" t="s">
        <v>437</v>
      </c>
      <c r="T53" s="2">
        <v>13</v>
      </c>
      <c r="U53" s="2" t="s">
        <v>398</v>
      </c>
    </row>
    <row r="54" spans="1:21">
      <c r="T54" s="2">
        <v>13</v>
      </c>
      <c r="U54" s="2" t="s">
        <v>398</v>
      </c>
    </row>
    <row r="55" spans="1:21">
      <c r="K55" s="391"/>
      <c r="T55" s="2">
        <v>13</v>
      </c>
      <c r="U55" s="2" t="s">
        <v>398</v>
      </c>
    </row>
    <row r="56" spans="1:21">
      <c r="A56" s="2" t="s">
        <v>438</v>
      </c>
      <c r="T56" s="2">
        <v>13</v>
      </c>
      <c r="U56" s="2" t="s">
        <v>398</v>
      </c>
    </row>
    <row r="57" spans="1:21">
      <c r="A57" s="502" t="s">
        <v>439</v>
      </c>
      <c r="B57" s="502"/>
      <c r="C57" s="502"/>
      <c r="D57" s="502"/>
      <c r="E57" s="502"/>
      <c r="F57" s="502"/>
      <c r="G57" s="502"/>
      <c r="H57" s="502"/>
      <c r="I57" s="502"/>
      <c r="J57" s="502"/>
      <c r="K57" s="502"/>
      <c r="T57" s="2">
        <v>13</v>
      </c>
      <c r="U57" s="2" t="s">
        <v>398</v>
      </c>
    </row>
    <row r="58" spans="1:21">
      <c r="A58" s="502"/>
      <c r="B58" s="502"/>
      <c r="C58" s="502"/>
      <c r="D58" s="502"/>
      <c r="E58" s="502"/>
      <c r="F58" s="502"/>
      <c r="G58" s="502"/>
      <c r="H58" s="502"/>
      <c r="I58" s="502"/>
      <c r="J58" s="502"/>
      <c r="K58" s="502"/>
    </row>
    <row r="59" spans="1:21" ht="6.95" customHeight="1">
      <c r="A59" s="502"/>
      <c r="B59" s="502"/>
      <c r="C59" s="502"/>
      <c r="D59" s="502"/>
      <c r="E59" s="502"/>
      <c r="F59" s="502"/>
      <c r="G59" s="502"/>
      <c r="H59" s="502"/>
      <c r="I59" s="502"/>
      <c r="J59" s="502"/>
      <c r="K59" s="502"/>
    </row>
    <row r="60" spans="1:21" ht="8.1" customHeight="1">
      <c r="A60" s="502"/>
      <c r="B60" s="502"/>
      <c r="C60" s="502"/>
      <c r="D60" s="502"/>
      <c r="E60" s="502"/>
      <c r="F60" s="502"/>
      <c r="G60" s="502"/>
      <c r="H60" s="502"/>
      <c r="I60" s="502"/>
      <c r="J60" s="502"/>
      <c r="K60" s="502"/>
    </row>
    <row r="61" spans="1:21" ht="6.95" customHeight="1">
      <c r="A61" s="502"/>
      <c r="B61" s="502"/>
      <c r="C61" s="502"/>
      <c r="D61" s="502"/>
      <c r="E61" s="502"/>
      <c r="F61" s="502"/>
      <c r="G61" s="502"/>
      <c r="H61" s="502"/>
      <c r="I61" s="502"/>
      <c r="J61" s="502"/>
      <c r="K61" s="502"/>
    </row>
  </sheetData>
  <mergeCells count="2">
    <mergeCell ref="M2:N3"/>
    <mergeCell ref="A57:K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lpstr>Instructions &amp; summary data (2)</vt:lpstr>
      <vt:lpstr>C following SB (2)</vt:lpstr>
      <vt:lpstr>C following C (2)</vt:lpstr>
      <vt:lpstr>Conservation C (2)</vt:lpstr>
      <vt:lpstr>SB following C (2)</vt:lpstr>
      <vt:lpstr>Conservation SB (2)</vt:lpstr>
      <vt:lpstr>Alfalfa Hay (2)</vt:lpstr>
      <vt:lpstr>Grass Hay (2)</vt:lpstr>
      <vt:lpstr>Switchgrass (2)</vt:lpstr>
      <vt:lpstr>SRWC  (2)</vt:lpstr>
      <vt:lpstr>Perm Pasture (2)</vt:lpstr>
      <vt:lpstr>Rotational Grazing (2)</vt:lpstr>
      <vt:lpstr>Prairie (2)</vt:lpstr>
      <vt:lpstr>Wetland Restoration (2)</vt:lpstr>
      <vt:lpstr>Carbon Farming (2)</vt:lpstr>
      <vt:lpstr>Conservation Forest (2)</vt:lpstr>
      <vt:lpstr>Conventional Forest (2)</vt:lpstr>
      <vt:lpstr>Fruits &amp; Veg (2)</vt:lpstr>
      <vt:lpstr>SRWC (discard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Vanguard Magala</dc:creator>
  <cp:lastModifiedBy>Vanguard Magala</cp:lastModifiedBy>
  <dcterms:created xsi:type="dcterms:W3CDTF">2025-02-19T18:53:45Z</dcterms:created>
  <dcterms:modified xsi:type="dcterms:W3CDTF">2025-02-19T18:55:04Z</dcterms:modified>
</cp:coreProperties>
</file>